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12240" windowHeight="11040" tabRatio="815" activeTab="2"/>
  </bookViews>
  <sheets>
    <sheet name="STOK AWAL " sheetId="15" r:id="rId1"/>
    <sheet name="PEMBELIAN" sheetId="1" r:id="rId2"/>
    <sheet name="PENGGUNAAN" sheetId="2" r:id="rId3"/>
    <sheet name="STOK AKHIR " sheetId="16" r:id="rId4"/>
    <sheet name="PRINT" sheetId="8" r:id="rId5"/>
    <sheet name="TAGIHAN BIAYA TANGKIL " sheetId="14" r:id="rId6"/>
    <sheet name="LAP OLI " sheetId="1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6" hidden="1">'LAP OLI '!$B$4:$AC$72</definedName>
    <definedName name="_xlnm._FilterDatabase" localSheetId="1" hidden="1">PEMBELIAN!$B$3:$K$643</definedName>
    <definedName name="_xlnm._FilterDatabase" localSheetId="2" hidden="1">PENGGUNAAN!$A$3:$L$1280</definedName>
    <definedName name="_xlnm._FilterDatabase" localSheetId="4" hidden="1">PRINT!$A$4:$K$1765</definedName>
    <definedName name="_xlnm._FilterDatabase" localSheetId="3" hidden="1">'STOK AKHIR '!$B$2:$K$197</definedName>
    <definedName name="_xlnm._FilterDatabase" localSheetId="0" hidden="1">'STOK AWAL '!$B$2:$K$193</definedName>
    <definedName name="_xlnm.Print_Area" localSheetId="1">PEMBELIAN!$A$1:$I$307</definedName>
    <definedName name="_xlnm.Print_Area" localSheetId="2">PENGGUNAAN!$A$1:$K$1280</definedName>
    <definedName name="_xlnm.Print_Area" localSheetId="4">PRINT!$A$1:$K$1761</definedName>
    <definedName name="_xlnm.Print_Area" localSheetId="5">'TAGIHAN BIAYA TANGKIL '!$A$1:$I$225</definedName>
    <definedName name="_xlnm.Print_Titles" localSheetId="1">PEMBELIAN!$A:$I,PEMBELIAN!$1:$3</definedName>
    <definedName name="_xlnm.Print_Titles" localSheetId="2">PENGGUNAAN!$A:$J,PENGGUNAAN!$1:$3</definedName>
    <definedName name="_xlnm.Print_Titles" localSheetId="4">PRINT!$A:$K,PRINT!$1:$4</definedName>
    <definedName name="_xlnm.Print_Titles" localSheetId="5">'TAGIHAN BIAYA TANGKIL '!$1:$3</definedName>
  </definedNames>
  <calcPr calcId="144525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89" i="8" l="1"/>
  <c r="K771" i="8" l="1"/>
  <c r="J202" i="14" l="1"/>
  <c r="J203" i="14"/>
  <c r="J166" i="14"/>
  <c r="K375" i="8"/>
  <c r="K589" i="8"/>
  <c r="K593" i="8"/>
  <c r="K634" i="8"/>
  <c r="K893" i="8"/>
  <c r="K996" i="8"/>
  <c r="K1066" i="8"/>
  <c r="K1532" i="8"/>
  <c r="K1692" i="8"/>
  <c r="K1704" i="8"/>
  <c r="J1104" i="8" l="1"/>
  <c r="J1107" i="8"/>
  <c r="J1103" i="8"/>
  <c r="J1083" i="8"/>
  <c r="J1082" i="8"/>
  <c r="K1123" i="8" l="1"/>
  <c r="N1764" i="8"/>
  <c r="N1763" i="8"/>
  <c r="J556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1149" i="8" l="1"/>
  <c r="J1133" i="8"/>
  <c r="K1165" i="8"/>
  <c r="E1172" i="8"/>
  <c r="J1172" i="8" s="1"/>
  <c r="E1168" i="8"/>
  <c r="J1168" i="8" s="1"/>
  <c r="N1766" i="8" l="1"/>
  <c r="J948" i="8" l="1"/>
  <c r="I863" i="8"/>
  <c r="I862" i="8"/>
  <c r="I861" i="8"/>
  <c r="I814" i="8"/>
  <c r="I813" i="8"/>
  <c r="I809" i="8"/>
  <c r="N1765" i="8" l="1"/>
  <c r="J31" i="8" l="1"/>
  <c r="J1729" i="8" l="1"/>
  <c r="K1737" i="8" s="1"/>
  <c r="J572" i="8"/>
  <c r="J561" i="8"/>
  <c r="J1638" i="8"/>
  <c r="J1618" i="8"/>
  <c r="J1611" i="8"/>
  <c r="J1607" i="8"/>
  <c r="J1606" i="8"/>
  <c r="J1603" i="8"/>
  <c r="J1599" i="8"/>
  <c r="J1592" i="8"/>
  <c r="J1582" i="8"/>
  <c r="J1568" i="8"/>
  <c r="J1566" i="8"/>
  <c r="J1008" i="8"/>
  <c r="J997" i="8"/>
  <c r="J980" i="8"/>
  <c r="J972" i="8"/>
  <c r="J921" i="8"/>
  <c r="J915" i="8"/>
  <c r="J912" i="8"/>
  <c r="J724" i="8"/>
  <c r="J665" i="8"/>
  <c r="J664" i="8"/>
  <c r="J658" i="8"/>
  <c r="J657" i="8"/>
  <c r="J656" i="8"/>
  <c r="J649" i="8"/>
  <c r="J648" i="8"/>
  <c r="J285" i="8"/>
  <c r="J275" i="8"/>
  <c r="J273" i="8"/>
  <c r="J264" i="8"/>
  <c r="L578" i="8" l="1"/>
  <c r="K578" i="8"/>
  <c r="L285" i="8"/>
  <c r="J1043" i="8"/>
  <c r="K1053" i="8" s="1"/>
  <c r="K1410" i="8" l="1"/>
  <c r="I1385" i="8"/>
  <c r="K1389" i="8"/>
  <c r="K1376" i="8"/>
  <c r="K1365" i="8"/>
  <c r="K1341" i="8"/>
  <c r="K1321" i="8"/>
  <c r="K1216" i="8"/>
  <c r="K1194" i="8"/>
  <c r="K1138" i="8"/>
  <c r="K1020" i="8"/>
  <c r="K853" i="8"/>
  <c r="K681" i="8"/>
  <c r="K825" i="8"/>
  <c r="I1631" i="8"/>
  <c r="J1593" i="8"/>
  <c r="K1561" i="8"/>
  <c r="K1564" i="8"/>
  <c r="I1384" i="8"/>
  <c r="I1213" i="8"/>
  <c r="K937" i="8"/>
  <c r="J867" i="8" l="1"/>
  <c r="J866" i="8"/>
  <c r="J865" i="8"/>
  <c r="J864" i="8"/>
  <c r="J1775" i="8"/>
  <c r="J806" i="8"/>
  <c r="J704" i="8"/>
  <c r="J703" i="8"/>
  <c r="J1774" i="8"/>
  <c r="J1773" i="8"/>
  <c r="J702" i="8"/>
  <c r="J949" i="8"/>
  <c r="J947" i="8"/>
  <c r="J795" i="8"/>
  <c r="J792" i="8"/>
  <c r="K796" i="8" s="1"/>
  <c r="J1772" i="8"/>
  <c r="J1771" i="8"/>
  <c r="J958" i="8"/>
  <c r="K961" i="8" s="1"/>
  <c r="K705" i="8" l="1"/>
  <c r="K950" i="8"/>
  <c r="N1761" i="8"/>
  <c r="N1762" i="8" l="1"/>
  <c r="I1116" i="8" l="1"/>
  <c r="I1657" i="8"/>
  <c r="I1656" i="8"/>
  <c r="I1655" i="8"/>
  <c r="I1654" i="8"/>
  <c r="I1050" i="8"/>
  <c r="I1049" i="8"/>
  <c r="I1047" i="8"/>
  <c r="I1046" i="8"/>
  <c r="I1045" i="8"/>
  <c r="I1044" i="8"/>
  <c r="I1034" i="8"/>
  <c r="I1033" i="8"/>
  <c r="I1032" i="8"/>
  <c r="I764" i="8"/>
  <c r="I720" i="8"/>
  <c r="I719" i="8"/>
  <c r="I1019" i="8"/>
  <c r="I1018" i="8"/>
  <c r="I1017" i="8"/>
  <c r="I1015" i="8"/>
  <c r="I1013" i="8"/>
  <c r="I1012" i="8"/>
  <c r="I677" i="8"/>
  <c r="I676" i="8"/>
  <c r="I675" i="8"/>
  <c r="I674" i="8"/>
  <c r="N1759" i="8" l="1"/>
  <c r="I1201" i="8"/>
  <c r="I1383" i="8"/>
  <c r="I1382" i="8"/>
  <c r="I1381" i="8"/>
  <c r="I1380" i="8"/>
  <c r="I1379" i="8"/>
  <c r="I1378" i="8"/>
  <c r="I1377" i="8"/>
  <c r="I1249" i="8"/>
  <c r="I1254" i="8"/>
  <c r="I1253" i="8"/>
  <c r="I1252" i="8"/>
  <c r="I1251" i="8"/>
  <c r="I1250" i="8"/>
  <c r="I1248" i="8"/>
  <c r="I1234" i="8"/>
  <c r="I1231" i="8"/>
  <c r="I1226" i="8"/>
  <c r="I1199" i="8"/>
  <c r="I1198" i="8"/>
  <c r="I1197" i="8"/>
  <c r="I1180" i="8"/>
  <c r="I1179" i="8"/>
  <c r="I1177" i="8"/>
  <c r="I1176" i="8"/>
  <c r="I1175" i="8"/>
  <c r="I1174" i="8"/>
  <c r="I1220" i="8"/>
  <c r="I1219" i="8"/>
  <c r="I1218" i="8"/>
  <c r="I1368" i="8"/>
  <c r="I1212" i="8"/>
  <c r="I1211" i="8"/>
  <c r="I1279" i="8"/>
  <c r="I1278" i="8"/>
  <c r="I1277" i="8"/>
  <c r="I1276" i="8"/>
  <c r="I1697" i="8"/>
  <c r="I1696" i="8"/>
  <c r="I1695" i="8"/>
  <c r="I1694" i="8"/>
  <c r="I1178" i="8"/>
  <c r="I1327" i="8"/>
  <c r="I1326" i="8"/>
  <c r="I1325" i="8"/>
  <c r="I1324" i="8"/>
  <c r="I1323" i="8"/>
  <c r="I1322" i="8"/>
  <c r="I1369" i="8"/>
  <c r="I1367" i="8"/>
  <c r="I1366" i="8"/>
  <c r="I1357" i="8"/>
  <c r="I1356" i="8"/>
  <c r="I1312" i="8"/>
  <c r="I1311" i="8"/>
  <c r="I1310" i="8"/>
  <c r="I1309" i="8"/>
  <c r="I1347" i="8"/>
  <c r="I1346" i="8"/>
  <c r="I1345" i="8"/>
  <c r="I1344" i="8"/>
  <c r="I1585" i="8" l="1"/>
  <c r="I1580" i="8"/>
  <c r="I1609" i="8"/>
  <c r="I1608" i="8"/>
  <c r="I1605" i="8"/>
  <c r="I1598" i="8"/>
  <c r="I1596" i="8"/>
  <c r="I1595" i="8"/>
  <c r="I1594" i="8"/>
  <c r="I1590" i="8"/>
  <c r="I1589" i="8"/>
  <c r="I1587" i="8"/>
  <c r="I1586" i="8"/>
  <c r="I1625" i="8"/>
  <c r="I1622" i="8"/>
  <c r="I1621" i="8"/>
  <c r="I1620" i="8"/>
  <c r="I1619" i="8"/>
  <c r="I1649" i="8"/>
  <c r="I1648" i="8"/>
  <c r="I1647" i="8"/>
  <c r="I1643" i="8"/>
  <c r="I1642" i="8"/>
  <c r="I1641" i="8"/>
  <c r="I1637" i="8"/>
  <c r="I1636" i="8"/>
  <c r="I1633" i="8"/>
  <c r="I1632" i="8"/>
  <c r="I1629" i="8"/>
  <c r="N1760" i="8" l="1"/>
  <c r="J411" i="8"/>
  <c r="J410" i="8"/>
  <c r="J457" i="8"/>
  <c r="J454" i="8"/>
  <c r="J453" i="8"/>
  <c r="J409" i="8"/>
  <c r="J1569" i="8"/>
  <c r="J1610" i="8"/>
  <c r="J1588" i="8"/>
  <c r="K1600" i="8" s="1"/>
  <c r="J1624" i="8"/>
  <c r="J1646" i="8"/>
  <c r="L427" i="8" l="1"/>
  <c r="K451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2" i="8"/>
  <c r="J979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284" i="8"/>
  <c r="J283" i="8"/>
  <c r="J282" i="8"/>
  <c r="J281" i="8"/>
  <c r="J280" i="8"/>
  <c r="J272" i="8"/>
  <c r="J271" i="8"/>
  <c r="J270" i="8"/>
  <c r="J263" i="8"/>
  <c r="J262" i="8"/>
  <c r="J1743" i="8"/>
  <c r="J1742" i="8"/>
  <c r="K1754" i="8" s="1"/>
  <c r="J1707" i="8"/>
  <c r="J1706" i="8"/>
  <c r="K1712" i="8" s="1"/>
  <c r="J1672" i="8"/>
  <c r="J1671" i="8"/>
  <c r="J1664" i="8"/>
  <c r="J1663" i="8"/>
  <c r="J1662" i="8"/>
  <c r="J1640" i="8"/>
  <c r="J1639" i="8"/>
  <c r="J1628" i="8"/>
  <c r="K1651" i="8" s="1"/>
  <c r="J1617" i="8"/>
  <c r="J1616" i="8"/>
  <c r="J1615" i="8"/>
  <c r="J1614" i="8"/>
  <c r="J1613" i="8"/>
  <c r="J1602" i="8"/>
  <c r="J1601" i="8"/>
  <c r="J1581" i="8"/>
  <c r="J1571" i="8"/>
  <c r="J1570" i="8"/>
  <c r="J1565" i="8"/>
  <c r="J1343" i="8"/>
  <c r="K1352" i="8" s="1"/>
  <c r="J1275" i="8"/>
  <c r="J1274" i="8"/>
  <c r="J1267" i="8"/>
  <c r="J1255" i="8"/>
  <c r="J1238" i="8"/>
  <c r="J1233" i="8"/>
  <c r="J1232" i="8"/>
  <c r="J1230" i="8"/>
  <c r="J1217" i="8"/>
  <c r="J1200" i="8"/>
  <c r="K1210" i="8" s="1"/>
  <c r="J1010" i="8"/>
  <c r="J1009" i="8"/>
  <c r="J1007" i="8"/>
  <c r="J1004" i="8"/>
  <c r="J1003" i="8"/>
  <c r="J998" i="8"/>
  <c r="J983" i="8"/>
  <c r="J982" i="8"/>
  <c r="J981" i="8"/>
  <c r="J977" i="8"/>
  <c r="J976" i="8"/>
  <c r="J971" i="8"/>
  <c r="J970" i="8"/>
  <c r="J969" i="8"/>
  <c r="J968" i="8"/>
  <c r="J929" i="8"/>
  <c r="K930" i="8" s="1"/>
  <c r="J925" i="8"/>
  <c r="J924" i="8"/>
  <c r="J923" i="8"/>
  <c r="J922" i="8"/>
  <c r="J918" i="8"/>
  <c r="J917" i="8"/>
  <c r="J916" i="8"/>
  <c r="J914" i="8"/>
  <c r="J913" i="8"/>
  <c r="J906" i="8"/>
  <c r="J903" i="8"/>
  <c r="J898" i="8"/>
  <c r="J895" i="8"/>
  <c r="J894" i="8"/>
  <c r="J860" i="8"/>
  <c r="J859" i="8"/>
  <c r="K868" i="8" s="1"/>
  <c r="J808" i="8"/>
  <c r="J807" i="8"/>
  <c r="J803" i="8"/>
  <c r="J786" i="8"/>
  <c r="K791" i="8" s="1"/>
  <c r="J725" i="8"/>
  <c r="K736" i="8" s="1"/>
  <c r="J682" i="8"/>
  <c r="K697" i="8" s="1"/>
  <c r="J666" i="8"/>
  <c r="J663" i="8"/>
  <c r="J662" i="8"/>
  <c r="J661" i="8"/>
  <c r="J660" i="8"/>
  <c r="J659" i="8"/>
  <c r="J653" i="8"/>
  <c r="J652" i="8"/>
  <c r="J651" i="8"/>
  <c r="J645" i="8"/>
  <c r="J641" i="8"/>
  <c r="J640" i="8"/>
  <c r="J639" i="8"/>
  <c r="J638" i="8"/>
  <c r="J637" i="8"/>
  <c r="J636" i="8"/>
  <c r="J635" i="8"/>
  <c r="J482" i="8"/>
  <c r="J481" i="8"/>
  <c r="J480" i="8"/>
  <c r="J479" i="8"/>
  <c r="J24" i="8"/>
  <c r="K927" i="8" l="1"/>
  <c r="K1583" i="8"/>
  <c r="K1612" i="8"/>
  <c r="K667" i="8"/>
  <c r="J1760" i="8"/>
  <c r="K1680" i="8"/>
  <c r="K542" i="8"/>
  <c r="K815" i="8"/>
  <c r="K974" i="8"/>
  <c r="K1308" i="8"/>
  <c r="K478" i="8"/>
  <c r="K1627" i="8"/>
  <c r="K1243" i="8"/>
  <c r="K1268" i="8"/>
  <c r="K39" i="8"/>
  <c r="J1756" i="8" l="1"/>
  <c r="J1755" i="8"/>
  <c r="K1757" i="8" s="1"/>
  <c r="J1661" i="8"/>
  <c r="J1660" i="8"/>
  <c r="K1665" i="8" s="1"/>
  <c r="J1653" i="8"/>
  <c r="J1652" i="8"/>
  <c r="K1658" i="8" s="1"/>
  <c r="K1502" i="8"/>
  <c r="K1488" i="8"/>
  <c r="J1225" i="8"/>
  <c r="K1227" i="8" s="1"/>
  <c r="J1223" i="8"/>
  <c r="J1222" i="8"/>
  <c r="J1221" i="8"/>
  <c r="J1171" i="8"/>
  <c r="J1170" i="8"/>
  <c r="K1169" i="8"/>
  <c r="K1154" i="8"/>
  <c r="J1001" i="8"/>
  <c r="J1000" i="8"/>
  <c r="J999" i="8"/>
  <c r="J978" i="8"/>
  <c r="K984" i="8" s="1"/>
  <c r="J966" i="8"/>
  <c r="J965" i="8"/>
  <c r="J964" i="8"/>
  <c r="J963" i="8"/>
  <c r="J962" i="8"/>
  <c r="J902" i="8"/>
  <c r="K910" i="8" s="1"/>
  <c r="K763" i="8"/>
  <c r="J644" i="8"/>
  <c r="J643" i="8"/>
  <c r="K619" i="8"/>
  <c r="K612" i="8"/>
  <c r="J407" i="8"/>
  <c r="J406" i="8"/>
  <c r="J396" i="8"/>
  <c r="J326" i="8"/>
  <c r="J311" i="8"/>
  <c r="J297" i="8"/>
  <c r="J296" i="8"/>
  <c r="J295" i="8"/>
  <c r="K172" i="8"/>
  <c r="K128" i="8"/>
  <c r="J4" i="2"/>
  <c r="J5" i="2"/>
  <c r="J25" i="2"/>
  <c r="J64" i="2"/>
  <c r="J65" i="2"/>
  <c r="J66" i="2"/>
  <c r="J245" i="2"/>
  <c r="J246" i="2"/>
  <c r="J247" i="2"/>
  <c r="J248" i="2"/>
  <c r="J285" i="2"/>
  <c r="J286" i="2"/>
  <c r="J287" i="2"/>
  <c r="J312" i="2"/>
  <c r="J352" i="2"/>
  <c r="J375" i="2"/>
  <c r="J376" i="2"/>
  <c r="J377" i="2"/>
  <c r="J430" i="2"/>
  <c r="J600" i="2"/>
  <c r="J610" i="2"/>
  <c r="J674" i="2"/>
  <c r="J675" i="2"/>
  <c r="J710" i="2"/>
  <c r="J789" i="2"/>
  <c r="J1008" i="2"/>
  <c r="J1009" i="2"/>
  <c r="J1154" i="2"/>
  <c r="J1224" i="2"/>
  <c r="J1225" i="2"/>
  <c r="J1267" i="2"/>
  <c r="J381" i="2"/>
  <c r="J1282" i="2"/>
  <c r="J1173" i="2"/>
  <c r="J1172" i="2"/>
  <c r="J1171" i="2"/>
  <c r="J1170" i="2"/>
  <c r="I1067" i="2"/>
  <c r="J1759" i="8" l="1"/>
  <c r="K339" i="8"/>
  <c r="L339" i="8" s="1"/>
  <c r="K203" i="14" s="1"/>
  <c r="L203" i="14" s="1"/>
  <c r="K1011" i="8"/>
  <c r="K408" i="8"/>
  <c r="K655" i="8"/>
  <c r="K1224" i="8"/>
  <c r="J1758" i="8"/>
  <c r="K967" i="8"/>
  <c r="J1761" i="8"/>
  <c r="K1760" i="8"/>
  <c r="K1173" i="8"/>
  <c r="M992" i="2"/>
  <c r="M936" i="2"/>
  <c r="J724" i="2"/>
  <c r="J723" i="2"/>
  <c r="J722" i="2"/>
  <c r="J581" i="2"/>
  <c r="J431" i="2"/>
  <c r="J380" i="2"/>
  <c r="J315" i="2"/>
  <c r="J265" i="2"/>
  <c r="J264" i="2"/>
  <c r="K1758" i="8" l="1"/>
  <c r="M1760" i="8"/>
  <c r="M1758" i="8"/>
  <c r="K1759" i="8"/>
  <c r="K1761" i="8"/>
  <c r="M1278" i="2"/>
  <c r="M1766" i="8" l="1"/>
  <c r="O1766" i="8" s="1"/>
  <c r="M1765" i="8"/>
  <c r="O1765" i="8" s="1"/>
  <c r="M1245" i="2"/>
  <c r="P1199" i="2" l="1"/>
  <c r="M1134" i="2" l="1"/>
  <c r="M1090" i="2" l="1"/>
  <c r="M1035" i="2" l="1"/>
  <c r="M903" i="2" l="1"/>
  <c r="M828" i="2" l="1"/>
  <c r="M793" i="2" l="1"/>
  <c r="M756" i="2" l="1"/>
  <c r="M678" i="2" l="1"/>
  <c r="P632" i="2" l="1"/>
  <c r="M596" i="2" l="1"/>
  <c r="M543" i="2" l="1"/>
  <c r="M522" i="2" l="1"/>
  <c r="P454" i="2" l="1"/>
  <c r="M385" i="2"/>
  <c r="M362" i="2" l="1"/>
  <c r="M320" i="2" l="1"/>
  <c r="M284" i="2" l="1"/>
  <c r="N52" i="2" l="1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6" i="2"/>
  <c r="N317" i="2"/>
  <c r="N318" i="2"/>
  <c r="N319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3" i="2"/>
  <c r="N354" i="2"/>
  <c r="N355" i="2"/>
  <c r="N356" i="2"/>
  <c r="N357" i="2"/>
  <c r="N358" i="2"/>
  <c r="N359" i="2"/>
  <c r="N360" i="2"/>
  <c r="N361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2" i="2"/>
  <c r="N383" i="2"/>
  <c r="N384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M51" i="2"/>
  <c r="J51" i="2"/>
  <c r="J50" i="2"/>
  <c r="I49" i="2"/>
  <c r="J49" i="2" s="1"/>
  <c r="J362" i="2" l="1"/>
  <c r="K196" i="15" l="1"/>
  <c r="H196" i="15"/>
  <c r="K195" i="15"/>
  <c r="H195" i="15"/>
  <c r="K194" i="15"/>
  <c r="H194" i="15"/>
  <c r="K193" i="15"/>
  <c r="H193" i="15"/>
  <c r="K192" i="15"/>
  <c r="H192" i="15"/>
  <c r="K191" i="15"/>
  <c r="H191" i="15"/>
  <c r="K190" i="15"/>
  <c r="H190" i="15"/>
  <c r="K189" i="15"/>
  <c r="H189" i="15"/>
  <c r="K188" i="15"/>
  <c r="H188" i="15"/>
  <c r="K187" i="15"/>
  <c r="H187" i="15"/>
  <c r="K186" i="15"/>
  <c r="H186" i="15"/>
  <c r="K185" i="15"/>
  <c r="H185" i="15"/>
  <c r="K184" i="15"/>
  <c r="H184" i="15"/>
  <c r="K183" i="15"/>
  <c r="H183" i="15"/>
  <c r="K182" i="15"/>
  <c r="H182" i="15"/>
  <c r="K181" i="15"/>
  <c r="H181" i="15"/>
  <c r="K180" i="15"/>
  <c r="H180" i="15"/>
  <c r="K179" i="15"/>
  <c r="H179" i="15"/>
  <c r="K178" i="15"/>
  <c r="H178" i="15"/>
  <c r="K177" i="15"/>
  <c r="H177" i="15"/>
  <c r="K176" i="15"/>
  <c r="H176" i="15"/>
  <c r="K175" i="15"/>
  <c r="H175" i="15"/>
  <c r="K174" i="15"/>
  <c r="H174" i="15"/>
  <c r="K173" i="15"/>
  <c r="H173" i="15"/>
  <c r="K172" i="15"/>
  <c r="H172" i="15"/>
  <c r="K171" i="15"/>
  <c r="H171" i="15"/>
  <c r="K170" i="15"/>
  <c r="H170" i="15"/>
  <c r="K169" i="15"/>
  <c r="H169" i="15"/>
  <c r="K168" i="15"/>
  <c r="H168" i="15"/>
  <c r="K167" i="15"/>
  <c r="H167" i="15"/>
  <c r="K166" i="15"/>
  <c r="H166" i="15"/>
  <c r="K165" i="15"/>
  <c r="H165" i="15"/>
  <c r="K164" i="15"/>
  <c r="H164" i="15"/>
  <c r="K163" i="15"/>
  <c r="H163" i="15"/>
  <c r="K162" i="15"/>
  <c r="H162" i="15"/>
  <c r="K161" i="15"/>
  <c r="H161" i="15"/>
  <c r="K160" i="15"/>
  <c r="H160" i="15"/>
  <c r="K159" i="15"/>
  <c r="H159" i="15"/>
  <c r="K158" i="15"/>
  <c r="H158" i="15"/>
  <c r="K157" i="15"/>
  <c r="H157" i="15"/>
  <c r="K156" i="15"/>
  <c r="H156" i="15"/>
  <c r="K155" i="15"/>
  <c r="H155" i="15"/>
  <c r="K154" i="15"/>
  <c r="H154" i="15"/>
  <c r="K153" i="15"/>
  <c r="H153" i="15"/>
  <c r="K152" i="15"/>
  <c r="H152" i="15"/>
  <c r="K151" i="15"/>
  <c r="H151" i="15"/>
  <c r="K150" i="15"/>
  <c r="H150" i="15"/>
  <c r="K149" i="15"/>
  <c r="H149" i="15"/>
  <c r="K148" i="15"/>
  <c r="H148" i="15"/>
  <c r="K147" i="15"/>
  <c r="H147" i="15"/>
  <c r="K146" i="15"/>
  <c r="H146" i="15"/>
  <c r="K145" i="15"/>
  <c r="H145" i="15"/>
  <c r="K144" i="15"/>
  <c r="H144" i="15"/>
  <c r="K143" i="15"/>
  <c r="H143" i="15"/>
  <c r="K142" i="15"/>
  <c r="H142" i="15"/>
  <c r="K141" i="15"/>
  <c r="H141" i="15"/>
  <c r="K140" i="15"/>
  <c r="H140" i="15"/>
  <c r="K139" i="15"/>
  <c r="H139" i="15"/>
  <c r="K138" i="15"/>
  <c r="H138" i="15"/>
  <c r="K137" i="15"/>
  <c r="H137" i="15"/>
  <c r="K136" i="15"/>
  <c r="H136" i="15"/>
  <c r="K135" i="15"/>
  <c r="H135" i="15"/>
  <c r="K134" i="15"/>
  <c r="H134" i="15"/>
  <c r="K133" i="15"/>
  <c r="H133" i="15"/>
  <c r="K132" i="15"/>
  <c r="H132" i="15"/>
  <c r="K131" i="15"/>
  <c r="H131" i="15"/>
  <c r="K130" i="15"/>
  <c r="H130" i="15"/>
  <c r="K129" i="15"/>
  <c r="H129" i="15"/>
  <c r="K128" i="15"/>
  <c r="H128" i="15"/>
  <c r="K127" i="15"/>
  <c r="H127" i="15"/>
  <c r="K126" i="15"/>
  <c r="H126" i="15"/>
  <c r="K125" i="15"/>
  <c r="H125" i="15"/>
  <c r="K124" i="15"/>
  <c r="H124" i="15"/>
  <c r="K123" i="15"/>
  <c r="H123" i="15"/>
  <c r="K122" i="15"/>
  <c r="H122" i="15"/>
  <c r="K121" i="15"/>
  <c r="H121" i="15"/>
  <c r="K120" i="15"/>
  <c r="H120" i="15"/>
  <c r="K119" i="15"/>
  <c r="H119" i="15"/>
  <c r="K118" i="15"/>
  <c r="H118" i="15"/>
  <c r="K117" i="15"/>
  <c r="H117" i="15"/>
  <c r="K116" i="15"/>
  <c r="H116" i="15"/>
  <c r="K115" i="15"/>
  <c r="H115" i="15"/>
  <c r="K114" i="15"/>
  <c r="H114" i="15"/>
  <c r="K113" i="15"/>
  <c r="H113" i="15"/>
  <c r="K112" i="15"/>
  <c r="H112" i="15"/>
  <c r="K111" i="15"/>
  <c r="H111" i="15"/>
  <c r="K110" i="15"/>
  <c r="H110" i="15"/>
  <c r="K109" i="15"/>
  <c r="H109" i="15"/>
  <c r="K108" i="15"/>
  <c r="H108" i="15"/>
  <c r="K107" i="15"/>
  <c r="H107" i="15"/>
  <c r="K106" i="15"/>
  <c r="H106" i="15"/>
  <c r="K105" i="15"/>
  <c r="H105" i="15"/>
  <c r="K104" i="15"/>
  <c r="H104" i="15"/>
  <c r="K103" i="15"/>
  <c r="H103" i="15"/>
  <c r="K102" i="15"/>
  <c r="H102" i="15"/>
  <c r="K101" i="15"/>
  <c r="H101" i="15"/>
  <c r="K100" i="15"/>
  <c r="H100" i="15"/>
  <c r="K99" i="15"/>
  <c r="H99" i="15"/>
  <c r="K98" i="15"/>
  <c r="H98" i="15"/>
  <c r="K97" i="15"/>
  <c r="H97" i="15"/>
  <c r="K96" i="15"/>
  <c r="H96" i="15"/>
  <c r="K95" i="15"/>
  <c r="H95" i="15"/>
  <c r="K94" i="15"/>
  <c r="H94" i="15"/>
  <c r="K93" i="15"/>
  <c r="H93" i="15"/>
  <c r="K92" i="15"/>
  <c r="H92" i="15"/>
  <c r="K91" i="15"/>
  <c r="H91" i="15"/>
  <c r="K90" i="15"/>
  <c r="H90" i="15"/>
  <c r="K89" i="15"/>
  <c r="K88" i="15"/>
  <c r="H88" i="15"/>
  <c r="K87" i="15"/>
  <c r="H87" i="15"/>
  <c r="K86" i="15"/>
  <c r="H86" i="15"/>
  <c r="K85" i="15"/>
  <c r="H85" i="15"/>
  <c r="G84" i="15"/>
  <c r="K84" i="15" s="1"/>
  <c r="G83" i="15"/>
  <c r="K83" i="15" s="1"/>
  <c r="K82" i="15"/>
  <c r="H82" i="15"/>
  <c r="K81" i="15"/>
  <c r="K80" i="15"/>
  <c r="K79" i="15"/>
  <c r="H79" i="15"/>
  <c r="K78" i="15"/>
  <c r="H78" i="15"/>
  <c r="K77" i="15"/>
  <c r="H77" i="15"/>
  <c r="K76" i="15"/>
  <c r="K75" i="15"/>
  <c r="H75" i="15"/>
  <c r="K74" i="15"/>
  <c r="H74" i="15"/>
  <c r="K73" i="15"/>
  <c r="H73" i="15"/>
  <c r="K72" i="15"/>
  <c r="H72" i="15"/>
  <c r="K71" i="15"/>
  <c r="H71" i="15"/>
  <c r="K70" i="15"/>
  <c r="H70" i="15"/>
  <c r="K69" i="15"/>
  <c r="H69" i="15"/>
  <c r="K68" i="15"/>
  <c r="H68" i="15"/>
  <c r="K67" i="15"/>
  <c r="H67" i="15"/>
  <c r="K66" i="15"/>
  <c r="H66" i="15"/>
  <c r="K65" i="15"/>
  <c r="H65" i="15"/>
  <c r="K64" i="15"/>
  <c r="H64" i="15"/>
  <c r="K63" i="15"/>
  <c r="H63" i="15"/>
  <c r="K62" i="15"/>
  <c r="H62" i="15"/>
  <c r="K61" i="15"/>
  <c r="H61" i="15"/>
  <c r="K60" i="15"/>
  <c r="H60" i="15"/>
  <c r="K59" i="15"/>
  <c r="H59" i="15"/>
  <c r="K58" i="15"/>
  <c r="H58" i="15"/>
  <c r="K57" i="15"/>
  <c r="H57" i="15"/>
  <c r="K56" i="15"/>
  <c r="H56" i="15"/>
  <c r="K55" i="15"/>
  <c r="H55" i="15"/>
  <c r="K54" i="15"/>
  <c r="H54" i="15"/>
  <c r="K53" i="15"/>
  <c r="H53" i="15"/>
  <c r="K52" i="15"/>
  <c r="H52" i="15"/>
  <c r="K51" i="15"/>
  <c r="H51" i="15"/>
  <c r="K50" i="15"/>
  <c r="H50" i="15"/>
  <c r="K49" i="15"/>
  <c r="H49" i="15"/>
  <c r="K48" i="15"/>
  <c r="H48" i="15"/>
  <c r="K47" i="15"/>
  <c r="H47" i="15"/>
  <c r="K46" i="15"/>
  <c r="H46" i="15"/>
  <c r="K45" i="15"/>
  <c r="H45" i="15"/>
  <c r="K44" i="15"/>
  <c r="H44" i="15"/>
  <c r="K43" i="15"/>
  <c r="H43" i="15"/>
  <c r="K42" i="15"/>
  <c r="H42" i="15"/>
  <c r="K41" i="15"/>
  <c r="H41" i="15"/>
  <c r="K40" i="15"/>
  <c r="H40" i="15"/>
  <c r="K39" i="15"/>
  <c r="H39" i="15"/>
  <c r="K38" i="15"/>
  <c r="H38" i="15"/>
  <c r="K37" i="15"/>
  <c r="H37" i="15"/>
  <c r="K36" i="15"/>
  <c r="H36" i="15"/>
  <c r="K35" i="15"/>
  <c r="H35" i="15"/>
  <c r="K34" i="15"/>
  <c r="H34" i="15"/>
  <c r="K33" i="15"/>
  <c r="H33" i="15"/>
  <c r="K32" i="15"/>
  <c r="H32" i="15"/>
  <c r="K31" i="15"/>
  <c r="H31" i="15"/>
  <c r="K30" i="15"/>
  <c r="H30" i="15"/>
  <c r="K29" i="15"/>
  <c r="H29" i="15"/>
  <c r="K28" i="15"/>
  <c r="H28" i="15"/>
  <c r="K27" i="15"/>
  <c r="H27" i="15"/>
  <c r="K26" i="15"/>
  <c r="H26" i="15"/>
  <c r="K25" i="15"/>
  <c r="H25" i="15"/>
  <c r="K24" i="15"/>
  <c r="H24" i="15"/>
  <c r="K23" i="15"/>
  <c r="H23" i="15"/>
  <c r="K22" i="15"/>
  <c r="H22" i="15"/>
  <c r="K21" i="15"/>
  <c r="H21" i="15"/>
  <c r="K20" i="15"/>
  <c r="H20" i="15"/>
  <c r="K19" i="15"/>
  <c r="H19" i="15"/>
  <c r="K18" i="15"/>
  <c r="H18" i="15"/>
  <c r="K17" i="15"/>
  <c r="H17" i="15"/>
  <c r="K16" i="15"/>
  <c r="H16" i="15"/>
  <c r="K15" i="15"/>
  <c r="H15" i="15"/>
  <c r="K14" i="15"/>
  <c r="H14" i="15"/>
  <c r="K13" i="15"/>
  <c r="H13" i="15"/>
  <c r="K12" i="15"/>
  <c r="H12" i="15"/>
  <c r="K11" i="15"/>
  <c r="H11" i="15"/>
  <c r="K10" i="15"/>
  <c r="H10" i="15"/>
  <c r="K9" i="15"/>
  <c r="H9" i="15"/>
  <c r="K8" i="15"/>
  <c r="H8" i="15"/>
  <c r="K7" i="15"/>
  <c r="H7" i="15"/>
  <c r="K6" i="15"/>
  <c r="H6" i="15"/>
  <c r="K5" i="15"/>
  <c r="H5" i="15"/>
  <c r="K4" i="15"/>
  <c r="H4" i="15"/>
  <c r="K3" i="15"/>
  <c r="K197" i="15" s="1"/>
  <c r="H3" i="15"/>
  <c r="I172" i="14"/>
  <c r="I154" i="14"/>
  <c r="H84" i="15" l="1"/>
  <c r="H83" i="15"/>
  <c r="H197" i="15" s="1"/>
  <c r="H156" i="14"/>
  <c r="I166" i="14" s="1"/>
  <c r="H177" i="14"/>
  <c r="H185" i="14" s="1"/>
  <c r="H202" i="14" l="1"/>
  <c r="H222" i="14"/>
  <c r="H204" i="14"/>
  <c r="H205" i="14" s="1"/>
  <c r="H214" i="14"/>
  <c r="H210" i="14"/>
  <c r="J875" i="2" l="1"/>
  <c r="J874" i="2"/>
  <c r="J873" i="2"/>
  <c r="J872" i="2"/>
  <c r="J870" i="2"/>
  <c r="J869" i="2"/>
  <c r="J868" i="2"/>
  <c r="J867" i="2"/>
  <c r="H219" i="14" l="1"/>
  <c r="H223" i="14" s="1"/>
  <c r="I224" i="14" s="1"/>
  <c r="H9" i="14" l="1"/>
  <c r="H8" i="14"/>
  <c r="J893" i="2"/>
  <c r="J880" i="2"/>
  <c r="J878" i="2"/>
  <c r="J1153" i="2"/>
  <c r="J1152" i="2"/>
  <c r="J1151" i="2"/>
  <c r="J1149" i="2"/>
  <c r="J1148" i="2"/>
  <c r="J1147" i="2"/>
  <c r="I10" i="14" l="1"/>
  <c r="J1278" i="2"/>
  <c r="J1277" i="2"/>
  <c r="J1276" i="2"/>
  <c r="J1275" i="2"/>
  <c r="J1274" i="2"/>
  <c r="J1273" i="2"/>
  <c r="J1272" i="2"/>
  <c r="J1271" i="2"/>
  <c r="J1270" i="2"/>
  <c r="J1269" i="2"/>
  <c r="J1268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3" i="2"/>
  <c r="I1222" i="2"/>
  <c r="J1222" i="2" s="1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0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79" i="2"/>
  <c r="J877" i="2"/>
  <c r="J876" i="2"/>
  <c r="J871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1" i="2"/>
  <c r="J720" i="2"/>
  <c r="J719" i="2"/>
  <c r="J718" i="2"/>
  <c r="J717" i="2"/>
  <c r="J716" i="2"/>
  <c r="J715" i="2"/>
  <c r="J714" i="2"/>
  <c r="J713" i="2"/>
  <c r="J712" i="2"/>
  <c r="J711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I676" i="2"/>
  <c r="J676" i="2" s="1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09" i="2"/>
  <c r="J608" i="2"/>
  <c r="J607" i="2"/>
  <c r="J606" i="2"/>
  <c r="J605" i="2"/>
  <c r="J604" i="2"/>
  <c r="J603" i="2"/>
  <c r="J602" i="2"/>
  <c r="J601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79" i="2"/>
  <c r="J378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1" i="2"/>
  <c r="J360" i="2"/>
  <c r="J359" i="2"/>
  <c r="J358" i="2"/>
  <c r="J357" i="2"/>
  <c r="J356" i="2"/>
  <c r="J355" i="2"/>
  <c r="J354" i="2"/>
  <c r="J353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4" i="2"/>
  <c r="J313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3" i="2"/>
  <c r="J62" i="2"/>
  <c r="J61" i="2"/>
  <c r="J60" i="2"/>
  <c r="J59" i="2"/>
  <c r="J58" i="2"/>
  <c r="J56" i="2"/>
  <c r="J55" i="2"/>
  <c r="J54" i="2"/>
  <c r="J53" i="2"/>
  <c r="J52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1285" i="2" l="1"/>
  <c r="O632" i="2"/>
  <c r="N632" i="2" s="1"/>
  <c r="L678" i="2"/>
  <c r="N678" i="2" s="1"/>
  <c r="L543" i="2"/>
  <c r="N543" i="2" s="1"/>
  <c r="L385" i="2"/>
  <c r="N385" i="2" s="1"/>
  <c r="L793" i="2"/>
  <c r="N793" i="2" s="1"/>
  <c r="L903" i="2"/>
  <c r="N903" i="2" s="1"/>
  <c r="L936" i="2"/>
  <c r="N936" i="2" s="1"/>
  <c r="L1245" i="2"/>
  <c r="N1245" i="2" s="1"/>
  <c r="L596" i="2"/>
  <c r="N596" i="2" s="1"/>
  <c r="L992" i="2"/>
  <c r="N992" i="2" s="1"/>
  <c r="L1035" i="2"/>
  <c r="N1035" i="2" s="1"/>
  <c r="L1278" i="2"/>
  <c r="N1278" i="2" s="1"/>
  <c r="L522" i="2"/>
  <c r="N522" i="2" s="1"/>
  <c r="L828" i="2"/>
  <c r="N828" i="2" s="1"/>
  <c r="L1134" i="2"/>
  <c r="N1134" i="2" s="1"/>
  <c r="J1280" i="2"/>
  <c r="K1762" i="8" s="1"/>
  <c r="O1199" i="2"/>
  <c r="N1199" i="2" s="1"/>
  <c r="L1090" i="2"/>
  <c r="N1090" i="2" s="1"/>
  <c r="L756" i="2"/>
  <c r="N756" i="2" s="1"/>
  <c r="O454" i="2"/>
  <c r="N454" i="2" s="1"/>
  <c r="L320" i="2"/>
  <c r="N320" i="2" s="1"/>
  <c r="L362" i="2"/>
  <c r="N362" i="2" s="1"/>
  <c r="L284" i="2"/>
  <c r="N284" i="2" s="1"/>
  <c r="L51" i="2"/>
  <c r="L126" i="2"/>
  <c r="L241" i="2"/>
  <c r="N51" i="2" l="1"/>
  <c r="L1280" i="2"/>
  <c r="M1280" i="2" s="1"/>
  <c r="M1762" i="8" l="1"/>
  <c r="O1762" i="8" s="1"/>
  <c r="K1764" i="8"/>
  <c r="M1764" i="8"/>
  <c r="O1764" i="8" s="1"/>
  <c r="M1759" i="8"/>
  <c r="O1759" i="8" s="1"/>
  <c r="O1760" i="8"/>
  <c r="M1761" i="8"/>
  <c r="O1761" i="8" s="1"/>
  <c r="J1764" i="8"/>
  <c r="M1763" i="8" l="1"/>
  <c r="O1763" i="8" s="1"/>
  <c r="J1284" i="2" l="1"/>
  <c r="L287" i="1"/>
  <c r="L274" i="1"/>
  <c r="L239" i="1"/>
  <c r="L226" i="1"/>
  <c r="L181" i="1"/>
  <c r="L169" i="1"/>
  <c r="L156" i="1"/>
  <c r="L136" i="1"/>
  <c r="L118" i="1"/>
  <c r="L95" i="1"/>
  <c r="L62" i="1"/>
  <c r="L47" i="1"/>
  <c r="L26" i="1"/>
  <c r="J1763" i="8" l="1"/>
  <c r="J643" i="1"/>
  <c r="J645" i="1"/>
  <c r="K1763" i="8" l="1"/>
  <c r="K1765" i="8"/>
  <c r="J1765" i="8"/>
  <c r="I6" i="14"/>
  <c r="I226" i="14" s="1"/>
  <c r="I225" i="14" l="1"/>
  <c r="J10" i="14"/>
  <c r="L643" i="1" l="1"/>
  <c r="J646" i="1" l="1"/>
  <c r="J1283" i="2" l="1"/>
  <c r="M241" i="2" l="1"/>
  <c r="N241" i="2" s="1"/>
  <c r="M126" i="2" l="1"/>
  <c r="N126" i="2" s="1"/>
  <c r="N1758" i="8" l="1"/>
  <c r="O1758" i="8" s="1"/>
</calcChain>
</file>

<file path=xl/comments1.xml><?xml version="1.0" encoding="utf-8"?>
<comments xmlns="http://schemas.openxmlformats.org/spreadsheetml/2006/main">
  <authors>
    <author>PC</author>
  </authors>
  <commentList>
    <comment ref="I2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2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pak agung 1,050,000
</t>
        </r>
      </text>
    </comment>
    <comment ref="I4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40,359
</t>
        </r>
      </text>
    </comment>
    <comment ref="I5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40,359
</t>
        </r>
      </text>
    </comment>
    <comment ref="I6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8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SJ tipe nya 23304-EV290</t>
        </r>
      </text>
    </comment>
    <comment ref="I13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3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3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3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6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40,359
</t>
        </r>
      </text>
    </comment>
    <comment ref="G20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CP 02
</t>
        </r>
      </text>
    </comment>
    <comment ref="G20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CP 02
</t>
        </r>
      </text>
    </comment>
    <comment ref="I28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28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32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36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36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38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39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39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41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41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41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45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45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46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46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46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40,359
</t>
        </r>
      </text>
    </comment>
    <comment ref="I53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54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54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55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40,359
</t>
        </r>
      </text>
    </comment>
    <comment ref="I59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60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60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63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40,359
</t>
        </r>
      </text>
    </comment>
    <comment ref="I63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64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65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67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810,793</t>
        </r>
      </text>
    </comment>
    <comment ref="I67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68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40,359
</t>
        </r>
      </text>
    </comment>
    <comment ref="I71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73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6,600,000
</t>
        </r>
      </text>
    </comment>
    <comment ref="I75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76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810,793</t>
        </r>
      </text>
    </comment>
    <comment ref="I77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77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79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26,000
</t>
        </r>
      </text>
    </comment>
    <comment ref="I79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80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83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83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83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40,359
</t>
        </r>
      </text>
    </comment>
    <comment ref="I85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93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P. Agung 6,750,000
</t>
        </r>
      </text>
    </comment>
    <comment ref="I93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99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99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01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03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04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04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04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04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851,300
</t>
        </r>
      </text>
    </comment>
    <comment ref="I105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07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40,359
</t>
        </r>
      </text>
    </comment>
    <comment ref="I109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10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13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15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17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32,500
</t>
        </r>
      </text>
    </comment>
    <comment ref="E118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2 Pcs, tp di SJ 1 Pcs </t>
        </r>
      </text>
    </comment>
    <comment ref="I120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20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24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25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40,359
</t>
        </r>
      </text>
    </comment>
    <comment ref="I126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I4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5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6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7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8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26,000
</t>
        </r>
      </text>
    </comment>
    <comment ref="I9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1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1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2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3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4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40,359
</t>
        </r>
      </text>
    </comment>
    <comment ref="I14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40,359
</t>
        </r>
      </text>
    </comment>
    <comment ref="I17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pak agung 1,050,000
</t>
        </r>
      </text>
    </comment>
    <comment ref="I24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32,500
</t>
        </r>
      </text>
    </comment>
    <comment ref="G25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CP 02
</t>
        </r>
      </text>
    </comment>
    <comment ref="G25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CP 02
</t>
        </r>
      </text>
    </comment>
    <comment ref="I37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40,359
</t>
        </r>
      </text>
    </comment>
    <comment ref="E39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2 Pcs, tp di SJ 1 Pcs </t>
        </r>
      </text>
    </comment>
    <comment ref="I45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6,600,000
</t>
        </r>
      </text>
    </comment>
    <comment ref="I61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62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63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68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71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40,359
</t>
        </r>
      </text>
    </comment>
    <comment ref="I72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810,793</t>
        </r>
      </text>
    </comment>
    <comment ref="I73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75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40,359
</t>
        </r>
      </text>
    </comment>
    <comment ref="I77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79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82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40,359
</t>
        </r>
      </text>
    </comment>
    <comment ref="I87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87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40,359
</t>
        </r>
      </text>
    </comment>
    <comment ref="G90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N 8889 UH </t>
        </r>
      </text>
    </comment>
    <comment ref="C99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SJ tipe nya 23304-EV290</t>
        </r>
      </text>
    </comment>
    <comment ref="I99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G100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B 9969 KYU</t>
        </r>
      </text>
    </comment>
    <comment ref="I120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23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25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26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26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40,359
</t>
        </r>
      </text>
    </comment>
    <comment ref="I128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35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851,300
</t>
        </r>
      </text>
    </comment>
    <comment ref="I135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39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40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43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810,793</t>
        </r>
      </text>
    </comment>
    <comment ref="I148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0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40,359
</t>
        </r>
      </text>
    </comment>
    <comment ref="I150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0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0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0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0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1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1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1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1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1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1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1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2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2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3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3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3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3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3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3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3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4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4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4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55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66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68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69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70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72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40,359
</t>
        </r>
      </text>
    </comment>
    <comment ref="I173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74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  <comment ref="I175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33,000
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H1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pak agung 1,050,000
</t>
        </r>
      </text>
    </comment>
    <comment ref="H8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32,500
</t>
        </r>
      </text>
    </comment>
    <comment ref="I19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CP 02
</t>
        </r>
      </text>
    </comment>
    <comment ref="I19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CP 02
</t>
        </r>
      </text>
    </comment>
  </commentList>
</comments>
</file>

<file path=xl/comments4.xml><?xml version="1.0" encoding="utf-8"?>
<comments xmlns="http://schemas.openxmlformats.org/spreadsheetml/2006/main">
  <authors>
    <author>PC</author>
  </authors>
  <commentList>
    <comment ref="Z3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16/5
</t>
        </r>
      </text>
    </comment>
  </commentList>
</comments>
</file>

<file path=xl/sharedStrings.xml><?xml version="1.0" encoding="utf-8"?>
<sst xmlns="http://schemas.openxmlformats.org/spreadsheetml/2006/main" count="16026" uniqueCount="2316">
  <si>
    <t>NO</t>
  </si>
  <si>
    <t>TANGGAL</t>
  </si>
  <si>
    <t>Qty</t>
  </si>
  <si>
    <t>NOMER PART</t>
  </si>
  <si>
    <t>DESKRIPSI</t>
  </si>
  <si>
    <t xml:space="preserve">HARGA </t>
  </si>
  <si>
    <t>JUMLAH</t>
  </si>
  <si>
    <t>PENGGUNA</t>
  </si>
  <si>
    <t>DATA LAPORAN PERBAIKAN LOGISTIK</t>
  </si>
  <si>
    <t>QTY</t>
  </si>
  <si>
    <t>HARGA</t>
  </si>
  <si>
    <t>TOTAL</t>
  </si>
  <si>
    <t>No Lamb</t>
  </si>
  <si>
    <t>KETERANGAN</t>
  </si>
  <si>
    <t>TOTAL BIAYA PAK ABDULLOH</t>
  </si>
  <si>
    <t>TOTAL BIAYA TRUK LUAR</t>
  </si>
  <si>
    <t>N 9566 UG</t>
  </si>
  <si>
    <t>N 9491 UH</t>
  </si>
  <si>
    <t>Mekanik</t>
  </si>
  <si>
    <t>N 8271 UE</t>
  </si>
  <si>
    <t>15W-40</t>
  </si>
  <si>
    <t>N 8502 UA</t>
  </si>
  <si>
    <t>Crusher</t>
  </si>
  <si>
    <t>Tabung o2</t>
  </si>
  <si>
    <t>*</t>
  </si>
  <si>
    <t>N 9663 UH</t>
  </si>
  <si>
    <t>N 8428 BF</t>
  </si>
  <si>
    <t>8 - 97122937 - 0</t>
  </si>
  <si>
    <t>DOT 3</t>
  </si>
  <si>
    <t>16-97247 514-0</t>
  </si>
  <si>
    <t>N 8417 UE</t>
  </si>
  <si>
    <t>N 9435 UG</t>
  </si>
  <si>
    <t>Tangkil</t>
  </si>
  <si>
    <t>N 9849 UH</t>
  </si>
  <si>
    <t>N 8515 UH</t>
  </si>
  <si>
    <t>N 9204 UF</t>
  </si>
  <si>
    <t>N 9456 UG</t>
  </si>
  <si>
    <t>OIL PERTAMINA SAE 140</t>
  </si>
  <si>
    <t>RORED HDA 140</t>
  </si>
  <si>
    <t>Pcs</t>
  </si>
  <si>
    <t>Bearing Roda Belakang Dalam NMR</t>
  </si>
  <si>
    <t>ltr</t>
  </si>
  <si>
    <t>pcs</t>
  </si>
  <si>
    <t>set</t>
  </si>
  <si>
    <t xml:space="preserve">Pcs </t>
  </si>
  <si>
    <t>mtr</t>
  </si>
  <si>
    <t>kg</t>
  </si>
  <si>
    <t>tbg</t>
  </si>
  <si>
    <t>Oil Engine MEDITRAN SX</t>
  </si>
  <si>
    <t>Sat</t>
  </si>
  <si>
    <t>73 Motor</t>
  </si>
  <si>
    <t>No Nota/Kwitansi</t>
  </si>
  <si>
    <t>N 9058 UF</t>
  </si>
  <si>
    <t>SBM</t>
  </si>
  <si>
    <t>N 9492 UH</t>
  </si>
  <si>
    <t xml:space="preserve">Kas </t>
  </si>
  <si>
    <t>Minyak Rem PRESTONE</t>
  </si>
  <si>
    <t>NO. REQUEST</t>
  </si>
  <si>
    <t>Oil Hydraulic MEDITRAN S10W</t>
  </si>
  <si>
    <t>SAE 10 W</t>
  </si>
  <si>
    <t>P/N</t>
  </si>
  <si>
    <t>drum</t>
  </si>
  <si>
    <t>Putra Cakra</t>
  </si>
  <si>
    <t>SIWA JAYA</t>
  </si>
  <si>
    <t>Oil RORED HDA 90</t>
  </si>
  <si>
    <t>HARGA SAT</t>
  </si>
  <si>
    <t>RM Surabaya</t>
  </si>
  <si>
    <t>WA 01</t>
  </si>
  <si>
    <t xml:space="preserve">Seal rem </t>
  </si>
  <si>
    <t xml:space="preserve">Total Tagihan CP </t>
  </si>
  <si>
    <t>16-97172549-0</t>
  </si>
  <si>
    <t>btg</t>
  </si>
  <si>
    <t>CAHAYA GUNUNG JATI</t>
  </si>
  <si>
    <t>Makmur Motor</t>
  </si>
  <si>
    <t>TOTAL BIAYA LAIN-LAIN</t>
  </si>
  <si>
    <t>30213 JR / KOYO</t>
  </si>
  <si>
    <t>Fuel Filter  HINO 23401/PAK MUQ</t>
  </si>
  <si>
    <t>Prima Sekar</t>
  </si>
  <si>
    <t>32210 J KOYO</t>
  </si>
  <si>
    <t>Triyenny</t>
  </si>
  <si>
    <t>Ban Luar ORI 1000-20 BS/BSN</t>
  </si>
  <si>
    <t>Oil hydraulic TuraliK 69</t>
  </si>
  <si>
    <t>Fuel Filter NKR &amp; NMR / ASTRA</t>
  </si>
  <si>
    <t xml:space="preserve">TOTAL SEMUA </t>
  </si>
  <si>
    <t>TAGIHAN BIAYA CONCRETE PUMP (DARI UJB PAVING)</t>
  </si>
  <si>
    <t>TAGIHAN BIAYA CONCRETE PUMP (DARI PLANT BABAT)</t>
  </si>
  <si>
    <t>TAGIHAN BIAYA CONCRETE PUMP (DARI PLANT KEDIRI)</t>
  </si>
  <si>
    <t>unit</t>
  </si>
  <si>
    <t>Sejati Motor</t>
  </si>
  <si>
    <t xml:space="preserve">ASTRA INTERNATIONAL </t>
  </si>
  <si>
    <t>Total Tagihan dari ASTRA</t>
  </si>
  <si>
    <t xml:space="preserve">TOTAL </t>
  </si>
  <si>
    <t>Bearing Roda Belakang Luar / JUB</t>
  </si>
  <si>
    <t>Velg Baru L6-12mm</t>
  </si>
  <si>
    <t>TANGKIL</t>
  </si>
  <si>
    <t>ABADI BINTANG</t>
  </si>
  <si>
    <t>73 MOTOR</t>
  </si>
  <si>
    <t>MAKMUR MOTOR</t>
  </si>
  <si>
    <t>Gerinda Selep  NR 4"</t>
  </si>
  <si>
    <t>28680/22 KOYO</t>
  </si>
  <si>
    <t>Oil Filter NKR &amp; NMR/ Astra</t>
  </si>
  <si>
    <t xml:space="preserve">ltr </t>
  </si>
  <si>
    <t>Oil Engine Meditran S-50</t>
  </si>
  <si>
    <t>CAHAYA Gunung JATI</t>
  </si>
  <si>
    <t xml:space="preserve">org </t>
  </si>
  <si>
    <t>N 8310 UH</t>
  </si>
  <si>
    <t>N 9614 UH</t>
  </si>
  <si>
    <t xml:space="preserve"> I8 98037481-A</t>
  </si>
  <si>
    <t>x</t>
  </si>
  <si>
    <t>1</t>
  </si>
  <si>
    <t>2</t>
  </si>
  <si>
    <t>5</t>
  </si>
  <si>
    <t>ACCU NS70 12V RCA BATT</t>
  </si>
  <si>
    <t>DIRGAPUTRA EKAPRATAMA</t>
  </si>
  <si>
    <t>Kas</t>
  </si>
  <si>
    <t>CAKRA MOTOR</t>
  </si>
  <si>
    <t>PUTRA CAKRA</t>
  </si>
  <si>
    <t>TOKO 27</t>
  </si>
  <si>
    <t>Unit</t>
  </si>
  <si>
    <t>Kawat Las RB 4.0 mm</t>
  </si>
  <si>
    <t>N 9615 UH</t>
  </si>
  <si>
    <t>N 9429 UG</t>
  </si>
  <si>
    <t>N 9493 UH</t>
  </si>
  <si>
    <t>Cakra Motor</t>
  </si>
  <si>
    <t>N 8761 UG</t>
  </si>
  <si>
    <t>N 8303 UH</t>
  </si>
  <si>
    <t>Untuk Las Velg</t>
  </si>
  <si>
    <t>Paving Puntir</t>
  </si>
  <si>
    <t>Ban Luar 7.50-16 BS/BSN</t>
  </si>
  <si>
    <t>Grease Bearing SHELL</t>
  </si>
  <si>
    <t>GADUS S2 V150C3</t>
  </si>
  <si>
    <t>Pail</t>
  </si>
  <si>
    <t>3</t>
  </si>
  <si>
    <t>N 9452 UG</t>
  </si>
  <si>
    <t>29586 YA</t>
  </si>
  <si>
    <t>N 8308 UH</t>
  </si>
  <si>
    <t>18-98025553-A</t>
  </si>
  <si>
    <t>BAROKAH</t>
  </si>
  <si>
    <t>4</t>
  </si>
  <si>
    <t>Ary Dinamo</t>
  </si>
  <si>
    <t>Air Filter NMR / ASTRA</t>
  </si>
  <si>
    <t>18-98321 413-A</t>
  </si>
  <si>
    <t>DA 1205 KD</t>
  </si>
  <si>
    <t>Baut Stud nap/ASTRA</t>
  </si>
  <si>
    <t>8-97359803-0</t>
  </si>
  <si>
    <t>Mur Nap/ASTRA</t>
  </si>
  <si>
    <t>17-05110 010-A</t>
  </si>
  <si>
    <t>Washer Nap/ASTRA</t>
  </si>
  <si>
    <t>8-97360004-0</t>
  </si>
  <si>
    <t>8 - 94336-317-1</t>
  </si>
  <si>
    <t>PIR EXTRA NO.3/IZ0115H-H03</t>
  </si>
  <si>
    <t>PIR EXTRA NO.4/IZ0115H-H04</t>
  </si>
  <si>
    <t>CAHAYA GUNUNG JT</t>
  </si>
  <si>
    <t>N 8444 UF</t>
  </si>
  <si>
    <t>Marshet R-16</t>
  </si>
  <si>
    <t>10</t>
  </si>
  <si>
    <t>PIR EXTRA NO.1/IZ0115H-H01</t>
  </si>
  <si>
    <t>pail</t>
  </si>
  <si>
    <t>8-97695 935-A-IGP</t>
  </si>
  <si>
    <t>Pir Extra No 2</t>
  </si>
  <si>
    <t>IZ 115H/02</t>
  </si>
  <si>
    <t>Pir Extra No 3</t>
  </si>
  <si>
    <t>IZ 115H/03</t>
  </si>
  <si>
    <t xml:space="preserve">32207 J </t>
  </si>
  <si>
    <t>Stoper Belakang</t>
  </si>
  <si>
    <t>NKR 71</t>
  </si>
  <si>
    <t>Sunduk Pir BLK  BAJA</t>
  </si>
  <si>
    <t>Crusher Kediri 2</t>
  </si>
  <si>
    <t>Paving 1</t>
  </si>
  <si>
    <t>Ring Bagong NKR 71</t>
  </si>
  <si>
    <t>Lem Silicone Kecil</t>
  </si>
  <si>
    <t>N 9490 UH</t>
  </si>
  <si>
    <t>Switch Valve Hi-Low 915 BEIBEN</t>
  </si>
  <si>
    <t>kawat Las RB 4.0 mm</t>
  </si>
  <si>
    <t>Velg repair L6-12 mm / Model Mercy</t>
  </si>
  <si>
    <t>20</t>
  </si>
  <si>
    <t>TM 208</t>
  </si>
  <si>
    <t>TM 219</t>
  </si>
  <si>
    <t>ANUGERAH JAYA MOTOR</t>
  </si>
  <si>
    <t>No</t>
  </si>
  <si>
    <t>Description</t>
  </si>
  <si>
    <t>Part Number</t>
  </si>
  <si>
    <t>sat</t>
  </si>
  <si>
    <t>Date In</t>
  </si>
  <si>
    <t>Price</t>
  </si>
  <si>
    <t>Total</t>
  </si>
  <si>
    <t>Air Filter  DONALDSON</t>
  </si>
  <si>
    <t>SFA 1802P</t>
  </si>
  <si>
    <t>Air Filter NKR / ASTRA</t>
  </si>
  <si>
    <t>I7-55500 201 -A</t>
  </si>
  <si>
    <t>AIR Filter WA Komatsu</t>
  </si>
  <si>
    <t>P 181064/0434 PR</t>
  </si>
  <si>
    <t>Alternator CAT</t>
  </si>
  <si>
    <t>BJL service</t>
  </si>
  <si>
    <t>13-09-2019</t>
  </si>
  <si>
    <t>Alternator ELF</t>
  </si>
  <si>
    <t>BJL Service</t>
  </si>
  <si>
    <t>Axl Shaft /as Roda / 73 motor</t>
  </si>
  <si>
    <t>Axl Shaft /as Roda/ 73 Motor</t>
  </si>
  <si>
    <t>NMR /GIGA</t>
  </si>
  <si>
    <t>27/2/2023</t>
  </si>
  <si>
    <t>Ban Luar ORI 1100-20 BS/BSN</t>
  </si>
  <si>
    <t>Ban Sentra Niaga</t>
  </si>
  <si>
    <t>Ban Luar 17.5x25 R16 Loader GT</t>
  </si>
  <si>
    <t>CV MITRA SUMBER JAYA</t>
  </si>
  <si>
    <t>15/7/2022</t>
  </si>
  <si>
    <t>Set</t>
  </si>
  <si>
    <t>ISO-2 RR/LH</t>
  </si>
  <si>
    <t>Baut Roda Belakang LH NKR 66</t>
  </si>
  <si>
    <t>ISO1-RR/LH</t>
  </si>
  <si>
    <t>16/6/2021</t>
  </si>
  <si>
    <t>ISO-2 RR/RH</t>
  </si>
  <si>
    <t>Baut Roda Belakang RH NKR 66 / 73</t>
  </si>
  <si>
    <t>ISO1-RR/RH</t>
  </si>
  <si>
    <t>13/7/2022</t>
  </si>
  <si>
    <t>Baut Roda Depan LH</t>
  </si>
  <si>
    <t>NKR 71 LH</t>
  </si>
  <si>
    <t>Baut Roda Depan RH</t>
  </si>
  <si>
    <t>NKR 71 RH</t>
  </si>
  <si>
    <t>Bearing crusher</t>
  </si>
  <si>
    <t xml:space="preserve">22338 CC/C3W33 </t>
  </si>
  <si>
    <t>Bearing crusher Secunder/NTN</t>
  </si>
  <si>
    <t>22240 CA / C3W33</t>
  </si>
  <si>
    <t>14/3/2022</t>
  </si>
  <si>
    <t>Bearing Crusher ( Besar )</t>
  </si>
  <si>
    <t>62162 RS</t>
  </si>
  <si>
    <t>19-07-2019</t>
  </si>
  <si>
    <t>Bearing Gardan 30310 DJR / JUB</t>
  </si>
  <si>
    <t>30310 DJR</t>
  </si>
  <si>
    <t>16/3/2023</t>
  </si>
  <si>
    <t>Bearing Gardan 30309 DJR / JUB</t>
  </si>
  <si>
    <t>30309 DJR</t>
  </si>
  <si>
    <t>Bearing Gardan 3984/20 / JUB</t>
  </si>
  <si>
    <t>3984 / 20</t>
  </si>
  <si>
    <t>Bearing Paving</t>
  </si>
  <si>
    <t>CAP 30208 JR</t>
  </si>
  <si>
    <t>26/7/2021</t>
  </si>
  <si>
    <t>Bearing Pinion NKR 71</t>
  </si>
  <si>
    <t>P 27-6604 NSK</t>
  </si>
  <si>
    <t>1-098110062-1/J 30</t>
  </si>
  <si>
    <t>Bearing Screen</t>
  </si>
  <si>
    <t>22216.CA TWB</t>
  </si>
  <si>
    <t>27-01-2020</t>
  </si>
  <si>
    <t>Bulbs/Bolam</t>
  </si>
  <si>
    <t>H4 /24V</t>
  </si>
  <si>
    <t>Belt Conveyor 40cmx3ply</t>
  </si>
  <si>
    <t>Dwi Mandiri jaya</t>
  </si>
  <si>
    <t>15/7/2021</t>
  </si>
  <si>
    <t>Cabel Accu</t>
  </si>
  <si>
    <t>Positif ( + )</t>
  </si>
  <si>
    <t>28/3/2022</t>
  </si>
  <si>
    <t xml:space="preserve">Cabel Accu </t>
  </si>
  <si>
    <t>Negatif ( - )</t>
  </si>
  <si>
    <t>Clamp Kepala Accu</t>
  </si>
  <si>
    <t>CrossJoint P/N</t>
  </si>
  <si>
    <t>57 x 144</t>
  </si>
  <si>
    <t>30-07-2019</t>
  </si>
  <si>
    <t>Daun Velg</t>
  </si>
  <si>
    <t>L6-12 mm</t>
  </si>
  <si>
    <t>Drive Coupling</t>
  </si>
  <si>
    <t>HC 28</t>
  </si>
  <si>
    <t>16/03/2019</t>
  </si>
  <si>
    <t>Dudukan Transmisi NKR 71</t>
  </si>
  <si>
    <t>18-94111903-1</t>
  </si>
  <si>
    <t>V Belt A 41</t>
  </si>
  <si>
    <t>A 41</t>
  </si>
  <si>
    <t>Feet pump</t>
  </si>
  <si>
    <t>DENSO 092130</t>
  </si>
  <si>
    <t>29/9/2021</t>
  </si>
  <si>
    <t>Filter Donaldson LOADER</t>
  </si>
  <si>
    <t>J 8620184 / BF 7746</t>
  </si>
  <si>
    <t>18-11-2019</t>
  </si>
  <si>
    <t>Filter Hidraulic Loader</t>
  </si>
  <si>
    <t>P 177047</t>
  </si>
  <si>
    <t>Filter udara LOADER</t>
  </si>
  <si>
    <t>P82-8889</t>
  </si>
  <si>
    <t>18/11/2019</t>
  </si>
  <si>
    <t>P 119374</t>
  </si>
  <si>
    <t>Filter Udara LOADER</t>
  </si>
  <si>
    <t>J8531131-1</t>
  </si>
  <si>
    <t>81980-37140</t>
  </si>
  <si>
    <t xml:space="preserve">J8620120 </t>
  </si>
  <si>
    <t>Fuel Filter Donaldson</t>
  </si>
  <si>
    <t>P550391 /WA SIKOMO</t>
  </si>
  <si>
    <t>13/10/2021</t>
  </si>
  <si>
    <t>Dudukan Cabin NKR 71</t>
  </si>
  <si>
    <t>13/9/2021</t>
  </si>
  <si>
    <t>Fuel Filter Loader</t>
  </si>
  <si>
    <t>J8620351</t>
  </si>
  <si>
    <t>kabel Gas BEIBEN</t>
  </si>
  <si>
    <t>Kabel PTO 3.5 M</t>
  </si>
  <si>
    <t>3,5 mtr</t>
  </si>
  <si>
    <t>Kanvas hand rem / NKR 71</t>
  </si>
  <si>
    <t>makmur Motor</t>
  </si>
  <si>
    <t>25/11/2022</t>
  </si>
  <si>
    <t>Kanvas Kopling ASTRA</t>
  </si>
  <si>
    <t>I8-L7377 49-0</t>
  </si>
  <si>
    <t>Kanvas Rem Elf+ keling P/N</t>
  </si>
  <si>
    <t>5-87870-028-0</t>
  </si>
  <si>
    <t>kawat las Cor</t>
  </si>
  <si>
    <t>CIN 3</t>
  </si>
  <si>
    <t>28-08-2019</t>
  </si>
  <si>
    <t>Kawel Pir 35 cm</t>
  </si>
  <si>
    <t>20/9/2022</t>
  </si>
  <si>
    <t>U Bolt / Kawel Pir Depan</t>
  </si>
  <si>
    <t>28/7/2022</t>
  </si>
  <si>
    <t>Klakson 24V</t>
  </si>
  <si>
    <t>Master Kopling ATAS</t>
  </si>
  <si>
    <t>SAM NKR 71</t>
  </si>
  <si>
    <t>Ltr</t>
  </si>
  <si>
    <t>Motor Wiper BEIBEN</t>
  </si>
  <si>
    <t>Oil Filter BEIBEN (DONALDSON)</t>
  </si>
  <si>
    <t>Oil Filter LOADER CAT</t>
  </si>
  <si>
    <t>P554407</t>
  </si>
  <si>
    <t>Oil Filter WA Komatsu</t>
  </si>
  <si>
    <t>P555680/BT 364</t>
  </si>
  <si>
    <t>14/2/2023</t>
  </si>
  <si>
    <t>Oil Filter WA SIKOMO P/N</t>
  </si>
  <si>
    <t>J8610120</t>
  </si>
  <si>
    <t>Packing Knalpot</t>
  </si>
  <si>
    <t>8-97036287-0</t>
  </si>
  <si>
    <t>25/04/2019</t>
  </si>
  <si>
    <t>Pipa Solar</t>
  </si>
  <si>
    <t>18-97211323-A</t>
  </si>
  <si>
    <t>18-97210721-A</t>
  </si>
  <si>
    <t>Pir Bobo Depan NKR/NMR</t>
  </si>
  <si>
    <t>7-65003 001-A-IGP</t>
  </si>
  <si>
    <t>24/12/2022</t>
  </si>
  <si>
    <t>IZ115H/04</t>
  </si>
  <si>
    <t>Pir Extra No 5 / ORI</t>
  </si>
  <si>
    <t>IZ115H/05</t>
  </si>
  <si>
    <t>29/11/2022</t>
  </si>
  <si>
    <t>Piston Ring</t>
  </si>
  <si>
    <t>SINOEXPRO</t>
  </si>
  <si>
    <t>Ring bagong</t>
  </si>
  <si>
    <t>22/9/2022</t>
  </si>
  <si>
    <t>Mur bagong Rear/NKR 71</t>
  </si>
  <si>
    <t>Rubber Engine Foot LH</t>
  </si>
  <si>
    <t>8-97122895-1 LH</t>
  </si>
  <si>
    <t>24/3/2023</t>
  </si>
  <si>
    <t>Rubber Engine Foot RH</t>
  </si>
  <si>
    <t>8-97122-893-0 RH</t>
  </si>
  <si>
    <t>Rumah Nap / NKR 71 /ASTRA</t>
  </si>
  <si>
    <t>18-97081323 A</t>
  </si>
  <si>
    <t>17/02/2023</t>
  </si>
  <si>
    <t>Rumah Nap NMR 71/GIGA</t>
  </si>
  <si>
    <t>I8-97107 549-A</t>
  </si>
  <si>
    <t>17/10/2021</t>
  </si>
  <si>
    <t>Sakura Air Filter BEIBEN</t>
  </si>
  <si>
    <t>A-8647 S</t>
  </si>
  <si>
    <t>Seal Dust / Debu / 73 motor</t>
  </si>
  <si>
    <t>FE 114</t>
  </si>
  <si>
    <t>Seal Kit Lift SKF</t>
  </si>
  <si>
    <t>Loader CAT 9146</t>
  </si>
  <si>
    <t>Seal Kit Steering SKF</t>
  </si>
  <si>
    <t>Seal Kit Tilt SKF</t>
  </si>
  <si>
    <t>WA 200-3</t>
  </si>
  <si>
    <t>23/1/2023</t>
  </si>
  <si>
    <t>Seal Pinion/MOB gardan  / PM SBY</t>
  </si>
  <si>
    <t>8-97047609-0</t>
  </si>
  <si>
    <t>15/3/2022</t>
  </si>
  <si>
    <t>8-94336-316-0</t>
  </si>
  <si>
    <t>8-94248117-1</t>
  </si>
  <si>
    <t>Skun Cable Accu</t>
  </si>
  <si>
    <t xml:space="preserve">* </t>
  </si>
  <si>
    <t>Stoper Depan</t>
  </si>
  <si>
    <t>14/5/2022</t>
  </si>
  <si>
    <t>Sunduk Pir DPN</t>
  </si>
  <si>
    <t>Baja</t>
  </si>
  <si>
    <t>Transmisi ELF ( Repair )</t>
  </si>
  <si>
    <t>Wiper Blade 18''</t>
  </si>
  <si>
    <t>BOSCH</t>
  </si>
  <si>
    <t>Cabel Transmisi</t>
  </si>
  <si>
    <t>I8-97695 481-A</t>
  </si>
  <si>
    <t>25/10/2022</t>
  </si>
  <si>
    <t>I8-97351 821-A</t>
  </si>
  <si>
    <t>Tromol NKR/NMR (ASTRA)/DRUM Brake</t>
  </si>
  <si>
    <t>I8-97081 219-A</t>
  </si>
  <si>
    <t>Bearing Bandul/Center Bearing / 73</t>
  </si>
  <si>
    <t>31/10/2022</t>
  </si>
  <si>
    <t>Baut Nap FE Kasar</t>
  </si>
  <si>
    <t>Baut Nap FE Halus</t>
  </si>
  <si>
    <t>Oil Filter BEIBEN WEICHAI</t>
  </si>
  <si>
    <t>P/N 1000424655</t>
  </si>
  <si>
    <t>FUEL Filter BEIBEN WEICHAI</t>
  </si>
  <si>
    <t>P/N 1000442956</t>
  </si>
  <si>
    <t>Handle PINTU BEIBEN</t>
  </si>
  <si>
    <t>CrossJoint 57mm BEIBEN</t>
  </si>
  <si>
    <t>Fuel Filter FVZ Atas/ASTRA</t>
  </si>
  <si>
    <t>I8-98162 897-A</t>
  </si>
  <si>
    <t>Fuel Filter FVZ Bawah/ASTRA</t>
  </si>
  <si>
    <t>I8-98092 481-A</t>
  </si>
  <si>
    <t>Oil Filter FVZ/ASTRA</t>
  </si>
  <si>
    <t>I8-94396 375-A</t>
  </si>
  <si>
    <t>Air Filter FVZ/ASTRA</t>
  </si>
  <si>
    <t>I8-98071 423-A</t>
  </si>
  <si>
    <t>Filter Donaldson BEIBEN/UD SEMPURNA</t>
  </si>
  <si>
    <t>J8621420</t>
  </si>
  <si>
    <t>Repair KIT Hand Rem</t>
  </si>
  <si>
    <t>ACCU N120 QS</t>
  </si>
  <si>
    <t>CV.ARNEX</t>
  </si>
  <si>
    <t>Ban Luar 7.50-16 JOY ALL / MKSB</t>
  </si>
  <si>
    <t>Maju Kilat Sukses Bersama</t>
  </si>
  <si>
    <t>Flasher Relay</t>
  </si>
  <si>
    <t>24/3/2022</t>
  </si>
  <si>
    <t>Tie Rod transmisi</t>
  </si>
  <si>
    <t>Baut Roda + Mur BEIBEN</t>
  </si>
  <si>
    <t>Booster Kopling Bawah Beiben</t>
  </si>
  <si>
    <t>Master Kopling Atas Beiben</t>
  </si>
  <si>
    <t>Joint Transmisi Beiben</t>
  </si>
  <si>
    <t>Dinamo Stater BEIBEN</t>
  </si>
  <si>
    <t>22/2/2022</t>
  </si>
  <si>
    <t>Tristop/Chamber Brake Belakang</t>
  </si>
  <si>
    <t>26/1/2022</t>
  </si>
  <si>
    <t>KING PIN SET BEIBEN</t>
  </si>
  <si>
    <t>Release Bearing BEIBEN</t>
  </si>
  <si>
    <t>29/10/2021</t>
  </si>
  <si>
    <t>Plat Matahari BEIBEN</t>
  </si>
  <si>
    <t>16/9/2021</t>
  </si>
  <si>
    <t>Pir Shock Cabin</t>
  </si>
  <si>
    <t>27/8/2021</t>
  </si>
  <si>
    <t>Spindle NKR 71 / OKAYAMA</t>
  </si>
  <si>
    <t>Spindle NMR 71/ OKAYAMA</t>
  </si>
  <si>
    <t>Skep Tabung ASD PS</t>
  </si>
  <si>
    <t>25/5/2022</t>
  </si>
  <si>
    <t>Dinamo Stater BEIBEN (service )</t>
  </si>
  <si>
    <t>18/4/2022</t>
  </si>
  <si>
    <t>AS kruk NKR 71</t>
  </si>
  <si>
    <t>Enggine Assy NMR 71</t>
  </si>
  <si>
    <t>Tanki Solar NKR 71</t>
  </si>
  <si>
    <t xml:space="preserve">Kit Bearing CAT 3532205 </t>
  </si>
  <si>
    <t>TRAKINDO</t>
  </si>
  <si>
    <t>13/9/2022</t>
  </si>
  <si>
    <t>Seal 1W5849</t>
  </si>
  <si>
    <t>Main Element 1106326</t>
  </si>
  <si>
    <t>Element 1106331</t>
  </si>
  <si>
    <t>Solenoid 7W6249</t>
  </si>
  <si>
    <t>Dynamo Second 40 HP Rpm 970</t>
  </si>
  <si>
    <t>19/10/2022</t>
  </si>
  <si>
    <t>RELAY STARTER 5P/8-97173947-0</t>
  </si>
  <si>
    <t>ASTRA ISUZU</t>
  </si>
  <si>
    <t>RELAY STARTER 4P/8-97264947-0</t>
  </si>
  <si>
    <t>Velg Baru L5-10mm</t>
  </si>
  <si>
    <t>27/3/2023</t>
  </si>
  <si>
    <t>SPINDLE/END TUBE NMR</t>
  </si>
  <si>
    <t>BENGKEL GUNUNG MAS</t>
  </si>
  <si>
    <t>Oil Engine MEDITRAN SX 15W-40</t>
  </si>
  <si>
    <t>roll</t>
  </si>
  <si>
    <t>Paving 2</t>
  </si>
  <si>
    <t>Ban Dalam IBK 700/750-16</t>
  </si>
  <si>
    <t>Marshet IBK R16 Best</t>
  </si>
  <si>
    <t xml:space="preserve">unit </t>
  </si>
  <si>
    <t>CRUSHER</t>
  </si>
  <si>
    <t xml:space="preserve">N 9452 UG </t>
  </si>
  <si>
    <t>N 8432 BF</t>
  </si>
  <si>
    <t>Ring Lock gigi nanas gardan 1-09588065-2</t>
  </si>
  <si>
    <t>Bambang AS</t>
  </si>
  <si>
    <t>Tangkil TM 219</t>
  </si>
  <si>
    <t>N 8429 BF</t>
  </si>
  <si>
    <t>N 8624 UG</t>
  </si>
  <si>
    <t>Velg repair L6-12mm</t>
  </si>
  <si>
    <t>TM 206</t>
  </si>
  <si>
    <t>FUEL FILTER DMAX I6-98159 693-0</t>
  </si>
  <si>
    <t>KG</t>
  </si>
  <si>
    <t>TM 207</t>
  </si>
  <si>
    <t>GREASE COBRA</t>
  </si>
  <si>
    <t>CV. ARNEX</t>
  </si>
  <si>
    <t>MINYAK REM PRESTONE</t>
  </si>
  <si>
    <t>Bearing 22318 KMBW33</t>
  </si>
  <si>
    <t>N 8105 UB</t>
  </si>
  <si>
    <t>pack</t>
  </si>
  <si>
    <t>Crusher Puntir</t>
  </si>
  <si>
    <t>Kawat Las RB 3.2 mm</t>
  </si>
  <si>
    <t>N 8430 BF</t>
  </si>
  <si>
    <t>B19</t>
  </si>
  <si>
    <t>Toko 27</t>
  </si>
  <si>
    <t>IPUL ELECTRIC</t>
  </si>
  <si>
    <t>N 9616 UH</t>
  </si>
  <si>
    <t>LAHAR JAYA</t>
  </si>
  <si>
    <t>SEJATI MOTOR</t>
  </si>
  <si>
    <t>SAKTI PUTRA P</t>
  </si>
  <si>
    <t>Lahar Jaya</t>
  </si>
  <si>
    <t>REJO JOYO</t>
  </si>
  <si>
    <t>N 9613 UH</t>
  </si>
  <si>
    <t>N 8333 UF</t>
  </si>
  <si>
    <t>Cahaya Gunung Jati</t>
  </si>
  <si>
    <t>Flapdisc 60</t>
  </si>
  <si>
    <t>KEDIRI</t>
  </si>
  <si>
    <t>FORKLIFT KUNING</t>
  </si>
  <si>
    <t>OMEGA TECH</t>
  </si>
  <si>
    <t>N 9426 UG</t>
  </si>
  <si>
    <t>TRIYENNY JAYA</t>
  </si>
  <si>
    <t>SEMPURNA</t>
  </si>
  <si>
    <t>-</t>
  </si>
  <si>
    <t>Baut Roda Belakang LH / DGP</t>
  </si>
  <si>
    <t>30/5/2023</t>
  </si>
  <si>
    <t>Baut Roda Belakang RH / DGP</t>
  </si>
  <si>
    <t>22/5/2023</t>
  </si>
  <si>
    <t>I8-97351 820-A</t>
  </si>
  <si>
    <t>OIL FILTER SKR EO-18230/QUESTER</t>
  </si>
  <si>
    <t>FUEL FILTER SKR EF-18060/QUESTER</t>
  </si>
  <si>
    <t>FUEL FILTER DNLS J86-21160/QUESTER</t>
  </si>
  <si>
    <t>FUEL FILTER DNLS J86-20731/QUESTER</t>
  </si>
  <si>
    <t>Pak Kris</t>
  </si>
  <si>
    <t xml:space="preserve">Logistik Babat </t>
  </si>
  <si>
    <t>Virgo Motor</t>
  </si>
  <si>
    <t>Logistik Kediri</t>
  </si>
  <si>
    <t>8-1</t>
  </si>
  <si>
    <t xml:space="preserve">Klaim Kediri </t>
  </si>
  <si>
    <t xml:space="preserve">Klaim Babat </t>
  </si>
  <si>
    <t>Klaim Puntir</t>
  </si>
  <si>
    <t xml:space="preserve">BABAT </t>
  </si>
  <si>
    <t xml:space="preserve">STOK DLL </t>
  </si>
  <si>
    <t>TM 212</t>
  </si>
  <si>
    <t>TM 213</t>
  </si>
  <si>
    <t>UJB PAVING (SPARE PART)</t>
  </si>
  <si>
    <t>BJL MALANG</t>
  </si>
  <si>
    <t>ENTERTAINT</t>
  </si>
  <si>
    <t>Total Tagihan dari BJL</t>
  </si>
  <si>
    <t xml:space="preserve">Total </t>
  </si>
  <si>
    <t>SEAL REM 40493</t>
  </si>
  <si>
    <t>Thinner Super</t>
  </si>
  <si>
    <t>Clamp ACCU</t>
  </si>
  <si>
    <t>Dari Kediri</t>
  </si>
  <si>
    <t>Oil Filter HINO 15607-2190L</t>
  </si>
  <si>
    <t>Kain Warna</t>
  </si>
  <si>
    <t>Triyenny Jaya</t>
  </si>
  <si>
    <t>AYAKAN CRUSHER</t>
  </si>
  <si>
    <t>CP 05</t>
  </si>
  <si>
    <t>Gerinda Potong 4"</t>
  </si>
  <si>
    <t>N 8427 BF</t>
  </si>
  <si>
    <t>B.19</t>
  </si>
  <si>
    <t>N 8076 UF</t>
  </si>
  <si>
    <t>Tangkil TM 215</t>
  </si>
  <si>
    <t>UNTUK LAS VELG</t>
  </si>
  <si>
    <t>Rejo Joyo</t>
  </si>
  <si>
    <t>Paving 3</t>
  </si>
  <si>
    <t>Stop Lamp NKR 71 LH</t>
  </si>
  <si>
    <t>lsn</t>
  </si>
  <si>
    <t>THINNER SUPER</t>
  </si>
  <si>
    <t>BAUT RODA JUMBO UNIVERSAL RR-RH/IBK</t>
  </si>
  <si>
    <t>Ban DALAM 900-20 IBK</t>
  </si>
  <si>
    <t>Ban Dalam 1000-20 IBK</t>
  </si>
  <si>
    <t>Seal Dust / Debu</t>
  </si>
  <si>
    <t>Oil Engine MEDITRAN SX PLUS ( 200 L )</t>
  </si>
  <si>
    <t>lmbr</t>
  </si>
  <si>
    <t>Lem Silicone Hitam</t>
  </si>
  <si>
    <t>Marshet IBK R20 + Besi</t>
  </si>
  <si>
    <t>25</t>
  </si>
  <si>
    <t>Anugerah</t>
  </si>
  <si>
    <t>Skun Kabel ACCU</t>
  </si>
  <si>
    <t>Release Bearing/Drik laker / 73 MTR</t>
  </si>
  <si>
    <t>UNP EQ 80</t>
  </si>
  <si>
    <t>Ipul Electric</t>
  </si>
  <si>
    <t>R.M Puntir</t>
  </si>
  <si>
    <t>Babat</t>
  </si>
  <si>
    <t>Omega Tech</t>
  </si>
  <si>
    <t>T8902-HNJ4822</t>
  </si>
  <si>
    <t>TOKO CAT 73</t>
  </si>
  <si>
    <t>N 9433 UG</t>
  </si>
  <si>
    <t>Siwa Jaya</t>
  </si>
  <si>
    <t>N 8448 UF</t>
  </si>
  <si>
    <t>GAYA MAKMUR MOBIL</t>
  </si>
  <si>
    <t>UD Sempurna</t>
  </si>
  <si>
    <t>TM 215</t>
  </si>
  <si>
    <t>VIRGO MOTOR</t>
  </si>
  <si>
    <t>B 9319 UIU</t>
  </si>
  <si>
    <t>FUEL FILTER DONALDSON J86-21160</t>
  </si>
  <si>
    <t xml:space="preserve">Pajak STNK </t>
  </si>
  <si>
    <t>Oil Meditran S40</t>
  </si>
  <si>
    <t>psg</t>
  </si>
  <si>
    <t>Di Bawa Mr Arip</t>
  </si>
  <si>
    <t>MARSHET R16 GT</t>
  </si>
  <si>
    <t>REJEKI JAYA AKRILIK</t>
  </si>
  <si>
    <t>BULB/LAMPU H4 24V</t>
  </si>
  <si>
    <t>TM 210</t>
  </si>
  <si>
    <t>DULSALAM</t>
  </si>
  <si>
    <t>BEARING GARDAN 30310 DJR KOYO</t>
  </si>
  <si>
    <t>SOLASI KERTAS BESAR</t>
  </si>
  <si>
    <t>Bearing Roda Depan Dalam / JUB</t>
  </si>
  <si>
    <t>Bearing Roda Belakang Dalam NKR / JUB</t>
  </si>
  <si>
    <t>TM 207 TANGKIL</t>
  </si>
  <si>
    <t>KABEL ACCU NYAF 35mm</t>
  </si>
  <si>
    <t>KOYO CT 4800SA</t>
  </si>
  <si>
    <t>Logistik</t>
  </si>
  <si>
    <t>SINARMAS BAJA P</t>
  </si>
  <si>
    <t>Seal Roda Belakang Dalam NMR  - RM</t>
  </si>
  <si>
    <t>KUNCI RODA 41x21</t>
  </si>
  <si>
    <t>TOYOMITSU</t>
  </si>
  <si>
    <t>Aneka Logam</t>
  </si>
  <si>
    <t>MARSHET R16 COKLAT</t>
  </si>
  <si>
    <t>Velg L8 x R20 x 14</t>
  </si>
  <si>
    <t>lbr</t>
  </si>
  <si>
    <t>AS RODA NMR 71/343mm</t>
  </si>
  <si>
    <t>N 9489 UH</t>
  </si>
  <si>
    <t>Arif Ban</t>
  </si>
  <si>
    <t>WIPER BLADE 18"</t>
  </si>
  <si>
    <t>PIR EXTRA NKR71 NO.1</t>
  </si>
  <si>
    <t>N 9443 UG</t>
  </si>
  <si>
    <t>SEKRING/FUSE MINI</t>
  </si>
  <si>
    <t>KAWAT LAS RB 2.6</t>
  </si>
  <si>
    <t>BAMBANG AS</t>
  </si>
  <si>
    <t>SENDIMENTER / POMPA FILTER SOLAR FVZ I8-97542 536-0</t>
  </si>
  <si>
    <t>AKBAR JAYA</t>
  </si>
  <si>
    <t>MP 80</t>
  </si>
  <si>
    <t>Pipa Solar /ASTRA</t>
  </si>
  <si>
    <t>BAN DALAM 750-16 SWL</t>
  </si>
  <si>
    <t>Tangkil TM 212</t>
  </si>
  <si>
    <t>Asian Bearindo Jaya</t>
  </si>
  <si>
    <t>Crusher Kediri</t>
  </si>
  <si>
    <t>Rumah Sekering</t>
  </si>
  <si>
    <t>Kabel Bodi</t>
  </si>
  <si>
    <t>ARIF BAN</t>
  </si>
  <si>
    <t>BENGKEL GANESHA</t>
  </si>
  <si>
    <t>AIR ACCU TAMBAH</t>
  </si>
  <si>
    <t>VANES AKI</t>
  </si>
  <si>
    <t>btl</t>
  </si>
  <si>
    <t>Bearing Roda Depan Luar / JUB</t>
  </si>
  <si>
    <t>P553771 / J8610962</t>
  </si>
  <si>
    <t>Fuel Filter Donaldson / UD SMPRN</t>
  </si>
  <si>
    <t>ANEKA LOGAM</t>
  </si>
  <si>
    <t>Krebet</t>
  </si>
  <si>
    <t>Kawat Las 3.2mm</t>
  </si>
  <si>
    <t>Sakti</t>
  </si>
  <si>
    <t>CAT TOP COLOR 6241 MERAH MAROON</t>
  </si>
  <si>
    <t>V belt B63</t>
  </si>
  <si>
    <t>SUNDUK PIR DEPAN CANTER</t>
  </si>
  <si>
    <t>REBUILT KANVAS KOPLING ELF</t>
  </si>
  <si>
    <t>Rudi STRG</t>
  </si>
  <si>
    <t>Dongkrak Mekanik Tangkil</t>
  </si>
  <si>
    <t xml:space="preserve">B 9319 UIU </t>
  </si>
  <si>
    <t>V belt B65</t>
  </si>
  <si>
    <t>CV ARNEX</t>
  </si>
  <si>
    <t>KLEM ACCU</t>
  </si>
  <si>
    <t>SJ BY NOTA</t>
  </si>
  <si>
    <t>DONGKRAK 50 TON</t>
  </si>
  <si>
    <t>PRIMA SEKAR</t>
  </si>
  <si>
    <t>INDRA SURYA</t>
  </si>
  <si>
    <t>SERVIS JOK</t>
  </si>
  <si>
    <t>BONGKAR PASANG BAN</t>
  </si>
  <si>
    <t>SUMBER BERKAT DIESEL</t>
  </si>
  <si>
    <t>BPO TANGKIL</t>
  </si>
  <si>
    <t>GREASE BEARING FALCON</t>
  </si>
  <si>
    <t>PANCAPUTRA MM</t>
  </si>
  <si>
    <t>Kabel PTO 6 mtr</t>
  </si>
  <si>
    <t>terpal 3X5</t>
  </si>
  <si>
    <t>jurigen</t>
  </si>
  <si>
    <t>Ban Luar SWL 7.50-16 / SBM</t>
  </si>
  <si>
    <t>BJL</t>
  </si>
  <si>
    <t>Logistic</t>
  </si>
  <si>
    <t>BAUT RODA BELAKANG KIRI NKR71</t>
  </si>
  <si>
    <t>BAUT RODA BELAKANG KANAN NKR71</t>
  </si>
  <si>
    <t>GREASE CHASIS COBRA</t>
  </si>
  <si>
    <t>Oil Engine MEDITRAN SAE 40</t>
  </si>
  <si>
    <t>SAE 40</t>
  </si>
  <si>
    <t xml:space="preserve">10 </t>
  </si>
  <si>
    <t>Stock Awal</t>
  </si>
  <si>
    <t>Bearing Pinion NMR /JUB</t>
  </si>
  <si>
    <t>King Pin OKAYAMA / 73 Motor</t>
  </si>
  <si>
    <t>Filter Solar Donaldson / UD SMPRN</t>
  </si>
  <si>
    <t xml:space="preserve">J8621614 </t>
  </si>
  <si>
    <t>Flasher NKR 71 24 V / 73 Motor</t>
  </si>
  <si>
    <t>27/6/2023</t>
  </si>
  <si>
    <t>Flasher NMR 71 24 V / 73 Motor</t>
  </si>
  <si>
    <t>Flosser</t>
  </si>
  <si>
    <t>Master Kopling Bawah NKR 71</t>
  </si>
  <si>
    <t>Makmur</t>
  </si>
  <si>
    <t>23/6/2023</t>
  </si>
  <si>
    <t>ACCU N 100 12V RCA BATT</t>
  </si>
  <si>
    <t>Ban Luar Duraturn Y601 750/16 / DGP</t>
  </si>
  <si>
    <t>Ban Luar Duraturn Y866 750/16 / DGP</t>
  </si>
  <si>
    <t xml:space="preserve">Oil Engine MEDITRAN SX Plus </t>
  </si>
  <si>
    <t>Oil Engine MEDITRAN S-50</t>
  </si>
  <si>
    <t>Kanvas Rem NKR 71</t>
  </si>
  <si>
    <t>Pir Extra No 1 / DIRGA</t>
  </si>
  <si>
    <t>Pir Extra No 4 /DIRGA</t>
  </si>
  <si>
    <t>Seal Roda blk Luar NKR &amp; NMR - RM</t>
  </si>
  <si>
    <t>Seal Roda Belakang Dalam NKR - RM</t>
  </si>
  <si>
    <t>Seal Roda Depan / 73 Motor</t>
  </si>
  <si>
    <t>15</t>
  </si>
  <si>
    <t>Seal Transmisi NKR / NMR</t>
  </si>
  <si>
    <t>Cross Joint PTO BEIBEN</t>
  </si>
  <si>
    <t>Filter Air Dryer Beiben</t>
  </si>
  <si>
    <t>Stock Akhir (31/8)</t>
  </si>
  <si>
    <t>Oil Hidrolis Turalic 48</t>
  </si>
  <si>
    <t>DT 9577 UF</t>
  </si>
  <si>
    <t>L 8291 UI</t>
  </si>
  <si>
    <t>DATA LAPORAN PEMBELIAN LOGISTIK (BELUM SELESAI CEK)</t>
  </si>
  <si>
    <t>TAGIHAN BELUM DATANG (Harga blm tau)</t>
  </si>
  <si>
    <t>SWITCH STOP COLT DIESEL FE100</t>
  </si>
  <si>
    <t>Kas - SIWA JAYA</t>
  </si>
  <si>
    <t>BAUT RODA BLKG GIGA FVZ/NISSAN RH</t>
  </si>
  <si>
    <t xml:space="preserve">set </t>
  </si>
  <si>
    <t>3-1</t>
  </si>
  <si>
    <t>3-2</t>
  </si>
  <si>
    <t>4-1</t>
  </si>
  <si>
    <t>G</t>
  </si>
  <si>
    <t>D</t>
  </si>
  <si>
    <t>C</t>
  </si>
  <si>
    <t>F</t>
  </si>
  <si>
    <t>A</t>
  </si>
  <si>
    <t>E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</si>
  <si>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</si>
  <si>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</si>
  <si>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</si>
  <si>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</si>
  <si>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</si>
  <si>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</si>
  <si>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</si>
  <si>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</si>
  <si>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</si>
  <si>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</si>
  <si>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</si>
  <si>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 xml:space="preserve">DATA LAPORAN PERBAIKAN LOGISTIK </t>
  </si>
  <si>
    <t>3-14</t>
  </si>
  <si>
    <t>Masker</t>
  </si>
  <si>
    <t>Titian Tahes</t>
  </si>
  <si>
    <t>Kuas 1 1/2''</t>
  </si>
  <si>
    <t>Barokah</t>
  </si>
  <si>
    <t>CAT TOP COLOR PUTIH 222-0001</t>
  </si>
  <si>
    <t>Tronton L8291 UI</t>
  </si>
  <si>
    <t>KALIMERI JAYA</t>
  </si>
  <si>
    <t>Baut Roda Depan LH Nissan</t>
  </si>
  <si>
    <t>MIRROR/SPION BULAT GIGA</t>
  </si>
  <si>
    <t>Wall Polesh Kecil</t>
  </si>
  <si>
    <t>Forklift Hijau</t>
  </si>
  <si>
    <t>RELAY 24V HELLA</t>
  </si>
  <si>
    <t xml:space="preserve">Oli MPX </t>
  </si>
  <si>
    <t xml:space="preserve">Supra X P. Agung </t>
  </si>
  <si>
    <t>O-Ring Viton</t>
  </si>
  <si>
    <t xml:space="preserve">Virgo </t>
  </si>
  <si>
    <t>Seal UHS 70</t>
  </si>
  <si>
    <t>SJ 001056</t>
  </si>
  <si>
    <t>UJB 575</t>
  </si>
  <si>
    <t>UJB 582</t>
  </si>
  <si>
    <t xml:space="preserve">UJB 594 - OT          </t>
  </si>
  <si>
    <t>Ban Dalam 900-20 BEKAS</t>
  </si>
  <si>
    <t>Ex- Tronton Isuzu</t>
  </si>
  <si>
    <t>Ban Dalam 1000-20 BEKAS</t>
  </si>
  <si>
    <t>Marshet R-20 BEKAS</t>
  </si>
  <si>
    <t>U Bolt / Kawel Pir Depan FUSO</t>
  </si>
  <si>
    <t>TRONTON DT 9577 UF</t>
  </si>
  <si>
    <t>SJ 000990</t>
  </si>
  <si>
    <t>Bolt Center / Baut Sunduk</t>
  </si>
  <si>
    <t>Spring / Pir 80x11x1400 mm</t>
  </si>
  <si>
    <t>Spring / Pir FUSO FM 517 Front # 1</t>
  </si>
  <si>
    <t>Spring / Pir FUSO FM 517 Front # 3</t>
  </si>
  <si>
    <t>Spring / Pir FUSO FM 517 Front # 4</t>
  </si>
  <si>
    <t>Spring / Pir FUSO FM 517 Front # 5</t>
  </si>
  <si>
    <t>Spring / Pir FUSO FM 517 Front # 6</t>
  </si>
  <si>
    <t>Spring / Pir FUSO FM 517 Front # 7</t>
  </si>
  <si>
    <t>Spring / Pir FUSO FM 517 Front # 8</t>
  </si>
  <si>
    <t>SARUNG TANGAN ABU ABU</t>
  </si>
  <si>
    <t>PUNTIR PAVING</t>
  </si>
  <si>
    <t>SARUNG TANGAN PUTIH</t>
  </si>
  <si>
    <t>PUNTIR READYMIX</t>
  </si>
  <si>
    <t>SJ 000989</t>
  </si>
  <si>
    <t>Minyak Rem Dot 3</t>
  </si>
  <si>
    <t>Prestone</t>
  </si>
  <si>
    <t>Rudi STRG / Req 000780</t>
  </si>
  <si>
    <t>Back Plate RR-LH</t>
  </si>
  <si>
    <t xml:space="preserve">PIPA BESI </t>
  </si>
  <si>
    <t>MEKANIK</t>
  </si>
  <si>
    <t>KUNCI FILTER SABUK 9" VELOZ</t>
  </si>
  <si>
    <t>KUNCI SOK IMPACT 33mm 1"</t>
  </si>
  <si>
    <t>Req 000781</t>
  </si>
  <si>
    <t>SEAL REM NKR71 40493</t>
  </si>
  <si>
    <t>King Pin Kit NKR 71 Isuzu</t>
  </si>
  <si>
    <t>0,35</t>
  </si>
  <si>
    <t>Req 000783</t>
  </si>
  <si>
    <t>Chamber / Skep PS 100</t>
  </si>
  <si>
    <t>Req 000782</t>
  </si>
  <si>
    <t>Req 000851</t>
  </si>
  <si>
    <t>Req 000785</t>
  </si>
  <si>
    <t>0,3</t>
  </si>
  <si>
    <t>KING PIN KIT NKR/NMR ISUZU</t>
  </si>
  <si>
    <t>Req 000784</t>
  </si>
  <si>
    <t>Req 000779</t>
  </si>
  <si>
    <t>Mixer Baru HINO WDJ26155</t>
  </si>
  <si>
    <t>UJB 619</t>
  </si>
  <si>
    <t>UJB 620</t>
  </si>
  <si>
    <t>UJB 621</t>
  </si>
  <si>
    <t>UJB 622</t>
  </si>
  <si>
    <t>V-Belt A41</t>
  </si>
  <si>
    <t>Ban 1100 GT / EX Mixer Hino Baru</t>
  </si>
  <si>
    <t>UJB 615</t>
  </si>
  <si>
    <t>TRONTON L 8291 UI</t>
  </si>
  <si>
    <t>UJB 616</t>
  </si>
  <si>
    <t>Vernis + Thiner AUTOGLOW</t>
  </si>
  <si>
    <t xml:space="preserve">BBM Traga Storing ke Puntir </t>
  </si>
  <si>
    <t>7,35</t>
  </si>
  <si>
    <t xml:space="preserve">N 9490 UH </t>
  </si>
  <si>
    <t xml:space="preserve">UM Storing ke Puntir </t>
  </si>
  <si>
    <t xml:space="preserve">Org </t>
  </si>
  <si>
    <t xml:space="preserve">E-Tol Storing ke Puntir </t>
  </si>
  <si>
    <t>BAUT</t>
  </si>
  <si>
    <t>Dynamo Maestro 5.5kw - 7,5 Hp</t>
  </si>
  <si>
    <t>SJ 000992</t>
  </si>
  <si>
    <t>UJB 595</t>
  </si>
  <si>
    <t>SJ 000995</t>
  </si>
  <si>
    <t>UJB 596</t>
  </si>
  <si>
    <t>UJB 597</t>
  </si>
  <si>
    <t>N 8198 UH</t>
  </si>
  <si>
    <t>UJB 598</t>
  </si>
  <si>
    <t>SERVIS DINAMO AMP FORKLIFT DOOSAN</t>
  </si>
  <si>
    <t>FORKLIFT ORANGE DOOSAN PUNTIR</t>
  </si>
  <si>
    <t>FILTER SOLAR 23304-JAF20</t>
  </si>
  <si>
    <t>FILTER SOLAR 23304-JAF40</t>
  </si>
  <si>
    <t>FILTER SOLAR 23304-JAE51</t>
  </si>
  <si>
    <t>Baut Roda NKR 71 RR-LH / MSD</t>
  </si>
  <si>
    <t>VELG PINDAH DAUN L6-12mm</t>
  </si>
  <si>
    <t>Req 000787</t>
  </si>
  <si>
    <t>Flasher NMR71 / FVZ</t>
  </si>
  <si>
    <t>ACCU NS70 ASPIRA</t>
  </si>
  <si>
    <t>Req 000786</t>
  </si>
  <si>
    <t>Req 000789</t>
  </si>
  <si>
    <t>Req 000788</t>
  </si>
  <si>
    <t>Req 000790</t>
  </si>
  <si>
    <t>BAN LUAR 750-16 GT / SBM</t>
  </si>
  <si>
    <t>F 3223 / SP 106-128</t>
  </si>
  <si>
    <t>Req 000649</t>
  </si>
  <si>
    <t>F 3223 / SP 106-112</t>
  </si>
  <si>
    <t>Forklift kuning</t>
  </si>
  <si>
    <t>Sambung Senter Pucuk Blombong R&amp;L</t>
  </si>
  <si>
    <t>END TUBE NMR71 I6-9872 086-0</t>
  </si>
  <si>
    <t>Rudi STRG / Req 000791</t>
  </si>
  <si>
    <t>Mur Bagong NKR 71</t>
  </si>
  <si>
    <t>UJB 623</t>
  </si>
  <si>
    <t>UJB 624</t>
  </si>
  <si>
    <t>UJB 625</t>
  </si>
  <si>
    <t>UJB 626</t>
  </si>
  <si>
    <t>Lepas Velg</t>
  </si>
  <si>
    <t>Panel Depan / Pipi FVZ I8-97407-5115</t>
  </si>
  <si>
    <t>Astra ISUZU</t>
  </si>
  <si>
    <t>Panel Depan / Pipi FVZ I8-97407-5095</t>
  </si>
  <si>
    <t>BONGKAR PASANG VELG BESAR+LAS</t>
  </si>
  <si>
    <t>DAUN VELG R20 L8</t>
  </si>
  <si>
    <t>UJB 617</t>
  </si>
  <si>
    <t>UJB 618</t>
  </si>
  <si>
    <t>UJB 639</t>
  </si>
  <si>
    <t>UJB 640</t>
  </si>
  <si>
    <t>UJB 641</t>
  </si>
  <si>
    <t>UJB 642</t>
  </si>
  <si>
    <t>UJB 643</t>
  </si>
  <si>
    <t>KLIP PANEL DEPAN GIGA/NMR</t>
  </si>
  <si>
    <t xml:space="preserve">Unit </t>
  </si>
  <si>
    <t xml:space="preserve">N 9426 UG </t>
  </si>
  <si>
    <t xml:space="preserve">N 9446 UG </t>
  </si>
  <si>
    <t xml:space="preserve">N 9456 UG </t>
  </si>
  <si>
    <t>UM Storing ke Sanan (Rudi+Hadi)</t>
  </si>
  <si>
    <t xml:space="preserve">N 8310 UH </t>
  </si>
  <si>
    <t xml:space="preserve">DP Perbaikan Matras Pvg </t>
  </si>
  <si>
    <t>PAVING MLG</t>
  </si>
  <si>
    <t>CP 06</t>
  </si>
  <si>
    <t>SJ 000991</t>
  </si>
  <si>
    <t>2,5</t>
  </si>
  <si>
    <t>Pompa Solar Denso</t>
  </si>
  <si>
    <t>Anugerah Jaya Motor</t>
  </si>
  <si>
    <t>CP 02</t>
  </si>
  <si>
    <t>RING SOLAR 14mm</t>
  </si>
  <si>
    <t>PENTIL SOLAR</t>
  </si>
  <si>
    <t>Spion / Mirror Mercedes / 2268-EMG</t>
  </si>
  <si>
    <t>BEARING 22312 TWB</t>
  </si>
  <si>
    <t>PUNTIR CRUSHER</t>
  </si>
  <si>
    <t>UJB 603</t>
  </si>
  <si>
    <t>SJ 000996</t>
  </si>
  <si>
    <t>UJB 604</t>
  </si>
  <si>
    <t>UJB 605</t>
  </si>
  <si>
    <t>UJB 606</t>
  </si>
  <si>
    <t>KUNCI PAS RING 36 WIPRO</t>
  </si>
  <si>
    <t>CRUSHER KEDIRI</t>
  </si>
  <si>
    <t>SJ 000993</t>
  </si>
  <si>
    <t>KUNCI PAS RING 38 WIPRO</t>
  </si>
  <si>
    <t>KUNCI PAS RING 41 WIPRO</t>
  </si>
  <si>
    <t>KUNCI PAS RING 46 WIPRO</t>
  </si>
  <si>
    <t>KUNCI SOK SET 24pcs 1/2" S6 WIPRO</t>
  </si>
  <si>
    <t>KUNCI BAGO/INGGRIS 18" WIPRO</t>
  </si>
  <si>
    <t>BOR HAMMER MAKITA HP1630 16mm 710W</t>
  </si>
  <si>
    <t>TANG BUAYA 10" ALLWIN</t>
  </si>
  <si>
    <t>STANG RODA 8-97332988-0</t>
  </si>
  <si>
    <t xml:space="preserve">KUNCI RODA NKR71 </t>
  </si>
  <si>
    <t>Dongkrak 32 TON</t>
  </si>
  <si>
    <t>Anugerah Jaya</t>
  </si>
  <si>
    <t>Form Pengeluaran</t>
  </si>
  <si>
    <t>UJB</t>
  </si>
  <si>
    <t>Form Permintaan</t>
  </si>
  <si>
    <t>REPAIR KIT TURBO NKR71</t>
  </si>
  <si>
    <t>KEMBALI</t>
  </si>
  <si>
    <t>KEDIRI READYMIX</t>
  </si>
  <si>
    <t>SJ 000994</t>
  </si>
  <si>
    <t>PLAT POTONG</t>
  </si>
  <si>
    <t>UJB 599</t>
  </si>
  <si>
    <t>Tronton Kediri</t>
  </si>
  <si>
    <t>UJB 600</t>
  </si>
  <si>
    <t>UJB 601</t>
  </si>
  <si>
    <t>UJB 602</t>
  </si>
  <si>
    <t>UJB 627</t>
  </si>
  <si>
    <t>UJB 628</t>
  </si>
  <si>
    <t>Baru 02016217</t>
  </si>
  <si>
    <t>Dop / Bulbs Engkel 24 V</t>
  </si>
  <si>
    <t>GASKET CYLINDER HEAD</t>
  </si>
  <si>
    <t>Req R.M Kediri</t>
  </si>
  <si>
    <t>SJ 000999 / SJ Tidak Kembali</t>
  </si>
  <si>
    <t>SYNCRONIZER GEAR HIGH LOW</t>
  </si>
  <si>
    <t>SUN GEAR KECIL</t>
  </si>
  <si>
    <t>REDUCTION GEAR BESAR</t>
  </si>
  <si>
    <t>GASKET COMPRESSOR</t>
  </si>
  <si>
    <t>BAUT 8x20+RING</t>
  </si>
  <si>
    <t>BAUT 12x20+RING PLAT+RING PIR</t>
  </si>
  <si>
    <t>BAUT 12x45+RING PLAT+RING PIR</t>
  </si>
  <si>
    <t>TIMAH</t>
  </si>
  <si>
    <t xml:space="preserve">KABEL TIES 5x300 </t>
  </si>
  <si>
    <t>SOLATIP</t>
  </si>
  <si>
    <t>Handle Regulator Pintu NKR 71</t>
  </si>
  <si>
    <t>Req 000792</t>
  </si>
  <si>
    <t>F 4821</t>
  </si>
  <si>
    <t>Req 000650</t>
  </si>
  <si>
    <t>Baut Roda Depan RH Nissan</t>
  </si>
  <si>
    <t>PCS Control Unit Speed 1-80190 063-0</t>
  </si>
  <si>
    <t>LAMPU H4-24V 100/90W</t>
  </si>
  <si>
    <t>Req 000794</t>
  </si>
  <si>
    <t>NEPEL HIDROLIS T 1/2x1/2x1/2</t>
  </si>
  <si>
    <t>SOCK 1/4x1/2 WIPRO</t>
  </si>
  <si>
    <t>HOSE OIL 1/4</t>
  </si>
  <si>
    <t>Asia Timur</t>
  </si>
  <si>
    <t>MANOMETER MINYAK 2.5"x300 WIPRO</t>
  </si>
  <si>
    <t>NEPEL 1/4 + PRESS</t>
  </si>
  <si>
    <t>DOBEL NEPEL OLI 1/4</t>
  </si>
  <si>
    <t>SJ 000998</t>
  </si>
  <si>
    <t>Kontaktor lc1d 25a M7</t>
  </si>
  <si>
    <t>Langsung Di Bawa Mr Arif</t>
  </si>
  <si>
    <t>Kontaktor lc1d 32a M7</t>
  </si>
  <si>
    <t>Kabel NYAF 6mm</t>
  </si>
  <si>
    <t>Thermal Overload LRD 14/7-10a</t>
  </si>
  <si>
    <t>Thermal Overload LRD 16/9-13a</t>
  </si>
  <si>
    <t>Isolasi Warna</t>
  </si>
  <si>
    <t>Ties 30cm</t>
  </si>
  <si>
    <t>pck</t>
  </si>
  <si>
    <t>Crusher BABAT</t>
  </si>
  <si>
    <t>SJ 001060</t>
  </si>
  <si>
    <t>Armada Babat</t>
  </si>
  <si>
    <t>Kediri Plant</t>
  </si>
  <si>
    <t>SJ 001000/ Di terima Pak Erpan ISUZU</t>
  </si>
  <si>
    <t>Catridge Turbo NMR 71</t>
  </si>
  <si>
    <t>MATA BOR 1 1/2mm</t>
  </si>
  <si>
    <t>MATA BOR 2mm</t>
  </si>
  <si>
    <t>PASANG DAUN VELG FUSO/ R20</t>
  </si>
  <si>
    <t>Daun Velg L-8 R20</t>
  </si>
  <si>
    <t>Rubber Sheat / Kepetan Slebor</t>
  </si>
  <si>
    <t>UJB 644</t>
  </si>
  <si>
    <t>Req 000795</t>
  </si>
  <si>
    <t>SAMBUNG SENTER PUCUK BLOMBONG KIRI+KANAN</t>
  </si>
  <si>
    <t>KAWEL 18x7x35</t>
  </si>
  <si>
    <t>PIR EXTRA NKR71 NO.3 (KUNING)</t>
  </si>
  <si>
    <t>H1102-HNJ4922</t>
  </si>
  <si>
    <t>N 9210 UF</t>
  </si>
  <si>
    <t>Req 000644</t>
  </si>
  <si>
    <t>T1202-HNJ5122</t>
  </si>
  <si>
    <t>Req 000502</t>
  </si>
  <si>
    <t>T1202-HNJ4822</t>
  </si>
  <si>
    <t>H1101-HNJ4722</t>
  </si>
  <si>
    <t>H1101-HNJ4922</t>
  </si>
  <si>
    <t>BOSTEL CB459</t>
  </si>
  <si>
    <t>Kas - CAKRA MOTOR</t>
  </si>
  <si>
    <t xml:space="preserve">Bongkar Pasang + Impek Ban </t>
  </si>
  <si>
    <t>Truk Baru 01</t>
  </si>
  <si>
    <t>Bongkar Pasang Ban Serep</t>
  </si>
  <si>
    <t>Lampu penerangan Jalan Umum 100W-Slast</t>
  </si>
  <si>
    <t>SJ 001062</t>
  </si>
  <si>
    <t>Pipa Gas 3'' x 2.3 mm</t>
  </si>
  <si>
    <t>Sinarmas</t>
  </si>
  <si>
    <t>Pipa Gas 1 1/4'' x 2 mm</t>
  </si>
  <si>
    <t>Dempul Alfa 4kg</t>
  </si>
  <si>
    <t>UD Barokah</t>
  </si>
  <si>
    <t>Plat Hitam 12mm x4x8</t>
  </si>
  <si>
    <t>SJ 001061</t>
  </si>
  <si>
    <t>CAT TOP COLOR TELKOM BLUE</t>
  </si>
  <si>
    <t>DUMP TRUCK BARU UJB 01 &amp; UJB 02</t>
  </si>
  <si>
    <t>PLAT NOMOR N 8761 EG</t>
  </si>
  <si>
    <t>TM 227</t>
  </si>
  <si>
    <t>Req 000797</t>
  </si>
  <si>
    <t>Baut Roda BLK/RH NKR 71</t>
  </si>
  <si>
    <t>Req 000796</t>
  </si>
  <si>
    <t>Ban Vulkanisir 7.50-16 GY / Arif Ban</t>
  </si>
  <si>
    <t>GY 0221 / B13 21822</t>
  </si>
  <si>
    <t>Req 000504</t>
  </si>
  <si>
    <t>Ban Dalam 7.50-16 IBK</t>
  </si>
  <si>
    <t>Bongkar Pasang Ban</t>
  </si>
  <si>
    <t>PLAT NOMOR AD 9520 UV</t>
  </si>
  <si>
    <t>BAN LUAR 750-16 DURATURN Y601 / DGP</t>
  </si>
  <si>
    <t>306 103 6476</t>
  </si>
  <si>
    <t>306 202 8038</t>
  </si>
  <si>
    <t>306 203 5958</t>
  </si>
  <si>
    <t>306 190 0836</t>
  </si>
  <si>
    <t>306 303 4201</t>
  </si>
  <si>
    <t>BAN DALAM 700/750-16 IBK</t>
  </si>
  <si>
    <t>MARSHET R-16 + BESI IBK</t>
  </si>
  <si>
    <t>Bongkar Pasang Ban + Impact</t>
  </si>
  <si>
    <t>PRIMA JAYA BAN</t>
  </si>
  <si>
    <t>PLAT NOMOR N 9683 UH</t>
  </si>
  <si>
    <t xml:space="preserve">Solar utk percobaan Truk baru </t>
  </si>
  <si>
    <t>Dump Truk 01</t>
  </si>
  <si>
    <t>Dump Truk 02</t>
  </si>
  <si>
    <t>UJB 629</t>
  </si>
  <si>
    <t>UJB 630</t>
  </si>
  <si>
    <t>UJB 631</t>
  </si>
  <si>
    <t>UJB 632</t>
  </si>
  <si>
    <t>Nepel Tubing 12</t>
  </si>
  <si>
    <t>Puntir TM 221</t>
  </si>
  <si>
    <t>SJ 001066</t>
  </si>
  <si>
    <t>FILTER DONALDSON J8621160</t>
  </si>
  <si>
    <t>PAVING 3</t>
  </si>
  <si>
    <t>Req 000798</t>
  </si>
  <si>
    <t>CUTTING STICKER UJB KECIL</t>
  </si>
  <si>
    <t>QUEENS</t>
  </si>
  <si>
    <t>CUTTER ACRYLIC GK-02 WIPRO</t>
  </si>
  <si>
    <t>SAKTI PUTRA PERDANA</t>
  </si>
  <si>
    <t>Kapi dempul Set</t>
  </si>
  <si>
    <t>Skrap</t>
  </si>
  <si>
    <t>Hose U Water Radiator NKR 71</t>
  </si>
  <si>
    <t>SEALANT BOTOL</t>
  </si>
  <si>
    <t>LOADER PUNTIR WA150</t>
  </si>
  <si>
    <t>AKRILIK BENING 130x80x2mm</t>
  </si>
  <si>
    <t>AKRILIK BENING 125x115x5mm</t>
  </si>
  <si>
    <t>LEM AKRILIK MEDIUM</t>
  </si>
  <si>
    <t>Sekering 15Amp</t>
  </si>
  <si>
    <t>Req 000799</t>
  </si>
  <si>
    <t>KLAKSON 24V DENSO</t>
  </si>
  <si>
    <t>Req 000853</t>
  </si>
  <si>
    <t>Ban Luar Duraturn Y601 750-16 / SBM</t>
  </si>
  <si>
    <t>303 302 0870</t>
  </si>
  <si>
    <t>Req 000505</t>
  </si>
  <si>
    <t>303 209 4827</t>
  </si>
  <si>
    <t>Req 000854</t>
  </si>
  <si>
    <t>Req 000852</t>
  </si>
  <si>
    <t>Sprai Kabel</t>
  </si>
  <si>
    <t xml:space="preserve">Terpal 3x4 </t>
  </si>
  <si>
    <t>Dump UJB 01</t>
  </si>
  <si>
    <t>Dump UJB 02</t>
  </si>
  <si>
    <t xml:space="preserve">Tabung Gas LPG isi 12 kg </t>
  </si>
  <si>
    <t>Utk Blander Mekanik</t>
  </si>
  <si>
    <t>UJB 636</t>
  </si>
  <si>
    <t>SJ 001064</t>
  </si>
  <si>
    <t>UJB 635</t>
  </si>
  <si>
    <t>Filter Solar/Water Separator SKR F-1008</t>
  </si>
  <si>
    <t>GY 2355655320</t>
  </si>
  <si>
    <t>POMPA SOLAR DENSO BESI</t>
  </si>
  <si>
    <t>UJB 633</t>
  </si>
  <si>
    <t>UJB 634</t>
  </si>
  <si>
    <t>JK tyre 0187930621</t>
  </si>
  <si>
    <t>CS 18212100290</t>
  </si>
  <si>
    <t>GT F4520-9399</t>
  </si>
  <si>
    <t>SJ 001068</t>
  </si>
  <si>
    <t>SJ 001067</t>
  </si>
  <si>
    <t xml:space="preserve">Velg L10 x R20 </t>
  </si>
  <si>
    <t>ex BEIBEN</t>
  </si>
  <si>
    <t>UJB 645</t>
  </si>
  <si>
    <t>UJB 646</t>
  </si>
  <si>
    <t>UJB 647</t>
  </si>
  <si>
    <t>UJB 648</t>
  </si>
  <si>
    <t>ISOLASI NATIONAL</t>
  </si>
  <si>
    <t>Req 000857</t>
  </si>
  <si>
    <t>Req 000856</t>
  </si>
  <si>
    <t>KABEL PTO 3m</t>
  </si>
  <si>
    <t>Req 000855</t>
  </si>
  <si>
    <t>Req 000858</t>
  </si>
  <si>
    <t>Filter Oil 15607-1351L</t>
  </si>
  <si>
    <t>Req 000859</t>
  </si>
  <si>
    <t>Req 000861</t>
  </si>
  <si>
    <t>DRIK LAKER NKR71 78 TKL4801 NSK</t>
  </si>
  <si>
    <t>STOPPER DEPAN NKR71</t>
  </si>
  <si>
    <t>Case assy Diff / Tengkorak Gardan NMR 71</t>
  </si>
  <si>
    <t>Gear Pinion NMR 71</t>
  </si>
  <si>
    <t>Gear Bolu Side NMR 71</t>
  </si>
  <si>
    <t>Req 000860</t>
  </si>
  <si>
    <t>Kawel pir depan NKR 72</t>
  </si>
  <si>
    <t>Sumber Baru Motor</t>
  </si>
  <si>
    <t>Stoper Depan NKR 71</t>
  </si>
  <si>
    <t>303 302 7959</t>
  </si>
  <si>
    <t>Req 000506</t>
  </si>
  <si>
    <t>Ban Luar Duraturn Y601 750-16 / DGP</t>
  </si>
  <si>
    <t>307 100 6607</t>
  </si>
  <si>
    <t xml:space="preserve">SERVIS TIEROD </t>
  </si>
  <si>
    <t>BENGKEL TRISTAR</t>
  </si>
  <si>
    <t>CP 03 TANGKIL</t>
  </si>
  <si>
    <t>Gear BOX Mixer</t>
  </si>
  <si>
    <t>Ambil di Gentong BLK</t>
  </si>
  <si>
    <t>TM 202 Tangkil</t>
  </si>
  <si>
    <t>SJ 001073</t>
  </si>
  <si>
    <t>Gulung Motor 3 phase 25Hp 950rpm</t>
  </si>
  <si>
    <t>PAVING PUNTIR</t>
  </si>
  <si>
    <t>SJ 001072</t>
  </si>
  <si>
    <t>SPROCKET RS60-2B 16</t>
  </si>
  <si>
    <t>Bikin Plendes Sprocket</t>
  </si>
  <si>
    <t>Bengkel Triyeny</t>
  </si>
  <si>
    <t>ROLLER CHAIN DID60-2</t>
  </si>
  <si>
    <t>SAMBUNGAN RANTAI DID60-2</t>
  </si>
  <si>
    <t>PUSH BUTTON OVAL BIASA</t>
  </si>
  <si>
    <t>SJ 001069</t>
  </si>
  <si>
    <t>UJB 649</t>
  </si>
  <si>
    <t>N 8464 UH</t>
  </si>
  <si>
    <t>UJB 650</t>
  </si>
  <si>
    <t>UJB 651</t>
  </si>
  <si>
    <t>N 8889 UH</t>
  </si>
  <si>
    <t>UJB 652</t>
  </si>
  <si>
    <t>UJB 653</t>
  </si>
  <si>
    <t>Ban Vulkanisir Ready Panas 1000-20 / BSJ</t>
  </si>
  <si>
    <t>UJB 655</t>
  </si>
  <si>
    <t>UJB 656</t>
  </si>
  <si>
    <t>UJB 657</t>
  </si>
  <si>
    <t>UJB 658</t>
  </si>
  <si>
    <t>BAN LUAR 750-16 DURATURN / SBM</t>
  </si>
  <si>
    <t>303 190 3876</t>
  </si>
  <si>
    <t>N 9053 UF</t>
  </si>
  <si>
    <t>303 201 6963</t>
  </si>
  <si>
    <t>BUKU QUARTO 100 (5pcs)</t>
  </si>
  <si>
    <t>PANCA TUNGGAL</t>
  </si>
  <si>
    <t>KEDIRI CRUSHER</t>
  </si>
  <si>
    <t>SJ 001071</t>
  </si>
  <si>
    <t>KONTAKTOR NXC-85 220V CHINT</t>
  </si>
  <si>
    <t>SJ 000862</t>
  </si>
  <si>
    <t>Cat TC Admiral Blue 3461</t>
  </si>
  <si>
    <t>Pipa Potong</t>
  </si>
  <si>
    <t>Dump UJB 01 / SUS</t>
  </si>
  <si>
    <t>Dump UJB 02 / ARIS</t>
  </si>
  <si>
    <t>Tronton L 8291 UI / AD 9520 UV</t>
  </si>
  <si>
    <t>Lem PVC</t>
  </si>
  <si>
    <t>Akbar Jaya</t>
  </si>
  <si>
    <t>Pompa Air EX babat</t>
  </si>
  <si>
    <t>Keni 1 1/2''</t>
  </si>
  <si>
    <t>Ban Luar 750-16 GY - Pembelian Kediri</t>
  </si>
  <si>
    <t>Req 000508</t>
  </si>
  <si>
    <t>KANVAS KOPLING HINO RK/RG/SG/FL/FM</t>
  </si>
  <si>
    <t>LGSG DIBAWA KOMSIN</t>
  </si>
  <si>
    <t>DRIK LAKER FUSO/RANGER CT70B KOYO</t>
  </si>
  <si>
    <t>PLAT KOPLING MATAHARI FUSO 15"</t>
  </si>
  <si>
    <t>TANDON AIR</t>
  </si>
  <si>
    <t>LEM AUTOSEALER HITAM</t>
  </si>
  <si>
    <t>Req 000864</t>
  </si>
  <si>
    <t>S 9148 AA/L 8292 UI</t>
  </si>
  <si>
    <t>KANVAS KOPLING GIGA FVZ</t>
  </si>
  <si>
    <t>Req 000865</t>
  </si>
  <si>
    <t>Seal Roda BLK DLM FVZ / ASTRA</t>
  </si>
  <si>
    <t>1-09625350-0</t>
  </si>
  <si>
    <t>SEAL REM FUSO SC80873R SEIKEN</t>
  </si>
  <si>
    <t>SEAL DEBU FUSO MC826780</t>
  </si>
  <si>
    <t>Req 000511</t>
  </si>
  <si>
    <t>T8901-HNJ5122</t>
  </si>
  <si>
    <t>Req 000509</t>
  </si>
  <si>
    <t>Req 000512</t>
  </si>
  <si>
    <t>Req 000863</t>
  </si>
  <si>
    <t>Ban Depan Luar 750-16 BS Ex DT / ASTRA ISUZU</t>
  </si>
  <si>
    <t>DK 5565-2</t>
  </si>
  <si>
    <t>Req 000513</t>
  </si>
  <si>
    <t>Req 000514</t>
  </si>
  <si>
    <t>T1202-HNJ5222</t>
  </si>
  <si>
    <t>H1102-HNJ4722</t>
  </si>
  <si>
    <t>T8902-HNJ0523</t>
  </si>
  <si>
    <t>Ban Vulkanisir 7.50-16 GT / AB</t>
  </si>
  <si>
    <t>GT F3522</t>
  </si>
  <si>
    <t>Req 000510</t>
  </si>
  <si>
    <t>OLI MESIN PRIMA XP 4L</t>
  </si>
  <si>
    <t>GRANDMAX PAVING</t>
  </si>
  <si>
    <t>FILTER OLI</t>
  </si>
  <si>
    <t xml:space="preserve">Tilangan Truk </t>
  </si>
  <si>
    <t xml:space="preserve">N 9489 UH </t>
  </si>
  <si>
    <t xml:space="preserve">BBM Storing ke Mojoagung </t>
  </si>
  <si>
    <t>UM Storing Rudi + Hadi</t>
  </si>
  <si>
    <t xml:space="preserve">E-Tol Storing ke Mojoagung </t>
  </si>
  <si>
    <t>Velg repair L8 - R20 Besar</t>
  </si>
  <si>
    <t>Puntir TM 225</t>
  </si>
  <si>
    <t>SJ 001074</t>
  </si>
  <si>
    <t>Bikin Tutup Water Pump</t>
  </si>
  <si>
    <t>Puntir TM Nissan</t>
  </si>
  <si>
    <t>Baut Banjau / Lubang</t>
  </si>
  <si>
    <t>UJB 659</t>
  </si>
  <si>
    <t>UJB 660</t>
  </si>
  <si>
    <t>UJB 661</t>
  </si>
  <si>
    <t>UJB 662</t>
  </si>
  <si>
    <t>UJB 664</t>
  </si>
  <si>
    <t>SJ 001075</t>
  </si>
  <si>
    <t>REBUILT KANVAS KOPLING FUSO 15"</t>
  </si>
  <si>
    <t>STOCK TRONTON PUNTIR</t>
  </si>
  <si>
    <t>Tancho Pomade 40g</t>
  </si>
  <si>
    <t>Swa Mart</t>
  </si>
  <si>
    <t>Service Dynamo Stater</t>
  </si>
  <si>
    <t>Kabel NYAF 35/Accu</t>
  </si>
  <si>
    <t>Sehat Kabel</t>
  </si>
  <si>
    <t>Skun Accu</t>
  </si>
  <si>
    <t>Cover Clutch  / Plat matahari NKR 71</t>
  </si>
  <si>
    <t>Req 000866</t>
  </si>
  <si>
    <t>Drik Laker / Release Bearing NKR 71</t>
  </si>
  <si>
    <t>KAIN WARNA</t>
  </si>
  <si>
    <t>BIKIN PLAT NOMOR N 9493 UH</t>
  </si>
  <si>
    <t>Req 000867</t>
  </si>
  <si>
    <t>Terpal 3x4 Lumba2</t>
  </si>
  <si>
    <t>BEARING GARDAN 30309 DJR KOYO</t>
  </si>
  <si>
    <t>LEM AUTO SEALER HITAM</t>
  </si>
  <si>
    <t>SPIDER DIFF/PALANG NMR71</t>
  </si>
  <si>
    <t>PINION CROWN WHEEL NMR I6-41210 531-0</t>
  </si>
  <si>
    <t>Pas KIP Nap Depan</t>
  </si>
  <si>
    <t>B/P Roda dpn</t>
  </si>
  <si>
    <t>BAN VULKANISIR 750-16 / AB</t>
  </si>
  <si>
    <t>DK 5565-40</t>
  </si>
  <si>
    <t>Req 000515</t>
  </si>
  <si>
    <t>DK 5565-24</t>
  </si>
  <si>
    <t xml:space="preserve">Bensin Ecer utk Cuci Gardan </t>
  </si>
  <si>
    <t>Gasbul Knalpot</t>
  </si>
  <si>
    <t>SJ By Nota</t>
  </si>
  <si>
    <t>SJ 001076</t>
  </si>
  <si>
    <t>UJB 548</t>
  </si>
  <si>
    <t>UJB 549</t>
  </si>
  <si>
    <t>Baut MBNC 5/8''</t>
  </si>
  <si>
    <t>Flasher NKR 71</t>
  </si>
  <si>
    <t>Bulbs / Dop Engkel 24V</t>
  </si>
  <si>
    <t>Req 000868</t>
  </si>
  <si>
    <t>Req 000869</t>
  </si>
  <si>
    <t>KING PEN NKR71 OKAYAMA</t>
  </si>
  <si>
    <t>Baut Seng 1/4'' x 1 1/2''</t>
  </si>
  <si>
    <t>gros</t>
  </si>
  <si>
    <t>Ring 6m Lbr</t>
  </si>
  <si>
    <t>200</t>
  </si>
  <si>
    <t>Baut 5/8'' x 6 NC</t>
  </si>
  <si>
    <t>Screen Crusher</t>
  </si>
  <si>
    <t>Req 000871</t>
  </si>
  <si>
    <t>Req 000870</t>
  </si>
  <si>
    <t>SEKRING MINI 10A</t>
  </si>
  <si>
    <t>SEKRING MINI 15A</t>
  </si>
  <si>
    <t>Rumah Sekering Kecil</t>
  </si>
  <si>
    <t>SOLASI NATSIONAL</t>
  </si>
  <si>
    <t>Fitting Lampu T13 NKR71</t>
  </si>
  <si>
    <t>Fitting Lampu E</t>
  </si>
  <si>
    <t>Klip H jez</t>
  </si>
  <si>
    <t>Hose Air NKR 71</t>
  </si>
  <si>
    <t>Hose Kopling Depan NKR 71</t>
  </si>
  <si>
    <t>Tubing Fluid / Ledeng Kopling Depan NKR 71</t>
  </si>
  <si>
    <t>Kabel Hand Rem NKR 71</t>
  </si>
  <si>
    <t>ACCU NS70 12V RCA BATT / GS 1</t>
  </si>
  <si>
    <t xml:space="preserve">Amplas </t>
  </si>
  <si>
    <t xml:space="preserve">mtr </t>
  </si>
  <si>
    <t xml:space="preserve">Obeng + Kecil </t>
  </si>
  <si>
    <t xml:space="preserve">Pelunasan Repair Cetakan Pvg </t>
  </si>
  <si>
    <t xml:space="preserve">Set </t>
  </si>
  <si>
    <t xml:space="preserve">PAVING </t>
  </si>
  <si>
    <t xml:space="preserve">Tambahan Panel Listrik + Penangkal Petir </t>
  </si>
  <si>
    <t xml:space="preserve">Mojoagung </t>
  </si>
  <si>
    <t>Req 000872</t>
  </si>
  <si>
    <t>Req 000873</t>
  </si>
  <si>
    <t>Connector LINK DID 80-2</t>
  </si>
  <si>
    <t>Omega TECH</t>
  </si>
  <si>
    <t>Sapu Kecil</t>
  </si>
  <si>
    <t>BEARING 30212</t>
  </si>
  <si>
    <t>BEARING 6215 RS</t>
  </si>
  <si>
    <t>BEARING 6216 RS</t>
  </si>
  <si>
    <t>SEAL TC 609011</t>
  </si>
  <si>
    <t>SEAL TC 75 100 13</t>
  </si>
  <si>
    <t>SEAL TC 75 110 13</t>
  </si>
  <si>
    <t>Gerinda potong 4''</t>
  </si>
  <si>
    <t>BAUT BHK 6x40</t>
  </si>
  <si>
    <t>BAUT BHK 8x45</t>
  </si>
  <si>
    <t>HOSE KLEM 3/4</t>
  </si>
  <si>
    <t>TEE AERATOR</t>
  </si>
  <si>
    <t>Klem Selang 3''</t>
  </si>
  <si>
    <t>KABEL GAS/ACCELERATOR NKR71</t>
  </si>
  <si>
    <t>KARET BOOT AIR CLEANER</t>
  </si>
  <si>
    <t>SELING HANDREM DEPAN</t>
  </si>
  <si>
    <t>NEPEL SELING</t>
  </si>
  <si>
    <t>hose /  Selang 5/8''</t>
  </si>
  <si>
    <t>V belt A-41 Moulend</t>
  </si>
  <si>
    <t>Req 000874</t>
  </si>
  <si>
    <t>King Pin NKR 71 / Isuzu</t>
  </si>
  <si>
    <t>Req 000876</t>
  </si>
  <si>
    <t>Amplas Halus</t>
  </si>
  <si>
    <t>Req 000875</t>
  </si>
  <si>
    <t>DHO 5565-64/DJ1123</t>
  </si>
  <si>
    <t>Req 000501</t>
  </si>
  <si>
    <t>Pisau Blower Alternator Rino</t>
  </si>
  <si>
    <t>Req 000879</t>
  </si>
  <si>
    <t>Kawel PIR 5/8'' x 14 ''</t>
  </si>
  <si>
    <t>TABUNG SKEP PS100</t>
  </si>
  <si>
    <t>Dongkrak 32 Ton</t>
  </si>
  <si>
    <t>Tangkil TM 208</t>
  </si>
  <si>
    <t>SJ 001077</t>
  </si>
  <si>
    <t>Bearing UKF 215</t>
  </si>
  <si>
    <t>Pengganti R.M Puntir</t>
  </si>
  <si>
    <t>Adaptor HE 2315</t>
  </si>
  <si>
    <t>SELANG HYPREX / Benang 1"</t>
  </si>
  <si>
    <t xml:space="preserve">Tangkil </t>
  </si>
  <si>
    <t>Air Filter FAW 1109060/70-X030</t>
  </si>
  <si>
    <t>Minimix FAW</t>
  </si>
  <si>
    <t>SJ 001081</t>
  </si>
  <si>
    <t>Mercy AXOR</t>
  </si>
  <si>
    <t>Filter Solar EF-10080</t>
  </si>
  <si>
    <t>UD.Sempurna</t>
  </si>
  <si>
    <t>Oil Filter EO-2404</t>
  </si>
  <si>
    <t>Prapat Tunggal Cipta</t>
  </si>
  <si>
    <t>Pompa Air Submersibel</t>
  </si>
  <si>
    <t>Ready Mix Babat</t>
  </si>
  <si>
    <t>REPAIR KIT DONGKRAK CABIN 95290-Z9125</t>
  </si>
  <si>
    <t>HINO EK 100 BABAT READYMIX</t>
  </si>
  <si>
    <t>Armada BABAT</t>
  </si>
  <si>
    <t>Fuel Filter J8621614</t>
  </si>
  <si>
    <t>SJ 001079</t>
  </si>
  <si>
    <t>Velg repair L5-12mm</t>
  </si>
  <si>
    <t>UJB 654</t>
  </si>
  <si>
    <t>B 9969 KYU</t>
  </si>
  <si>
    <t>Ring Velg Bekas R-20</t>
  </si>
  <si>
    <t>H1102-HNJ4822</t>
  </si>
  <si>
    <t>N 8358 UA</t>
  </si>
  <si>
    <t>SJ 0001080</t>
  </si>
  <si>
    <t>SUNDUK PIR BLKG CANTER</t>
  </si>
  <si>
    <t>BAUT RODA NKR 71 LH</t>
  </si>
  <si>
    <t>DHO 5565-60/DJ1123</t>
  </si>
  <si>
    <t>Kunci Impack Manual</t>
  </si>
  <si>
    <t>Req 000878</t>
  </si>
  <si>
    <t>Req 000877</t>
  </si>
  <si>
    <t>BAUT RODA BLKG NKR71 KANAN</t>
  </si>
  <si>
    <t>Req 000517</t>
  </si>
  <si>
    <t>Baut Joint PS 120</t>
  </si>
  <si>
    <t>Req 000882</t>
  </si>
  <si>
    <t>Req 000881</t>
  </si>
  <si>
    <t>Pir Extra No 5 / 73 Motor</t>
  </si>
  <si>
    <t>PIR EXTRA NKR71 NO.2 (INDOSPRING)</t>
  </si>
  <si>
    <t>Pir Extra No.6 / IZ0075H-06</t>
  </si>
  <si>
    <t>Pir Estra Ory No.1</t>
  </si>
  <si>
    <t>73 motor</t>
  </si>
  <si>
    <t>DRIK LAKER NKR71 78TKL4801 NSK</t>
  </si>
  <si>
    <t xml:space="preserve">O Ring KIT BOX Universal </t>
  </si>
  <si>
    <t>ENDE</t>
  </si>
  <si>
    <t>SJ 001078 DI Bawa Pak Abdulloh</t>
  </si>
  <si>
    <t>Selang PU Orange 10x6.5</t>
  </si>
  <si>
    <t>Selang PU Orange 12x8</t>
  </si>
  <si>
    <t>Wipro Fitting SPG 12-10</t>
  </si>
  <si>
    <t>Wipro Fitting SPE TEE 12</t>
  </si>
  <si>
    <t>Wipro Fitting SPU 12</t>
  </si>
  <si>
    <t xml:space="preserve">Pompa Solar </t>
  </si>
  <si>
    <t>VALVE KIT/PENTIL SOLAR</t>
  </si>
  <si>
    <t>Req 000516</t>
  </si>
  <si>
    <t>Kas - Cakra Motor</t>
  </si>
  <si>
    <t>Boster / Chamber Brake BEIBEN</t>
  </si>
  <si>
    <t>TM 08 Kediri</t>
  </si>
  <si>
    <t>SJ 001085 / Mr JEKSO</t>
  </si>
  <si>
    <t>Bearing TWB 22318 CAKW33C3</t>
  </si>
  <si>
    <t>Jaya Utama Bearing</t>
  </si>
  <si>
    <t>Catridge Turbo NKR 71/GRT</t>
  </si>
  <si>
    <t>Req 000884</t>
  </si>
  <si>
    <t>Pak Kalter NKR 71</t>
  </si>
  <si>
    <t>Req 000885</t>
  </si>
  <si>
    <t>Pipa Kembali / Return Turbo NKR 71</t>
  </si>
  <si>
    <t>SELANG OLI DINAMO ISI NKR71</t>
  </si>
  <si>
    <t>Relay Valve Hino 500</t>
  </si>
  <si>
    <t>Jasa Vulkanisir 7.50-16 OT / MJS</t>
  </si>
  <si>
    <t>SWL 01822203</t>
  </si>
  <si>
    <t>Req 000518</t>
  </si>
  <si>
    <t>DHO 5565-66/DJ0023</t>
  </si>
  <si>
    <t>DK 5565-35/DJ1123</t>
  </si>
  <si>
    <t>Tarikan Hand REM</t>
  </si>
  <si>
    <t>Klem Selang 5/8''</t>
  </si>
  <si>
    <t>Prima Jaya Ban</t>
  </si>
  <si>
    <t>Tambal BAN</t>
  </si>
  <si>
    <t>Alternator NKR 71 ( BARU )</t>
  </si>
  <si>
    <t>UJB 682</t>
  </si>
  <si>
    <t>L 8291 UI / AD 9520 UV</t>
  </si>
  <si>
    <t>Req 000519</t>
  </si>
  <si>
    <t>KABEL BODI 0.8</t>
  </si>
  <si>
    <t>Lampu Mayang</t>
  </si>
  <si>
    <t>Bongkar Pasang Ban R-20</t>
  </si>
  <si>
    <t>Baut+Mur 7/16'' x2 1/2'' +WP&amp;WL</t>
  </si>
  <si>
    <t>Screw Cement paving Puntir</t>
  </si>
  <si>
    <t>Di perbaiki Di malang</t>
  </si>
  <si>
    <t>Matabor 10.5mm NACHI</t>
  </si>
  <si>
    <t>Seal 50x80x10</t>
  </si>
  <si>
    <t>Kalimeri JAYA</t>
  </si>
  <si>
    <t>SJ 001086</t>
  </si>
  <si>
    <t>HEAD COMPRESSOR</t>
  </si>
  <si>
    <t>TM Nissan Puntir</t>
  </si>
  <si>
    <t>SJ 001087</t>
  </si>
  <si>
    <t>Bikin As Stainless 20mm x 55 cm,Sepi + Bork</t>
  </si>
  <si>
    <t>Pompa Submersibel BABAT</t>
  </si>
  <si>
    <t>40</t>
  </si>
  <si>
    <t>BAUT 10x50 BAJA</t>
  </si>
  <si>
    <t>RING PLAT 10 M</t>
  </si>
  <si>
    <t>Req 000883</t>
  </si>
  <si>
    <t>BAUT RODA BLKG NKR71 KIRI</t>
  </si>
  <si>
    <t>SEAL AS KRUK / CRANKSHAFT BELAKANG</t>
  </si>
  <si>
    <t>STOPPER PIR DEPAN NKR/NMR</t>
  </si>
  <si>
    <t>DRIK LAKER NKR/NMR71 78TKL4801 NSK</t>
  </si>
  <si>
    <t>LEM CASTOL JUMBO</t>
  </si>
  <si>
    <t>SUMBER ALAM ATK</t>
  </si>
  <si>
    <t>N 8477 UG</t>
  </si>
  <si>
    <t>Pompa Power Steering NKR 71</t>
  </si>
  <si>
    <t>Req 000886</t>
  </si>
  <si>
    <t>DK 5565-41/DJ 1023</t>
  </si>
  <si>
    <t>Req 000520</t>
  </si>
  <si>
    <t>UJB 683</t>
  </si>
  <si>
    <t>Req 000521</t>
  </si>
  <si>
    <t>UJB 684</t>
  </si>
  <si>
    <t>MARSHET R-20 + BESI IBK</t>
  </si>
  <si>
    <t>BAN DALAM 1000-20 IBK</t>
  </si>
  <si>
    <t>Bensin Ecer 2 ltr cuci Roda Gila</t>
  </si>
  <si>
    <t xml:space="preserve">N 8502 UA </t>
  </si>
  <si>
    <t>ABADI bintang</t>
  </si>
  <si>
    <t>TM 209</t>
  </si>
  <si>
    <t>SJ 001083</t>
  </si>
  <si>
    <t>Mounting Engine Rear Beiben</t>
  </si>
  <si>
    <t>Abadi Bintang</t>
  </si>
  <si>
    <t>Dop Dobel 24 V</t>
  </si>
  <si>
    <t>Karet Wiper / Kipas kaca</t>
  </si>
  <si>
    <t>FUSE/SEKRING 15A</t>
  </si>
  <si>
    <t>KABEL PTO 5.5 Mtr</t>
  </si>
  <si>
    <t>TM 203</t>
  </si>
  <si>
    <t>KABEL PTO 6 Mtr</t>
  </si>
  <si>
    <t>Jasa Ban Vulkanisir DGN 1000-20 / MJS</t>
  </si>
  <si>
    <t>UJB 675</t>
  </si>
  <si>
    <t>SJ 001088</t>
  </si>
  <si>
    <t>UJB 676</t>
  </si>
  <si>
    <t>UJB 678</t>
  </si>
  <si>
    <t>UJB 679</t>
  </si>
  <si>
    <t>UJB 680</t>
  </si>
  <si>
    <t>UJB 681</t>
  </si>
  <si>
    <t>F 0622</t>
  </si>
  <si>
    <t>F 4321</t>
  </si>
  <si>
    <t>FUSE / SEKRING 10A</t>
  </si>
  <si>
    <t>SJ 001089</t>
  </si>
  <si>
    <t>UD. SEMPURNA</t>
  </si>
  <si>
    <t>FUEL FILTER SAKURA EF-10080</t>
  </si>
  <si>
    <t>AIR ACCU TAMBAH 1.5 ltr</t>
  </si>
  <si>
    <t>SEAL 60 x 95 x 10</t>
  </si>
  <si>
    <t>Req 000887</t>
  </si>
  <si>
    <t>Selang Solar</t>
  </si>
  <si>
    <t>Req 000888</t>
  </si>
  <si>
    <t>Req 000889</t>
  </si>
  <si>
    <t>BONGKAR PASANG BAN+IMPACT</t>
  </si>
  <si>
    <t>BONGKAR PASANG BAN SEREP</t>
  </si>
  <si>
    <t>DUMP TRUCK BARU UJB 05</t>
  </si>
  <si>
    <t>UJB 685</t>
  </si>
  <si>
    <t>Req 000523</t>
  </si>
  <si>
    <t>UJB 686</t>
  </si>
  <si>
    <t>Bongkar Pasang Ban 1100-20</t>
  </si>
  <si>
    <t>Service Dinamo Stater NKR 71</t>
  </si>
  <si>
    <t>Bikin Kunci Tutup Bensin</t>
  </si>
  <si>
    <t xml:space="preserve">Solar utk percobaan Truk habis service </t>
  </si>
  <si>
    <t>Armada Bukan ReadyMix</t>
  </si>
  <si>
    <t>SJ 001091</t>
  </si>
  <si>
    <t>Pir Extra Ory No.1</t>
  </si>
  <si>
    <t>Req 000890</t>
  </si>
  <si>
    <t xml:space="preserve">PIR EXTRA NKR71 NO.2 </t>
  </si>
  <si>
    <t>PIR EXTRA NKR NO.3/IZ0075-H03</t>
  </si>
  <si>
    <t>PIR EXTRA NKR NO.4/IZ0075-H04</t>
  </si>
  <si>
    <t>Sunduk Pir BLK NKR 71</t>
  </si>
  <si>
    <t>KAWEL PIR 35 CM</t>
  </si>
  <si>
    <t>SUMBER BARU MOTOR</t>
  </si>
  <si>
    <t>SERVIS DRAG LINK</t>
  </si>
  <si>
    <t>Req 000891</t>
  </si>
  <si>
    <t>SKUN + KARET SKUN</t>
  </si>
  <si>
    <t>SOKET</t>
  </si>
  <si>
    <t>CONNECTOR 4 WAY</t>
  </si>
  <si>
    <t>SELING KOPLING</t>
  </si>
  <si>
    <t>SEJAHTERA MOTOR</t>
  </si>
  <si>
    <t>NEPEL SELING/ BAUT NEPEL/ NEPEL CORONG</t>
  </si>
  <si>
    <t>SWITCH KOPLING NKR/NMR71</t>
  </si>
  <si>
    <t>POMPA OLI POWER STEERING NKR71</t>
  </si>
  <si>
    <t>KAYU MERANTI 6.5x10.5x400</t>
  </si>
  <si>
    <t>Baut 14 Kuning BHK 10x30</t>
  </si>
  <si>
    <t>Ring 14 Kuning WP 10x20</t>
  </si>
  <si>
    <t>T8902-HNJ0823</t>
  </si>
  <si>
    <t>Req 000524</t>
  </si>
  <si>
    <t>T8901-HNJ0723</t>
  </si>
  <si>
    <t>UM Storing ke Pal (Rudi+P Hadi)</t>
  </si>
  <si>
    <t>UM Storing ke Wajak (P. Rudi, Akmal PSG, P. Hadi)</t>
  </si>
  <si>
    <t xml:space="preserve">N 9849 UH </t>
  </si>
  <si>
    <t>Master Rem Atas Dutro 125 HT</t>
  </si>
  <si>
    <t xml:space="preserve"> Tangkil TM 219</t>
  </si>
  <si>
    <t>SJ 001090</t>
  </si>
  <si>
    <t>Booster BRAKE Assy DUTRO 125 HT</t>
  </si>
  <si>
    <t xml:space="preserve"> Tangkil TM 209</t>
  </si>
  <si>
    <t>UJB 663</t>
  </si>
  <si>
    <t>UJB 665</t>
  </si>
  <si>
    <t>UJB 666</t>
  </si>
  <si>
    <t>UJB 667</t>
  </si>
  <si>
    <t>REBUILT KANVAS 17"</t>
  </si>
  <si>
    <t>SJ 001092</t>
  </si>
  <si>
    <t>MASTER REM</t>
  </si>
  <si>
    <t>OTOMATIS NISSAN</t>
  </si>
  <si>
    <t>REPAIR KIT KOMPRESOR</t>
  </si>
  <si>
    <t>TM NISSAN CWB PUNTIR</t>
  </si>
  <si>
    <t>SJ 001093</t>
  </si>
  <si>
    <t>TANDON AIR BABAT</t>
  </si>
  <si>
    <t>DIPERBAIKI DI MALANG</t>
  </si>
  <si>
    <t>Service Dongkrak 30 TON 3</t>
  </si>
  <si>
    <t>DT UJB 04&amp;UJB 05</t>
  </si>
  <si>
    <t>Req 000892</t>
  </si>
  <si>
    <t>Baut Roda NKR 71 RH</t>
  </si>
  <si>
    <t>Kawat las RB 3.2mm</t>
  </si>
  <si>
    <t xml:space="preserve">Service Dongkrak </t>
  </si>
  <si>
    <t>Wipro Matabor 6mm</t>
  </si>
  <si>
    <t>Plug Oli NKR 71</t>
  </si>
  <si>
    <t>Clamp Selang</t>
  </si>
  <si>
    <t>Pas KIP</t>
  </si>
  <si>
    <t>B/P Roda</t>
  </si>
  <si>
    <t>Stampet</t>
  </si>
  <si>
    <t>STRG RUDI</t>
  </si>
  <si>
    <t>Req 000893</t>
  </si>
  <si>
    <t>DH 5565-79/DJ1023</t>
  </si>
  <si>
    <t>Req 000525</t>
  </si>
  <si>
    <t>Req 000894</t>
  </si>
  <si>
    <t>Garuk Tukar Drum</t>
  </si>
  <si>
    <t>UJB 688</t>
  </si>
  <si>
    <t>SJ 0001094 - Di bawa Dropsite N 9911 UG</t>
  </si>
  <si>
    <t>UJB 689</t>
  </si>
  <si>
    <t xml:space="preserve">Mengembalikan Ban Luar 1000-20 </t>
  </si>
  <si>
    <t>UJB 279</t>
  </si>
  <si>
    <t>Pinjam</t>
  </si>
  <si>
    <t>MOJOAGUNG</t>
  </si>
  <si>
    <t>SJ 001095</t>
  </si>
  <si>
    <t>FUEL FILTER SAKURA EF-18060</t>
  </si>
  <si>
    <t>Tronton B 9319 UIU</t>
  </si>
  <si>
    <t>Pasang Di Malang</t>
  </si>
  <si>
    <t>Req 000896</t>
  </si>
  <si>
    <t>Saklar Hazard Elf</t>
  </si>
  <si>
    <t>Req 000897</t>
  </si>
  <si>
    <t>Clamp Accu</t>
  </si>
  <si>
    <t>Req 000895</t>
  </si>
  <si>
    <t>BOR BAUT M10</t>
  </si>
  <si>
    <t>SEAL AS KRUK BELAKANG NKR66/71</t>
  </si>
  <si>
    <t>Via JnT Cargo</t>
  </si>
  <si>
    <t>REBUILT KANVAS KOPLING HINO 15"</t>
  </si>
  <si>
    <t>DK 5565-6/DJ 1023</t>
  </si>
  <si>
    <t>Req 000527</t>
  </si>
  <si>
    <t>DH 5565-78/DJ 0623</t>
  </si>
  <si>
    <t>Req 000526</t>
  </si>
  <si>
    <t xml:space="preserve">BBM Traga Storing ke Tambang Puntir </t>
  </si>
  <si>
    <t xml:space="preserve">N 9613 UH </t>
  </si>
  <si>
    <t xml:space="preserve">UM Storing P. Rudi + P. Edi ke Puntir </t>
  </si>
  <si>
    <t>King Pin Repair KIT</t>
  </si>
  <si>
    <t>Gaya Makmur MOBIL</t>
  </si>
  <si>
    <t>FAW Tangkil</t>
  </si>
  <si>
    <t>Langsung Di Kirim Ke Tangkil</t>
  </si>
  <si>
    <t>Rellay Stater Assy</t>
  </si>
  <si>
    <t>Low Oil Pressure</t>
  </si>
  <si>
    <t>COPOT BAUT NEPEL TUTUP KOMPRESOR+NGLANYAH</t>
  </si>
  <si>
    <t>KOMPRESSOR TM NISSAN CWB PUNTIR</t>
  </si>
  <si>
    <t>BIKIN BUNDARAN D:29.5cm T:24mm+BOR</t>
  </si>
  <si>
    <t>SCREW SEMEN PAVING PUNTIR</t>
  </si>
  <si>
    <t>Belum di Kirim</t>
  </si>
  <si>
    <t>Gulung Motor 3Phase,11Kw,15Hp</t>
  </si>
  <si>
    <t>Ayakan Crusher Puntir</t>
  </si>
  <si>
    <t>SJ 001099</t>
  </si>
  <si>
    <t>AS RODA NMR ( Rebuild )</t>
  </si>
  <si>
    <t>STRG/SJ 001099</t>
  </si>
  <si>
    <t>O ring VITON 76 x 66 x 5</t>
  </si>
  <si>
    <t>Req 001098</t>
  </si>
  <si>
    <t>UJB 687</t>
  </si>
  <si>
    <t>Transmisi NMR 71 ( Ory Rebuild )</t>
  </si>
  <si>
    <t>Daun Velg Dutro L5-12mm</t>
  </si>
  <si>
    <t>REPAIR VELG DARI KEDIRI</t>
  </si>
  <si>
    <t>Kontaktor NXC 25 220v CHNT</t>
  </si>
  <si>
    <t>DIBAWA P. ARIF</t>
  </si>
  <si>
    <t>Thermal Overload NXR 17-25 CHNT</t>
  </si>
  <si>
    <t>Req 000898</t>
  </si>
  <si>
    <t>Ban Jasa Vulkansir Panas 750-16 / BSJ</t>
  </si>
  <si>
    <t>DK 5565-41/DJ3422</t>
  </si>
  <si>
    <t>Req 000528</t>
  </si>
  <si>
    <t>Jasa Ban Vulkanisir DGN 7.50-16 / MJS</t>
  </si>
  <si>
    <t>DK 5565-1/DJ3022</t>
  </si>
  <si>
    <t>Req 000899</t>
  </si>
  <si>
    <t>BAUT RODA NKR71 RR-LH (IBK)</t>
  </si>
  <si>
    <t>Req 001351</t>
  </si>
  <si>
    <t>Duct Air Filter I8-97074 904-1</t>
  </si>
  <si>
    <t>Astra Isuzu</t>
  </si>
  <si>
    <t>Clip Oval Air Duct  I9-09915 502-1</t>
  </si>
  <si>
    <t>REPAIR KIT HAND REM NKR71</t>
  </si>
  <si>
    <t>Req 001352</t>
  </si>
  <si>
    <t>KANVAS HAND REM NKR71</t>
  </si>
  <si>
    <t>Req 000900</t>
  </si>
  <si>
    <t>FLASHER NMR71</t>
  </si>
  <si>
    <t>Selang Solar 5/16''</t>
  </si>
  <si>
    <t>Tangkil CP 03</t>
  </si>
  <si>
    <t>SJ 001096</t>
  </si>
  <si>
    <t>Baut+Mur 3/8'' x 2 NC</t>
  </si>
  <si>
    <t>Ring 10M</t>
  </si>
  <si>
    <t>Ban Jasa Vulkansir Panas 1000-20 / BSJ</t>
  </si>
  <si>
    <t>UJB 021</t>
  </si>
  <si>
    <t>UJB 042</t>
  </si>
  <si>
    <t>UJB 080</t>
  </si>
  <si>
    <t>UJB 137</t>
  </si>
  <si>
    <t>UJB 150</t>
  </si>
  <si>
    <t>Roda Gila HINO Provia</t>
  </si>
  <si>
    <t>Tangkil TM 201</t>
  </si>
  <si>
    <t>Langsung Di Kirim</t>
  </si>
  <si>
    <t>Drik Laker / Bearing Hino Provia</t>
  </si>
  <si>
    <t>Rebuild + Service Kanvas Hino Provia</t>
  </si>
  <si>
    <t>Ban Luar GT 17.5 R 25-12PR</t>
  </si>
  <si>
    <t>Samudra laksana MULIA</t>
  </si>
  <si>
    <t>Boot Whell / Seal DEBU</t>
  </si>
  <si>
    <t>KAPUR BESI</t>
  </si>
  <si>
    <t>Yang Benar Mekanik</t>
  </si>
  <si>
    <t>FLASHER NKR71</t>
  </si>
  <si>
    <t>Yang Benar N 8417 UE</t>
  </si>
  <si>
    <t>Service Dongkrak 50 TON 2</t>
  </si>
  <si>
    <t>Req 001353</t>
  </si>
  <si>
    <t>Stop Lamp NKR 71 RH</t>
  </si>
  <si>
    <t>KABEL BODI 0.85 (20mtr)</t>
  </si>
  <si>
    <t>DOP ENGKEL 24V</t>
  </si>
  <si>
    <t>DOP DOBEL 24V</t>
  </si>
  <si>
    <t>Kipas Radiator FAW</t>
  </si>
  <si>
    <t>SJ 001100</t>
  </si>
  <si>
    <t>FUEL FILTER DNLS J86-21160/QUESTER/MERCY</t>
  </si>
  <si>
    <t>OIL FILTER SAKURA EO-2404</t>
  </si>
  <si>
    <t xml:space="preserve"> REQ TANGKIL</t>
  </si>
  <si>
    <t>Loader XGMA Puntir</t>
  </si>
  <si>
    <t>SJ 001003</t>
  </si>
  <si>
    <t>TM 225</t>
  </si>
  <si>
    <t>FUEL FILTER DONALDSON P553004</t>
  </si>
  <si>
    <t>Mur + Baut 5/8'' x 2 1/2''</t>
  </si>
  <si>
    <t>Tandon Air Pondok Babat perbaikan DI MLG</t>
  </si>
  <si>
    <t>WL 5/8''</t>
  </si>
  <si>
    <t>WP 5/8''</t>
  </si>
  <si>
    <t>wp 16x34</t>
  </si>
  <si>
    <t>DRIVE COUPLING HC 28</t>
  </si>
  <si>
    <t>Paving Babat</t>
  </si>
  <si>
    <t>Kirim Via J&amp;T</t>
  </si>
  <si>
    <t>Gulung Motor Vibro 3Phase 1,1KW ADK</t>
  </si>
  <si>
    <t>Crusher KEDIRI</t>
  </si>
  <si>
    <t>SJ 001002</t>
  </si>
  <si>
    <t>Ganti Bearing 6306 NKN</t>
  </si>
  <si>
    <t>BAN LUAR 1100-20 SWL/SBM</t>
  </si>
  <si>
    <t>R5731305</t>
  </si>
  <si>
    <t>RM Kediri</t>
  </si>
  <si>
    <t>SJ 001001</t>
  </si>
  <si>
    <t>06531310</t>
  </si>
  <si>
    <t>R5730201</t>
  </si>
  <si>
    <t>BEARING TRANSMISI NKR71 HTF 045-7-A NSK</t>
  </si>
  <si>
    <t>REQ KEDIRI READYMIX</t>
  </si>
  <si>
    <t>Service Dongkrak 50 TON 1</t>
  </si>
  <si>
    <t>Kediri N 9615 UH</t>
  </si>
  <si>
    <t>MBNC 3/8x2+RING PLAT+RING PIR</t>
  </si>
  <si>
    <t>Baut Roda NKR 71 RR-RH</t>
  </si>
  <si>
    <t>Req 001355</t>
  </si>
  <si>
    <t>SEAL RODA BELAKANG DALAM NMR71</t>
  </si>
  <si>
    <t xml:space="preserve"> </t>
  </si>
  <si>
    <t>BEARING RODA BELAKANG 28680/22 KOYO</t>
  </si>
  <si>
    <t>Pasang Ban 1000-20</t>
  </si>
  <si>
    <t>UJB 009</t>
  </si>
  <si>
    <t>Mixer Baru HINO WDJ26156</t>
  </si>
  <si>
    <t>UJB 677</t>
  </si>
  <si>
    <t>Mixer Baru HINO WDJ26157</t>
  </si>
  <si>
    <t>TEST+BONGKAR PASANG NOZZLE</t>
  </si>
  <si>
    <t>Pompa Solar+Filter water sparator</t>
  </si>
  <si>
    <t>Req 001354</t>
  </si>
  <si>
    <t>Baut 10mm</t>
  </si>
  <si>
    <t>Gembox</t>
  </si>
  <si>
    <t>As Roda NKR 71</t>
  </si>
  <si>
    <t>PAVING 1</t>
  </si>
  <si>
    <t>Req 001356</t>
  </si>
  <si>
    <t>Master Kopling Bawah Hino</t>
  </si>
  <si>
    <t>Req 001357</t>
  </si>
  <si>
    <t>Baut Roda NKR 71 RR-LH IBK</t>
  </si>
  <si>
    <t xml:space="preserve">By Service Xpander P. Arif </t>
  </si>
  <si>
    <t xml:space="preserve">unt </t>
  </si>
  <si>
    <t xml:space="preserve">Crusher </t>
  </si>
  <si>
    <t>Req 001006</t>
  </si>
  <si>
    <t>UJB 216</t>
  </si>
  <si>
    <t>UJB 215</t>
  </si>
  <si>
    <t>UJB 244</t>
  </si>
  <si>
    <t>Pengganti yg Pecah</t>
  </si>
  <si>
    <t>Gerinda Potong WD 4''</t>
  </si>
  <si>
    <t>Tutup Oil Tank Power Sterring</t>
  </si>
  <si>
    <t>SJ 001007 / DI bawa N 9616 UH</t>
  </si>
  <si>
    <t>Service Dynamo Stater NKR 71</t>
  </si>
  <si>
    <t>Ban Luar 825-16 SWL / SBM</t>
  </si>
  <si>
    <t>Baru 04518314</t>
  </si>
  <si>
    <t>Req 000532</t>
  </si>
  <si>
    <t>Baru 04420110</t>
  </si>
  <si>
    <t>Ban Dalam 750-16 SWL</t>
  </si>
  <si>
    <t xml:space="preserve">SARUNG TANGAN PUTIH </t>
  </si>
  <si>
    <t>PAVING</t>
  </si>
  <si>
    <t>TEMPERATUR METER GAUGE 24V</t>
  </si>
  <si>
    <t>Pir Babo Depan Nkr 71 Ory</t>
  </si>
  <si>
    <t>Dump Truck Baru Lukman</t>
  </si>
  <si>
    <t>HUB / TROMOL RODA BELAKANG FORKLIFT</t>
  </si>
  <si>
    <t>FORKLIFT HIJAU</t>
  </si>
  <si>
    <t>BEARING RODA DALAM FORKLIFT</t>
  </si>
  <si>
    <t>BEARING RODA LUAR FORKLIFT</t>
  </si>
  <si>
    <t>MUR HUB FORKLIFT</t>
  </si>
  <si>
    <t xml:space="preserve">OIL SEAL HUB FORKLIFT </t>
  </si>
  <si>
    <t>BAUT HUB FORKLIFT</t>
  </si>
  <si>
    <t>CUTTER</t>
  </si>
  <si>
    <t>LOGISTIK</t>
  </si>
  <si>
    <t>Pelunasan Repair Matras Paving</t>
  </si>
  <si>
    <t>KACA DEPAN DUTRO</t>
  </si>
  <si>
    <t>Langsung Turun Tangkil</t>
  </si>
  <si>
    <t>Tandon Air Babat perbaikan DI MLG</t>
  </si>
  <si>
    <t>PLAT POTONG 40x40x1 (4lmbr)</t>
  </si>
  <si>
    <t>PIPA GAS 1 1/2"x3</t>
  </si>
  <si>
    <t>PLAT BORDES 2.3 KS</t>
  </si>
  <si>
    <t>SPROCKET RS 80-22 T</t>
  </si>
  <si>
    <t>SJ 001010</t>
  </si>
  <si>
    <t>ROLLER CHAIN RS 80-1</t>
  </si>
  <si>
    <r>
      <t>306 301 1641</t>
    </r>
    <r>
      <rPr>
        <b/>
        <sz val="12"/>
        <color theme="1"/>
        <rFont val="Times New Roman"/>
        <family val="1"/>
      </rPr>
      <t xml:space="preserve"> KM 290771</t>
    </r>
  </si>
  <si>
    <r>
      <t>306 301 9418</t>
    </r>
    <r>
      <rPr>
        <b/>
        <sz val="12"/>
        <color theme="1"/>
        <rFont val="Times New Roman"/>
        <family val="1"/>
      </rPr>
      <t xml:space="preserve"> KM 290771</t>
    </r>
  </si>
  <si>
    <r>
      <t>307 103 908</t>
    </r>
    <r>
      <rPr>
        <b/>
        <sz val="12"/>
        <color theme="1"/>
        <rFont val="Times New Roman"/>
        <family val="1"/>
      </rPr>
      <t xml:space="preserve"> KM 350786</t>
    </r>
  </si>
  <si>
    <r>
      <t>304 102 8188</t>
    </r>
    <r>
      <rPr>
        <b/>
        <sz val="12"/>
        <color theme="1"/>
        <rFont val="Times New Roman"/>
        <family val="1"/>
      </rPr>
      <t xml:space="preserve"> KM 350786</t>
    </r>
  </si>
  <si>
    <t>Dump Truk Baru UJB 01</t>
  </si>
  <si>
    <t>Dump Truck Baru UJB 02</t>
  </si>
  <si>
    <t>Dump Truk Baru UJB 04</t>
  </si>
  <si>
    <t>H</t>
  </si>
  <si>
    <t>Ban Vulkanisir Jadi DGN 1000-20 / MJS</t>
  </si>
  <si>
    <t>Ban Vulkanisir 1000-20 Ex L 8291 UI</t>
  </si>
  <si>
    <t>Minyak Rem Prestone</t>
  </si>
  <si>
    <t>Ban Vulkanisir 825-16 DGN/BSJ</t>
  </si>
  <si>
    <t>Ban Dalam 900-20 IBK</t>
  </si>
  <si>
    <t>Fuel Filter Donaldson J86-21160</t>
  </si>
  <si>
    <t>Fuel Filter Sakura EF-10080</t>
  </si>
  <si>
    <t>Mirror / Spion Hino FG/FL/FM RH</t>
  </si>
  <si>
    <t>Stop Lamp Hino RH</t>
  </si>
  <si>
    <t>Stop Lamp Hino LH</t>
  </si>
  <si>
    <t>Grease Bearing SHELL GADUS S2 V150C</t>
  </si>
  <si>
    <t>Grease Chasis COBRA</t>
  </si>
  <si>
    <t>Marshet R-20 + BESI IBK</t>
  </si>
  <si>
    <t>DATA TAGIHAN TANGKIL SEPTEMBER 2023</t>
  </si>
  <si>
    <t>TOTAL TAGIHAN SEPTEMBER 2023 (SEMUA TM + CP)</t>
  </si>
  <si>
    <t>001344</t>
  </si>
  <si>
    <t xml:space="preserve">Bikin Betul Amper Isuzu Giga + Extraven </t>
  </si>
  <si>
    <t>001394</t>
  </si>
  <si>
    <t xml:space="preserve">Bikin Betul Stater Hino </t>
  </si>
  <si>
    <t>Fuel Filter 46010-108-1800</t>
  </si>
  <si>
    <t>CP 01</t>
  </si>
  <si>
    <t xml:space="preserve">Oil Filter 0-1808 </t>
  </si>
  <si>
    <t xml:space="preserve">Ring Velg Bekas R20 </t>
  </si>
  <si>
    <t>Ban Dalam 900</t>
  </si>
  <si>
    <t xml:space="preserve">Marset Ban </t>
  </si>
  <si>
    <t>kiriman Mlg 16/9</t>
  </si>
  <si>
    <t>Baut Roda Blk Assy RH (kanan)</t>
  </si>
  <si>
    <t>Baut Roda Blk Assy LH (kiri)</t>
  </si>
  <si>
    <t>Baut Roda Dpn Assy LH (Kiri)</t>
  </si>
  <si>
    <t>Baut Roda Dpn Assy RH (Kanan)</t>
  </si>
  <si>
    <t>Brg kdr 25/9</t>
  </si>
  <si>
    <t>Brg Kdr</t>
  </si>
  <si>
    <t xml:space="preserve">Kabel 0,75 </t>
  </si>
  <si>
    <t>Tambal ban + Impex - CP 01 - 22/9</t>
  </si>
  <si>
    <t xml:space="preserve">Servis hose CP </t>
  </si>
  <si>
    <t>Flasher sein 24v k3 blk</t>
  </si>
  <si>
    <t>Materai 10,000</t>
  </si>
  <si>
    <t>Thermal - Komputer Tangkil</t>
  </si>
  <si>
    <t>Batl cmos 2032 - Komputer Tangkil</t>
  </si>
  <si>
    <t>Pembelian MJS 26/8/2023</t>
  </si>
  <si>
    <t>Pembelian MJS 2/9/2023</t>
  </si>
  <si>
    <t xml:space="preserve">ASAL EX L 8291 UI . HARGA DR P. AGUNG </t>
  </si>
  <si>
    <t>Jasa Ban Vulkanisir DGN 1100-20/MJS</t>
  </si>
  <si>
    <t>Pembelian MJS 12/8/2023</t>
  </si>
  <si>
    <t>Pembelian MJS 16/9/2023</t>
  </si>
  <si>
    <t>Pembelian BSJ 5/8/2023</t>
  </si>
  <si>
    <t>Pembelian BSJ 9/9/2023</t>
  </si>
  <si>
    <t>Pembelian BSJ 23/9/2023</t>
  </si>
  <si>
    <t xml:space="preserve">ASAL EX L 8292 UI . HARGA DR P. AGUNG </t>
  </si>
  <si>
    <t>Jasa Vulkanisir Ban 1000-20 Reparasi / MJS</t>
  </si>
  <si>
    <t>TM 202</t>
  </si>
  <si>
    <t>TM 204</t>
  </si>
  <si>
    <t>TM 205</t>
  </si>
  <si>
    <t>Ban Luar 1000-20 EX DT L 8292 UI</t>
  </si>
  <si>
    <t>UJB 593 - OT</t>
  </si>
  <si>
    <r>
      <t xml:space="preserve">UJB 423 - </t>
    </r>
    <r>
      <rPr>
        <sz val="12"/>
        <color rgb="FFFF0000"/>
        <rFont val="Times New Roman"/>
        <family val="1"/>
      </rPr>
      <t>Reparasi</t>
    </r>
  </si>
  <si>
    <t>kata pak agung tdk dikasih harga karna brg kurang layak</t>
  </si>
  <si>
    <t>Bengkel Gunung Mas</t>
  </si>
  <si>
    <t>3-15</t>
  </si>
  <si>
    <t>3-16</t>
  </si>
  <si>
    <t>Pengganti yg pecah</t>
  </si>
  <si>
    <t xml:space="preserve">pengganti dr ban ex tronton L yg pecah  </t>
  </si>
  <si>
    <t>DONGKRAK MEKANIK TANGKIL</t>
  </si>
  <si>
    <t>Ambil di Gentong Blkg Pabrik</t>
  </si>
  <si>
    <t>kiriman Mlg 16/9 (tdk dikasih harga karna tdk layak)</t>
  </si>
  <si>
    <t xml:space="preserve">Oli Mesin </t>
  </si>
  <si>
    <t xml:space="preserve">Oli Hidrolis </t>
  </si>
  <si>
    <t xml:space="preserve">Solar Industri </t>
  </si>
  <si>
    <t>CP Kuning Mlg</t>
  </si>
  <si>
    <t>Ex-Tronton</t>
  </si>
  <si>
    <t>TAGIHAN BIAYA CONCRETE PUMP (DARI BENGKEL GUNUNG MAS)</t>
  </si>
  <si>
    <t xml:space="preserve">Cross Joint </t>
  </si>
  <si>
    <t>000319</t>
  </si>
  <si>
    <t>CP 04</t>
  </si>
  <si>
    <t>000320</t>
  </si>
  <si>
    <t xml:space="preserve">As Kopling Isuzu Copotan </t>
  </si>
  <si>
    <t>SJ 001063</t>
  </si>
  <si>
    <t xml:space="preserve">Pir Transmisi Isuzu </t>
  </si>
  <si>
    <t>000323</t>
  </si>
  <si>
    <t xml:space="preserve">Peer 154 x 9 x 2 </t>
  </si>
  <si>
    <t xml:space="preserve">BENGKEL GUNUNG MAS </t>
  </si>
  <si>
    <t xml:space="preserve">Total Tagihan Bengkel Gunung Mas </t>
  </si>
  <si>
    <t>000326</t>
  </si>
  <si>
    <t xml:space="preserve">Bearing FAG (PMP) F 801806 PRL+Seal </t>
  </si>
  <si>
    <t>000327</t>
  </si>
  <si>
    <t>Lem Red</t>
  </si>
  <si>
    <t xml:space="preserve">Autosol </t>
  </si>
  <si>
    <t xml:space="preserve">Kain Majun </t>
  </si>
  <si>
    <t xml:space="preserve">kg </t>
  </si>
  <si>
    <t xml:space="preserve">Seal Type Warna </t>
  </si>
  <si>
    <t>000328</t>
  </si>
  <si>
    <t>Joen Giga 140</t>
  </si>
  <si>
    <t xml:space="preserve">Cross Joent </t>
  </si>
  <si>
    <t xml:space="preserve">masuk di laporan logistik P. Agung </t>
  </si>
  <si>
    <t>000330/SJ Pvg 001092</t>
  </si>
  <si>
    <t>000334</t>
  </si>
  <si>
    <t xml:space="preserve">Seal Gearbox </t>
  </si>
  <si>
    <t xml:space="preserve">Seal Transmisi 8 PC1 </t>
  </si>
  <si>
    <t>Seal Transmisi Blkg 8PC1</t>
  </si>
  <si>
    <t>000336</t>
  </si>
  <si>
    <t>000337</t>
  </si>
  <si>
    <t xml:space="preserve">Rebuilt Kampas Giga </t>
  </si>
  <si>
    <t>PERIODE SEPTEMBER 2023</t>
  </si>
  <si>
    <t>Puntir TM 229</t>
  </si>
  <si>
    <t>Puntir TM 230</t>
  </si>
  <si>
    <t>4-2</t>
  </si>
  <si>
    <t>4-3</t>
  </si>
  <si>
    <t>4-4</t>
  </si>
  <si>
    <t>4-5</t>
  </si>
  <si>
    <t>4-6</t>
  </si>
  <si>
    <t>OIL PERTAMINA SAE 140 (Oli Gardan)</t>
  </si>
  <si>
    <t>Tronton DT 9577 UF</t>
  </si>
  <si>
    <t>Kompresor Readymix Puntir</t>
  </si>
  <si>
    <t>Service JOK</t>
  </si>
  <si>
    <t>Ban Luar Loader GT 17.5 R 25-12PR</t>
  </si>
  <si>
    <t>Ban Vulkanisir Jadi Dgn 1000-20 / MJS</t>
  </si>
  <si>
    <t>Brg tdk terlalu layak jadi tdk diberi harga (Ex Tronton baru yg beli di SUS)</t>
  </si>
  <si>
    <t>bendel</t>
  </si>
  <si>
    <t>SJ 001084/DI Bawa Mr Kayin -N 8444 UF</t>
  </si>
  <si>
    <t>Pembelian asalnya dr mana ?</t>
  </si>
  <si>
    <t xml:space="preserve">Pembelian BSN </t>
  </si>
  <si>
    <t xml:space="preserve">Pembelian SBM </t>
  </si>
  <si>
    <t>Pembelian Dirgaputra 7/9/2023</t>
  </si>
  <si>
    <t>Pembelian BSN 1/9/2023</t>
  </si>
  <si>
    <t>Pembelian BSN 29/8/2023</t>
  </si>
  <si>
    <t>di P. Agung 4,250,000</t>
  </si>
  <si>
    <t>Pembelian BSN 8/9/2023</t>
  </si>
  <si>
    <t>Pembelian BSN 19/9/2023</t>
  </si>
  <si>
    <t xml:space="preserve">Pembelian CASH di Arif Ban </t>
  </si>
  <si>
    <t>Ban Vulkanisir Jadi DGN 750-16 / MJS</t>
  </si>
  <si>
    <t>Reparasi MJS 16/9/2023 (Harga 0 Rupiah)</t>
  </si>
  <si>
    <t xml:space="preserve">Ex Mix Hino Baru </t>
  </si>
  <si>
    <t xml:space="preserve">Pembelian di KEDIRI </t>
  </si>
  <si>
    <t xml:space="preserve">Ex DT / ASTRA </t>
  </si>
  <si>
    <t xml:space="preserve">Pembelian CASH di Samudra Laksana SBY </t>
  </si>
  <si>
    <t xml:space="preserve">OIL PERTAMINA SAE 140 (Oli Gardan) </t>
  </si>
  <si>
    <t>sdh dibebankan ke L 8291</t>
  </si>
  <si>
    <t>Pengganti L 8291 UI</t>
  </si>
  <si>
    <t xml:space="preserve">Service Ganti Spedometer di Astra </t>
  </si>
  <si>
    <t xml:space="preserve">N 9493 UH </t>
  </si>
  <si>
    <t xml:space="preserve">Speed Sensor FVM </t>
  </si>
  <si>
    <t xml:space="preserve">Service Mobil P. Anggoro </t>
  </si>
  <si>
    <t xml:space="preserve">B 1011 UJU </t>
  </si>
  <si>
    <t>Service Tie Rod</t>
  </si>
  <si>
    <t>Kas - TRI STAR</t>
  </si>
  <si>
    <t>Stopper Pir Depan Hino 500</t>
  </si>
  <si>
    <t>Kas - 73 Motor</t>
  </si>
  <si>
    <t>KARET STABIL</t>
  </si>
  <si>
    <t>Service Motor 3 Phase 2,2Kw 3Hp 1400 Rpm</t>
  </si>
  <si>
    <t>Kas 30/9 - Ary Dinamo</t>
  </si>
  <si>
    <t>Dongkrak Mekanik</t>
  </si>
  <si>
    <t>LEPAS VELG</t>
  </si>
  <si>
    <t>Kas - ARIF BAN</t>
  </si>
  <si>
    <t xml:space="preserve">HARGA dr P. Agung </t>
  </si>
  <si>
    <t xml:space="preserve">ex BEIBEN LAMA </t>
  </si>
  <si>
    <t>SELANG OLI DINAMO ISI NKR71 (ORI)</t>
  </si>
  <si>
    <t>Kas - MAKMUR MOTOR</t>
  </si>
  <si>
    <t xml:space="preserve">SJ 001072 </t>
  </si>
  <si>
    <t xml:space="preserve">Bearing 2F + Seal </t>
  </si>
  <si>
    <t xml:space="preserve">MOBIL KEDIRI </t>
  </si>
  <si>
    <t xml:space="preserve">Dikurangi DP </t>
  </si>
  <si>
    <t xml:space="preserve">Ex Tronton brg tdk layak </t>
  </si>
  <si>
    <t>SELANG L 10</t>
  </si>
  <si>
    <t>SELANG L 4</t>
  </si>
  <si>
    <t>LEM G</t>
  </si>
  <si>
    <t>BAUT 5/8'' x 2 1/2'' (1Dus)</t>
  </si>
  <si>
    <t>Kas - B19</t>
  </si>
  <si>
    <t>RING PLAT 5/8</t>
  </si>
  <si>
    <t>30</t>
  </si>
  <si>
    <t>RING PIR 5/8</t>
  </si>
  <si>
    <t>JARUM KERAS M20</t>
  </si>
  <si>
    <t>1 Tandon Air Pondok Babat perbaikan DI MLG</t>
  </si>
  <si>
    <t>Truk Baru UJB 03</t>
  </si>
  <si>
    <t>TANDON AIR Pondok BABAT</t>
  </si>
  <si>
    <t>Transport</t>
  </si>
  <si>
    <t xml:space="preserve">Logistik Kediri </t>
  </si>
  <si>
    <t>Kediri Readymix</t>
  </si>
  <si>
    <t xml:space="preserve">Fuel Filter 1332L </t>
  </si>
  <si>
    <t xml:space="preserve">N 9053 UF </t>
  </si>
  <si>
    <t xml:space="preserve">Seal Tromol Belakang Dalam NKR </t>
  </si>
  <si>
    <t xml:space="preserve">Baut Roda L Belakang MSD </t>
  </si>
  <si>
    <t>Pull Aki -</t>
  </si>
  <si>
    <t xml:space="preserve">Bearing Roda Blk Dalam 29586 YA </t>
  </si>
  <si>
    <t>Bearing Roda Blk Luar 28680</t>
  </si>
  <si>
    <t xml:space="preserve">Baut Roda R Belakang IBK </t>
  </si>
  <si>
    <t xml:space="preserve">Ass Roda Pendek </t>
  </si>
  <si>
    <t xml:space="preserve">Drik Laker </t>
  </si>
  <si>
    <t>Bearing Transmisi CAP 30207 JR 10705</t>
  </si>
  <si>
    <t xml:space="preserve">pcs </t>
  </si>
  <si>
    <t xml:space="preserve">Kabel Transmisi </t>
  </si>
  <si>
    <t xml:space="preserve">Cartridge Turbo NMR </t>
  </si>
  <si>
    <t xml:space="preserve">N 8381 GF </t>
  </si>
  <si>
    <t>Ban Dalam 700</t>
  </si>
  <si>
    <t xml:space="preserve">Repair Kit Master Kopling Atas </t>
  </si>
  <si>
    <t xml:space="preserve">Lampu Halogen H4 24v </t>
  </si>
  <si>
    <t xml:space="preserve">N 8303 UH </t>
  </si>
  <si>
    <t xml:space="preserve">Velg Repair Ganti Daun </t>
  </si>
  <si>
    <t xml:space="preserve">N 9616 UH </t>
  </si>
  <si>
    <t xml:space="preserve">Velg Baru </t>
  </si>
  <si>
    <t xml:space="preserve">dr KEDIRI </t>
  </si>
  <si>
    <t>N 9615 UH (Watugede)</t>
  </si>
  <si>
    <t xml:space="preserve">N 9615 UH </t>
  </si>
  <si>
    <t>Velg Repair L6</t>
  </si>
  <si>
    <t>Ban Dalam 750</t>
  </si>
  <si>
    <t xml:space="preserve">N 9204 UF </t>
  </si>
  <si>
    <t xml:space="preserve">Baut Roda R Belakang MSD </t>
  </si>
  <si>
    <t xml:space="preserve">B 9969 KYU </t>
  </si>
  <si>
    <t xml:space="preserve">Dop Dobel 24v </t>
  </si>
  <si>
    <t xml:space="preserve">Cap/ Tutup Minyak rem </t>
  </si>
  <si>
    <t>SDH MASUK di P. AGUNG 11/9</t>
  </si>
  <si>
    <t>B 9335 KYZ</t>
  </si>
  <si>
    <t xml:space="preserve">Klakson </t>
  </si>
  <si>
    <t xml:space="preserve">Engine Mounting Depan Kiri </t>
  </si>
  <si>
    <t xml:space="preserve">Engine Mounting Belakang Kiri </t>
  </si>
  <si>
    <t>Klem / Pull Aki -</t>
  </si>
  <si>
    <t xml:space="preserve">Ring Bekas </t>
  </si>
  <si>
    <t>Sptnya Ex Tronton</t>
  </si>
  <si>
    <t>Ban Luar 1100-20 SWL/SBM</t>
  </si>
  <si>
    <t xml:space="preserve">Baut Roda L Belakang IBK </t>
  </si>
  <si>
    <t xml:space="preserve">N 8235 UG </t>
  </si>
  <si>
    <t>Oil Filter HOP 15613-JAA10</t>
  </si>
  <si>
    <t xml:space="preserve">N 9839 UE </t>
  </si>
  <si>
    <t>Ban Dalam 1000</t>
  </si>
  <si>
    <t>N 9839 UE</t>
  </si>
  <si>
    <t xml:space="preserve">N 8464 UH </t>
  </si>
  <si>
    <t xml:space="preserve">Ring Velg </t>
  </si>
  <si>
    <t>Element Fuel Filter 23304-JAC70</t>
  </si>
  <si>
    <t xml:space="preserve">Saringan/Filter Oli 15607-2190L </t>
  </si>
  <si>
    <t>Element Fuel Filter 233046V2901</t>
  </si>
  <si>
    <t xml:space="preserve">N 8889 UH </t>
  </si>
  <si>
    <t>Ban dalam 900</t>
  </si>
  <si>
    <t>SDH MASUK di P. AGUNG 16/9</t>
  </si>
  <si>
    <t>Filter Solar Atas 233046V2901</t>
  </si>
  <si>
    <t>Filter Oli 15607-2190</t>
  </si>
  <si>
    <t xml:space="preserve">N 9443 UG </t>
  </si>
  <si>
    <t xml:space="preserve">Pull Aki +- </t>
  </si>
  <si>
    <t xml:space="preserve">Fuse 20A </t>
  </si>
  <si>
    <t>Kabel 0,75</t>
  </si>
  <si>
    <t>Klem Aki +-</t>
  </si>
  <si>
    <t xml:space="preserve">N 8427 BF </t>
  </si>
  <si>
    <t xml:space="preserve">Selang Alternator Blower </t>
  </si>
  <si>
    <t xml:space="preserve">N 9847 UG </t>
  </si>
  <si>
    <t xml:space="preserve">Seal Tromol Roda Belakang Dalam Giga </t>
  </si>
  <si>
    <t xml:space="preserve">Pir Extra No. 1 </t>
  </si>
  <si>
    <t xml:space="preserve">Baut Nap </t>
  </si>
  <si>
    <t xml:space="preserve">N 9844 UG </t>
  </si>
  <si>
    <t xml:space="preserve">N 8309 UH </t>
  </si>
  <si>
    <t xml:space="preserve">Kunci Bagongan </t>
  </si>
  <si>
    <t xml:space="preserve">Seal Piston Rem </t>
  </si>
  <si>
    <t xml:space="preserve">Seal Debu Rem </t>
  </si>
  <si>
    <t>Pir Extra No. 3</t>
  </si>
  <si>
    <t xml:space="preserve">N 8299 UH </t>
  </si>
  <si>
    <t xml:space="preserve">Baut Nap Roda </t>
  </si>
  <si>
    <t xml:space="preserve">N 8358 UA </t>
  </si>
  <si>
    <t>Dop Engkel 24v</t>
  </si>
  <si>
    <t xml:space="preserve">N 9566 UG </t>
  </si>
  <si>
    <t xml:space="preserve">N 9492 UH </t>
  </si>
  <si>
    <t xml:space="preserve">N 9210 UF </t>
  </si>
  <si>
    <t xml:space="preserve">Seal Tromol Belakang Dalam Giga </t>
  </si>
  <si>
    <t xml:space="preserve">Ps </t>
  </si>
  <si>
    <t>Fuel Filter 46010-10P-1800</t>
  </si>
  <si>
    <t>Oil Filter 0-1808</t>
  </si>
  <si>
    <t>Ring Velg Bekas R20</t>
  </si>
  <si>
    <t xml:space="preserve">Ex Tronton </t>
  </si>
  <si>
    <t>Baut Roda Belakang Assy RH (Kanan)</t>
  </si>
  <si>
    <t>Baut Roda Belakang Assy LH (Kiri)</t>
  </si>
  <si>
    <t xml:space="preserve">Baut Roda Depan Assy LH (Kiri) </t>
  </si>
  <si>
    <t xml:space="preserve">Baut Roda Depan Assy RH (Kanan) </t>
  </si>
  <si>
    <t>TM 01 Giga</t>
  </si>
  <si>
    <t>8-2</t>
  </si>
  <si>
    <t xml:space="preserve">TM 02 Giga </t>
  </si>
  <si>
    <t>8-3</t>
  </si>
  <si>
    <t>UJB 459</t>
  </si>
  <si>
    <t xml:space="preserve">TM 02 </t>
  </si>
  <si>
    <t>Jasa Ban Vulkanisir Dgn 1000-20</t>
  </si>
  <si>
    <t>UJB 024(2)</t>
  </si>
  <si>
    <t>TM 02</t>
  </si>
  <si>
    <t xml:space="preserve">Baut Roda Mixer Giga L </t>
  </si>
  <si>
    <t>Filter Solar Atas I8-98162897A</t>
  </si>
  <si>
    <t>Filter Solar Bawah I8-98092481-A</t>
  </si>
  <si>
    <t>Filter Oli 8 943910490</t>
  </si>
  <si>
    <t>Drik Laker 63THK20 M2106</t>
  </si>
  <si>
    <t xml:space="preserve">Kampas kopling </t>
  </si>
  <si>
    <t>TM 03 Giga</t>
  </si>
  <si>
    <t>8-4</t>
  </si>
  <si>
    <t xml:space="preserve">Seal Piston Rem Hino Lohan </t>
  </si>
  <si>
    <t xml:space="preserve">TM 04 Hino </t>
  </si>
  <si>
    <t>8-5</t>
  </si>
  <si>
    <t xml:space="preserve">Seal Debu Rem Hino Lohan </t>
  </si>
  <si>
    <t xml:space="preserve">Kampas Kopling Hino </t>
  </si>
  <si>
    <t>Drik Laker C7708</t>
  </si>
  <si>
    <t xml:space="preserve">Selenoid / Switch Handle </t>
  </si>
  <si>
    <t>Klem Selang 3/4</t>
  </si>
  <si>
    <t>Klem / Pull Aki +-</t>
  </si>
  <si>
    <t xml:space="preserve">Accu Incoe Baru </t>
  </si>
  <si>
    <t xml:space="preserve">TM 05 Giga </t>
  </si>
  <si>
    <t>8-6</t>
  </si>
  <si>
    <t xml:space="preserve">TM 06 Beiben </t>
  </si>
  <si>
    <t>8-7</t>
  </si>
  <si>
    <t xml:space="preserve">Repair Kit Kopling </t>
  </si>
  <si>
    <t>Cubing Drat Angin 10</t>
  </si>
  <si>
    <t xml:space="preserve">Flange Transmisi </t>
  </si>
  <si>
    <t xml:space="preserve">TM 07 Beiben </t>
  </si>
  <si>
    <t>8-8</t>
  </si>
  <si>
    <t xml:space="preserve">Fuel Filter Element Saringan Solar (Astra) </t>
  </si>
  <si>
    <t xml:space="preserve">Selang Solar Bening </t>
  </si>
  <si>
    <t>Karet Chamber T24</t>
  </si>
  <si>
    <t xml:space="preserve">TM 08 Beiben </t>
  </si>
  <si>
    <t>Selang Hose Angin 3/4</t>
  </si>
  <si>
    <t xml:space="preserve">TM 09 Giga BBT </t>
  </si>
  <si>
    <t>8-9</t>
  </si>
  <si>
    <t xml:space="preserve">Kampas Kopling Mixer Giga </t>
  </si>
  <si>
    <t xml:space="preserve">Lever Clutch </t>
  </si>
  <si>
    <t xml:space="preserve">Booster Kopling </t>
  </si>
  <si>
    <t>TM 09 Giga</t>
  </si>
  <si>
    <t>Oil Filter Sakura 60 2404</t>
  </si>
  <si>
    <t xml:space="preserve">dr BABAT </t>
  </si>
  <si>
    <t xml:space="preserve">TM 216 AXOR </t>
  </si>
  <si>
    <t>8-10</t>
  </si>
  <si>
    <t xml:space="preserve">Filter Solar Minimix 1332 OL </t>
  </si>
  <si>
    <t>TM BG 8592 UR</t>
  </si>
  <si>
    <t>8-11</t>
  </si>
  <si>
    <t xml:space="preserve">Filter Solar 1332L </t>
  </si>
  <si>
    <t>Filter Solar 23414 LAA10</t>
  </si>
  <si>
    <t xml:space="preserve">Kabel PTO 4 mtr </t>
  </si>
  <si>
    <t xml:space="preserve">TM BG 8592 UR </t>
  </si>
  <si>
    <t xml:space="preserve">Kampas Kopling </t>
  </si>
  <si>
    <t xml:space="preserve">Drik Laker (Bearing koyo 685CRN62R) </t>
  </si>
  <si>
    <t xml:space="preserve">Seal Control Valve Oring </t>
  </si>
  <si>
    <t xml:space="preserve">Seal Ass Transmisi Oring </t>
  </si>
  <si>
    <t xml:space="preserve">Spring Booster Kopling </t>
  </si>
  <si>
    <t xml:space="preserve">Hand Brake Shoe </t>
  </si>
  <si>
    <t xml:space="preserve">TM BG 8593 UR </t>
  </si>
  <si>
    <t>8-12</t>
  </si>
  <si>
    <t xml:space="preserve">Velg L5 Repair </t>
  </si>
  <si>
    <t xml:space="preserve">Ban vulkanisir 750 </t>
  </si>
  <si>
    <t>TM 01 KDR (Minimix)</t>
  </si>
  <si>
    <t>7-1</t>
  </si>
  <si>
    <t>7-2</t>
  </si>
  <si>
    <t>Ban Vulkanisir Jadi Dgn 1000-20/Mjs</t>
  </si>
  <si>
    <t>UJB 490</t>
  </si>
  <si>
    <t>TM 04</t>
  </si>
  <si>
    <t>7-3</t>
  </si>
  <si>
    <t>TM 06</t>
  </si>
  <si>
    <t>7-4</t>
  </si>
  <si>
    <t>TM 10</t>
  </si>
  <si>
    <t>7-5</t>
  </si>
  <si>
    <t>Fuel Filter J86-21160</t>
  </si>
  <si>
    <t>TM 216</t>
  </si>
  <si>
    <t>7-6</t>
  </si>
  <si>
    <t>Fuel Filter EF-10080/Pak Muq</t>
  </si>
  <si>
    <t>TOKOpedia</t>
  </si>
  <si>
    <t>Oil Filter EO-2404 (AXOR)</t>
  </si>
  <si>
    <t>7-7</t>
  </si>
  <si>
    <t>Jasa Ban Vulkanisir Dgn 1100-20</t>
  </si>
  <si>
    <t>UJB 574</t>
  </si>
  <si>
    <t>Ban Jasa Vulkanisir Dgn 1100-20/Mjs</t>
  </si>
  <si>
    <t>UJB 139</t>
  </si>
  <si>
    <t>Ban Luar 7.50-16 Joyal / MKSB</t>
  </si>
  <si>
    <t>920 328 724</t>
  </si>
  <si>
    <t>N 8299 UH Babat</t>
  </si>
  <si>
    <t>920 328 159</t>
  </si>
  <si>
    <t xml:space="preserve">N 9816 UG </t>
  </si>
  <si>
    <t>Ganti daun velg</t>
  </si>
  <si>
    <t>Ban Luar 8.25-16 Bekas 60%</t>
  </si>
  <si>
    <t>04504212</t>
  </si>
  <si>
    <t>N 9847 UG</t>
  </si>
  <si>
    <t>Crusher Babat</t>
  </si>
  <si>
    <t>Fuel Filter MIX FAW J86-21842</t>
  </si>
  <si>
    <t>Loader Baru</t>
  </si>
  <si>
    <t>Loader Baru 04</t>
  </si>
  <si>
    <t xml:space="preserve">Ban vulkanisir 750-16 </t>
  </si>
  <si>
    <t xml:space="preserve">S 9088 JA </t>
  </si>
  <si>
    <t>Ongkos servis dan storing di blitar - N 8299 UH</t>
  </si>
  <si>
    <t>Las bentulan roda belakang - N 8299 UH</t>
  </si>
  <si>
    <t>Ngepul aki - N 8299 UH</t>
  </si>
  <si>
    <t>Cek angin - N 8299 UH</t>
  </si>
  <si>
    <t>Bongkar pasang - N 8299 UH</t>
  </si>
  <si>
    <t>Ongkos servis - N 8309 UH</t>
  </si>
  <si>
    <t>Ongkos Pak Sumadi perbaikan - N 8309 UH</t>
  </si>
  <si>
    <t>Kontrol - N 9816 UG</t>
  </si>
  <si>
    <t>Ongkos pasang pir - N 9844 UG</t>
  </si>
  <si>
    <t>Transpot panggilan perbaikan - N 9847 UG</t>
  </si>
  <si>
    <t xml:space="preserve">Bentulan </t>
  </si>
  <si>
    <t xml:space="preserve">Filter oli </t>
  </si>
  <si>
    <t xml:space="preserve">Filter solar bawah </t>
  </si>
  <si>
    <t xml:space="preserve">Klem accu </t>
  </si>
  <si>
    <t xml:space="preserve">Kampas isuzu voro </t>
  </si>
  <si>
    <t xml:space="preserve">Velg 12mm </t>
  </si>
  <si>
    <t xml:space="preserve">Bongkar pasang ban </t>
  </si>
  <si>
    <t xml:space="preserve">Oper velg </t>
  </si>
  <si>
    <t xml:space="preserve">Impex </t>
  </si>
  <si>
    <t xml:space="preserve">Baut nap </t>
  </si>
  <si>
    <t xml:space="preserve">Tab Baut nap </t>
  </si>
  <si>
    <t xml:space="preserve">Las velk </t>
  </si>
  <si>
    <t xml:space="preserve">Bentulan NMR </t>
  </si>
  <si>
    <t xml:space="preserve">Sil roda </t>
  </si>
  <si>
    <t xml:space="preserve">Stempet </t>
  </si>
  <si>
    <t xml:space="preserve">As pir depan </t>
  </si>
  <si>
    <t xml:space="preserve">Bahel pir depan </t>
  </si>
  <si>
    <t xml:space="preserve">Bongkar pasang ganti ban </t>
  </si>
  <si>
    <t xml:space="preserve">Bongkar pasang </t>
  </si>
  <si>
    <t xml:space="preserve">Karet laker gantung </t>
  </si>
  <si>
    <t xml:space="preserve">Pir extra </t>
  </si>
  <si>
    <t xml:space="preserve">Ban dalam </t>
  </si>
  <si>
    <t xml:space="preserve">Marset </t>
  </si>
  <si>
    <t>Jasa perbaikan Pak Sumadi 27 Agustus 1 hari</t>
  </si>
  <si>
    <t>Jasa perbaikan Pak Sumadi 31 Agustus 1 hari + 2 jam</t>
  </si>
  <si>
    <t xml:space="preserve">Perbaikan bentulan truk </t>
  </si>
  <si>
    <t xml:space="preserve">As roda giga </t>
  </si>
  <si>
    <t xml:space="preserve">Seal roda dalam </t>
  </si>
  <si>
    <t xml:space="preserve">Siler HTM </t>
  </si>
  <si>
    <t xml:space="preserve">Las ganti bentulan + senter </t>
  </si>
  <si>
    <t xml:space="preserve">Ongkos bongkar pasang </t>
  </si>
  <si>
    <t>Klaim Babat</t>
  </si>
  <si>
    <t xml:space="preserve">Ongkos bongkar pasir bak 80 rb  x 1 Rit </t>
  </si>
  <si>
    <t xml:space="preserve">Ongkos bongkar pasir bak 80 rb x 1 Rit </t>
  </si>
  <si>
    <t xml:space="preserve">Ongkos bongkar pasir bak 80 rb x 1 Rit (8 Sep) </t>
  </si>
  <si>
    <t xml:space="preserve">Ongkos bongkar pasir bak 80 rb x 1 Rit (9 Sep) </t>
  </si>
  <si>
    <t xml:space="preserve">Ongkos bongkar N 9443 UG 1 rit </t>
  </si>
  <si>
    <t xml:space="preserve"> N 8358 UA</t>
  </si>
  <si>
    <t xml:space="preserve"> N 9053 UF </t>
  </si>
  <si>
    <t xml:space="preserve"> N 9053 UF</t>
  </si>
  <si>
    <t xml:space="preserve"> N 8235 UG Kosim</t>
  </si>
  <si>
    <t xml:space="preserve"> N 8299 UH</t>
  </si>
  <si>
    <t xml:space="preserve"> N 9839 UE </t>
  </si>
  <si>
    <t xml:space="preserve">Per xtra no. 5 </t>
  </si>
  <si>
    <t xml:space="preserve"> N 9614 UH</t>
  </si>
  <si>
    <t xml:space="preserve">Per xtra no. 6 </t>
  </si>
  <si>
    <t xml:space="preserve">Per xtra no. 2 </t>
  </si>
  <si>
    <t xml:space="preserve">Baut seruduk </t>
  </si>
  <si>
    <t xml:space="preserve">Ongkos pasang </t>
  </si>
  <si>
    <t xml:space="preserve"> B 9969 KYU Aripin </t>
  </si>
  <si>
    <t xml:space="preserve"> B 9969 KYU</t>
  </si>
  <si>
    <t xml:space="preserve">Servis dinamo amper </t>
  </si>
  <si>
    <t xml:space="preserve">Perbaikan kabel </t>
  </si>
  <si>
    <t xml:space="preserve"> B 9969 KYU </t>
  </si>
  <si>
    <t xml:space="preserve">Per depan no 4 </t>
  </si>
  <si>
    <t xml:space="preserve"> B 9969 KYU Aripin</t>
  </si>
  <si>
    <t xml:space="preserve"> N 8889 UH Yono</t>
  </si>
  <si>
    <t xml:space="preserve"> N 8889 UH </t>
  </si>
  <si>
    <t xml:space="preserve"> N 8464 UH</t>
  </si>
  <si>
    <t xml:space="preserve"> B 9335 KYZ </t>
  </si>
  <si>
    <t xml:space="preserve">Per depan no 8 </t>
  </si>
  <si>
    <t xml:space="preserve">Per depan no 7 </t>
  </si>
  <si>
    <t xml:space="preserve">Servis hose CP 2M </t>
  </si>
  <si>
    <t xml:space="preserve"> CP 01</t>
  </si>
  <si>
    <t xml:space="preserve">Tambal ban + Impex </t>
  </si>
  <si>
    <t xml:space="preserve"> CP 01 </t>
  </si>
  <si>
    <t xml:space="preserve">Ban dalam mil </t>
  </si>
  <si>
    <t xml:space="preserve">Ganti ban </t>
  </si>
  <si>
    <t xml:space="preserve">Seal versemeling </t>
  </si>
  <si>
    <t xml:space="preserve">Sil vers blk </t>
  </si>
  <si>
    <t xml:space="preserve">Velg lob 600 x 16 x 12 </t>
  </si>
  <si>
    <t xml:space="preserve">Ban radial 501 </t>
  </si>
  <si>
    <t xml:space="preserve">Ban 750R 16 </t>
  </si>
  <si>
    <t xml:space="preserve">Bongkar pasang + Impex </t>
  </si>
  <si>
    <t xml:space="preserve">Klakson tronton </t>
  </si>
  <si>
    <t xml:space="preserve">Flasher sein 24v k3 blk </t>
  </si>
  <si>
    <t>Nipple grease 14/9</t>
  </si>
  <si>
    <t>Nipple 14/9</t>
  </si>
  <si>
    <t>Bongkar pasang ban 19/9</t>
  </si>
  <si>
    <t>Impact 4/9</t>
  </si>
  <si>
    <t>Bongkar pasang 4/9</t>
  </si>
  <si>
    <t>Bongkar pasang 3/9</t>
  </si>
  <si>
    <t>Pcs)</t>
  </si>
  <si>
    <t>rit</t>
  </si>
  <si>
    <t>porsi</t>
  </si>
  <si>
    <t>Ban</t>
  </si>
  <si>
    <t xml:space="preserve">Ban </t>
  </si>
  <si>
    <t>Bio solar Pather L 81135 R 29,41 liter Storing di Tambang</t>
  </si>
  <si>
    <t>Storing - Bakso (Arif + Katno) 2 Porsi</t>
  </si>
  <si>
    <t xml:space="preserve">Santunan kematian Bp Untung Sopir Tronton </t>
  </si>
  <si>
    <t xml:space="preserve"> DA 1205 KD</t>
  </si>
  <si>
    <t xml:space="preserve">Ongkos per belakang </t>
  </si>
  <si>
    <t xml:space="preserve">Lem rajawali </t>
  </si>
  <si>
    <t xml:space="preserve"> B 9319 UIU</t>
  </si>
  <si>
    <t xml:space="preserve">Pakeng </t>
  </si>
  <si>
    <t xml:space="preserve"> L 8275 UI</t>
  </si>
  <si>
    <t xml:space="preserve">Ongkos per depan </t>
  </si>
  <si>
    <t xml:space="preserve"> L 8275 UI Rohman</t>
  </si>
  <si>
    <t xml:space="preserve"> N 9490 UH</t>
  </si>
  <si>
    <t xml:space="preserve"> N 9491 UH</t>
  </si>
  <si>
    <t xml:space="preserve">Las kenalpot </t>
  </si>
  <si>
    <t xml:space="preserve">Pir Fuso </t>
  </si>
  <si>
    <t xml:space="preserve"> AG 9309 UP</t>
  </si>
  <si>
    <t xml:space="preserve">UM mekanik dari surabaya </t>
  </si>
  <si>
    <t xml:space="preserve">UM sopir truk </t>
  </si>
  <si>
    <t xml:space="preserve">UM mekanik SUS dari surabaya </t>
  </si>
  <si>
    <t xml:space="preserve">Ngepok split fuso </t>
  </si>
  <si>
    <t xml:space="preserve"> N 8447 UG</t>
  </si>
  <si>
    <t xml:space="preserve"> AD 9520 UV</t>
  </si>
  <si>
    <t xml:space="preserve">Pulsa Fadila </t>
  </si>
  <si>
    <t xml:space="preserve"> N 8198 UH</t>
  </si>
  <si>
    <t xml:space="preserve">Pir IZ118 No. 1 </t>
  </si>
  <si>
    <t xml:space="preserve">Pir </t>
  </si>
  <si>
    <t xml:space="preserve">Sunduk per belakang </t>
  </si>
  <si>
    <t xml:space="preserve">Baut stabil panjang </t>
  </si>
  <si>
    <t xml:space="preserve">Baut stabil pendek </t>
  </si>
  <si>
    <t xml:space="preserve">Sunduk per depan </t>
  </si>
  <si>
    <t xml:space="preserve">Baut roda </t>
  </si>
  <si>
    <t xml:space="preserve">Kampas rem </t>
  </si>
  <si>
    <t xml:space="preserve">Paku kampas </t>
  </si>
  <si>
    <t xml:space="preserve">Auto Ligter </t>
  </si>
  <si>
    <t xml:space="preserve">Swit klakson </t>
  </si>
  <si>
    <t xml:space="preserve">Karet rem </t>
  </si>
  <si>
    <t xml:space="preserve">Master kopling bawah </t>
  </si>
  <si>
    <t xml:space="preserve">Pir King no 1 </t>
  </si>
  <si>
    <t xml:space="preserve">Pir King no no 2 </t>
  </si>
  <si>
    <t xml:space="preserve">Kertas gosok DT </t>
  </si>
  <si>
    <t xml:space="preserve">Sekring 15 A </t>
  </si>
  <si>
    <t xml:space="preserve">Sekring 10 A </t>
  </si>
  <si>
    <t xml:space="preserve">Neple fed </t>
  </si>
  <si>
    <t xml:space="preserve">Klem 1 1/2 </t>
  </si>
  <si>
    <t xml:space="preserve">Lapu hella </t>
  </si>
  <si>
    <t xml:space="preserve">Tutup Master </t>
  </si>
  <si>
    <t xml:space="preserve">Nepel accu </t>
  </si>
  <si>
    <t xml:space="preserve">Dongkrak 50 T </t>
  </si>
  <si>
    <t>Kg</t>
  </si>
  <si>
    <t>Perbaikan dibagian roda depan dan belakang Mekanik Luar</t>
  </si>
  <si>
    <t>1/2</t>
  </si>
  <si>
    <t>Le mineral (Lembur Mekanik SUS)</t>
  </si>
  <si>
    <t>Surya (Lembur Mekanik SUS)</t>
  </si>
  <si>
    <t>UM (Lembur Mekanik SUS)</t>
  </si>
  <si>
    <t>Baut Roda kiri belakang</t>
  </si>
  <si>
    <t>Kontaktor Mitsubishi S-T 80</t>
  </si>
  <si>
    <t>Kontaktor Mitsubishi S-T 100</t>
  </si>
  <si>
    <t>Spion NKR 71</t>
  </si>
  <si>
    <t>N 9617 UH</t>
  </si>
  <si>
    <t>Flasher turn lamp</t>
  </si>
  <si>
    <t xml:space="preserve">Baut Roda belakang kiri </t>
  </si>
  <si>
    <t>pir extra belakang no. 5</t>
  </si>
  <si>
    <t>Grease Bearing falcon</t>
  </si>
  <si>
    <t>Kunci Roda Impact manual</t>
  </si>
  <si>
    <t>Ngepul aki</t>
  </si>
  <si>
    <t>Neaple aki</t>
  </si>
  <si>
    <t>Karet Skok depan</t>
  </si>
  <si>
    <t>Grease neaple m10 (45)</t>
  </si>
  <si>
    <t>Loader</t>
  </si>
  <si>
    <t>Baut roda belakang Kiri</t>
  </si>
  <si>
    <t>pir extra belakang no. 5 NKR</t>
  </si>
  <si>
    <t>Air accu yuasa</t>
  </si>
  <si>
    <t>pir extra belakang no. 1 NKR</t>
  </si>
  <si>
    <t>Logistik Crusher Kediri</t>
  </si>
  <si>
    <t>Crusher KDR</t>
  </si>
  <si>
    <t>UM sopir truk utk 2 hari</t>
  </si>
  <si>
    <t xml:space="preserve"> N 8429 BF </t>
  </si>
  <si>
    <t>Sopir Wahid</t>
  </si>
  <si>
    <t>Kanvas Kopling Fuso</t>
  </si>
  <si>
    <t>15'' REBUILD</t>
  </si>
  <si>
    <t>PCS</t>
  </si>
  <si>
    <t>Logistik Puntir</t>
  </si>
  <si>
    <t xml:space="preserve">Logistik puntir </t>
  </si>
  <si>
    <t>Oli Hidrolis</t>
  </si>
  <si>
    <t>Solar Industri</t>
  </si>
  <si>
    <t xml:space="preserve">CP Kuning Malang </t>
  </si>
  <si>
    <t>BABAT</t>
  </si>
  <si>
    <t>Loader 01</t>
  </si>
  <si>
    <t>Paving</t>
  </si>
  <si>
    <t>S 9088 JA</t>
  </si>
  <si>
    <t>N 8381 GF</t>
  </si>
  <si>
    <t xml:space="preserve">B 9335 KYZ </t>
  </si>
  <si>
    <t xml:space="preserve"> N 9847 UG </t>
  </si>
  <si>
    <t>N 9844 UG</t>
  </si>
  <si>
    <t>Watugede</t>
  </si>
  <si>
    <t>SDH MASUK BEBAN SEPT 24,835,846</t>
  </si>
  <si>
    <t>SDH MASUK BEBAN SEPT</t>
  </si>
  <si>
    <t>Grease Chasis Cobra</t>
  </si>
  <si>
    <t>PAIL</t>
  </si>
  <si>
    <t>SDH MASUK BEBAN SEPT 2023 (47,622,500)</t>
  </si>
  <si>
    <t>SDH MASUK BEBAN SEPT 2023 (29,692,063)</t>
  </si>
  <si>
    <t>SDH MASUK BEBAN SEPT 2023 (33,751,425)</t>
  </si>
  <si>
    <t xml:space="preserve"> N 9617 UH</t>
  </si>
  <si>
    <t xml:space="preserve">Bongkar pasang velg </t>
  </si>
  <si>
    <t xml:space="preserve">Sunduk + per xtra no1 + B/p </t>
  </si>
  <si>
    <t xml:space="preserve"> N 9616 UH</t>
  </si>
  <si>
    <t xml:space="preserve"> N 9615 UH</t>
  </si>
  <si>
    <t xml:space="preserve"> N 9204 UF</t>
  </si>
  <si>
    <t xml:space="preserve">Rel hel </t>
  </si>
  <si>
    <t xml:space="preserve">Impeck </t>
  </si>
  <si>
    <t>Klaim Crusher KDR</t>
  </si>
  <si>
    <t>Pir extra belakang no. 4</t>
  </si>
  <si>
    <t>Pir extra belakang no. 5</t>
  </si>
  <si>
    <t>dipakai N 9204 UF 29/9</t>
  </si>
  <si>
    <t>SDH MASUK BEBAN SEPT 2023</t>
  </si>
  <si>
    <t>DT UJB 04</t>
  </si>
  <si>
    <t>DT UJB 05</t>
  </si>
  <si>
    <t>DT Baru UJB 01</t>
  </si>
  <si>
    <t>DT Baru UJB 02</t>
  </si>
  <si>
    <t xml:space="preserve">STOK TRUK </t>
  </si>
  <si>
    <t>Oli Hydraulic</t>
  </si>
  <si>
    <t>Oli Mesin</t>
  </si>
  <si>
    <t>Loader SEM</t>
  </si>
  <si>
    <t>Watu Gede</t>
  </si>
  <si>
    <t>Revisi Harga</t>
  </si>
  <si>
    <t xml:space="preserve">Accu GS N70 </t>
  </si>
  <si>
    <t>Ambil di mixer</t>
  </si>
  <si>
    <t>sdh dibebankan ke L 8291 6/9</t>
  </si>
  <si>
    <t>yg 1 pcs tambahan</t>
  </si>
  <si>
    <t>tambahan</t>
  </si>
  <si>
    <t xml:space="preserve">Triyeni </t>
  </si>
  <si>
    <t>Yang sudah vina tagihkan ke tangkil september (100,903,103)</t>
  </si>
  <si>
    <t>Susiono</t>
  </si>
  <si>
    <t>Sopir Aris</t>
  </si>
  <si>
    <t>Sopir Lukman</t>
  </si>
  <si>
    <t xml:space="preserve">Sopir Nur Sohib </t>
  </si>
  <si>
    <t>SDH MASUK BEBAN CRUSHER KDR SEPT (25.001.181)</t>
  </si>
  <si>
    <t>SDH MASUK BEBAN ENDE SEPT (4,065,000)</t>
  </si>
  <si>
    <t>BELUM VINA TAGIHKAN SEPTEMBER , jadi vina tagihkan OKT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</si>
</sst>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_-&quot;Rp&quot;* #,##0.00_-;\-&quot;Rp&quot;* #,##0.00_-;_-&quot;Rp&quot;* &quot;-&quot;??_-;_-@_-"/>
    <numFmt numFmtId="167" formatCode="_-* #,##0.00_-;\-* #,##0.00_-;_-* &quot;-&quot;??_-;_-@_-"/>
    <numFmt numFmtId="168" formatCode="_(&quot;Rp&quot;* #,##0_);_(&quot;Rp&quot;* \(#,##0\);_(&quot;Rp&quot;* &quot;-&quot;_);_(@_)"/>
    <numFmt numFmtId="169" formatCode="[$-F800]dddd\,\ mmmm\ dd\,\ yyyy"/>
    <numFmt numFmtId="170" formatCode="dd/mm/yyyy;@"/>
    <numFmt numFmtId="171" formatCode="_([$Rp-421]* #,##0_);_([$Rp-421]* \(#,##0\);_([$Rp-421]* &quot;-&quot;??_);_(@_)"/>
    <numFmt numFmtId="172" formatCode="[$-409]dd\-mmm\-yy;@"/>
    <numFmt numFmtId="173" formatCode="_(* #,##0_);_(* \(#,##0\);_(* &quot;-&quot;??_);_(@_)"/>
    <numFmt numFmtId="174" formatCode="#,##0;[Red]#,##0"/>
    <numFmt numFmtId="175" formatCode="_-[$Rp-421]* #,##0_-;\-[$Rp-421]* #,##0_-;_-[$Rp-421]* &quot;-&quot;??_-;_-@_-"/>
    <numFmt numFmtId="176" formatCode="[$-409]d\-mmm\-yy;@"/>
    <numFmt numFmtId="177" formatCode="_-[$Rp-3809]* #,##0_-;\-[$Rp-3809]* #,##0_-;_-[$Rp-3809]* &quot;-&quot;??_-;_-@_-"/>
    <numFmt numFmtId="178" formatCode="dd\.mm\.yyyy;@"/>
    <numFmt numFmtId="179" formatCode="[$-421]dd\ mmmm\ yyyy;@"/>
    <numFmt numFmtId="180" formatCode="0.0"/>
    <numFmt numFmtId="181" formatCode="_-&quot;Rp&quot;* #,##0_-;\-&quot;Rp&quot;* #,##0_-;_-&quot;Rp&quot;* &quot;-&quot;??_-;_-@_-"/>
    <numFmt numFmtId="182" formatCode="_(* #,##0.0_);_(* \(#,##0.0\);_(* &quot;-&quot;_);_(@_)"/>
    <numFmt numFmtId="183" formatCode="0;[Red]0"/>
    <numFmt numFmtId="184" formatCode="_([$Rp-421]* #,##0_);_([$Rp-421]* \(#,##0\);_([$Rp-421]* &quot;-&quot;_);_(@_)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20"/>
      <color rgb="FFFF0000"/>
      <name val="Times New Roman"/>
      <family val="1"/>
    </font>
    <font>
      <sz val="1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37">
    <xf numFmtId="0" fontId="0" fillId="0" borderId="0"/>
    <xf numFmtId="168" fontId="1" fillId="0" borderId="0" applyFont="0" applyFill="0" applyBorder="0" applyAlignment="0" applyProtection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729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8" fontId="3" fillId="0" borderId="0" xfId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2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1" fontId="4" fillId="0" borderId="0" xfId="1" applyNumberFormat="1" applyFont="1" applyFill="1" applyBorder="1" applyAlignment="1">
      <alignment horizontal="center" vertical="center"/>
    </xf>
    <xf numFmtId="168" fontId="3" fillId="0" borderId="9" xfId="1" applyFont="1" applyFill="1" applyBorder="1" applyAlignment="1">
      <alignment horizontal="center" vertical="center"/>
    </xf>
    <xf numFmtId="1" fontId="3" fillId="0" borderId="9" xfId="2" applyNumberFormat="1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9" xfId="2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68" fontId="4" fillId="0" borderId="0" xfId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7" fillId="0" borderId="0" xfId="0" applyFont="1" applyAlignment="1">
      <alignment vertical="center"/>
    </xf>
    <xf numFmtId="168" fontId="4" fillId="0" borderId="0" xfId="1" applyFont="1" applyFill="1" applyBorder="1" applyAlignment="1">
      <alignment horizontal="center" vertical="center"/>
    </xf>
    <xf numFmtId="171" fontId="3" fillId="0" borderId="11" xfId="0" applyNumberFormat="1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168" fontId="4" fillId="5" borderId="4" xfId="1" applyFont="1" applyFill="1" applyBorder="1" applyAlignment="1">
      <alignment horizontal="center" vertical="center" wrapText="1"/>
    </xf>
    <xf numFmtId="170" fontId="4" fillId="5" borderId="4" xfId="0" applyNumberFormat="1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vertical="center"/>
    </xf>
    <xf numFmtId="175" fontId="6" fillId="0" borderId="4" xfId="33" applyNumberFormat="1" applyFont="1" applyFill="1" applyBorder="1" applyAlignment="1">
      <alignment horizontal="center" vertical="center"/>
    </xf>
    <xf numFmtId="175" fontId="3" fillId="0" borderId="1" xfId="0" applyNumberFormat="1" applyFont="1" applyBorder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171" fontId="3" fillId="4" borderId="11" xfId="0" applyNumberFormat="1" applyFont="1" applyFill="1" applyBorder="1" applyAlignment="1">
      <alignment horizontal="center" vertical="center"/>
    </xf>
    <xf numFmtId="171" fontId="3" fillId="6" borderId="12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9" fontId="10" fillId="0" borderId="13" xfId="0" applyNumberFormat="1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1" fontId="10" fillId="0" borderId="13" xfId="2" applyNumberFormat="1" applyFont="1" applyBorder="1" applyAlignment="1">
      <alignment horizontal="center" vertical="center"/>
    </xf>
    <xf numFmtId="175" fontId="4" fillId="5" borderId="4" xfId="1" applyNumberFormat="1" applyFont="1" applyFill="1" applyBorder="1" applyAlignment="1">
      <alignment horizontal="center" vertical="center" wrapText="1"/>
    </xf>
    <xf numFmtId="176" fontId="4" fillId="5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1" fontId="4" fillId="7" borderId="4" xfId="0" applyNumberFormat="1" applyFont="1" applyFill="1" applyBorder="1" applyAlignment="1">
      <alignment vertical="center" wrapText="1"/>
    </xf>
    <xf numFmtId="171" fontId="4" fillId="0" borderId="4" xfId="0" applyNumberFormat="1" applyFont="1" applyBorder="1" applyAlignment="1">
      <alignment horizontal="center" vertical="center" wrapText="1"/>
    </xf>
    <xf numFmtId="171" fontId="4" fillId="5" borderId="4" xfId="0" applyNumberFormat="1" applyFont="1" applyFill="1" applyBorder="1" applyAlignment="1">
      <alignment horizontal="center" vertical="center" wrapText="1"/>
    </xf>
    <xf numFmtId="177" fontId="3" fillId="2" borderId="15" xfId="34" applyNumberFormat="1" applyFont="1" applyFill="1" applyBorder="1" applyAlignment="1">
      <alignment horizontal="center" vertical="center"/>
    </xf>
    <xf numFmtId="177" fontId="4" fillId="0" borderId="0" xfId="0" applyNumberFormat="1" applyFont="1" applyAlignment="1">
      <alignment vertical="center"/>
    </xf>
    <xf numFmtId="177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10" fillId="0" borderId="13" xfId="2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0" fontId="4" fillId="0" borderId="0" xfId="0" applyNumberFormat="1" applyFont="1" applyAlignment="1">
      <alignment horizontal="left" vertical="center" wrapText="1"/>
    </xf>
    <xf numFmtId="170" fontId="4" fillId="0" borderId="4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8" fontId="4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170" fontId="4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177" fontId="4" fillId="0" borderId="4" xfId="32" applyNumberFormat="1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175" fontId="6" fillId="0" borderId="0" xfId="0" applyNumberFormat="1" applyFont="1" applyAlignment="1">
      <alignment vertical="center"/>
    </xf>
    <xf numFmtId="169" fontId="4" fillId="0" borderId="0" xfId="0" applyNumberFormat="1" applyFont="1" applyAlignment="1">
      <alignment horizontal="center" vertical="center" wrapText="1"/>
    </xf>
    <xf numFmtId="171" fontId="4" fillId="0" borderId="0" xfId="0" applyNumberFormat="1" applyFont="1" applyAlignment="1">
      <alignment vertical="center" wrapText="1"/>
    </xf>
    <xf numFmtId="171" fontId="4" fillId="0" borderId="0" xfId="0" applyNumberFormat="1" applyFont="1" applyAlignment="1">
      <alignment horizontal="center" vertical="center" wrapText="1"/>
    </xf>
    <xf numFmtId="171" fontId="4" fillId="3" borderId="4" xfId="0" applyNumberFormat="1" applyFont="1" applyFill="1" applyBorder="1" applyAlignment="1">
      <alignment horizontal="center" vertical="center" wrapText="1"/>
    </xf>
    <xf numFmtId="175" fontId="4" fillId="0" borderId="0" xfId="0" applyNumberFormat="1" applyFont="1" applyAlignment="1">
      <alignment vertical="center" wrapText="1"/>
    </xf>
    <xf numFmtId="0" fontId="3" fillId="5" borderId="4" xfId="0" applyFont="1" applyFill="1" applyBorder="1" applyAlignment="1">
      <alignment vertical="center"/>
    </xf>
    <xf numFmtId="168" fontId="4" fillId="5" borderId="4" xfId="0" applyNumberFormat="1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/>
    </xf>
    <xf numFmtId="171" fontId="0" fillId="0" borderId="0" xfId="0" applyNumberFormat="1" applyAlignment="1">
      <alignment vertical="center" wrapText="1"/>
    </xf>
    <xf numFmtId="0" fontId="6" fillId="5" borderId="4" xfId="0" applyFont="1" applyFill="1" applyBorder="1" applyAlignment="1">
      <alignment horizontal="center" vertical="center"/>
    </xf>
    <xf numFmtId="175" fontId="4" fillId="0" borderId="0" xfId="0" applyNumberFormat="1" applyFont="1" applyAlignment="1">
      <alignment horizontal="left" vertical="center"/>
    </xf>
    <xf numFmtId="175" fontId="4" fillId="0" borderId="4" xfId="33" quotePrefix="1" applyNumberFormat="1" applyFont="1" applyFill="1" applyBorder="1" applyAlignment="1">
      <alignment horizontal="right" vertical="center"/>
    </xf>
    <xf numFmtId="174" fontId="4" fillId="0" borderId="4" xfId="33" applyNumberFormat="1" applyFont="1" applyFill="1" applyBorder="1" applyAlignment="1">
      <alignment horizontal="center" vertical="center"/>
    </xf>
    <xf numFmtId="171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175" fontId="4" fillId="0" borderId="0" xfId="1" applyNumberFormat="1" applyFont="1" applyFill="1" applyBorder="1" applyAlignment="1">
      <alignment horizontal="left" vertical="center"/>
    </xf>
    <xf numFmtId="175" fontId="3" fillId="0" borderId="9" xfId="1" applyNumberFormat="1" applyFont="1" applyFill="1" applyBorder="1" applyAlignment="1">
      <alignment horizontal="center" vertical="center"/>
    </xf>
    <xf numFmtId="175" fontId="3" fillId="0" borderId="10" xfId="0" applyNumberFormat="1" applyFont="1" applyBorder="1" applyAlignment="1">
      <alignment horizontal="left" vertical="center"/>
    </xf>
    <xf numFmtId="175" fontId="3" fillId="4" borderId="1" xfId="0" applyNumberFormat="1" applyFont="1" applyFill="1" applyBorder="1" applyAlignment="1">
      <alignment horizontal="left" vertical="center"/>
    </xf>
    <xf numFmtId="175" fontId="3" fillId="6" borderId="3" xfId="0" applyNumberFormat="1" applyFont="1" applyFill="1" applyBorder="1" applyAlignment="1">
      <alignment horizontal="left" vertical="center"/>
    </xf>
    <xf numFmtId="175" fontId="3" fillId="0" borderId="0" xfId="1" applyNumberFormat="1" applyFont="1" applyFill="1" applyBorder="1" applyAlignment="1">
      <alignment horizontal="left" vertical="center"/>
    </xf>
    <xf numFmtId="170" fontId="4" fillId="0" borderId="4" xfId="0" quotePrefix="1" applyNumberFormat="1" applyFont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 wrapText="1"/>
    </xf>
    <xf numFmtId="173" fontId="4" fillId="5" borderId="4" xfId="0" applyNumberFormat="1" applyFont="1" applyFill="1" applyBorder="1" applyAlignment="1">
      <alignment horizontal="center" vertical="center"/>
    </xf>
    <xf numFmtId="173" fontId="4" fillId="5" borderId="4" xfId="36" applyNumberFormat="1" applyFont="1" applyFill="1" applyBorder="1" applyAlignment="1">
      <alignment horizontal="center" vertical="center"/>
    </xf>
    <xf numFmtId="169" fontId="4" fillId="5" borderId="4" xfId="0" applyNumberFormat="1" applyFont="1" applyFill="1" applyBorder="1" applyAlignment="1">
      <alignment horizontal="center" vertical="center"/>
    </xf>
    <xf numFmtId="43" fontId="4" fillId="5" borderId="4" xfId="0" applyNumberFormat="1" applyFont="1" applyFill="1" applyBorder="1" applyAlignment="1">
      <alignment horizontal="center" vertical="center"/>
    </xf>
    <xf numFmtId="1" fontId="4" fillId="5" borderId="4" xfId="0" applyNumberFormat="1" applyFont="1" applyFill="1" applyBorder="1" applyAlignment="1">
      <alignment horizontal="center" vertical="center"/>
    </xf>
    <xf numFmtId="177" fontId="6" fillId="0" borderId="0" xfId="0" applyNumberFormat="1" applyFont="1" applyAlignment="1">
      <alignment vertical="center"/>
    </xf>
    <xf numFmtId="177" fontId="6" fillId="0" borderId="0" xfId="0" quotePrefix="1" applyNumberFormat="1" applyFont="1" applyAlignment="1">
      <alignment vertical="center"/>
    </xf>
    <xf numFmtId="0" fontId="4" fillId="0" borderId="4" xfId="0" quotePrefix="1" applyFont="1" applyBorder="1" applyAlignment="1">
      <alignment horizontal="left" vertical="center"/>
    </xf>
    <xf numFmtId="3" fontId="4" fillId="0" borderId="4" xfId="0" applyNumberFormat="1" applyFont="1" applyBorder="1" applyAlignment="1">
      <alignment horizontal="left" vertical="center"/>
    </xf>
    <xf numFmtId="49" fontId="4" fillId="0" borderId="4" xfId="0" quotePrefix="1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12" fontId="4" fillId="0" borderId="4" xfId="0" applyNumberFormat="1" applyFont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177" fontId="6" fillId="0" borderId="0" xfId="0" applyNumberFormat="1" applyFont="1" applyAlignment="1">
      <alignment horizontal="left" vertical="center"/>
    </xf>
    <xf numFmtId="175" fontId="6" fillId="0" borderId="0" xfId="0" applyNumberFormat="1" applyFont="1" applyAlignment="1">
      <alignment horizontal="left" vertical="center"/>
    </xf>
    <xf numFmtId="164" fontId="6" fillId="0" borderId="0" xfId="34" applyNumberFormat="1" applyFont="1" applyFill="1" applyBorder="1" applyAlignment="1">
      <alignment horizontal="left" vertical="center"/>
    </xf>
    <xf numFmtId="164" fontId="10" fillId="0" borderId="14" xfId="1" applyNumberFormat="1" applyFont="1" applyFill="1" applyBorder="1" applyAlignment="1">
      <alignment horizontal="left" vertical="center"/>
    </xf>
    <xf numFmtId="164" fontId="3" fillId="2" borderId="15" xfId="34" applyNumberFormat="1" applyFont="1" applyFill="1" applyBorder="1" applyAlignment="1">
      <alignment horizontal="left" vertical="center"/>
    </xf>
    <xf numFmtId="168" fontId="4" fillId="0" borderId="4" xfId="0" applyNumberFormat="1" applyFont="1" applyBorder="1" applyAlignment="1">
      <alignment horizontal="center" vertical="center" wrapText="1"/>
    </xf>
    <xf numFmtId="168" fontId="4" fillId="0" borderId="2" xfId="1" applyFont="1" applyFill="1" applyBorder="1" applyAlignment="1">
      <alignment horizontal="center" vertical="center" wrapText="1"/>
    </xf>
    <xf numFmtId="175" fontId="4" fillId="0" borderId="0" xfId="0" applyNumberFormat="1" applyFont="1" applyAlignment="1">
      <alignment vertical="center"/>
    </xf>
    <xf numFmtId="170" fontId="4" fillId="5" borderId="4" xfId="0" quotePrefix="1" applyNumberFormat="1" applyFont="1" applyFill="1" applyBorder="1" applyAlignment="1">
      <alignment horizontal="left" vertical="center"/>
    </xf>
    <xf numFmtId="177" fontId="10" fillId="0" borderId="0" xfId="0" applyNumberFormat="1" applyFont="1" applyAlignment="1">
      <alignment horizontal="center" vertical="center"/>
    </xf>
    <xf numFmtId="177" fontId="6" fillId="0" borderId="8" xfId="0" applyNumberFormat="1" applyFont="1" applyBorder="1" applyAlignment="1">
      <alignment vertical="center"/>
    </xf>
    <xf numFmtId="170" fontId="4" fillId="0" borderId="7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4" fillId="8" borderId="4" xfId="0" applyNumberFormat="1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16" fontId="4" fillId="0" borderId="4" xfId="0" applyNumberFormat="1" applyFont="1" applyBorder="1" applyAlignment="1">
      <alignment vertical="center"/>
    </xf>
    <xf numFmtId="14" fontId="4" fillId="0" borderId="4" xfId="33" applyNumberFormat="1" applyFont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/>
    </xf>
    <xf numFmtId="173" fontId="4" fillId="0" borderId="4" xfId="33" applyNumberFormat="1" applyFont="1" applyBorder="1" applyAlignment="1">
      <alignment horizontal="center" vertical="center"/>
    </xf>
    <xf numFmtId="174" fontId="4" fillId="0" borderId="4" xfId="33" applyNumberFormat="1" applyFont="1" applyBorder="1" applyAlignment="1">
      <alignment horizontal="center" vertical="center"/>
    </xf>
    <xf numFmtId="0" fontId="4" fillId="8" borderId="4" xfId="0" applyFont="1" applyFill="1" applyBorder="1" applyAlignment="1">
      <alignment vertical="center"/>
    </xf>
    <xf numFmtId="173" fontId="4" fillId="8" borderId="4" xfId="33" applyNumberFormat="1" applyFont="1" applyFill="1" applyBorder="1" applyAlignment="1">
      <alignment horizontal="center" vertical="center"/>
    </xf>
    <xf numFmtId="0" fontId="4" fillId="0" borderId="4" xfId="33" applyNumberFormat="1" applyFont="1" applyBorder="1" applyAlignment="1">
      <alignment horizontal="center" vertical="center"/>
    </xf>
    <xf numFmtId="49" fontId="4" fillId="8" borderId="4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49" fontId="4" fillId="5" borderId="4" xfId="0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3" fontId="4" fillId="10" borderId="4" xfId="0" applyNumberFormat="1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171" fontId="6" fillId="0" borderId="0" xfId="0" applyNumberFormat="1" applyFont="1" applyAlignment="1">
      <alignment horizontal="left" vertical="center"/>
    </xf>
    <xf numFmtId="174" fontId="4" fillId="0" borderId="4" xfId="32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4" fillId="0" borderId="0" xfId="0" applyNumberFormat="1" applyFont="1" applyAlignment="1">
      <alignment vertical="center"/>
    </xf>
    <xf numFmtId="176" fontId="4" fillId="0" borderId="0" xfId="0" applyNumberFormat="1" applyFont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75" fontId="13" fillId="0" borderId="0" xfId="0" applyNumberFormat="1" applyFont="1" applyAlignment="1">
      <alignment horizontal="left" vertical="center"/>
    </xf>
    <xf numFmtId="169" fontId="3" fillId="0" borderId="20" xfId="0" applyNumberFormat="1" applyFont="1" applyBorder="1" applyAlignment="1">
      <alignment horizontal="center" vertical="center" wrapText="1"/>
    </xf>
    <xf numFmtId="171" fontId="3" fillId="0" borderId="20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71" fontId="4" fillId="0" borderId="6" xfId="0" applyNumberFormat="1" applyFont="1" applyBorder="1" applyAlignment="1">
      <alignment horizontal="center" vertical="center" wrapText="1"/>
    </xf>
    <xf numFmtId="0" fontId="4" fillId="0" borderId="4" xfId="0" quotePrefix="1" applyFont="1" applyBorder="1" applyAlignment="1">
      <alignment horizontal="center" vertical="center"/>
    </xf>
    <xf numFmtId="177" fontId="4" fillId="0" borderId="0" xfId="0" applyNumberFormat="1" applyFont="1" applyAlignment="1">
      <alignment vertical="center" wrapText="1"/>
    </xf>
    <xf numFmtId="176" fontId="6" fillId="5" borderId="4" xfId="0" applyNumberFormat="1" applyFont="1" applyFill="1" applyBorder="1" applyAlignment="1">
      <alignment horizontal="center" vertical="center"/>
    </xf>
    <xf numFmtId="170" fontId="4" fillId="5" borderId="4" xfId="0" applyNumberFormat="1" applyFont="1" applyFill="1" applyBorder="1" applyAlignment="1">
      <alignment horizontal="left" vertical="center"/>
    </xf>
    <xf numFmtId="168" fontId="4" fillId="5" borderId="4" xfId="0" applyNumberFormat="1" applyFont="1" applyFill="1" applyBorder="1" applyAlignment="1">
      <alignment horizontal="center" vertical="center"/>
    </xf>
    <xf numFmtId="171" fontId="4" fillId="5" borderId="4" xfId="0" applyNumberFormat="1" applyFont="1" applyFill="1" applyBorder="1" applyAlignment="1">
      <alignment horizontal="center" vertical="center"/>
    </xf>
    <xf numFmtId="16" fontId="4" fillId="5" borderId="4" xfId="0" applyNumberFormat="1" applyFont="1" applyFill="1" applyBorder="1" applyAlignment="1">
      <alignment horizontal="center" vertical="center"/>
    </xf>
    <xf numFmtId="41" fontId="6" fillId="5" borderId="4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175" fontId="4" fillId="5" borderId="4" xfId="0" applyNumberFormat="1" applyFont="1" applyFill="1" applyBorder="1" applyAlignment="1">
      <alignment vertical="center"/>
    </xf>
    <xf numFmtId="170" fontId="4" fillId="5" borderId="4" xfId="0" applyNumberFormat="1" applyFont="1" applyFill="1" applyBorder="1" applyAlignment="1">
      <alignment vertical="center"/>
    </xf>
    <xf numFmtId="49" fontId="4" fillId="5" borderId="4" xfId="32" applyNumberFormat="1" applyFont="1" applyFill="1" applyBorder="1" applyAlignment="1">
      <alignment horizontal="left" vertical="center"/>
    </xf>
    <xf numFmtId="177" fontId="4" fillId="5" borderId="4" xfId="1" applyNumberFormat="1" applyFont="1" applyFill="1" applyBorder="1" applyAlignment="1">
      <alignment horizontal="center" vertical="center"/>
    </xf>
    <xf numFmtId="172" fontId="10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168" fontId="6" fillId="0" borderId="4" xfId="1" applyFont="1" applyFill="1" applyBorder="1" applyAlignment="1">
      <alignment horizontal="center" vertical="center"/>
    </xf>
    <xf numFmtId="168" fontId="4" fillId="5" borderId="4" xfId="0" applyNumberFormat="1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6" fillId="0" borderId="6" xfId="0" applyFont="1" applyBorder="1" applyAlignment="1">
      <alignment horizontal="center" vertical="center"/>
    </xf>
    <xf numFmtId="173" fontId="4" fillId="0" borderId="4" xfId="32" applyNumberFormat="1" applyFont="1" applyFill="1" applyBorder="1" applyAlignment="1">
      <alignment horizontal="center" vertical="center"/>
    </xf>
    <xf numFmtId="164" fontId="10" fillId="0" borderId="13" xfId="1" applyNumberFormat="1" applyFont="1" applyFill="1" applyBorder="1" applyAlignment="1">
      <alignment horizontal="left" vertical="center"/>
    </xf>
    <xf numFmtId="168" fontId="4" fillId="0" borderId="2" xfId="1" applyFont="1" applyFill="1" applyBorder="1" applyAlignment="1">
      <alignment horizontal="center" vertical="center"/>
    </xf>
    <xf numFmtId="181" fontId="4" fillId="0" borderId="2" xfId="34" applyNumberFormat="1" applyFont="1" applyFill="1" applyBorder="1" applyAlignment="1">
      <alignment horizontal="center" vertical="center"/>
    </xf>
    <xf numFmtId="181" fontId="10" fillId="0" borderId="13" xfId="34" applyNumberFormat="1" applyFont="1" applyFill="1" applyBorder="1" applyAlignment="1">
      <alignment horizontal="center" vertical="center"/>
    </xf>
    <xf numFmtId="181" fontId="10" fillId="0" borderId="14" xfId="34" applyNumberFormat="1" applyFont="1" applyFill="1" applyBorder="1" applyAlignment="1">
      <alignment horizontal="center" vertical="center"/>
    </xf>
    <xf numFmtId="181" fontId="6" fillId="0" borderId="4" xfId="34" applyNumberFormat="1" applyFont="1" applyFill="1" applyBorder="1" applyAlignment="1">
      <alignment horizontal="center" vertical="center"/>
    </xf>
    <xf numFmtId="181" fontId="6" fillId="0" borderId="4" xfId="34" applyNumberFormat="1" applyFont="1" applyFill="1" applyBorder="1" applyAlignment="1">
      <alignment vertical="center"/>
    </xf>
    <xf numFmtId="181" fontId="6" fillId="0" borderId="4" xfId="34" applyNumberFormat="1" applyFont="1" applyFill="1" applyBorder="1" applyAlignment="1">
      <alignment horizontal="right" vertical="center"/>
    </xf>
    <xf numFmtId="181" fontId="6" fillId="0" borderId="4" xfId="34" quotePrefix="1" applyNumberFormat="1" applyFont="1" applyFill="1" applyBorder="1" applyAlignment="1">
      <alignment horizontal="right" vertical="center"/>
    </xf>
    <xf numFmtId="181" fontId="6" fillId="0" borderId="7" xfId="34" applyNumberFormat="1" applyFont="1" applyFill="1" applyBorder="1" applyAlignment="1">
      <alignment horizontal="center" vertical="center"/>
    </xf>
    <xf numFmtId="181" fontId="3" fillId="2" borderId="15" xfId="34" applyNumberFormat="1" applyFont="1" applyFill="1" applyBorder="1" applyAlignment="1">
      <alignment horizontal="center" vertical="center"/>
    </xf>
    <xf numFmtId="181" fontId="4" fillId="0" borderId="0" xfId="34" applyNumberFormat="1" applyFont="1" applyBorder="1" applyAlignment="1">
      <alignment horizontal="center" vertical="center"/>
    </xf>
    <xf numFmtId="181" fontId="4" fillId="0" borderId="0" xfId="34" applyNumberFormat="1" applyFont="1" applyFill="1" applyBorder="1" applyAlignment="1">
      <alignment horizontal="center" vertical="center"/>
    </xf>
    <xf numFmtId="181" fontId="4" fillId="2" borderId="0" xfId="34" applyNumberFormat="1" applyFont="1" applyFill="1" applyBorder="1" applyAlignment="1">
      <alignment horizontal="center" vertical="center"/>
    </xf>
    <xf numFmtId="181" fontId="4" fillId="0" borderId="0" xfId="34" applyNumberFormat="1" applyFont="1" applyAlignment="1">
      <alignment vertical="center"/>
    </xf>
    <xf numFmtId="175" fontId="10" fillId="0" borderId="0" xfId="0" applyNumberFormat="1" applyFont="1" applyAlignment="1">
      <alignment horizontal="left" vertical="center"/>
    </xf>
    <xf numFmtId="175" fontId="13" fillId="0" borderId="0" xfId="0" applyNumberFormat="1" applyFont="1" applyAlignment="1">
      <alignment vertical="center"/>
    </xf>
    <xf numFmtId="172" fontId="6" fillId="0" borderId="6" xfId="0" applyNumberFormat="1" applyFont="1" applyBorder="1" applyAlignment="1">
      <alignment horizontal="center" vertical="center"/>
    </xf>
    <xf numFmtId="170" fontId="6" fillId="0" borderId="4" xfId="0" applyNumberFormat="1" applyFont="1" applyBorder="1" applyAlignment="1">
      <alignment horizontal="left" vertical="center"/>
    </xf>
    <xf numFmtId="168" fontId="6" fillId="0" borderId="4" xfId="0" applyNumberFormat="1" applyFont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170" fontId="6" fillId="0" borderId="4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horizontal="center" vertical="center"/>
    </xf>
    <xf numFmtId="170" fontId="6" fillId="0" borderId="4" xfId="0" quotePrefix="1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vertical="center"/>
    </xf>
    <xf numFmtId="0" fontId="6" fillId="0" borderId="4" xfId="0" applyFont="1" applyBorder="1" applyAlignment="1">
      <alignment horizontal="left" vertical="center"/>
    </xf>
    <xf numFmtId="49" fontId="6" fillId="0" borderId="4" xfId="0" quotePrefix="1" applyNumberFormat="1" applyFont="1" applyBorder="1" applyAlignment="1">
      <alignment horizontal="left" vertical="center"/>
    </xf>
    <xf numFmtId="49" fontId="6" fillId="0" borderId="4" xfId="0" quotePrefix="1" applyNumberFormat="1" applyFont="1" applyBorder="1" applyAlignment="1">
      <alignment horizontal="center" vertical="center"/>
    </xf>
    <xf numFmtId="168" fontId="6" fillId="0" borderId="4" xfId="0" applyNumberFormat="1" applyFont="1" applyBorder="1" applyAlignment="1">
      <alignment horizontal="center" vertical="center" wrapText="1"/>
    </xf>
    <xf numFmtId="172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80" fontId="4" fillId="0" borderId="2" xfId="0" applyNumberFormat="1" applyFont="1" applyBorder="1" applyAlignment="1">
      <alignment horizontal="center" vertical="center"/>
    </xf>
    <xf numFmtId="180" fontId="10" fillId="0" borderId="13" xfId="2" applyNumberFormat="1" applyFont="1" applyBorder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49" fontId="6" fillId="0" borderId="4" xfId="32" applyNumberFormat="1" applyFont="1" applyFill="1" applyBorder="1" applyAlignment="1">
      <alignment horizontal="center" vertical="center"/>
    </xf>
    <xf numFmtId="181" fontId="6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81" fontId="6" fillId="0" borderId="6" xfId="34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170" fontId="6" fillId="0" borderId="6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vertical="center"/>
    </xf>
    <xf numFmtId="174" fontId="6" fillId="0" borderId="6" xfId="32" applyNumberFormat="1" applyFont="1" applyFill="1" applyBorder="1" applyAlignment="1">
      <alignment horizontal="left" vertical="center"/>
    </xf>
    <xf numFmtId="168" fontId="6" fillId="0" borderId="6" xfId="0" applyNumberFormat="1" applyFont="1" applyBorder="1" applyAlignment="1">
      <alignment horizontal="center" vertical="center" wrapText="1"/>
    </xf>
    <xf numFmtId="174" fontId="6" fillId="0" borderId="4" xfId="32" applyNumberFormat="1" applyFont="1" applyFill="1" applyBorder="1" applyAlignment="1">
      <alignment horizontal="left" vertical="center"/>
    </xf>
    <xf numFmtId="0" fontId="6" fillId="0" borderId="4" xfId="0" applyFont="1" applyBorder="1" applyAlignment="1">
      <alignment vertical="center" wrapText="1"/>
    </xf>
    <xf numFmtId="49" fontId="6" fillId="0" borderId="4" xfId="32" applyNumberFormat="1" applyFont="1" applyFill="1" applyBorder="1" applyAlignment="1">
      <alignment horizontal="left" vertical="center"/>
    </xf>
    <xf numFmtId="173" fontId="6" fillId="0" borderId="4" xfId="32" applyNumberFormat="1" applyFont="1" applyFill="1" applyBorder="1" applyAlignment="1">
      <alignment horizontal="left" vertical="center"/>
    </xf>
    <xf numFmtId="174" fontId="6" fillId="0" borderId="4" xfId="32" applyNumberFormat="1" applyFont="1" applyFill="1" applyBorder="1" applyAlignment="1">
      <alignment horizontal="center" vertical="center"/>
    </xf>
    <xf numFmtId="10" fontId="6" fillId="0" borderId="4" xfId="0" applyNumberFormat="1" applyFont="1" applyBorder="1" applyAlignment="1">
      <alignment horizontal="center" vertical="center"/>
    </xf>
    <xf numFmtId="173" fontId="6" fillId="0" borderId="4" xfId="32" applyNumberFormat="1" applyFont="1" applyFill="1" applyBorder="1" applyAlignment="1">
      <alignment horizontal="center" vertical="center"/>
    </xf>
    <xf numFmtId="180" fontId="6" fillId="0" borderId="4" xfId="0" applyNumberFormat="1" applyFont="1" applyBorder="1" applyAlignment="1">
      <alignment horizontal="center" vertical="center"/>
    </xf>
    <xf numFmtId="49" fontId="6" fillId="0" borderId="4" xfId="32" quotePrefix="1" applyNumberFormat="1" applyFont="1" applyFill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49" fontId="6" fillId="0" borderId="7" xfId="32" applyNumberFormat="1" applyFont="1" applyFill="1" applyBorder="1" applyAlignment="1">
      <alignment horizontal="center" vertical="center"/>
    </xf>
    <xf numFmtId="168" fontId="6" fillId="0" borderId="7" xfId="0" applyNumberFormat="1" applyFont="1" applyBorder="1" applyAlignment="1">
      <alignment horizontal="center" vertical="center" wrapText="1"/>
    </xf>
    <xf numFmtId="168" fontId="4" fillId="0" borderId="4" xfId="0" applyNumberFormat="1" applyFont="1" applyBorder="1" applyAlignment="1">
      <alignment horizontal="left" vertical="center"/>
    </xf>
    <xf numFmtId="181" fontId="3" fillId="9" borderId="23" xfId="34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181" fontId="3" fillId="9" borderId="21" xfId="34" applyNumberFormat="1" applyFont="1" applyFill="1" applyBorder="1" applyAlignment="1">
      <alignment horizontal="center" vertical="center"/>
    </xf>
    <xf numFmtId="181" fontId="4" fillId="0" borderId="6" xfId="34" applyNumberFormat="1" applyFont="1" applyBorder="1" applyAlignment="1">
      <alignment vertical="center"/>
    </xf>
    <xf numFmtId="181" fontId="4" fillId="10" borderId="6" xfId="34" applyNumberFormat="1" applyFont="1" applyFill="1" applyBorder="1" applyAlignment="1">
      <alignment vertical="center"/>
    </xf>
    <xf numFmtId="15" fontId="3" fillId="0" borderId="4" xfId="0" applyNumberFormat="1" applyFont="1" applyBorder="1" applyAlignment="1">
      <alignment horizontal="center" vertical="center"/>
    </xf>
    <xf numFmtId="181" fontId="4" fillId="0" borderId="4" xfId="34" applyNumberFormat="1" applyFont="1" applyBorder="1" applyAlignment="1">
      <alignment vertical="center"/>
    </xf>
    <xf numFmtId="181" fontId="4" fillId="10" borderId="4" xfId="34" applyNumberFormat="1" applyFont="1" applyFill="1" applyBorder="1" applyAlignment="1">
      <alignment vertical="center"/>
    </xf>
    <xf numFmtId="181" fontId="4" fillId="0" borderId="4" xfId="34" applyNumberFormat="1" applyFont="1" applyBorder="1" applyAlignment="1">
      <alignment horizontal="center" vertical="center"/>
    </xf>
    <xf numFmtId="181" fontId="4" fillId="0" borderId="4" xfId="34" applyNumberFormat="1" applyFont="1" applyBorder="1" applyAlignment="1">
      <alignment horizontal="right" vertical="center"/>
    </xf>
    <xf numFmtId="181" fontId="4" fillId="8" borderId="4" xfId="34" applyNumberFormat="1" applyFont="1" applyFill="1" applyBorder="1" applyAlignment="1">
      <alignment horizontal="right" vertical="center"/>
    </xf>
    <xf numFmtId="49" fontId="4" fillId="8" borderId="4" xfId="0" applyNumberFormat="1" applyFont="1" applyFill="1" applyBorder="1" applyAlignment="1">
      <alignment horizontal="center" vertical="center"/>
    </xf>
    <xf numFmtId="181" fontId="4" fillId="8" borderId="4" xfId="34" applyNumberFormat="1" applyFont="1" applyFill="1" applyBorder="1" applyAlignment="1">
      <alignment horizontal="center" vertical="center"/>
    </xf>
    <xf numFmtId="181" fontId="3" fillId="2" borderId="1" xfId="34" applyNumberFormat="1" applyFont="1" applyFill="1" applyBorder="1" applyAlignment="1">
      <alignment vertical="center"/>
    </xf>
    <xf numFmtId="181" fontId="4" fillId="10" borderId="0" xfId="34" applyNumberFormat="1" applyFont="1" applyFill="1" applyAlignment="1">
      <alignment vertical="center"/>
    </xf>
    <xf numFmtId="181" fontId="4" fillId="0" borderId="7" xfId="34" applyNumberFormat="1" applyFont="1" applyBorder="1" applyAlignment="1">
      <alignment vertical="center"/>
    </xf>
    <xf numFmtId="181" fontId="4" fillId="10" borderId="7" xfId="34" applyNumberFormat="1" applyFont="1" applyFill="1" applyBorder="1" applyAlignment="1">
      <alignment vertical="center"/>
    </xf>
    <xf numFmtId="3" fontId="7" fillId="0" borderId="4" xfId="0" applyNumberFormat="1" applyFont="1" applyBorder="1" applyAlignment="1">
      <alignment horizontal="left" vertical="center"/>
    </xf>
    <xf numFmtId="0" fontId="7" fillId="8" borderId="4" xfId="0" applyFont="1" applyFill="1" applyBorder="1" applyAlignment="1">
      <alignment horizontal="center" vertical="center"/>
    </xf>
    <xf numFmtId="174" fontId="7" fillId="0" borderId="4" xfId="33" applyNumberFormat="1" applyFont="1" applyBorder="1" applyAlignment="1">
      <alignment horizontal="center" vertical="center"/>
    </xf>
    <xf numFmtId="15" fontId="13" fillId="0" borderId="4" xfId="0" applyNumberFormat="1" applyFont="1" applyBorder="1" applyAlignment="1">
      <alignment horizontal="center" vertical="center"/>
    </xf>
    <xf numFmtId="181" fontId="7" fillId="8" borderId="4" xfId="34" applyNumberFormat="1" applyFont="1" applyFill="1" applyBorder="1" applyAlignment="1">
      <alignment horizontal="right" vertical="center"/>
    </xf>
    <xf numFmtId="181" fontId="7" fillId="0" borderId="4" xfId="34" applyNumberFormat="1" applyFont="1" applyBorder="1" applyAlignment="1">
      <alignment vertical="center"/>
    </xf>
    <xf numFmtId="0" fontId="7" fillId="10" borderId="4" xfId="0" applyFont="1" applyFill="1" applyBorder="1" applyAlignment="1">
      <alignment horizontal="center" vertical="center"/>
    </xf>
    <xf numFmtId="181" fontId="7" fillId="10" borderId="4" xfId="34" applyNumberFormat="1" applyFont="1" applyFill="1" applyBorder="1" applyAlignment="1">
      <alignment vertical="center"/>
    </xf>
    <xf numFmtId="0" fontId="3" fillId="2" borderId="21" xfId="0" applyFont="1" applyFill="1" applyBorder="1" applyAlignment="1">
      <alignment horizontal="center" vertical="center"/>
    </xf>
    <xf numFmtId="181" fontId="3" fillId="2" borderId="21" xfId="34" applyNumberFormat="1" applyFont="1" applyFill="1" applyBorder="1" applyAlignment="1">
      <alignment horizontal="center" vertical="center"/>
    </xf>
    <xf numFmtId="174" fontId="4" fillId="0" borderId="4" xfId="32" applyNumberFormat="1" applyFont="1" applyBorder="1" applyAlignment="1">
      <alignment horizontal="center" vertical="center"/>
    </xf>
    <xf numFmtId="49" fontId="4" fillId="0" borderId="4" xfId="32" applyNumberFormat="1" applyFont="1" applyFill="1" applyBorder="1" applyAlignment="1">
      <alignment horizontal="left" vertical="center"/>
    </xf>
    <xf numFmtId="49" fontId="4" fillId="0" borderId="4" xfId="32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81" fontId="6" fillId="0" borderId="0" xfId="0" applyNumberFormat="1" applyFont="1" applyAlignment="1">
      <alignment horizontal="left" vertical="center"/>
    </xf>
    <xf numFmtId="170" fontId="6" fillId="0" borderId="7" xfId="0" applyNumberFormat="1" applyFont="1" applyBorder="1" applyAlignment="1">
      <alignment horizontal="left" vertical="center"/>
    </xf>
    <xf numFmtId="49" fontId="6" fillId="0" borderId="7" xfId="0" quotePrefix="1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168" fontId="6" fillId="0" borderId="7" xfId="0" applyNumberFormat="1" applyFont="1" applyBorder="1" applyAlignment="1">
      <alignment horizontal="center" vertical="center"/>
    </xf>
    <xf numFmtId="177" fontId="4" fillId="0" borderId="4" xfId="32" applyNumberFormat="1" applyFont="1" applyBorder="1" applyAlignment="1">
      <alignment horizontal="center" vertical="center"/>
    </xf>
    <xf numFmtId="177" fontId="4" fillId="5" borderId="4" xfId="32" applyNumberFormat="1" applyFont="1" applyFill="1" applyBorder="1" applyAlignment="1">
      <alignment horizontal="center" vertical="center"/>
    </xf>
    <xf numFmtId="177" fontId="4" fillId="0" borderId="4" xfId="0" applyNumberFormat="1" applyFont="1" applyBorder="1" applyAlignment="1">
      <alignment vertical="center"/>
    </xf>
    <xf numFmtId="177" fontId="4" fillId="0" borderId="4" xfId="32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10" fillId="0" borderId="13" xfId="2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center" wrapText="1"/>
    </xf>
    <xf numFmtId="176" fontId="6" fillId="0" borderId="4" xfId="3" applyNumberFormat="1" applyFont="1" applyBorder="1" applyAlignment="1">
      <alignment horizontal="center" vertical="center"/>
    </xf>
    <xf numFmtId="0" fontId="6" fillId="0" borderId="4" xfId="13" applyFont="1" applyBorder="1" applyAlignment="1">
      <alignment vertical="center" wrapText="1"/>
    </xf>
    <xf numFmtId="0" fontId="6" fillId="0" borderId="4" xfId="13" applyFont="1" applyBorder="1" applyAlignment="1">
      <alignment vertical="center"/>
    </xf>
    <xf numFmtId="0" fontId="4" fillId="12" borderId="4" xfId="0" applyFont="1" applyFill="1" applyBorder="1" applyAlignment="1">
      <alignment horizontal="left" vertical="center"/>
    </xf>
    <xf numFmtId="0" fontId="6" fillId="12" borderId="4" xfId="0" applyFont="1" applyFill="1" applyBorder="1" applyAlignment="1">
      <alignment horizontal="left" vertical="center"/>
    </xf>
    <xf numFmtId="177" fontId="6" fillId="0" borderId="4" xfId="32" applyNumberFormat="1" applyFont="1" applyFill="1" applyBorder="1" applyAlignment="1">
      <alignment horizontal="center" vertical="center"/>
    </xf>
    <xf numFmtId="177" fontId="4" fillId="0" borderId="4" xfId="32" applyNumberFormat="1" applyFont="1" applyFill="1" applyBorder="1" applyAlignment="1">
      <alignment vertical="center"/>
    </xf>
    <xf numFmtId="177" fontId="4" fillId="0" borderId="4" xfId="32" quotePrefix="1" applyNumberFormat="1" applyFont="1" applyFill="1" applyBorder="1" applyAlignment="1">
      <alignment horizontal="right" vertical="center"/>
    </xf>
    <xf numFmtId="177" fontId="4" fillId="0" borderId="4" xfId="32" applyNumberFormat="1" applyFont="1" applyFill="1" applyBorder="1" applyAlignment="1">
      <alignment horizontal="right" vertical="center"/>
    </xf>
    <xf numFmtId="177" fontId="7" fillId="0" borderId="4" xfId="32" applyNumberFormat="1" applyFont="1" applyFill="1" applyBorder="1" applyAlignment="1">
      <alignment horizontal="left" vertical="center"/>
    </xf>
    <xf numFmtId="172" fontId="6" fillId="5" borderId="4" xfId="0" applyNumberFormat="1" applyFont="1" applyFill="1" applyBorder="1" applyAlignment="1">
      <alignment horizontal="center" vertical="center"/>
    </xf>
    <xf numFmtId="177" fontId="4" fillId="5" borderId="4" xfId="32" quotePrefix="1" applyNumberFormat="1" applyFont="1" applyFill="1" applyBorder="1" applyAlignment="1">
      <alignment horizontal="right" vertical="center"/>
    </xf>
    <xf numFmtId="177" fontId="4" fillId="5" borderId="4" xfId="32" applyNumberFormat="1" applyFont="1" applyFill="1" applyBorder="1" applyAlignment="1">
      <alignment vertical="center"/>
    </xf>
    <xf numFmtId="168" fontId="6" fillId="5" borderId="4" xfId="0" applyNumberFormat="1" applyFont="1" applyFill="1" applyBorder="1" applyAlignment="1">
      <alignment horizontal="center" vertical="center"/>
    </xf>
    <xf numFmtId="177" fontId="4" fillId="5" borderId="4" xfId="32" applyNumberFormat="1" applyFont="1" applyFill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82" fontId="6" fillId="5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" fontId="4" fillId="5" borderId="4" xfId="0" applyNumberFormat="1" applyFont="1" applyFill="1" applyBorder="1" applyAlignment="1">
      <alignment horizontal="left" vertical="center"/>
    </xf>
    <xf numFmtId="49" fontId="4" fillId="5" borderId="4" xfId="0" quotePrefix="1" applyNumberFormat="1" applyFont="1" applyFill="1" applyBorder="1" applyAlignment="1">
      <alignment horizontal="center" vertical="center"/>
    </xf>
    <xf numFmtId="174" fontId="4" fillId="5" borderId="4" xfId="32" applyNumberFormat="1" applyFont="1" applyFill="1" applyBorder="1" applyAlignment="1">
      <alignment horizontal="center" vertical="center"/>
    </xf>
    <xf numFmtId="173" fontId="4" fillId="5" borderId="4" xfId="32" applyNumberFormat="1" applyFont="1" applyFill="1" applyBorder="1" applyAlignment="1">
      <alignment horizontal="center" vertical="center"/>
    </xf>
    <xf numFmtId="0" fontId="4" fillId="5" borderId="4" xfId="0" quotePrefix="1" applyFont="1" applyFill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 wrapText="1"/>
    </xf>
    <xf numFmtId="0" fontId="4" fillId="5" borderId="4" xfId="0" quotePrefix="1" applyFont="1" applyFill="1" applyBorder="1" applyAlignment="1">
      <alignment horizontal="center" vertical="center" wrapText="1"/>
    </xf>
    <xf numFmtId="171" fontId="4" fillId="3" borderId="7" xfId="0" applyNumberFormat="1" applyFont="1" applyFill="1" applyBorder="1" applyAlignment="1">
      <alignment horizontal="center" vertical="center" wrapText="1"/>
    </xf>
    <xf numFmtId="171" fontId="3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49" fontId="4" fillId="0" borderId="4" xfId="0" quotePrefix="1" applyNumberFormat="1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68" fontId="7" fillId="0" borderId="4" xfId="0" applyNumberFormat="1" applyFont="1" applyBorder="1" applyAlignment="1">
      <alignment horizontal="left" vertical="center"/>
    </xf>
    <xf numFmtId="172" fontId="7" fillId="0" borderId="4" xfId="0" applyNumberFormat="1" applyFont="1" applyBorder="1" applyAlignment="1">
      <alignment horizontal="center" vertical="center"/>
    </xf>
    <xf numFmtId="168" fontId="7" fillId="0" borderId="4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168" fontId="7" fillId="0" borderId="4" xfId="0" applyNumberFormat="1" applyFont="1" applyBorder="1" applyAlignment="1">
      <alignment horizontal="center" vertical="center" wrapText="1"/>
    </xf>
    <xf numFmtId="1" fontId="6" fillId="0" borderId="5" xfId="0" applyNumberFormat="1" applyFont="1" applyBorder="1" applyAlignment="1">
      <alignment horizontal="center" vertical="center"/>
    </xf>
    <xf numFmtId="179" fontId="3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179" fontId="4" fillId="0" borderId="0" xfId="2" applyNumberFormat="1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6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7" fillId="8" borderId="4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8" fontId="4" fillId="0" borderId="6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167" fontId="4" fillId="0" borderId="4" xfId="32" applyFont="1" applyFill="1" applyBorder="1" applyAlignment="1">
      <alignment horizontal="left" vertical="center"/>
    </xf>
    <xf numFmtId="18" fontId="4" fillId="0" borderId="4" xfId="0" applyNumberFormat="1" applyFont="1" applyBorder="1" applyAlignment="1">
      <alignment horizontal="center" vertical="center"/>
    </xf>
    <xf numFmtId="175" fontId="3" fillId="0" borderId="0" xfId="0" applyNumberFormat="1" applyFont="1" applyAlignment="1">
      <alignment horizontal="center" vertical="center"/>
    </xf>
    <xf numFmtId="175" fontId="10" fillId="0" borderId="0" xfId="0" applyNumberFormat="1" applyFont="1" applyAlignment="1">
      <alignment horizontal="center" vertical="center"/>
    </xf>
    <xf numFmtId="175" fontId="7" fillId="0" borderId="0" xfId="0" applyNumberFormat="1" applyFont="1" applyAlignment="1">
      <alignment vertical="center"/>
    </xf>
    <xf numFmtId="175" fontId="6" fillId="0" borderId="0" xfId="0" quotePrefix="1" applyNumberFormat="1" applyFont="1" applyAlignment="1">
      <alignment vertical="center"/>
    </xf>
    <xf numFmtId="175" fontId="3" fillId="0" borderId="15" xfId="34" applyNumberFormat="1" applyFont="1" applyFill="1" applyBorder="1" applyAlignment="1">
      <alignment horizontal="center" vertical="center"/>
    </xf>
    <xf numFmtId="175" fontId="4" fillId="0" borderId="2" xfId="34" applyNumberFormat="1" applyFont="1" applyFill="1" applyBorder="1" applyAlignment="1">
      <alignment horizontal="center" vertical="center"/>
    </xf>
    <xf numFmtId="175" fontId="10" fillId="0" borderId="13" xfId="34" applyNumberFormat="1" applyFont="1" applyFill="1" applyBorder="1" applyAlignment="1">
      <alignment horizontal="center" vertical="center"/>
    </xf>
    <xf numFmtId="175" fontId="10" fillId="0" borderId="14" xfId="34" applyNumberFormat="1" applyFont="1" applyFill="1" applyBorder="1" applyAlignment="1">
      <alignment horizontal="center" vertical="center"/>
    </xf>
    <xf numFmtId="175" fontId="4" fillId="0" borderId="6" xfId="32" applyNumberFormat="1" applyFont="1" applyFill="1" applyBorder="1" applyAlignment="1">
      <alignment horizontal="center" vertical="center"/>
    </xf>
    <xf numFmtId="175" fontId="4" fillId="0" borderId="4" xfId="32" applyNumberFormat="1" applyFont="1" applyFill="1" applyBorder="1" applyAlignment="1">
      <alignment horizontal="center" vertical="center"/>
    </xf>
    <xf numFmtId="175" fontId="4" fillId="0" borderId="4" xfId="32" applyNumberFormat="1" applyFont="1" applyFill="1" applyBorder="1" applyAlignment="1">
      <alignment vertical="center"/>
    </xf>
    <xf numFmtId="175" fontId="4" fillId="0" borderId="4" xfId="32" applyNumberFormat="1" applyFont="1" applyFill="1" applyBorder="1" applyAlignment="1">
      <alignment horizontal="left" vertical="center"/>
    </xf>
    <xf numFmtId="175" fontId="4" fillId="0" borderId="4" xfId="32" quotePrefix="1" applyNumberFormat="1" applyFont="1" applyFill="1" applyBorder="1" applyAlignment="1">
      <alignment horizontal="right" vertical="center"/>
    </xf>
    <xf numFmtId="175" fontId="4" fillId="0" borderId="4" xfId="0" applyNumberFormat="1" applyFont="1" applyBorder="1" applyAlignment="1">
      <alignment vertical="center"/>
    </xf>
    <xf numFmtId="175" fontId="6" fillId="0" borderId="4" xfId="32" applyNumberFormat="1" applyFont="1" applyFill="1" applyBorder="1" applyAlignment="1">
      <alignment horizontal="center" vertical="center"/>
    </xf>
    <xf numFmtId="175" fontId="4" fillId="0" borderId="4" xfId="32" applyNumberFormat="1" applyFont="1" applyFill="1" applyBorder="1" applyAlignment="1">
      <alignment horizontal="right" vertical="center"/>
    </xf>
    <xf numFmtId="175" fontId="3" fillId="0" borderId="4" xfId="32" applyNumberFormat="1" applyFont="1" applyFill="1" applyBorder="1" applyAlignment="1">
      <alignment horizontal="center" vertical="center"/>
    </xf>
    <xf numFmtId="175" fontId="7" fillId="0" borderId="4" xfId="32" applyNumberFormat="1" applyFont="1" applyFill="1" applyBorder="1" applyAlignment="1">
      <alignment vertical="center"/>
    </xf>
    <xf numFmtId="175" fontId="7" fillId="0" borderId="4" xfId="32" applyNumberFormat="1" applyFont="1" applyFill="1" applyBorder="1" applyAlignment="1">
      <alignment horizontal="center" vertical="center"/>
    </xf>
    <xf numFmtId="175" fontId="7" fillId="0" borderId="4" xfId="0" applyNumberFormat="1" applyFont="1" applyBorder="1" applyAlignment="1">
      <alignment vertical="center"/>
    </xf>
    <xf numFmtId="175" fontId="7" fillId="0" borderId="4" xfId="32" applyNumberFormat="1" applyFont="1" applyFill="1" applyBorder="1" applyAlignment="1">
      <alignment horizontal="left" vertical="center"/>
    </xf>
    <xf numFmtId="175" fontId="6" fillId="0" borderId="7" xfId="34" quotePrefix="1" applyNumberFormat="1" applyFont="1" applyFill="1" applyBorder="1" applyAlignment="1">
      <alignment horizontal="right" vertical="center"/>
    </xf>
    <xf numFmtId="175" fontId="6" fillId="0" borderId="7" xfId="34" applyNumberFormat="1" applyFont="1" applyFill="1" applyBorder="1" applyAlignment="1">
      <alignment horizontal="center" vertical="center"/>
    </xf>
    <xf numFmtId="175" fontId="3" fillId="2" borderId="15" xfId="34" applyNumberFormat="1" applyFont="1" applyFill="1" applyBorder="1" applyAlignment="1">
      <alignment horizontal="center" vertical="center"/>
    </xf>
    <xf numFmtId="175" fontId="4" fillId="0" borderId="0" xfId="34" applyNumberFormat="1" applyFont="1" applyFill="1" applyBorder="1" applyAlignment="1">
      <alignment horizontal="center" vertical="center"/>
    </xf>
    <xf numFmtId="175" fontId="4" fillId="0" borderId="0" xfId="34" applyNumberFormat="1" applyFont="1" applyFill="1" applyAlignment="1">
      <alignment vertical="center"/>
    </xf>
    <xf numFmtId="175" fontId="6" fillId="2" borderId="0" xfId="0" applyNumberFormat="1" applyFont="1" applyFill="1" applyAlignment="1">
      <alignment vertical="center"/>
    </xf>
    <xf numFmtId="175" fontId="6" fillId="2" borderId="0" xfId="0" quotePrefix="1" applyNumberFormat="1" applyFont="1" applyFill="1" applyAlignment="1">
      <alignment vertical="center"/>
    </xf>
    <xf numFmtId="0" fontId="6" fillId="8" borderId="4" xfId="0" applyFont="1" applyFill="1" applyBorder="1" applyAlignment="1">
      <alignment horizontal="left" vertical="center"/>
    </xf>
    <xf numFmtId="175" fontId="6" fillId="0" borderId="4" xfId="32" applyNumberFormat="1" applyFont="1" applyFill="1" applyBorder="1" applyAlignment="1">
      <alignment vertical="center"/>
    </xf>
    <xf numFmtId="175" fontId="6" fillId="0" borderId="4" xfId="0" applyNumberFormat="1" applyFont="1" applyBorder="1" applyAlignment="1">
      <alignment vertical="center"/>
    </xf>
    <xf numFmtId="175" fontId="6" fillId="0" borderId="4" xfId="32" applyNumberFormat="1" applyFont="1" applyFill="1" applyBorder="1" applyAlignment="1">
      <alignment horizontal="right" vertical="center"/>
    </xf>
    <xf numFmtId="0" fontId="6" fillId="0" borderId="4" xfId="0" quotePrefix="1" applyFont="1" applyBorder="1" applyAlignment="1">
      <alignment horizontal="left" vertical="center"/>
    </xf>
    <xf numFmtId="175" fontId="3" fillId="0" borderId="0" xfId="0" applyNumberFormat="1" applyFont="1" applyAlignment="1">
      <alignment vertical="center"/>
    </xf>
    <xf numFmtId="175" fontId="4" fillId="0" borderId="4" xfId="33" applyNumberFormat="1" applyFont="1" applyFill="1" applyBorder="1" applyAlignment="1">
      <alignment vertical="center"/>
    </xf>
    <xf numFmtId="175" fontId="4" fillId="0" borderId="4" xfId="33" applyNumberFormat="1" applyFont="1" applyFill="1" applyBorder="1" applyAlignment="1">
      <alignment horizontal="center" vertical="center"/>
    </xf>
    <xf numFmtId="175" fontId="4" fillId="0" borderId="4" xfId="33" applyNumberFormat="1" applyFont="1" applyFill="1" applyBorder="1" applyAlignment="1">
      <alignment horizontal="right" vertical="center"/>
    </xf>
    <xf numFmtId="0" fontId="10" fillId="2" borderId="5" xfId="0" applyFont="1" applyFill="1" applyBorder="1" applyAlignment="1">
      <alignment horizontal="center" vertical="center"/>
    </xf>
    <xf numFmtId="170" fontId="3" fillId="2" borderId="4" xfId="0" applyNumberFormat="1" applyFont="1" applyFill="1" applyBorder="1" applyAlignment="1">
      <alignment vertical="center"/>
    </xf>
    <xf numFmtId="170" fontId="3" fillId="2" borderId="4" xfId="0" quotePrefix="1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173" fontId="3" fillId="2" borderId="4" xfId="33" applyNumberFormat="1" applyFont="1" applyFill="1" applyBorder="1" applyAlignment="1">
      <alignment horizontal="center" vertical="center"/>
    </xf>
    <xf numFmtId="168" fontId="3" fillId="2" borderId="4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175" fontId="3" fillId="2" borderId="16" xfId="0" applyNumberFormat="1" applyFont="1" applyFill="1" applyBorder="1" applyAlignment="1">
      <alignment vertical="center"/>
    </xf>
    <xf numFmtId="0" fontId="10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170" fontId="3" fillId="2" borderId="4" xfId="0" applyNumberFormat="1" applyFont="1" applyFill="1" applyBorder="1" applyAlignment="1">
      <alignment horizontal="left" vertical="center"/>
    </xf>
    <xf numFmtId="49" fontId="3" fillId="2" borderId="4" xfId="0" quotePrefix="1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168" fontId="3" fillId="2" borderId="4" xfId="0" applyNumberFormat="1" applyFont="1" applyFill="1" applyBorder="1" applyAlignment="1">
      <alignment horizontal="center" vertical="center"/>
    </xf>
    <xf numFmtId="174" fontId="3" fillId="2" borderId="4" xfId="32" applyNumberFormat="1" applyFont="1" applyFill="1" applyBorder="1" applyAlignment="1">
      <alignment horizontal="center" vertical="center"/>
    </xf>
    <xf numFmtId="0" fontId="10" fillId="2" borderId="4" xfId="0" quotePrefix="1" applyFont="1" applyFill="1" applyBorder="1" applyAlignment="1">
      <alignment horizontal="center" vertical="center"/>
    </xf>
    <xf numFmtId="175" fontId="3" fillId="2" borderId="16" xfId="0" applyNumberFormat="1" applyFont="1" applyFill="1" applyBorder="1" applyAlignment="1">
      <alignment horizontal="left" vertical="center"/>
    </xf>
    <xf numFmtId="174" fontId="3" fillId="2" borderId="4" xfId="33" applyNumberFormat="1" applyFont="1" applyFill="1" applyBorder="1" applyAlignment="1">
      <alignment horizontal="center" vertical="center"/>
    </xf>
    <xf numFmtId="49" fontId="3" fillId="2" borderId="4" xfId="0" quotePrefix="1" applyNumberFormat="1" applyFont="1" applyFill="1" applyBorder="1" applyAlignment="1">
      <alignment horizontal="left" vertical="center"/>
    </xf>
    <xf numFmtId="168" fontId="4" fillId="0" borderId="4" xfId="0" applyNumberFormat="1" applyFont="1" applyBorder="1" applyAlignment="1">
      <alignment vertical="center"/>
    </xf>
    <xf numFmtId="168" fontId="4" fillId="0" borderId="4" xfId="32" applyNumberFormat="1" applyFont="1" applyFill="1" applyBorder="1" applyAlignment="1">
      <alignment horizontal="center" vertical="center"/>
    </xf>
    <xf numFmtId="168" fontId="4" fillId="0" borderId="4" xfId="32" applyNumberFormat="1" applyFont="1" applyFill="1" applyBorder="1" applyAlignment="1">
      <alignment vertical="center"/>
    </xf>
    <xf numFmtId="171" fontId="3" fillId="0" borderId="35" xfId="0" applyNumberFormat="1" applyFont="1" applyBorder="1" applyAlignment="1">
      <alignment horizontal="center" vertical="center"/>
    </xf>
    <xf numFmtId="0" fontId="4" fillId="8" borderId="16" xfId="0" applyFont="1" applyFill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6" fillId="0" borderId="16" xfId="0" applyFont="1" applyBorder="1" applyAlignment="1">
      <alignment vertical="center"/>
    </xf>
    <xf numFmtId="0" fontId="4" fillId="12" borderId="16" xfId="0" applyFont="1" applyFill="1" applyBorder="1" applyAlignment="1">
      <alignment horizontal="left" vertical="center"/>
    </xf>
    <xf numFmtId="0" fontId="6" fillId="12" borderId="16" xfId="0" applyFont="1" applyFill="1" applyBorder="1" applyAlignment="1">
      <alignment horizontal="left" vertical="center"/>
    </xf>
    <xf numFmtId="0" fontId="6" fillId="8" borderId="16" xfId="0" applyFont="1" applyFill="1" applyBorder="1" applyAlignment="1">
      <alignment horizontal="left" vertical="center"/>
    </xf>
    <xf numFmtId="0" fontId="10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vertical="center"/>
    </xf>
    <xf numFmtId="0" fontId="3" fillId="2" borderId="37" xfId="0" applyFont="1" applyFill="1" applyBorder="1" applyAlignment="1">
      <alignment horizontal="center" vertical="center"/>
    </xf>
    <xf numFmtId="174" fontId="3" fillId="2" borderId="37" xfId="33" applyNumberFormat="1" applyFont="1" applyFill="1" applyBorder="1" applyAlignment="1">
      <alignment horizontal="center" vertical="center"/>
    </xf>
    <xf numFmtId="168" fontId="3" fillId="2" borderId="37" xfId="0" applyNumberFormat="1" applyFont="1" applyFill="1" applyBorder="1" applyAlignment="1">
      <alignment horizontal="center" vertical="center"/>
    </xf>
    <xf numFmtId="0" fontId="10" fillId="2" borderId="37" xfId="0" quotePrefix="1" applyFont="1" applyFill="1" applyBorder="1" applyAlignment="1">
      <alignment horizontal="center" vertical="center"/>
    </xf>
    <xf numFmtId="175" fontId="3" fillId="2" borderId="38" xfId="0" applyNumberFormat="1" applyFont="1" applyFill="1" applyBorder="1" applyAlignment="1">
      <alignment vertical="center"/>
    </xf>
    <xf numFmtId="0" fontId="6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168" fontId="4" fillId="4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175" fontId="4" fillId="4" borderId="4" xfId="32" applyNumberFormat="1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left" vertical="center"/>
    </xf>
    <xf numFmtId="170" fontId="4" fillId="4" borderId="4" xfId="0" applyNumberFormat="1" applyFont="1" applyFill="1" applyBorder="1" applyAlignment="1">
      <alignment horizontal="left" vertical="center"/>
    </xf>
    <xf numFmtId="170" fontId="4" fillId="4" borderId="4" xfId="0" quotePrefix="1" applyNumberFormat="1" applyFont="1" applyFill="1" applyBorder="1" applyAlignment="1">
      <alignment horizontal="left" vertical="center"/>
    </xf>
    <xf numFmtId="49" fontId="4" fillId="4" borderId="4" xfId="0" applyNumberFormat="1" applyFont="1" applyFill="1" applyBorder="1" applyAlignment="1">
      <alignment horizontal="center" vertical="center"/>
    </xf>
    <xf numFmtId="168" fontId="4" fillId="4" borderId="4" xfId="0" applyNumberFormat="1" applyFont="1" applyFill="1" applyBorder="1" applyAlignment="1">
      <alignment horizontal="center" vertical="center" wrapText="1"/>
    </xf>
    <xf numFmtId="175" fontId="4" fillId="4" borderId="4" xfId="32" applyNumberFormat="1" applyFont="1" applyFill="1" applyBorder="1" applyAlignment="1">
      <alignment horizontal="right" vertical="center"/>
    </xf>
    <xf numFmtId="173" fontId="4" fillId="4" borderId="4" xfId="32" applyNumberFormat="1" applyFont="1" applyFill="1" applyBorder="1" applyAlignment="1">
      <alignment horizontal="center" vertical="center"/>
    </xf>
    <xf numFmtId="170" fontId="4" fillId="4" borderId="4" xfId="0" applyNumberFormat="1" applyFont="1" applyFill="1" applyBorder="1" applyAlignment="1">
      <alignment vertical="center"/>
    </xf>
    <xf numFmtId="174" fontId="4" fillId="4" borderId="4" xfId="32" applyNumberFormat="1" applyFont="1" applyFill="1" applyBorder="1" applyAlignment="1">
      <alignment horizontal="center" vertical="center"/>
    </xf>
    <xf numFmtId="175" fontId="4" fillId="4" borderId="4" xfId="0" applyNumberFormat="1" applyFont="1" applyFill="1" applyBorder="1" applyAlignment="1">
      <alignment vertical="center"/>
    </xf>
    <xf numFmtId="175" fontId="4" fillId="4" borderId="4" xfId="32" applyNumberFormat="1" applyFont="1" applyFill="1" applyBorder="1" applyAlignment="1">
      <alignment vertical="center"/>
    </xf>
    <xf numFmtId="49" fontId="4" fillId="4" borderId="4" xfId="0" applyNumberFormat="1" applyFont="1" applyFill="1" applyBorder="1" applyAlignment="1">
      <alignment horizontal="left" vertical="center"/>
    </xf>
    <xf numFmtId="49" fontId="4" fillId="4" borderId="4" xfId="32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168" fontId="4" fillId="3" borderId="4" xfId="0" applyNumberFormat="1" applyFont="1" applyFill="1" applyBorder="1" applyAlignment="1">
      <alignment horizontal="center" vertical="center"/>
    </xf>
    <xf numFmtId="0" fontId="6" fillId="3" borderId="4" xfId="0" quotePrefix="1" applyFont="1" applyFill="1" applyBorder="1" applyAlignment="1">
      <alignment horizontal="center" vertical="center"/>
    </xf>
    <xf numFmtId="175" fontId="4" fillId="3" borderId="4" xfId="32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5" fontId="6" fillId="3" borderId="4" xfId="0" applyNumberFormat="1" applyFont="1" applyFill="1" applyBorder="1" applyAlignment="1">
      <alignment vertical="center"/>
    </xf>
    <xf numFmtId="170" fontId="4" fillId="3" borderId="4" xfId="0" applyNumberFormat="1" applyFont="1" applyFill="1" applyBorder="1" applyAlignment="1">
      <alignment horizontal="left" vertical="center"/>
    </xf>
    <xf numFmtId="0" fontId="6" fillId="3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  <xf numFmtId="183" fontId="6" fillId="3" borderId="4" xfId="0" applyNumberFormat="1" applyFont="1" applyFill="1" applyBorder="1" applyAlignment="1">
      <alignment horizontal="left" vertical="center"/>
    </xf>
    <xf numFmtId="170" fontId="6" fillId="3" borderId="4" xfId="0" applyNumberFormat="1" applyFont="1" applyFill="1" applyBorder="1" applyAlignment="1">
      <alignment horizontal="left" vertical="center"/>
    </xf>
    <xf numFmtId="168" fontId="6" fillId="3" borderId="4" xfId="0" applyNumberFormat="1" applyFont="1" applyFill="1" applyBorder="1" applyAlignment="1">
      <alignment horizontal="center" vertical="center"/>
    </xf>
    <xf numFmtId="175" fontId="6" fillId="3" borderId="4" xfId="33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70" fontId="6" fillId="3" borderId="4" xfId="0" quotePrefix="1" applyNumberFormat="1" applyFont="1" applyFill="1" applyBorder="1" applyAlignment="1">
      <alignment horizontal="left" vertical="center"/>
    </xf>
    <xf numFmtId="173" fontId="6" fillId="3" borderId="4" xfId="33" applyNumberFormat="1" applyFont="1" applyFill="1" applyBorder="1" applyAlignment="1">
      <alignment horizontal="center" vertical="center"/>
    </xf>
    <xf numFmtId="0" fontId="6" fillId="3" borderId="4" xfId="33" applyNumberFormat="1" applyFont="1" applyFill="1" applyBorder="1" applyAlignment="1">
      <alignment vertical="center"/>
    </xf>
    <xf numFmtId="183" fontId="13" fillId="3" borderId="4" xfId="0" applyNumberFormat="1" applyFont="1" applyFill="1" applyBorder="1" applyAlignment="1">
      <alignment horizontal="left" vertical="center"/>
    </xf>
    <xf numFmtId="183" fontId="6" fillId="3" borderId="4" xfId="0" quotePrefix="1" applyNumberFormat="1" applyFont="1" applyFill="1" applyBorder="1" applyAlignment="1">
      <alignment horizontal="left" vertical="center"/>
    </xf>
    <xf numFmtId="175" fontId="6" fillId="3" borderId="4" xfId="32" applyNumberFormat="1" applyFont="1" applyFill="1" applyBorder="1" applyAlignment="1">
      <alignment horizontal="center" vertical="center"/>
    </xf>
    <xf numFmtId="170" fontId="6" fillId="3" borderId="4" xfId="0" applyNumberFormat="1" applyFont="1" applyFill="1" applyBorder="1" applyAlignment="1">
      <alignment vertical="center"/>
    </xf>
    <xf numFmtId="174" fontId="6" fillId="3" borderId="4" xfId="32" applyNumberFormat="1" applyFont="1" applyFill="1" applyBorder="1" applyAlignment="1">
      <alignment horizontal="center" vertical="center"/>
    </xf>
    <xf numFmtId="175" fontId="6" fillId="3" borderId="4" xfId="0" applyNumberFormat="1" applyFont="1" applyFill="1" applyBorder="1" applyAlignment="1">
      <alignment horizontal="center" vertical="center"/>
    </xf>
    <xf numFmtId="1" fontId="6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/>
    </xf>
    <xf numFmtId="175" fontId="6" fillId="3" borderId="4" xfId="33" applyNumberFormat="1" applyFont="1" applyFill="1" applyBorder="1" applyAlignment="1">
      <alignment horizontal="right" vertical="center"/>
    </xf>
    <xf numFmtId="0" fontId="4" fillId="3" borderId="4" xfId="0" quotePrefix="1" applyFont="1" applyFill="1" applyBorder="1" applyAlignment="1">
      <alignment horizontal="left" vertical="center"/>
    </xf>
    <xf numFmtId="175" fontId="6" fillId="3" borderId="4" xfId="33" applyNumberFormat="1" applyFont="1" applyFill="1" applyBorder="1" applyAlignment="1">
      <alignment vertical="center"/>
    </xf>
    <xf numFmtId="175" fontId="6" fillId="3" borderId="4" xfId="32" applyNumberFormat="1" applyFont="1" applyFill="1" applyBorder="1" applyAlignment="1">
      <alignment vertical="center"/>
    </xf>
    <xf numFmtId="49" fontId="6" fillId="3" borderId="4" xfId="32" applyNumberFormat="1" applyFont="1" applyFill="1" applyBorder="1" applyAlignment="1">
      <alignment horizontal="left" vertical="center"/>
    </xf>
    <xf numFmtId="0" fontId="6" fillId="3" borderId="4" xfId="0" quotePrefix="1" applyFont="1" applyFill="1" applyBorder="1" applyAlignment="1">
      <alignment horizontal="left" vertical="center"/>
    </xf>
    <xf numFmtId="183" fontId="6" fillId="3" borderId="4" xfId="0" applyNumberFormat="1" applyFont="1" applyFill="1" applyBorder="1" applyAlignment="1">
      <alignment vertical="center"/>
    </xf>
    <xf numFmtId="175" fontId="6" fillId="3" borderId="4" xfId="33" quotePrefix="1" applyNumberFormat="1" applyFont="1" applyFill="1" applyBorder="1" applyAlignment="1">
      <alignment horizontal="right" vertical="center"/>
    </xf>
    <xf numFmtId="170" fontId="7" fillId="3" borderId="4" xfId="0" quotePrefix="1" applyNumberFormat="1" applyFont="1" applyFill="1" applyBorder="1" applyAlignment="1">
      <alignment horizontal="left" vertical="center"/>
    </xf>
    <xf numFmtId="49" fontId="6" fillId="3" borderId="4" xfId="0" quotePrefix="1" applyNumberFormat="1" applyFont="1" applyFill="1" applyBorder="1" applyAlignment="1">
      <alignment horizontal="left" vertical="center"/>
    </xf>
    <xf numFmtId="173" fontId="4" fillId="3" borderId="4" xfId="32" quotePrefix="1" applyNumberFormat="1" applyFont="1" applyFill="1" applyBorder="1" applyAlignment="1">
      <alignment horizontal="center" vertical="center"/>
    </xf>
    <xf numFmtId="175" fontId="4" fillId="3" borderId="4" xfId="0" applyNumberFormat="1" applyFont="1" applyFill="1" applyBorder="1" applyAlignment="1">
      <alignment vertical="center"/>
    </xf>
    <xf numFmtId="175" fontId="4" fillId="3" borderId="4" xfId="32" applyNumberFormat="1" applyFont="1" applyFill="1" applyBorder="1" applyAlignment="1">
      <alignment vertical="center"/>
    </xf>
    <xf numFmtId="170" fontId="13" fillId="3" borderId="4" xfId="0" quotePrefix="1" applyNumberFormat="1" applyFont="1" applyFill="1" applyBorder="1" applyAlignment="1">
      <alignment horizontal="left" vertical="center"/>
    </xf>
    <xf numFmtId="16" fontId="6" fillId="3" borderId="4" xfId="0" applyNumberFormat="1" applyFont="1" applyFill="1" applyBorder="1" applyAlignment="1">
      <alignment horizontal="left" vertical="center"/>
    </xf>
    <xf numFmtId="176" fontId="6" fillId="13" borderId="4" xfId="0" applyNumberFormat="1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vertical="center"/>
    </xf>
    <xf numFmtId="0" fontId="4" fillId="13" borderId="4" xfId="0" applyFont="1" applyFill="1" applyBorder="1" applyAlignment="1">
      <alignment horizontal="left" vertical="center"/>
    </xf>
    <xf numFmtId="0" fontId="4" fillId="13" borderId="4" xfId="0" applyFont="1" applyFill="1" applyBorder="1" applyAlignment="1">
      <alignment horizontal="center" vertical="center"/>
    </xf>
    <xf numFmtId="168" fontId="4" fillId="13" borderId="4" xfId="0" applyNumberFormat="1" applyFont="1" applyFill="1" applyBorder="1" applyAlignment="1">
      <alignment horizontal="center" vertical="center"/>
    </xf>
    <xf numFmtId="175" fontId="4" fillId="13" borderId="4" xfId="32" applyNumberFormat="1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vertical="center"/>
    </xf>
    <xf numFmtId="0" fontId="6" fillId="13" borderId="4" xfId="0" applyFont="1" applyFill="1" applyBorder="1" applyAlignment="1">
      <alignment horizontal="left" vertical="center"/>
    </xf>
    <xf numFmtId="0" fontId="6" fillId="13" borderId="4" xfId="0" applyFont="1" applyFill="1" applyBorder="1" applyAlignment="1">
      <alignment horizontal="center" vertical="center"/>
    </xf>
    <xf numFmtId="168" fontId="6" fillId="13" borderId="4" xfId="0" applyNumberFormat="1" applyFont="1" applyFill="1" applyBorder="1" applyAlignment="1">
      <alignment horizontal="center" vertical="center"/>
    </xf>
    <xf numFmtId="175" fontId="6" fillId="13" borderId="4" xfId="32" applyNumberFormat="1" applyFont="1" applyFill="1" applyBorder="1" applyAlignment="1">
      <alignment horizontal="center" vertical="center"/>
    </xf>
    <xf numFmtId="176" fontId="4" fillId="13" borderId="4" xfId="0" applyNumberFormat="1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vertical="center" wrapText="1"/>
    </xf>
    <xf numFmtId="3" fontId="4" fillId="13" borderId="4" xfId="0" applyNumberFormat="1" applyFont="1" applyFill="1" applyBorder="1" applyAlignment="1">
      <alignment horizontal="center" vertical="center"/>
    </xf>
    <xf numFmtId="3" fontId="4" fillId="13" borderId="4" xfId="0" quotePrefix="1" applyNumberFormat="1" applyFont="1" applyFill="1" applyBorder="1" applyAlignment="1">
      <alignment horizontal="center" vertical="center"/>
    </xf>
    <xf numFmtId="175" fontId="4" fillId="13" borderId="4" xfId="34" applyNumberFormat="1" applyFont="1" applyFill="1" applyBorder="1" applyAlignment="1">
      <alignment horizontal="center" vertical="center"/>
    </xf>
    <xf numFmtId="170" fontId="4" fillId="13" borderId="4" xfId="0" applyNumberFormat="1" applyFont="1" applyFill="1" applyBorder="1" applyAlignment="1">
      <alignment vertical="center"/>
    </xf>
    <xf numFmtId="49" fontId="4" fillId="13" borderId="4" xfId="32" applyNumberFormat="1" applyFont="1" applyFill="1" applyBorder="1" applyAlignment="1">
      <alignment horizontal="left" vertical="center"/>
    </xf>
    <xf numFmtId="174" fontId="4" fillId="13" borderId="4" xfId="32" applyNumberFormat="1" applyFont="1" applyFill="1" applyBorder="1" applyAlignment="1">
      <alignment horizontal="center" vertical="center"/>
    </xf>
    <xf numFmtId="3" fontId="6" fillId="13" borderId="4" xfId="0" applyNumberFormat="1" applyFont="1" applyFill="1" applyBorder="1" applyAlignment="1">
      <alignment horizontal="center" vertical="center"/>
    </xf>
    <xf numFmtId="3" fontId="6" fillId="13" borderId="4" xfId="0" quotePrefix="1" applyNumberFormat="1" applyFont="1" applyFill="1" applyBorder="1" applyAlignment="1">
      <alignment horizontal="center" vertical="center"/>
    </xf>
    <xf numFmtId="175" fontId="6" fillId="13" borderId="4" xfId="33" applyNumberFormat="1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74" fontId="4" fillId="13" borderId="4" xfId="33" applyNumberFormat="1" applyFont="1" applyFill="1" applyBorder="1" applyAlignment="1">
      <alignment horizontal="center" vertical="center"/>
    </xf>
    <xf numFmtId="174" fontId="6" fillId="13" borderId="4" xfId="32" applyNumberFormat="1" applyFont="1" applyFill="1" applyBorder="1" applyAlignment="1">
      <alignment horizontal="center" vertical="center"/>
    </xf>
    <xf numFmtId="170" fontId="4" fillId="13" borderId="4" xfId="0" applyNumberFormat="1" applyFont="1" applyFill="1" applyBorder="1" applyAlignment="1">
      <alignment horizontal="left" vertical="center"/>
    </xf>
    <xf numFmtId="0" fontId="4" fillId="13" borderId="4" xfId="0" quotePrefix="1" applyFont="1" applyFill="1" applyBorder="1" applyAlignment="1">
      <alignment horizontal="center" vertical="center"/>
    </xf>
    <xf numFmtId="175" fontId="6" fillId="13" borderId="4" xfId="0" applyNumberFormat="1" applyFont="1" applyFill="1" applyBorder="1" applyAlignment="1">
      <alignment vertical="center"/>
    </xf>
    <xf numFmtId="14" fontId="4" fillId="0" borderId="0" xfId="0" applyNumberFormat="1" applyFont="1" applyAlignment="1">
      <alignment horizontal="left" vertical="center"/>
    </xf>
    <xf numFmtId="173" fontId="4" fillId="0" borderId="0" xfId="32" applyNumberFormat="1" applyFont="1" applyFill="1" applyBorder="1" applyAlignment="1">
      <alignment vertical="center"/>
    </xf>
    <xf numFmtId="173" fontId="6" fillId="0" borderId="0" xfId="32" applyNumberFormat="1" applyFont="1" applyFill="1" applyBorder="1" applyAlignment="1">
      <alignment vertical="center"/>
    </xf>
    <xf numFmtId="174" fontId="6" fillId="13" borderId="4" xfId="33" applyNumberFormat="1" applyFont="1" applyFill="1" applyBorder="1" applyAlignment="1">
      <alignment horizontal="center" vertical="center"/>
    </xf>
    <xf numFmtId="0" fontId="6" fillId="13" borderId="4" xfId="0" quotePrefix="1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vertical="center" wrapText="1"/>
    </xf>
    <xf numFmtId="173" fontId="4" fillId="13" borderId="4" xfId="32" applyNumberFormat="1" applyFont="1" applyFill="1" applyBorder="1" applyAlignment="1">
      <alignment horizontal="center" vertical="center"/>
    </xf>
    <xf numFmtId="0" fontId="6" fillId="13" borderId="4" xfId="0" quotePrefix="1" applyFont="1" applyFill="1" applyBorder="1" applyAlignment="1">
      <alignment vertical="center"/>
    </xf>
    <xf numFmtId="175" fontId="6" fillId="13" borderId="4" xfId="33" applyNumberFormat="1" applyFont="1" applyFill="1" applyBorder="1" applyAlignment="1">
      <alignment vertical="center"/>
    </xf>
    <xf numFmtId="170" fontId="4" fillId="13" borderId="4" xfId="0" quotePrefix="1" applyNumberFormat="1" applyFont="1" applyFill="1" applyBorder="1" applyAlignment="1">
      <alignment horizontal="left" vertical="center"/>
    </xf>
    <xf numFmtId="177" fontId="6" fillId="3" borderId="16" xfId="1" applyNumberFormat="1" applyFont="1" applyFill="1" applyBorder="1" applyAlignment="1">
      <alignment horizontal="left" vertical="center"/>
    </xf>
    <xf numFmtId="1" fontId="4" fillId="3" borderId="5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75" fontId="4" fillId="3" borderId="4" xfId="0" applyNumberFormat="1" applyFont="1" applyFill="1" applyBorder="1" applyAlignment="1">
      <alignment horizontal="left" vertical="center"/>
    </xf>
    <xf numFmtId="0" fontId="3" fillId="3" borderId="16" xfId="0" applyFont="1" applyFill="1" applyBorder="1" applyAlignment="1">
      <alignment vertical="center"/>
    </xf>
    <xf numFmtId="0" fontId="4" fillId="13" borderId="16" xfId="0" applyFont="1" applyFill="1" applyBorder="1" applyAlignment="1">
      <alignment vertical="center"/>
    </xf>
    <xf numFmtId="172" fontId="10" fillId="2" borderId="5" xfId="0" applyNumberFormat="1" applyFont="1" applyFill="1" applyBorder="1" applyAlignment="1">
      <alignment horizontal="center" vertical="center"/>
    </xf>
    <xf numFmtId="176" fontId="4" fillId="13" borderId="4" xfId="0" applyNumberFormat="1" applyFont="1" applyFill="1" applyBorder="1" applyAlignment="1" applyProtection="1">
      <alignment horizontal="center" vertical="center"/>
      <protection locked="0"/>
    </xf>
    <xf numFmtId="0" fontId="3" fillId="13" borderId="16" xfId="0" applyFont="1" applyFill="1" applyBorder="1" applyAlignment="1">
      <alignment vertical="center"/>
    </xf>
    <xf numFmtId="0" fontId="4" fillId="15" borderId="4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vertical="center"/>
    </xf>
    <xf numFmtId="168" fontId="4" fillId="15" borderId="4" xfId="0" applyNumberFormat="1" applyFont="1" applyFill="1" applyBorder="1" applyAlignment="1">
      <alignment horizontal="center" vertical="center"/>
    </xf>
    <xf numFmtId="173" fontId="4" fillId="15" borderId="4" xfId="32" applyNumberFormat="1" applyFont="1" applyFill="1" applyBorder="1" applyAlignment="1">
      <alignment horizontal="center" vertical="center"/>
    </xf>
    <xf numFmtId="170" fontId="4" fillId="15" borderId="4" xfId="0" applyNumberFormat="1" applyFont="1" applyFill="1" applyBorder="1" applyAlignment="1">
      <alignment horizontal="left" vertical="center"/>
    </xf>
    <xf numFmtId="49" fontId="4" fillId="15" borderId="4" xfId="0" applyNumberFormat="1" applyFont="1" applyFill="1" applyBorder="1" applyAlignment="1">
      <alignment vertical="center"/>
    </xf>
    <xf numFmtId="1" fontId="4" fillId="15" borderId="4" xfId="0" applyNumberFormat="1" applyFont="1" applyFill="1" applyBorder="1" applyAlignment="1">
      <alignment horizontal="center" vertical="center"/>
    </xf>
    <xf numFmtId="170" fontId="7" fillId="0" borderId="4" xfId="0" applyNumberFormat="1" applyFont="1" applyBorder="1" applyAlignment="1">
      <alignment horizontal="left" vertical="center"/>
    </xf>
    <xf numFmtId="170" fontId="7" fillId="0" borderId="4" xfId="0" quotePrefix="1" applyNumberFormat="1" applyFont="1" applyBorder="1" applyAlignment="1">
      <alignment horizontal="left" vertical="center"/>
    </xf>
    <xf numFmtId="0" fontId="7" fillId="0" borderId="4" xfId="0" quotePrefix="1" applyFont="1" applyBorder="1" applyAlignment="1">
      <alignment horizontal="center" vertical="center"/>
    </xf>
    <xf numFmtId="0" fontId="7" fillId="12" borderId="16" xfId="0" applyFont="1" applyFill="1" applyBorder="1" applyAlignment="1">
      <alignment horizontal="left" vertical="center"/>
    </xf>
    <xf numFmtId="176" fontId="6" fillId="3" borderId="4" xfId="0" applyNumberFormat="1" applyFont="1" applyFill="1" applyBorder="1" applyAlignment="1">
      <alignment horizontal="center" vertical="center"/>
    </xf>
    <xf numFmtId="176" fontId="10" fillId="2" borderId="4" xfId="0" applyNumberFormat="1" applyFont="1" applyFill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6" fillId="15" borderId="4" xfId="0" applyNumberFormat="1" applyFont="1" applyFill="1" applyBorder="1" applyAlignment="1">
      <alignment horizontal="center" vertical="center"/>
    </xf>
    <xf numFmtId="176" fontId="6" fillId="4" borderId="4" xfId="0" applyNumberFormat="1" applyFont="1" applyFill="1" applyBorder="1" applyAlignment="1">
      <alignment horizontal="center" vertical="center"/>
    </xf>
    <xf numFmtId="176" fontId="10" fillId="2" borderId="37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4" fontId="4" fillId="15" borderId="4" xfId="32" applyNumberFormat="1" applyFont="1" applyFill="1" applyBorder="1" applyAlignment="1">
      <alignment horizontal="center" vertical="center"/>
    </xf>
    <xf numFmtId="184" fontId="4" fillId="13" borderId="4" xfId="0" applyNumberFormat="1" applyFont="1" applyFill="1" applyBorder="1" applyAlignment="1">
      <alignment horizontal="center" vertical="center"/>
    </xf>
    <xf numFmtId="176" fontId="6" fillId="14" borderId="4" xfId="3" applyNumberFormat="1" applyFont="1" applyFill="1" applyBorder="1" applyAlignment="1" applyProtection="1">
      <alignment horizontal="center" vertical="center"/>
      <protection hidden="1"/>
    </xf>
    <xf numFmtId="0" fontId="4" fillId="14" borderId="4" xfId="0" applyFont="1" applyFill="1" applyBorder="1" applyAlignment="1" applyProtection="1">
      <alignment vertical="center"/>
      <protection hidden="1"/>
    </xf>
    <xf numFmtId="0" fontId="4" fillId="14" borderId="4" xfId="0" applyFont="1" applyFill="1" applyBorder="1" applyAlignment="1">
      <alignment horizontal="left" vertical="center"/>
    </xf>
    <xf numFmtId="0" fontId="4" fillId="14" borderId="4" xfId="0" applyFont="1" applyFill="1" applyBorder="1" applyAlignment="1">
      <alignment horizontal="center" vertical="center"/>
    </xf>
    <xf numFmtId="1" fontId="4" fillId="14" borderId="4" xfId="0" applyNumberFormat="1" applyFont="1" applyFill="1" applyBorder="1" applyAlignment="1">
      <alignment horizontal="center" vertical="center"/>
    </xf>
    <xf numFmtId="175" fontId="4" fillId="14" borderId="4" xfId="0" applyNumberFormat="1" applyFont="1" applyFill="1" applyBorder="1" applyAlignment="1">
      <alignment horizontal="left" vertical="center"/>
    </xf>
    <xf numFmtId="168" fontId="3" fillId="14" borderId="16" xfId="1" applyFont="1" applyFill="1" applyBorder="1" applyAlignment="1">
      <alignment horizontal="center" vertical="center"/>
    </xf>
    <xf numFmtId="175" fontId="3" fillId="2" borderId="4" xfId="34" applyNumberFormat="1" applyFont="1" applyFill="1" applyBorder="1" applyAlignment="1">
      <alignment horizontal="center" vertical="center"/>
    </xf>
    <xf numFmtId="175" fontId="6" fillId="3" borderId="4" xfId="1" applyNumberFormat="1" applyFont="1" applyFill="1" applyBorder="1" applyAlignment="1">
      <alignment vertical="center"/>
    </xf>
    <xf numFmtId="175" fontId="6" fillId="3" borderId="4" xfId="1" applyNumberFormat="1" applyFont="1" applyFill="1" applyBorder="1" applyAlignment="1">
      <alignment horizontal="right" vertical="center"/>
    </xf>
    <xf numFmtId="175" fontId="6" fillId="3" borderId="4" xfId="1" applyNumberFormat="1" applyFont="1" applyFill="1" applyBorder="1" applyAlignment="1">
      <alignment horizontal="center" vertical="center"/>
    </xf>
    <xf numFmtId="175" fontId="6" fillId="3" borderId="4" xfId="34" applyNumberFormat="1" applyFont="1" applyFill="1" applyBorder="1" applyAlignment="1">
      <alignment horizontal="center" vertical="center"/>
    </xf>
    <xf numFmtId="175" fontId="6" fillId="13" borderId="4" xfId="1" applyNumberFormat="1" applyFont="1" applyFill="1" applyBorder="1" applyAlignment="1">
      <alignment horizontal="center" vertical="center"/>
    </xf>
    <xf numFmtId="175" fontId="4" fillId="13" borderId="4" xfId="1" applyNumberFormat="1" applyFont="1" applyFill="1" applyBorder="1" applyAlignment="1">
      <alignment horizontal="center" vertical="center"/>
    </xf>
    <xf numFmtId="175" fontId="4" fillId="13" borderId="4" xfId="0" applyNumberFormat="1" applyFont="1" applyFill="1" applyBorder="1" applyAlignment="1">
      <alignment horizontal="center" vertical="center"/>
    </xf>
    <xf numFmtId="175" fontId="3" fillId="2" borderId="4" xfId="34" quotePrefix="1" applyNumberFormat="1" applyFont="1" applyFill="1" applyBorder="1" applyAlignment="1">
      <alignment horizontal="right" vertical="center"/>
    </xf>
    <xf numFmtId="175" fontId="3" fillId="2" borderId="4" xfId="34" applyNumberFormat="1" applyFont="1" applyFill="1" applyBorder="1" applyAlignment="1">
      <alignment horizontal="left" vertical="center"/>
    </xf>
    <xf numFmtId="175" fontId="6" fillId="13" borderId="4" xfId="1" applyNumberFormat="1" applyFont="1" applyFill="1" applyBorder="1" applyAlignment="1">
      <alignment vertical="center"/>
    </xf>
    <xf numFmtId="175" fontId="6" fillId="13" borderId="4" xfId="34" applyNumberFormat="1" applyFont="1" applyFill="1" applyBorder="1" applyAlignment="1">
      <alignment vertical="center"/>
    </xf>
    <xf numFmtId="175" fontId="4" fillId="13" borderId="4" xfId="34" applyNumberFormat="1" applyFont="1" applyFill="1" applyBorder="1" applyAlignment="1">
      <alignment vertical="center"/>
    </xf>
    <xf numFmtId="175" fontId="6" fillId="3" borderId="4" xfId="1" applyNumberFormat="1" applyFont="1" applyFill="1" applyBorder="1" applyAlignment="1">
      <alignment horizontal="left" vertical="center"/>
    </xf>
    <xf numFmtId="175" fontId="6" fillId="3" borderId="4" xfId="34" applyNumberFormat="1" applyFont="1" applyFill="1" applyBorder="1" applyAlignment="1">
      <alignment vertical="center"/>
    </xf>
    <xf numFmtId="175" fontId="10" fillId="2" borderId="4" xfId="34" applyNumberFormat="1" applyFont="1" applyFill="1" applyBorder="1" applyAlignment="1">
      <alignment vertical="center"/>
    </xf>
    <xf numFmtId="175" fontId="6" fillId="14" borderId="4" xfId="1" applyNumberFormat="1" applyFont="1" applyFill="1" applyBorder="1" applyAlignment="1">
      <alignment horizontal="center" vertical="center"/>
    </xf>
    <xf numFmtId="175" fontId="3" fillId="2" borderId="4" xfId="34" applyNumberFormat="1" applyFont="1" applyFill="1" applyBorder="1" applyAlignment="1">
      <alignment vertical="center"/>
    </xf>
    <xf numFmtId="175" fontId="4" fillId="15" borderId="4" xfId="32" applyNumberFormat="1" applyFont="1" applyFill="1" applyBorder="1" applyAlignment="1">
      <alignment horizontal="center" vertical="center"/>
    </xf>
    <xf numFmtId="175" fontId="7" fillId="3" borderId="4" xfId="1" applyNumberFormat="1" applyFont="1" applyFill="1" applyBorder="1" applyAlignment="1">
      <alignment vertical="center"/>
    </xf>
    <xf numFmtId="175" fontId="4" fillId="15" borderId="4" xfId="32" applyNumberFormat="1" applyFont="1" applyFill="1" applyBorder="1" applyAlignment="1">
      <alignment vertical="center"/>
    </xf>
    <xf numFmtId="175" fontId="4" fillId="13" borderId="4" xfId="0" applyNumberFormat="1" applyFont="1" applyFill="1" applyBorder="1" applyAlignment="1">
      <alignment vertical="center"/>
    </xf>
    <xf numFmtId="175" fontId="3" fillId="2" borderId="37" xfId="34" applyNumberFormat="1" applyFont="1" applyFill="1" applyBorder="1" applyAlignment="1">
      <alignment horizontal="center" vertical="center"/>
    </xf>
    <xf numFmtId="175" fontId="3" fillId="2" borderId="37" xfId="34" applyNumberFormat="1" applyFont="1" applyFill="1" applyBorder="1" applyAlignment="1">
      <alignment horizontal="left" vertical="center"/>
    </xf>
    <xf numFmtId="0" fontId="4" fillId="15" borderId="16" xfId="0" applyFont="1" applyFill="1" applyBorder="1" applyAlignment="1">
      <alignment vertical="center"/>
    </xf>
    <xf numFmtId="176" fontId="4" fillId="15" borderId="4" xfId="0" applyNumberFormat="1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68" fontId="4" fillId="0" borderId="4" xfId="0" applyNumberFormat="1" applyFont="1" applyBorder="1" applyAlignment="1">
      <alignment horizontal="right" vertical="center"/>
    </xf>
    <xf numFmtId="168" fontId="6" fillId="0" borderId="4" xfId="0" applyNumberFormat="1" applyFont="1" applyBorder="1" applyAlignment="1">
      <alignment horizontal="left" vertical="center"/>
    </xf>
    <xf numFmtId="0" fontId="6" fillId="2" borderId="5" xfId="0" applyFont="1" applyFill="1" applyBorder="1" applyAlignment="1">
      <alignment horizontal="center" vertical="center" wrapText="1"/>
    </xf>
    <xf numFmtId="176" fontId="6" fillId="2" borderId="4" xfId="0" applyNumberFormat="1" applyFont="1" applyFill="1" applyBorder="1" applyAlignment="1">
      <alignment horizontal="center" vertical="center"/>
    </xf>
    <xf numFmtId="170" fontId="4" fillId="2" borderId="4" xfId="0" applyNumberFormat="1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168" fontId="4" fillId="2" borderId="4" xfId="0" applyNumberFormat="1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175" fontId="4" fillId="2" borderId="4" xfId="32" applyNumberFormat="1" applyFont="1" applyFill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/>
    </xf>
    <xf numFmtId="175" fontId="4" fillId="0" borderId="4" xfId="0" applyNumberFormat="1" applyFont="1" applyBorder="1" applyAlignment="1">
      <alignment horizontal="left" vertical="center"/>
    </xf>
    <xf numFmtId="175" fontId="4" fillId="0" borderId="4" xfId="0" applyNumberFormat="1" applyFont="1" applyFill="1" applyBorder="1" applyAlignment="1">
      <alignment vertical="center"/>
    </xf>
    <xf numFmtId="16" fontId="4" fillId="14" borderId="4" xfId="0" quotePrefix="1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14" borderId="4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176" fontId="6" fillId="6" borderId="4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vertical="center"/>
    </xf>
    <xf numFmtId="0" fontId="6" fillId="6" borderId="4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71" fontId="4" fillId="6" borderId="4" xfId="0" applyNumberFormat="1" applyFont="1" applyFill="1" applyBorder="1" applyAlignment="1">
      <alignment horizontal="center" vertical="center"/>
    </xf>
    <xf numFmtId="175" fontId="4" fillId="6" borderId="4" xfId="0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43" fontId="4" fillId="6" borderId="4" xfId="0" applyNumberFormat="1" applyFont="1" applyFill="1" applyBorder="1" applyAlignment="1">
      <alignment vertical="center"/>
    </xf>
    <xf numFmtId="0" fontId="4" fillId="6" borderId="4" xfId="0" applyNumberFormat="1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vertical="center"/>
    </xf>
    <xf numFmtId="173" fontId="6" fillId="6" borderId="4" xfId="0" applyNumberFormat="1" applyFont="1" applyFill="1" applyBorder="1" applyAlignment="1">
      <alignment horizontal="left" vertical="center"/>
    </xf>
    <xf numFmtId="0" fontId="4" fillId="6" borderId="4" xfId="0" quotePrefix="1" applyNumberFormat="1" applyFont="1" applyFill="1" applyBorder="1" applyAlignment="1">
      <alignment horizontal="center" vertical="center"/>
    </xf>
    <xf numFmtId="176" fontId="4" fillId="14" borderId="4" xfId="0" applyNumberFormat="1" applyFont="1" applyFill="1" applyBorder="1" applyAlignment="1">
      <alignment horizontal="center" vertical="center"/>
    </xf>
    <xf numFmtId="179" fontId="3" fillId="14" borderId="4" xfId="0" applyNumberFormat="1" applyFont="1" applyFill="1" applyBorder="1" applyAlignment="1">
      <alignment horizontal="center" vertical="center"/>
    </xf>
    <xf numFmtId="175" fontId="4" fillId="14" borderId="4" xfId="0" applyNumberFormat="1" applyFont="1" applyFill="1" applyBorder="1" applyAlignment="1">
      <alignment vertical="center"/>
    </xf>
    <xf numFmtId="0" fontId="4" fillId="14" borderId="16" xfId="0" applyFont="1" applyFill="1" applyBorder="1" applyAlignment="1">
      <alignment vertical="center"/>
    </xf>
    <xf numFmtId="176" fontId="6" fillId="14" borderId="4" xfId="0" applyNumberFormat="1" applyFont="1" applyFill="1" applyBorder="1" applyAlignment="1">
      <alignment horizontal="center" vertical="center"/>
    </xf>
    <xf numFmtId="168" fontId="4" fillId="14" borderId="4" xfId="0" applyNumberFormat="1" applyFont="1" applyFill="1" applyBorder="1" applyAlignment="1">
      <alignment horizontal="left" vertical="center"/>
    </xf>
    <xf numFmtId="0" fontId="6" fillId="14" borderId="4" xfId="0" applyFont="1" applyFill="1" applyBorder="1" applyAlignment="1">
      <alignment horizontal="center" vertical="center"/>
    </xf>
    <xf numFmtId="175" fontId="4" fillId="14" borderId="4" xfId="32" applyNumberFormat="1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left" vertical="center"/>
    </xf>
    <xf numFmtId="170" fontId="4" fillId="14" borderId="4" xfId="0" applyNumberFormat="1" applyFont="1" applyFill="1" applyBorder="1" applyAlignment="1">
      <alignment horizontal="left" vertical="center"/>
    </xf>
    <xf numFmtId="49" fontId="4" fillId="14" borderId="4" xfId="0" applyNumberFormat="1" applyFont="1" applyFill="1" applyBorder="1" applyAlignment="1">
      <alignment horizontal="center" vertical="center"/>
    </xf>
    <xf numFmtId="173" fontId="4" fillId="14" borderId="4" xfId="32" applyNumberFormat="1" applyFont="1" applyFill="1" applyBorder="1" applyAlignment="1">
      <alignment horizontal="center" vertical="center"/>
    </xf>
    <xf numFmtId="170" fontId="4" fillId="14" borderId="4" xfId="0" applyNumberFormat="1" applyFont="1" applyFill="1" applyBorder="1" applyAlignment="1">
      <alignment vertical="center"/>
    </xf>
    <xf numFmtId="174" fontId="4" fillId="14" borderId="4" xfId="32" applyNumberFormat="1" applyFont="1" applyFill="1" applyBorder="1" applyAlignment="1">
      <alignment horizontal="center" vertical="center"/>
    </xf>
    <xf numFmtId="168" fontId="4" fillId="14" borderId="4" xfId="0" applyNumberFormat="1" applyFont="1" applyFill="1" applyBorder="1" applyAlignment="1">
      <alignment horizontal="center" vertical="center"/>
    </xf>
    <xf numFmtId="175" fontId="4" fillId="14" borderId="4" xfId="32" applyNumberFormat="1" applyFont="1" applyFill="1" applyBorder="1" applyAlignment="1">
      <alignment vertical="center"/>
    </xf>
    <xf numFmtId="170" fontId="4" fillId="14" borderId="4" xfId="0" quotePrefix="1" applyNumberFormat="1" applyFont="1" applyFill="1" applyBorder="1" applyAlignment="1">
      <alignment horizontal="left" vertical="center"/>
    </xf>
    <xf numFmtId="176" fontId="6" fillId="7" borderId="4" xfId="3" applyNumberFormat="1" applyFont="1" applyFill="1" applyBorder="1" applyAlignment="1">
      <alignment horizontal="center" vertical="center"/>
    </xf>
    <xf numFmtId="0" fontId="6" fillId="7" borderId="4" xfId="13" applyFont="1" applyFill="1" applyBorder="1" applyAlignment="1">
      <alignment vertical="center"/>
    </xf>
    <xf numFmtId="0" fontId="4" fillId="7" borderId="4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center" vertical="center"/>
    </xf>
    <xf numFmtId="1" fontId="4" fillId="7" borderId="4" xfId="0" applyNumberFormat="1" applyFont="1" applyFill="1" applyBorder="1" applyAlignment="1">
      <alignment horizontal="center" vertical="center"/>
    </xf>
    <xf numFmtId="175" fontId="4" fillId="7" borderId="4" xfId="0" applyNumberFormat="1" applyFont="1" applyFill="1" applyBorder="1" applyAlignment="1">
      <alignment horizontal="left" vertical="center"/>
    </xf>
    <xf numFmtId="175" fontId="6" fillId="7" borderId="4" xfId="1" applyNumberFormat="1" applyFont="1" applyFill="1" applyBorder="1" applyAlignment="1">
      <alignment horizontal="center" vertical="center"/>
    </xf>
    <xf numFmtId="168" fontId="3" fillId="7" borderId="16" xfId="1" applyFont="1" applyFill="1" applyBorder="1" applyAlignment="1">
      <alignment horizontal="center" vertical="center"/>
    </xf>
    <xf numFmtId="175" fontId="6" fillId="7" borderId="4" xfId="34" applyNumberFormat="1" applyFont="1" applyFill="1" applyBorder="1" applyAlignment="1">
      <alignment vertical="center"/>
    </xf>
    <xf numFmtId="176" fontId="6" fillId="7" borderId="4" xfId="0" applyNumberFormat="1" applyFont="1" applyFill="1" applyBorder="1" applyAlignment="1">
      <alignment horizontal="center" vertical="center"/>
    </xf>
    <xf numFmtId="0" fontId="4" fillId="7" borderId="4" xfId="0" applyFont="1" applyFill="1" applyBorder="1" applyAlignment="1">
      <alignment vertical="center"/>
    </xf>
    <xf numFmtId="175" fontId="4" fillId="7" borderId="4" xfId="33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168" fontId="6" fillId="0" borderId="4" xfId="0" applyNumberFormat="1" applyFont="1" applyFill="1" applyBorder="1" applyAlignment="1">
      <alignment horizontal="center" vertical="center"/>
    </xf>
    <xf numFmtId="49" fontId="7" fillId="0" borderId="4" xfId="32" applyNumberFormat="1" applyFont="1" applyFill="1" applyBorder="1" applyAlignment="1">
      <alignment horizontal="center" vertical="center"/>
    </xf>
    <xf numFmtId="174" fontId="7" fillId="0" borderId="4" xfId="32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175" fontId="11" fillId="0" borderId="0" xfId="0" applyNumberFormat="1" applyFont="1" applyAlignment="1">
      <alignment vertical="center"/>
    </xf>
    <xf numFmtId="0" fontId="4" fillId="6" borderId="4" xfId="0" applyFont="1" applyFill="1" applyBorder="1" applyAlignment="1">
      <alignment horizontal="left" vertical="center"/>
    </xf>
    <xf numFmtId="0" fontId="4" fillId="6" borderId="4" xfId="36" applyNumberFormat="1" applyFont="1" applyFill="1" applyBorder="1" applyAlignment="1">
      <alignment horizontal="center" vertical="center"/>
    </xf>
    <xf numFmtId="169" fontId="4" fillId="6" borderId="4" xfId="0" applyNumberFormat="1" applyFont="1" applyFill="1" applyBorder="1" applyAlignment="1">
      <alignment horizontal="center" vertical="center"/>
    </xf>
    <xf numFmtId="0" fontId="6" fillId="6" borderId="5" xfId="3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176" fontId="6" fillId="0" borderId="40" xfId="0" applyNumberFormat="1" applyFont="1" applyBorder="1" applyAlignment="1">
      <alignment horizontal="center" vertical="center"/>
    </xf>
    <xf numFmtId="0" fontId="4" fillId="0" borderId="40" xfId="0" applyFont="1" applyBorder="1" applyAlignment="1">
      <alignment vertical="center"/>
    </xf>
    <xf numFmtId="0" fontId="4" fillId="0" borderId="40" xfId="0" applyFont="1" applyBorder="1" applyAlignment="1">
      <alignment horizontal="left" vertical="center"/>
    </xf>
    <xf numFmtId="0" fontId="4" fillId="0" borderId="40" xfId="0" applyFont="1" applyBorder="1" applyAlignment="1">
      <alignment horizontal="center" vertical="center"/>
    </xf>
    <xf numFmtId="168" fontId="4" fillId="0" borderId="40" xfId="0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175" fontId="4" fillId="0" borderId="40" xfId="32" applyNumberFormat="1" applyFont="1" applyFill="1" applyBorder="1" applyAlignment="1">
      <alignment horizontal="center" vertical="center"/>
    </xf>
    <xf numFmtId="0" fontId="4" fillId="8" borderId="41" xfId="0" applyFont="1" applyFill="1" applyBorder="1" applyAlignment="1">
      <alignment horizontal="left" vertical="center"/>
    </xf>
    <xf numFmtId="176" fontId="10" fillId="2" borderId="5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vertical="center"/>
    </xf>
    <xf numFmtId="0" fontId="15" fillId="0" borderId="4" xfId="0" applyFont="1" applyBorder="1" applyAlignment="1">
      <alignment vertical="center"/>
    </xf>
    <xf numFmtId="49" fontId="15" fillId="8" borderId="4" xfId="0" applyNumberFormat="1" applyFont="1" applyFill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181" fontId="15" fillId="8" borderId="4" xfId="34" applyNumberFormat="1" applyFont="1" applyFill="1" applyBorder="1" applyAlignment="1">
      <alignment horizontal="right" vertical="center"/>
    </xf>
    <xf numFmtId="181" fontId="15" fillId="0" borderId="4" xfId="34" applyNumberFormat="1" applyFont="1" applyFill="1" applyBorder="1" applyAlignment="1">
      <alignment horizontal="center" vertical="center"/>
    </xf>
    <xf numFmtId="175" fontId="10" fillId="0" borderId="0" xfId="0" applyNumberFormat="1" applyFont="1" applyAlignment="1">
      <alignment vertical="center"/>
    </xf>
    <xf numFmtId="175" fontId="4" fillId="0" borderId="0" xfId="0" applyNumberFormat="1" applyFont="1" applyAlignment="1">
      <alignment horizontal="center" vertical="center"/>
    </xf>
    <xf numFmtId="175" fontId="0" fillId="0" borderId="0" xfId="0" applyNumberFormat="1" applyAlignment="1">
      <alignment vertical="center"/>
    </xf>
    <xf numFmtId="0" fontId="7" fillId="0" borderId="5" xfId="0" applyFont="1" applyBorder="1" applyAlignment="1">
      <alignment horizontal="center" vertical="center"/>
    </xf>
    <xf numFmtId="174" fontId="7" fillId="0" borderId="4" xfId="33" applyNumberFormat="1" applyFont="1" applyFill="1" applyBorder="1" applyAlignment="1">
      <alignment horizontal="center" vertical="center"/>
    </xf>
    <xf numFmtId="175" fontId="7" fillId="0" borderId="4" xfId="33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175" fontId="13" fillId="2" borderId="0" xfId="0" applyNumberFormat="1" applyFont="1" applyFill="1" applyAlignment="1">
      <alignment horizontal="left" vertical="center"/>
    </xf>
    <xf numFmtId="175" fontId="13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8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center" wrapText="1"/>
    </xf>
    <xf numFmtId="172" fontId="10" fillId="0" borderId="4" xfId="0" applyNumberFormat="1" applyFont="1" applyBorder="1" applyAlignment="1">
      <alignment horizontal="center" vertical="center"/>
    </xf>
    <xf numFmtId="170" fontId="12" fillId="0" borderId="0" xfId="2" applyNumberFormat="1" applyFont="1" applyAlignment="1">
      <alignment horizontal="center" vertical="center"/>
    </xf>
    <xf numFmtId="179" fontId="14" fillId="0" borderId="0" xfId="2" applyNumberFormat="1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179" fontId="3" fillId="0" borderId="0" xfId="2" applyNumberFormat="1" applyFont="1" applyAlignment="1">
      <alignment horizontal="center" vertical="center"/>
    </xf>
  </cellXfs>
  <cellStyles count="37">
    <cellStyle name="Comma" xfId="32" builtinId="3"/>
    <cellStyle name="Comma [0]" xfId="36" builtinId="6"/>
    <cellStyle name="Comma 2" xfId="33"/>
    <cellStyle name="Currency" xfId="34" builtinId="4"/>
    <cellStyle name="Currency [0]" xfId="1" builtinId="7"/>
    <cellStyle name="Currency [0] 3" xfId="4"/>
    <cellStyle name="Currency [0] 4" xfId="6"/>
    <cellStyle name="Currency [0] 5" xfId="8"/>
    <cellStyle name="Currency [0] 6" xfId="10"/>
    <cellStyle name="Currency [0] 7" xfId="12"/>
    <cellStyle name="Currency [0] 8" xfId="14"/>
    <cellStyle name="Currency [0] 9" xfId="16"/>
    <cellStyle name="Normal" xfId="0" builtinId="0"/>
    <cellStyle name="Normal 10" xfId="17"/>
    <cellStyle name="Normal 11" xfId="18"/>
    <cellStyle name="Normal 13" xfId="19"/>
    <cellStyle name="Normal 14" xfId="20"/>
    <cellStyle name="Normal 16" xfId="21"/>
    <cellStyle name="Normal 17" xfId="22"/>
    <cellStyle name="Normal 19" xfId="23"/>
    <cellStyle name="Normal 2" xfId="2"/>
    <cellStyle name="Normal 2 2 2" xfId="35"/>
    <cellStyle name="Normal 20" xfId="24"/>
    <cellStyle name="Normal 21" xfId="25"/>
    <cellStyle name="Normal 22" xfId="26"/>
    <cellStyle name="Normal 23" xfId="27"/>
    <cellStyle name="Normal 24" xfId="28"/>
    <cellStyle name="Normal 25" xfId="29"/>
    <cellStyle name="Normal 26" xfId="30"/>
    <cellStyle name="Normal 28" xfId="31"/>
    <cellStyle name="Normal 3" xfId="3"/>
    <cellStyle name="Normal 4" xfId="5"/>
    <cellStyle name="Normal 5" xfId="7"/>
    <cellStyle name="Normal 6" xfId="9"/>
    <cellStyle name="Normal 7" xfId="11"/>
    <cellStyle name="Normal 8" xfId="13"/>
    <cellStyle name="Normal 9" xfId="1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1%20JULI%202023%20-%20EDI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UJB%20(Vikum)/KEDIRI/CRUSHER/09.%20BIAYA%20KEDIRI%20GILINGAN%20SEPTEMBER%202023%20-%20MERG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0%20SEPTEMBER%202023%20-%20EDI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UJB%20(Vikum)/KEDIRI/LOGISTIK%20KEDIRI%20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YANG%20PERLU%20DIKERJAKAN/BIAYA%20BULANAN/KEDIRI%20R/9.%20DATA%20BIAYA%20READYMIX%20KEDIRI%20SEPTEMBER%20202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YANG%20PERLU%20DIKERJAKAN/LOGISTIK/LOGISTIK%20BABAT%2020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UJB%20(Vikum)/BABAT/PAVING%20DAN%20CRUSHER/2023/09.%20BIAYA%20BABAT%20GILINGAN%20SEPTEMBER%20202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UJB%20(Vikum)/PUNTIR/PAVING%20dan%20CRUSHER/2023/09.%20%20Biaya%20Gilingan%20+%20paving%20Pasuruan%20SEPTEMBER%20202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UJB%20(Vikum)/MALANG/DATA%20BIAYA/03.%20LAPORAN%20PAK%20AGUNG/2023/oli+sola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UJB%20(Vikum)/PUNTIR/LAP.%20LOGISTIK%20PUNTIR%202023%20(FORMAT%20VINA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JULI 2023"/>
      <sheetName val="03 JULI 2023"/>
      <sheetName val="04 JULI 2023"/>
      <sheetName val="05 JULI 2023"/>
      <sheetName val="06 JULI 2023"/>
      <sheetName val="07 JULI 2023"/>
      <sheetName val="08 JULI 2023"/>
      <sheetName val="10 JULI 2023"/>
      <sheetName val="11 JULI 2023"/>
      <sheetName val="12 JULI 2023"/>
      <sheetName val="13 JULI 2023"/>
      <sheetName val="14 JULI 2023"/>
      <sheetName val="15 JULI 2023"/>
      <sheetName val="17 JULI 2023"/>
      <sheetName val="18 JULI 2023"/>
      <sheetName val="20 JULI 2023"/>
      <sheetName val="21 JULI 2023"/>
      <sheetName val="22 JULI 2023"/>
      <sheetName val="24 JULI 2023"/>
      <sheetName val="25 JULI 2023"/>
      <sheetName val="26 JULI 2023"/>
      <sheetName val="27 JULI 2023"/>
      <sheetName val="28 JULI 2023"/>
      <sheetName val="29 JULI 2023"/>
      <sheetName val="31 JULI 2023"/>
      <sheetName val="PEMBELIAN"/>
      <sheetName val="PEMAKAIAN PART"/>
      <sheetName val="PEMAKAIAN OLI "/>
      <sheetName val="PEMAKAIAN BAN"/>
      <sheetName val="BAN 750-16"/>
      <sheetName val="BAN 825-16"/>
      <sheetName val="BAN 1000-20 ORI"/>
      <sheetName val="BAN 1100-20"/>
      <sheetName val="BAN 1000-20 VULC"/>
      <sheetName val="BAN 900-20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40">
          <cell r="AA40">
            <v>963651705.95000005</v>
          </cell>
        </row>
        <row r="47">
          <cell r="S47">
            <v>932112009.36000001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 Masuk "/>
      <sheetName val="BIAYA TOTAL"/>
      <sheetName val="DIV. TRANSPORT-MALANG"/>
      <sheetName val="KASBON PASANG PAVING"/>
      <sheetName val="DIV. PAVING"/>
      <sheetName val="DIV. GILINGAN"/>
      <sheetName val="MALANG"/>
      <sheetName val="By Babat R"/>
      <sheetName val="By PUNTIR"/>
      <sheetName val="By BABAT"/>
      <sheetName val="Precast Tgkil "/>
      <sheetName val="KEDIRI"/>
      <sheetName val="JOMBANG"/>
      <sheetName val="TOBELO"/>
      <sheetName val="ENDE NTT"/>
      <sheetName val="STOK"/>
      <sheetName val="LAIN LAIN"/>
    </sheetNames>
    <sheetDataSet>
      <sheetData sheetId="0"/>
      <sheetData sheetId="1"/>
      <sheetData sheetId="2">
        <row r="74">
          <cell r="F74">
            <v>540000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SEPTEMBER 2023"/>
      <sheetName val="02 SEPTEMBER 2023"/>
      <sheetName val="04 SEPTEMBER 2023"/>
      <sheetName val="05 SEPTEMBER 2023"/>
      <sheetName val="06 SEPTEMBER 2023"/>
      <sheetName val="07 SEPTEMBER 2023"/>
      <sheetName val="08 SEPTEMBER 2023"/>
      <sheetName val="09 SEPTEMBER 2023"/>
      <sheetName val="11 SEPTEMBER 2023"/>
      <sheetName val="12 SEPTEMBER 2023"/>
      <sheetName val="13 SEPTEMBER 2023"/>
      <sheetName val="14 SEPTEMBER 2023"/>
      <sheetName val="15 SEPTEMBER 2023"/>
      <sheetName val="16 SEPTEMBER 2023"/>
      <sheetName val="18 SEPTEMBER 2023"/>
      <sheetName val="19 SEPTEMBER 2023"/>
      <sheetName val="20 SEPTEMBER 2023"/>
      <sheetName val="21 SEPTEMBER 2023"/>
      <sheetName val="22 SEPTEMBER 2023"/>
      <sheetName val="23 SEPTEMBER 2023"/>
      <sheetName val="25 SEPTEMBER 2023"/>
      <sheetName val="26 SEPTEMBER 2023"/>
      <sheetName val="27 SEPTEMBER 2023"/>
      <sheetName val="29 SEPTEMBER 2023"/>
      <sheetName val="30 SEPTEMBER 2023"/>
      <sheetName val="PEMBELIAN"/>
      <sheetName val="PEMAKAIAN OLI "/>
      <sheetName val="PEMAKAIAN PART"/>
      <sheetName val="PEMAKAIAN BAN"/>
      <sheetName val="BAN 750-16"/>
      <sheetName val="BAN 825-16"/>
      <sheetName val="BAN 1000-20 ORI"/>
      <sheetName val="BAN 1100-20"/>
      <sheetName val="BAN 1000-20 VULC"/>
      <sheetName val="BAN 900-20 "/>
    </sheetNames>
    <sheetDataSet>
      <sheetData sheetId="0">
        <row r="39">
          <cell r="Z39">
            <v>16854446</v>
          </cell>
        </row>
      </sheetData>
      <sheetData sheetId="1">
        <row r="77">
          <cell r="Z77">
            <v>44974247</v>
          </cell>
        </row>
      </sheetData>
      <sheetData sheetId="2">
        <row r="86">
          <cell r="Z86">
            <v>122266229</v>
          </cell>
        </row>
      </sheetData>
      <sheetData sheetId="3">
        <row r="38">
          <cell r="Z38">
            <v>29332816</v>
          </cell>
        </row>
      </sheetData>
      <sheetData sheetId="4">
        <row r="44">
          <cell r="Z44">
            <v>29681200</v>
          </cell>
        </row>
      </sheetData>
      <sheetData sheetId="5">
        <row r="46">
          <cell r="Z46">
            <v>20576714.574999999</v>
          </cell>
        </row>
      </sheetData>
      <sheetData sheetId="6">
        <row r="32">
          <cell r="Z32">
            <v>2192462.5</v>
          </cell>
        </row>
      </sheetData>
      <sheetData sheetId="7">
        <row r="60">
          <cell r="Z60">
            <v>42046969</v>
          </cell>
        </row>
      </sheetData>
      <sheetData sheetId="8">
        <row r="51">
          <cell r="Z51">
            <v>61485292.914999999</v>
          </cell>
        </row>
      </sheetData>
      <sheetData sheetId="9">
        <row r="29">
          <cell r="Z29">
            <v>6980570</v>
          </cell>
        </row>
      </sheetData>
      <sheetData sheetId="10">
        <row r="52">
          <cell r="Z52">
            <v>46642130</v>
          </cell>
        </row>
      </sheetData>
      <sheetData sheetId="11">
        <row r="46">
          <cell r="Z46">
            <v>16366325</v>
          </cell>
        </row>
      </sheetData>
      <sheetData sheetId="12">
        <row r="60">
          <cell r="Z60">
            <v>58007311</v>
          </cell>
        </row>
      </sheetData>
      <sheetData sheetId="13">
        <row r="60">
          <cell r="Z60">
            <v>34643846</v>
          </cell>
        </row>
      </sheetData>
      <sheetData sheetId="14">
        <row r="47">
          <cell r="Z47">
            <v>12459604.949999999</v>
          </cell>
        </row>
      </sheetData>
      <sheetData sheetId="15">
        <row r="38">
          <cell r="Z38">
            <v>19734621</v>
          </cell>
        </row>
      </sheetData>
      <sheetData sheetId="16">
        <row r="47">
          <cell r="X47">
            <v>37453440.811999999</v>
          </cell>
        </row>
      </sheetData>
      <sheetData sheetId="17">
        <row r="45">
          <cell r="X45">
            <v>19472097</v>
          </cell>
        </row>
      </sheetData>
      <sheetData sheetId="18">
        <row r="48">
          <cell r="X48">
            <v>36283608.670000002</v>
          </cell>
        </row>
      </sheetData>
      <sheetData sheetId="19">
        <row r="47">
          <cell r="X47">
            <v>16323989.5</v>
          </cell>
        </row>
      </sheetData>
      <sheetData sheetId="20">
        <row r="44">
          <cell r="X44">
            <v>46147254</v>
          </cell>
        </row>
      </sheetData>
      <sheetData sheetId="21">
        <row r="42">
          <cell r="X42">
            <v>14392347</v>
          </cell>
        </row>
      </sheetData>
      <sheetData sheetId="22">
        <row r="47">
          <cell r="X47">
            <v>45956902.5</v>
          </cell>
        </row>
      </sheetData>
      <sheetData sheetId="23">
        <row r="51">
          <cell r="X51">
            <v>16762895.886</v>
          </cell>
        </row>
      </sheetData>
      <sheetData sheetId="24">
        <row r="37">
          <cell r="X37">
            <v>24413885</v>
          </cell>
          <cell r="Y37">
            <v>821451205.30800009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3"/>
      <sheetName val="Sheet1"/>
      <sheetName val="FEB 23"/>
      <sheetName val="Sheet2"/>
      <sheetName val="MAR 23"/>
      <sheetName val="Sheet3"/>
      <sheetName val="APR 23"/>
      <sheetName val="Sheet4"/>
      <sheetName val="MEI 23"/>
      <sheetName val="Sheet5"/>
      <sheetName val="JUNI 23"/>
      <sheetName val="Sheet6"/>
      <sheetName val="JULI 23"/>
      <sheetName val="Sheet7"/>
      <sheetName val="AGUST 23"/>
      <sheetName val="Sheet8"/>
      <sheetName val="SEPT 23"/>
      <sheetName val="Sheet9"/>
      <sheetName val="OKT 23"/>
      <sheetName val="Sheet10"/>
      <sheetName val="-"/>
      <sheetName val="Sheet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34">
          <cell r="AB334">
            <v>63832110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 MASUK"/>
      <sheetName val="D.BIAYA"/>
      <sheetName val="ENTERTAINT"/>
      <sheetName val="MAINTENAN"/>
      <sheetName val="BBM"/>
      <sheetName val="GAJI"/>
      <sheetName val="LAIN-LAI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60">
          <cell r="F360">
            <v>18942000</v>
          </cell>
        </row>
      </sheetData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3"/>
      <sheetName val="Sheet1"/>
      <sheetName val="FEB 23"/>
      <sheetName val="Sheet2"/>
      <sheetName val="MAR 23"/>
      <sheetName val="Sheet3"/>
      <sheetName val="APR 23"/>
      <sheetName val="Sheet4"/>
      <sheetName val="MEI 23"/>
      <sheetName val="Sheet5"/>
      <sheetName val="JUNI 23"/>
      <sheetName val="Sheet7"/>
      <sheetName val="JULI 23"/>
      <sheetName val="Sheet8"/>
      <sheetName val="AGUST 23"/>
      <sheetName val="Sheet9"/>
      <sheetName val="SEPT 23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49">
          <cell r="J49">
            <v>29398846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ya Total"/>
      <sheetName val="Biaya Div Trans"/>
      <sheetName val="Sangu Truk"/>
      <sheetName val="Rincian Sangu"/>
      <sheetName val="Biaya Div. Paving"/>
      <sheetName val="Biaya Div. Gilingan"/>
      <sheetName val="Dana Kas"/>
      <sheetName val="Biaya untuk Malang "/>
      <sheetName val="Readymix Babat"/>
      <sheetName val="Biaya S 9088 JA"/>
      <sheetName val="STOK"/>
      <sheetName val="Readymix Kediri"/>
      <sheetName val="Lain-lain"/>
    </sheetNames>
    <sheetDataSet>
      <sheetData sheetId="0">
        <row r="2">
          <cell r="Q2">
            <v>28453500.001100004</v>
          </cell>
        </row>
      </sheetData>
      <sheetData sheetId="1" refreshError="1">
        <row r="135">
          <cell r="D135">
            <v>15233000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 MASUK"/>
      <sheetName val="TOTAL BIAYA"/>
      <sheetName val="Div Paving "/>
      <sheetName val="Div Gilingan "/>
      <sheetName val="Div Sumur Bor "/>
      <sheetName val="UJB MLG"/>
      <sheetName val="UJB KDR "/>
      <sheetName val="UJB BBT"/>
      <sheetName val="JOMBANG"/>
      <sheetName val="ENDE NTT"/>
      <sheetName val="STOK "/>
      <sheetName val="BAHAN BAKU GILING"/>
      <sheetName val="PUNTIR READYMIX "/>
      <sheetName val="LAIN-LAIN"/>
    </sheetNames>
    <sheetDataSet>
      <sheetData sheetId="0"/>
      <sheetData sheetId="1">
        <row r="2">
          <cell r="S2">
            <v>68122943.399999976</v>
          </cell>
        </row>
      </sheetData>
      <sheetData sheetId="2"/>
      <sheetData sheetId="3"/>
      <sheetData sheetId="4"/>
      <sheetData sheetId="5">
        <row r="75">
          <cell r="D75">
            <v>8256000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g"/>
      <sheetName val="kdr"/>
      <sheetName val="solar"/>
      <sheetName val="Gabungan"/>
      <sheetName val="lmg maret 23"/>
      <sheetName val="kdr maret 23"/>
      <sheetName val="Gabungan mart"/>
      <sheetName val="kdr apr"/>
      <sheetName val="lmg apr"/>
      <sheetName val="Gabungan April"/>
      <sheetName val="Lmg Mei"/>
      <sheetName val="Kdr Mei"/>
      <sheetName val="Gabungan Mei"/>
      <sheetName val="Kdr Juni 23"/>
      <sheetName val="Lmg Juni 23"/>
      <sheetName val="Gabungan Juni"/>
      <sheetName val="Lmg Agust 23"/>
      <sheetName val="Kdr Agust 23"/>
      <sheetName val="Gabungan Agust"/>
      <sheetName val="Lmg Sept 23"/>
      <sheetName val="Kdr Sept 23"/>
      <sheetName val="Gabungan Sept"/>
      <sheetName val="Lmg Okt 23"/>
      <sheetName val="Kdr Okt 23"/>
      <sheetName val="Gabungan Ok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4">
          <cell r="I34">
            <v>8142080</v>
          </cell>
        </row>
      </sheetData>
      <sheetData sheetId="20">
        <row r="35">
          <cell r="I35">
            <v>17220650</v>
          </cell>
        </row>
      </sheetData>
      <sheetData sheetId="21"/>
      <sheetData sheetId="22"/>
      <sheetData sheetId="23"/>
      <sheetData sheetId="2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 LOG DR MLNG"/>
      <sheetName val="SEP LOG PNTR"/>
      <sheetName val="OKT LOG DR MLNG "/>
      <sheetName val="OKT LOG PNTR"/>
      <sheetName val="NOV LOG DR MLNG"/>
      <sheetName val="NOV LOG PNTR"/>
      <sheetName val="Sept 2023 (MLG)"/>
    </sheetNames>
    <sheetDataSet>
      <sheetData sheetId="0"/>
      <sheetData sheetId="1"/>
      <sheetData sheetId="2"/>
      <sheetData sheetId="3"/>
      <sheetData sheetId="4"/>
      <sheetData sheetId="5"/>
      <sheetData sheetId="6">
        <row r="59">
          <cell r="J59">
            <v>23549000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97"/>
  <sheetViews>
    <sheetView workbookViewId="0">
      <selection activeCell="F16" sqref="F16"/>
    </sheetView>
  </sheetViews>
  <sheetFormatPr defaultColWidth="9" defaultRowHeight="21.95" customHeight="1" x14ac:dyDescent="0.25"/>
  <cols>
    <col min="1" max="1" width="7.140625" style="2" customWidth="1"/>
    <col min="2" max="2" width="38.5703125" style="2" customWidth="1"/>
    <col min="3" max="3" width="18.7109375" style="2" customWidth="1"/>
    <col min="4" max="4" width="8.42578125" style="1" customWidth="1"/>
    <col min="5" max="5" width="9" style="1"/>
    <col min="6" max="6" width="15.7109375" style="1" customWidth="1"/>
    <col min="7" max="7" width="17.140625" style="189" customWidth="1"/>
    <col min="8" max="8" width="18.28515625" style="189" customWidth="1"/>
    <col min="9" max="9" width="9" style="140" customWidth="1"/>
    <col min="10" max="10" width="9" style="140"/>
    <col min="11" max="11" width="20.85546875" style="249" customWidth="1"/>
    <col min="12" max="16384" width="9" style="2"/>
  </cols>
  <sheetData>
    <row r="1" spans="1:11" ht="21.95" customHeight="1" thickBot="1" x14ac:dyDescent="0.3">
      <c r="A1" s="684" t="s">
        <v>179</v>
      </c>
      <c r="B1" s="686" t="s">
        <v>656</v>
      </c>
      <c r="C1" s="687"/>
      <c r="D1" s="687"/>
      <c r="E1" s="687"/>
      <c r="F1" s="687"/>
      <c r="G1" s="687"/>
      <c r="H1" s="235"/>
      <c r="I1" s="688" t="s">
        <v>683</v>
      </c>
      <c r="J1" s="689"/>
      <c r="K1" s="690"/>
    </row>
    <row r="2" spans="1:11" ht="21.95" customHeight="1" x14ac:dyDescent="0.25">
      <c r="A2" s="685"/>
      <c r="B2" s="236" t="s">
        <v>180</v>
      </c>
      <c r="C2" s="236" t="s">
        <v>181</v>
      </c>
      <c r="D2" s="236" t="s">
        <v>2</v>
      </c>
      <c r="E2" s="236" t="s">
        <v>182</v>
      </c>
      <c r="F2" s="236" t="s">
        <v>183</v>
      </c>
      <c r="G2" s="237" t="s">
        <v>184</v>
      </c>
      <c r="H2" s="237" t="s">
        <v>185</v>
      </c>
      <c r="I2" s="260" t="s">
        <v>2</v>
      </c>
      <c r="J2" s="260" t="s">
        <v>49</v>
      </c>
      <c r="K2" s="261" t="s">
        <v>185</v>
      </c>
    </row>
    <row r="3" spans="1:11" ht="21.95" customHeight="1" x14ac:dyDescent="0.25">
      <c r="A3" s="133">
        <v>1</v>
      </c>
      <c r="B3" s="132" t="s">
        <v>186</v>
      </c>
      <c r="C3" s="132" t="s">
        <v>187</v>
      </c>
      <c r="D3" s="133">
        <v>2</v>
      </c>
      <c r="E3" s="133" t="s">
        <v>39</v>
      </c>
      <c r="F3" s="133"/>
      <c r="G3" s="238">
        <v>865000</v>
      </c>
      <c r="H3" s="238">
        <f t="shared" ref="H3:H66" si="0">D3*G3</f>
        <v>1730000</v>
      </c>
      <c r="I3" s="136">
        <v>0</v>
      </c>
      <c r="J3" s="136" t="s">
        <v>39</v>
      </c>
      <c r="K3" s="239">
        <f>I3*G3</f>
        <v>0</v>
      </c>
    </row>
    <row r="4" spans="1:11" ht="21.95" customHeight="1" x14ac:dyDescent="0.25">
      <c r="A4" s="59">
        <v>2</v>
      </c>
      <c r="B4" s="58" t="s">
        <v>188</v>
      </c>
      <c r="C4" s="58" t="s">
        <v>189</v>
      </c>
      <c r="D4" s="59">
        <v>8</v>
      </c>
      <c r="E4" s="59" t="s">
        <v>39</v>
      </c>
      <c r="F4" s="240">
        <v>45112</v>
      </c>
      <c r="G4" s="241">
        <v>230000</v>
      </c>
      <c r="H4" s="241">
        <f t="shared" si="0"/>
        <v>1840000</v>
      </c>
      <c r="I4" s="137">
        <v>6</v>
      </c>
      <c r="J4" s="137" t="s">
        <v>39</v>
      </c>
      <c r="K4" s="242">
        <f t="shared" ref="K4:K67" si="1">I4*G4</f>
        <v>1380000</v>
      </c>
    </row>
    <row r="5" spans="1:11" ht="21.95" customHeight="1" x14ac:dyDescent="0.25">
      <c r="A5" s="59">
        <v>3</v>
      </c>
      <c r="B5" s="58" t="s">
        <v>140</v>
      </c>
      <c r="C5" s="58" t="s">
        <v>141</v>
      </c>
      <c r="D5" s="59">
        <v>8</v>
      </c>
      <c r="E5" s="59" t="s">
        <v>39</v>
      </c>
      <c r="F5" s="240">
        <v>45141</v>
      </c>
      <c r="G5" s="241">
        <v>220000</v>
      </c>
      <c r="H5" s="241">
        <f t="shared" si="0"/>
        <v>1760000</v>
      </c>
      <c r="I5" s="137">
        <v>4</v>
      </c>
      <c r="J5" s="137" t="s">
        <v>39</v>
      </c>
      <c r="K5" s="242">
        <f t="shared" si="1"/>
        <v>880000</v>
      </c>
    </row>
    <row r="6" spans="1:11" ht="21.95" customHeight="1" x14ac:dyDescent="0.25">
      <c r="A6" s="59">
        <v>4</v>
      </c>
      <c r="B6" s="58" t="s">
        <v>190</v>
      </c>
      <c r="C6" s="58" t="s">
        <v>191</v>
      </c>
      <c r="D6" s="59">
        <v>1</v>
      </c>
      <c r="E6" s="59" t="s">
        <v>39</v>
      </c>
      <c r="F6" s="117">
        <v>44632</v>
      </c>
      <c r="G6" s="241">
        <v>411500</v>
      </c>
      <c r="H6" s="241">
        <f t="shared" si="0"/>
        <v>411500</v>
      </c>
      <c r="I6" s="137">
        <v>1</v>
      </c>
      <c r="J6" s="137" t="s">
        <v>39</v>
      </c>
      <c r="K6" s="242">
        <f t="shared" si="1"/>
        <v>411500</v>
      </c>
    </row>
    <row r="7" spans="1:11" ht="21.95" customHeight="1" x14ac:dyDescent="0.25">
      <c r="A7" s="59">
        <v>5</v>
      </c>
      <c r="B7" s="57" t="s">
        <v>192</v>
      </c>
      <c r="C7" s="58" t="s">
        <v>193</v>
      </c>
      <c r="D7" s="59">
        <v>1</v>
      </c>
      <c r="E7" s="59" t="s">
        <v>39</v>
      </c>
      <c r="F7" s="118" t="s">
        <v>194</v>
      </c>
      <c r="G7" s="243">
        <v>910000</v>
      </c>
      <c r="H7" s="241">
        <f t="shared" si="0"/>
        <v>910000</v>
      </c>
      <c r="I7" s="137">
        <v>1</v>
      </c>
      <c r="J7" s="137" t="s">
        <v>39</v>
      </c>
      <c r="K7" s="242">
        <f t="shared" si="1"/>
        <v>910000</v>
      </c>
    </row>
    <row r="8" spans="1:11" ht="21.95" customHeight="1" x14ac:dyDescent="0.25">
      <c r="A8" s="59">
        <v>6</v>
      </c>
      <c r="B8" s="57" t="s">
        <v>195</v>
      </c>
      <c r="C8" s="57" t="s">
        <v>196</v>
      </c>
      <c r="D8" s="59">
        <v>1</v>
      </c>
      <c r="E8" s="59" t="s">
        <v>39</v>
      </c>
      <c r="F8" s="119">
        <v>44249</v>
      </c>
      <c r="G8" s="241">
        <v>605000</v>
      </c>
      <c r="H8" s="241">
        <f t="shared" si="0"/>
        <v>605000</v>
      </c>
      <c r="I8" s="137">
        <v>0</v>
      </c>
      <c r="J8" s="137" t="s">
        <v>39</v>
      </c>
      <c r="K8" s="242">
        <f t="shared" si="1"/>
        <v>0</v>
      </c>
    </row>
    <row r="9" spans="1:11" ht="21.95" customHeight="1" x14ac:dyDescent="0.25">
      <c r="A9" s="59">
        <v>7</v>
      </c>
      <c r="B9" s="58" t="s">
        <v>197</v>
      </c>
      <c r="C9" s="58" t="s">
        <v>165</v>
      </c>
      <c r="D9" s="59">
        <v>1</v>
      </c>
      <c r="E9" s="59" t="s">
        <v>39</v>
      </c>
      <c r="F9" s="117">
        <v>45109</v>
      </c>
      <c r="G9" s="241">
        <v>810000</v>
      </c>
      <c r="H9" s="241">
        <f t="shared" si="0"/>
        <v>810000</v>
      </c>
      <c r="I9" s="137">
        <v>1</v>
      </c>
      <c r="J9" s="137" t="s">
        <v>39</v>
      </c>
      <c r="K9" s="242">
        <f t="shared" si="1"/>
        <v>810000</v>
      </c>
    </row>
    <row r="10" spans="1:11" ht="21.95" customHeight="1" x14ac:dyDescent="0.25">
      <c r="A10" s="59">
        <v>8</v>
      </c>
      <c r="B10" s="58" t="s">
        <v>198</v>
      </c>
      <c r="C10" s="58" t="s">
        <v>199</v>
      </c>
      <c r="D10" s="59">
        <v>1</v>
      </c>
      <c r="E10" s="59" t="s">
        <v>39</v>
      </c>
      <c r="F10" s="117" t="s">
        <v>200</v>
      </c>
      <c r="G10" s="241">
        <v>790000</v>
      </c>
      <c r="H10" s="241">
        <f t="shared" si="0"/>
        <v>790000</v>
      </c>
      <c r="I10" s="137">
        <v>1</v>
      </c>
      <c r="J10" s="137" t="s">
        <v>39</v>
      </c>
      <c r="K10" s="242">
        <f t="shared" si="1"/>
        <v>790000</v>
      </c>
    </row>
    <row r="11" spans="1:11" ht="21.95" customHeight="1" x14ac:dyDescent="0.25">
      <c r="A11" s="59">
        <v>9</v>
      </c>
      <c r="B11" s="58" t="s">
        <v>201</v>
      </c>
      <c r="C11" s="58" t="s">
        <v>202</v>
      </c>
      <c r="D11" s="59">
        <v>8</v>
      </c>
      <c r="E11" s="59" t="s">
        <v>39</v>
      </c>
      <c r="F11" s="240">
        <v>45167</v>
      </c>
      <c r="G11" s="243">
        <v>4250000</v>
      </c>
      <c r="H11" s="241">
        <f t="shared" si="0"/>
        <v>34000000</v>
      </c>
      <c r="I11" s="137">
        <v>8</v>
      </c>
      <c r="J11" s="137" t="s">
        <v>39</v>
      </c>
      <c r="K11" s="242">
        <f>I11*G11</f>
        <v>34000000</v>
      </c>
    </row>
    <row r="12" spans="1:11" ht="21.95" customHeight="1" x14ac:dyDescent="0.25">
      <c r="A12" s="59">
        <v>10</v>
      </c>
      <c r="B12" s="58" t="s">
        <v>80</v>
      </c>
      <c r="C12" s="58" t="s">
        <v>202</v>
      </c>
      <c r="D12" s="59">
        <v>4</v>
      </c>
      <c r="E12" s="59" t="s">
        <v>42</v>
      </c>
      <c r="F12" s="240">
        <v>45147</v>
      </c>
      <c r="G12" s="243">
        <v>3575000</v>
      </c>
      <c r="H12" s="241">
        <f t="shared" si="0"/>
        <v>14300000</v>
      </c>
      <c r="I12" s="137">
        <v>1</v>
      </c>
      <c r="J12" s="137" t="s">
        <v>39</v>
      </c>
      <c r="K12" s="242">
        <f>I12*G12</f>
        <v>3575000</v>
      </c>
    </row>
    <row r="13" spans="1:11" ht="21.95" customHeight="1" x14ac:dyDescent="0.25">
      <c r="A13" s="59">
        <v>11</v>
      </c>
      <c r="B13" s="58" t="s">
        <v>203</v>
      </c>
      <c r="C13" s="58" t="s">
        <v>204</v>
      </c>
      <c r="D13" s="59">
        <v>2</v>
      </c>
      <c r="E13" s="59" t="s">
        <v>39</v>
      </c>
      <c r="F13" s="117" t="s">
        <v>205</v>
      </c>
      <c r="G13" s="241">
        <v>7000000</v>
      </c>
      <c r="H13" s="241">
        <f t="shared" si="0"/>
        <v>14000000</v>
      </c>
      <c r="I13" s="137">
        <v>0</v>
      </c>
      <c r="J13" s="137" t="s">
        <v>39</v>
      </c>
      <c r="K13" s="242">
        <f t="shared" si="1"/>
        <v>0</v>
      </c>
    </row>
    <row r="14" spans="1:11" ht="21.95" customHeight="1" x14ac:dyDescent="0.25">
      <c r="A14" s="59">
        <v>12</v>
      </c>
      <c r="B14" s="58" t="s">
        <v>128</v>
      </c>
      <c r="C14" s="58" t="s">
        <v>202</v>
      </c>
      <c r="D14" s="8">
        <v>6</v>
      </c>
      <c r="E14" s="8" t="s">
        <v>206</v>
      </c>
      <c r="F14" s="240">
        <v>45160</v>
      </c>
      <c r="G14" s="241">
        <v>2175000</v>
      </c>
      <c r="H14" s="241">
        <f t="shared" si="0"/>
        <v>13050000</v>
      </c>
      <c r="I14" s="137">
        <v>6</v>
      </c>
      <c r="J14" s="137" t="s">
        <v>206</v>
      </c>
      <c r="K14" s="242">
        <f t="shared" si="1"/>
        <v>13050000</v>
      </c>
    </row>
    <row r="15" spans="1:11" ht="21.95" customHeight="1" x14ac:dyDescent="0.25">
      <c r="A15" s="59">
        <v>13</v>
      </c>
      <c r="B15" s="57" t="s">
        <v>494</v>
      </c>
      <c r="C15" s="58" t="s">
        <v>207</v>
      </c>
      <c r="D15" s="59">
        <v>30</v>
      </c>
      <c r="E15" s="59" t="s">
        <v>39</v>
      </c>
      <c r="F15" s="117" t="s">
        <v>495</v>
      </c>
      <c r="G15" s="241">
        <v>58150</v>
      </c>
      <c r="H15" s="241">
        <f t="shared" si="0"/>
        <v>1744500</v>
      </c>
      <c r="I15" s="137">
        <v>8</v>
      </c>
      <c r="J15" s="137" t="s">
        <v>39</v>
      </c>
      <c r="K15" s="242">
        <f t="shared" si="1"/>
        <v>465200</v>
      </c>
    </row>
    <row r="16" spans="1:11" ht="21.95" customHeight="1" x14ac:dyDescent="0.25">
      <c r="A16" s="59">
        <v>14</v>
      </c>
      <c r="B16" s="58" t="s">
        <v>208</v>
      </c>
      <c r="C16" s="58" t="s">
        <v>209</v>
      </c>
      <c r="D16" s="59">
        <v>5</v>
      </c>
      <c r="E16" s="59" t="s">
        <v>39</v>
      </c>
      <c r="F16" s="117" t="s">
        <v>210</v>
      </c>
      <c r="G16" s="241">
        <v>60000</v>
      </c>
      <c r="H16" s="241">
        <f t="shared" si="0"/>
        <v>300000</v>
      </c>
      <c r="I16" s="137">
        <v>7</v>
      </c>
      <c r="J16" s="137" t="s">
        <v>39</v>
      </c>
      <c r="K16" s="242">
        <f t="shared" si="1"/>
        <v>420000</v>
      </c>
    </row>
    <row r="17" spans="1:11" ht="21.95" customHeight="1" x14ac:dyDescent="0.25">
      <c r="A17" s="59">
        <v>15</v>
      </c>
      <c r="B17" s="57" t="s">
        <v>496</v>
      </c>
      <c r="C17" s="58" t="s">
        <v>211</v>
      </c>
      <c r="D17" s="59">
        <v>30</v>
      </c>
      <c r="E17" s="59" t="s">
        <v>39</v>
      </c>
      <c r="F17" s="117" t="s">
        <v>495</v>
      </c>
      <c r="G17" s="241">
        <v>58150</v>
      </c>
      <c r="H17" s="241">
        <f t="shared" si="0"/>
        <v>1744500</v>
      </c>
      <c r="I17" s="137">
        <v>7</v>
      </c>
      <c r="J17" s="137" t="s">
        <v>39</v>
      </c>
      <c r="K17" s="242">
        <f t="shared" si="1"/>
        <v>407050</v>
      </c>
    </row>
    <row r="18" spans="1:11" ht="21.95" customHeight="1" x14ac:dyDescent="0.25">
      <c r="A18" s="59">
        <v>16</v>
      </c>
      <c r="B18" s="58" t="s">
        <v>212</v>
      </c>
      <c r="C18" s="58" t="s">
        <v>213</v>
      </c>
      <c r="D18" s="59">
        <v>3</v>
      </c>
      <c r="E18" s="59" t="s">
        <v>39</v>
      </c>
      <c r="F18" s="117" t="s">
        <v>214</v>
      </c>
      <c r="G18" s="241">
        <v>55000</v>
      </c>
      <c r="H18" s="241">
        <f t="shared" si="0"/>
        <v>165000</v>
      </c>
      <c r="I18" s="137">
        <v>7</v>
      </c>
      <c r="J18" s="137" t="s">
        <v>39</v>
      </c>
      <c r="K18" s="242">
        <f t="shared" si="1"/>
        <v>385000</v>
      </c>
    </row>
    <row r="19" spans="1:11" ht="21.95" customHeight="1" x14ac:dyDescent="0.25">
      <c r="A19" s="59">
        <v>17</v>
      </c>
      <c r="B19" s="58" t="s">
        <v>215</v>
      </c>
      <c r="C19" s="58" t="s">
        <v>216</v>
      </c>
      <c r="D19" s="59">
        <v>3</v>
      </c>
      <c r="E19" s="59" t="s">
        <v>39</v>
      </c>
      <c r="F19" s="117">
        <v>44260</v>
      </c>
      <c r="G19" s="241">
        <v>45000</v>
      </c>
      <c r="H19" s="241">
        <f t="shared" si="0"/>
        <v>135000</v>
      </c>
      <c r="I19" s="137">
        <v>6</v>
      </c>
      <c r="J19" s="137" t="s">
        <v>39</v>
      </c>
      <c r="K19" s="242">
        <f t="shared" si="1"/>
        <v>270000</v>
      </c>
    </row>
    <row r="20" spans="1:11" ht="21.95" customHeight="1" x14ac:dyDescent="0.25">
      <c r="A20" s="59">
        <v>18</v>
      </c>
      <c r="B20" s="58" t="s">
        <v>217</v>
      </c>
      <c r="C20" s="58" t="s">
        <v>218</v>
      </c>
      <c r="D20" s="59">
        <v>3</v>
      </c>
      <c r="E20" s="59" t="s">
        <v>39</v>
      </c>
      <c r="F20" s="117">
        <v>44260</v>
      </c>
      <c r="G20" s="241">
        <v>45000</v>
      </c>
      <c r="H20" s="241">
        <f t="shared" si="0"/>
        <v>135000</v>
      </c>
      <c r="I20" s="137">
        <v>1</v>
      </c>
      <c r="J20" s="137" t="s">
        <v>39</v>
      </c>
      <c r="K20" s="242">
        <f t="shared" si="1"/>
        <v>45000</v>
      </c>
    </row>
    <row r="21" spans="1:11" ht="21.95" customHeight="1" x14ac:dyDescent="0.25">
      <c r="A21" s="59">
        <v>19</v>
      </c>
      <c r="B21" s="58" t="s">
        <v>143</v>
      </c>
      <c r="C21" s="58" t="s">
        <v>144</v>
      </c>
      <c r="D21" s="8">
        <v>32</v>
      </c>
      <c r="E21" s="59" t="s">
        <v>39</v>
      </c>
      <c r="F21" s="240">
        <v>45141</v>
      </c>
      <c r="G21" s="241">
        <v>28000</v>
      </c>
      <c r="H21" s="241">
        <f t="shared" si="0"/>
        <v>896000</v>
      </c>
      <c r="I21" s="137">
        <v>30</v>
      </c>
      <c r="J21" s="137" t="s">
        <v>39</v>
      </c>
      <c r="K21" s="242">
        <f t="shared" si="1"/>
        <v>840000</v>
      </c>
    </row>
    <row r="22" spans="1:11" ht="21.95" customHeight="1" x14ac:dyDescent="0.25">
      <c r="A22" s="59">
        <v>20</v>
      </c>
      <c r="B22" s="63" t="s">
        <v>219</v>
      </c>
      <c r="C22" s="57" t="s">
        <v>220</v>
      </c>
      <c r="D22" s="59">
        <v>2</v>
      </c>
      <c r="E22" s="59" t="s">
        <v>39</v>
      </c>
      <c r="F22" s="118" t="s">
        <v>194</v>
      </c>
      <c r="G22" s="241">
        <v>9200000</v>
      </c>
      <c r="H22" s="241">
        <f t="shared" si="0"/>
        <v>18400000</v>
      </c>
      <c r="I22" s="137">
        <v>0</v>
      </c>
      <c r="J22" s="137" t="s">
        <v>39</v>
      </c>
      <c r="K22" s="242">
        <f t="shared" si="1"/>
        <v>0</v>
      </c>
    </row>
    <row r="23" spans="1:11" ht="21.95" customHeight="1" x14ac:dyDescent="0.25">
      <c r="A23" s="59">
        <v>21</v>
      </c>
      <c r="B23" s="58" t="s">
        <v>221</v>
      </c>
      <c r="C23" s="58" t="s">
        <v>222</v>
      </c>
      <c r="D23" s="59">
        <v>1</v>
      </c>
      <c r="E23" s="59" t="s">
        <v>39</v>
      </c>
      <c r="F23" s="117" t="s">
        <v>223</v>
      </c>
      <c r="G23" s="241">
        <v>5000000</v>
      </c>
      <c r="H23" s="241">
        <f t="shared" si="0"/>
        <v>5000000</v>
      </c>
      <c r="I23" s="137">
        <v>0</v>
      </c>
      <c r="J23" s="137" t="s">
        <v>39</v>
      </c>
      <c r="K23" s="242">
        <f t="shared" si="1"/>
        <v>0</v>
      </c>
    </row>
    <row r="24" spans="1:11" ht="21.95" customHeight="1" x14ac:dyDescent="0.25">
      <c r="A24" s="59">
        <v>22</v>
      </c>
      <c r="B24" s="58" t="s">
        <v>224</v>
      </c>
      <c r="C24" s="58" t="s">
        <v>225</v>
      </c>
      <c r="D24" s="8">
        <v>4</v>
      </c>
      <c r="E24" s="59" t="s">
        <v>39</v>
      </c>
      <c r="F24" s="120" t="s">
        <v>226</v>
      </c>
      <c r="G24" s="241">
        <v>330000</v>
      </c>
      <c r="H24" s="241">
        <f t="shared" si="0"/>
        <v>1320000</v>
      </c>
      <c r="I24" s="137">
        <v>0</v>
      </c>
      <c r="J24" s="137" t="s">
        <v>39</v>
      </c>
      <c r="K24" s="242">
        <f t="shared" si="1"/>
        <v>0</v>
      </c>
    </row>
    <row r="25" spans="1:11" ht="21.95" customHeight="1" x14ac:dyDescent="0.25">
      <c r="A25" s="59">
        <v>23</v>
      </c>
      <c r="B25" s="58" t="s">
        <v>227</v>
      </c>
      <c r="C25" s="58" t="s">
        <v>228</v>
      </c>
      <c r="D25" s="59">
        <v>2</v>
      </c>
      <c r="E25" s="59" t="s">
        <v>39</v>
      </c>
      <c r="F25" s="121" t="s">
        <v>229</v>
      </c>
      <c r="G25" s="243">
        <v>223500</v>
      </c>
      <c r="H25" s="241">
        <f t="shared" si="0"/>
        <v>447000</v>
      </c>
      <c r="I25" s="137">
        <v>0</v>
      </c>
      <c r="J25" s="137" t="s">
        <v>39</v>
      </c>
      <c r="K25" s="242">
        <f t="shared" si="1"/>
        <v>0</v>
      </c>
    </row>
    <row r="26" spans="1:11" ht="21.95" customHeight="1" x14ac:dyDescent="0.25">
      <c r="A26" s="59">
        <v>24</v>
      </c>
      <c r="B26" s="58" t="s">
        <v>230</v>
      </c>
      <c r="C26" s="58" t="s">
        <v>231</v>
      </c>
      <c r="D26" s="59">
        <v>2</v>
      </c>
      <c r="E26" s="59" t="s">
        <v>42</v>
      </c>
      <c r="F26" s="121" t="s">
        <v>229</v>
      </c>
      <c r="G26" s="243">
        <v>184000</v>
      </c>
      <c r="H26" s="241">
        <f t="shared" si="0"/>
        <v>368000</v>
      </c>
      <c r="I26" s="137">
        <v>0</v>
      </c>
      <c r="J26" s="137" t="s">
        <v>39</v>
      </c>
      <c r="K26" s="242">
        <f t="shared" si="1"/>
        <v>0</v>
      </c>
    </row>
    <row r="27" spans="1:11" ht="21.95" customHeight="1" x14ac:dyDescent="0.25">
      <c r="A27" s="59">
        <v>25</v>
      </c>
      <c r="B27" s="58" t="s">
        <v>232</v>
      </c>
      <c r="C27" s="58" t="s">
        <v>233</v>
      </c>
      <c r="D27" s="59">
        <v>6</v>
      </c>
      <c r="E27" s="59" t="s">
        <v>39</v>
      </c>
      <c r="F27" s="121" t="s">
        <v>229</v>
      </c>
      <c r="G27" s="243">
        <v>165500</v>
      </c>
      <c r="H27" s="241">
        <f t="shared" si="0"/>
        <v>993000</v>
      </c>
      <c r="I27" s="137">
        <v>0</v>
      </c>
      <c r="J27" s="137" t="s">
        <v>39</v>
      </c>
      <c r="K27" s="242">
        <f t="shared" si="1"/>
        <v>0</v>
      </c>
    </row>
    <row r="28" spans="1:11" ht="21.95" customHeight="1" x14ac:dyDescent="0.25">
      <c r="A28" s="59">
        <v>26</v>
      </c>
      <c r="B28" s="58" t="s">
        <v>234</v>
      </c>
      <c r="C28" s="58" t="s">
        <v>235</v>
      </c>
      <c r="D28" s="8">
        <v>2</v>
      </c>
      <c r="E28" s="59" t="s">
        <v>39</v>
      </c>
      <c r="F28" s="120" t="s">
        <v>236</v>
      </c>
      <c r="G28" s="241">
        <v>95000</v>
      </c>
      <c r="H28" s="241">
        <f t="shared" si="0"/>
        <v>190000</v>
      </c>
      <c r="I28" s="137">
        <v>0</v>
      </c>
      <c r="J28" s="137" t="s">
        <v>39</v>
      </c>
      <c r="K28" s="242">
        <f t="shared" si="1"/>
        <v>0</v>
      </c>
    </row>
    <row r="29" spans="1:11" ht="21.95" customHeight="1" x14ac:dyDescent="0.25">
      <c r="A29" s="59">
        <v>27</v>
      </c>
      <c r="B29" s="57" t="s">
        <v>237</v>
      </c>
      <c r="C29" s="58" t="s">
        <v>238</v>
      </c>
      <c r="D29" s="59">
        <v>4</v>
      </c>
      <c r="E29" s="59" t="s">
        <v>39</v>
      </c>
      <c r="F29" s="121" t="s">
        <v>229</v>
      </c>
      <c r="G29" s="243">
        <v>227000</v>
      </c>
      <c r="H29" s="241">
        <f t="shared" si="0"/>
        <v>908000</v>
      </c>
      <c r="I29" s="137">
        <v>2</v>
      </c>
      <c r="J29" s="137" t="s">
        <v>39</v>
      </c>
      <c r="K29" s="242">
        <f t="shared" si="1"/>
        <v>454000</v>
      </c>
    </row>
    <row r="30" spans="1:11" ht="21.95" customHeight="1" x14ac:dyDescent="0.25">
      <c r="A30" s="59">
        <v>28</v>
      </c>
      <c r="B30" s="58" t="s">
        <v>657</v>
      </c>
      <c r="C30" s="58" t="s">
        <v>239</v>
      </c>
      <c r="D30" s="59">
        <v>5</v>
      </c>
      <c r="E30" s="59" t="s">
        <v>39</v>
      </c>
      <c r="F30" s="240">
        <v>45135</v>
      </c>
      <c r="G30" s="241">
        <v>290000</v>
      </c>
      <c r="H30" s="241">
        <f t="shared" si="0"/>
        <v>1450000</v>
      </c>
      <c r="I30" s="137">
        <v>5</v>
      </c>
      <c r="J30" s="137" t="s">
        <v>39</v>
      </c>
      <c r="K30" s="242">
        <f t="shared" si="1"/>
        <v>1450000</v>
      </c>
    </row>
    <row r="31" spans="1:11" ht="21.95" customHeight="1" x14ac:dyDescent="0.25">
      <c r="A31" s="59">
        <v>29</v>
      </c>
      <c r="B31" s="58" t="s">
        <v>580</v>
      </c>
      <c r="C31" s="58" t="s">
        <v>134</v>
      </c>
      <c r="D31" s="59">
        <v>11</v>
      </c>
      <c r="E31" s="59" t="s">
        <v>39</v>
      </c>
      <c r="F31" s="240">
        <v>45135</v>
      </c>
      <c r="G31" s="241">
        <v>202500</v>
      </c>
      <c r="H31" s="241">
        <f t="shared" si="0"/>
        <v>2227500</v>
      </c>
      <c r="I31" s="137">
        <v>8</v>
      </c>
      <c r="J31" s="137" t="s">
        <v>39</v>
      </c>
      <c r="K31" s="242">
        <f t="shared" si="1"/>
        <v>1620000</v>
      </c>
    </row>
    <row r="32" spans="1:11" ht="21.95" customHeight="1" x14ac:dyDescent="0.25">
      <c r="A32" s="59">
        <v>30</v>
      </c>
      <c r="B32" s="58" t="s">
        <v>40</v>
      </c>
      <c r="C32" s="58" t="s">
        <v>75</v>
      </c>
      <c r="D32" s="8">
        <v>21</v>
      </c>
      <c r="E32" s="59" t="s">
        <v>39</v>
      </c>
      <c r="F32" s="240">
        <v>45135</v>
      </c>
      <c r="G32" s="241">
        <v>188000</v>
      </c>
      <c r="H32" s="241">
        <f t="shared" si="0"/>
        <v>3948000</v>
      </c>
      <c r="I32" s="137">
        <v>11</v>
      </c>
      <c r="J32" s="137" t="s">
        <v>39</v>
      </c>
      <c r="K32" s="242">
        <f t="shared" si="1"/>
        <v>2068000</v>
      </c>
    </row>
    <row r="33" spans="1:11" ht="21.95" customHeight="1" x14ac:dyDescent="0.25">
      <c r="A33" s="59">
        <v>31</v>
      </c>
      <c r="B33" s="58" t="s">
        <v>92</v>
      </c>
      <c r="C33" s="58" t="s">
        <v>99</v>
      </c>
      <c r="D33" s="8">
        <v>20</v>
      </c>
      <c r="E33" s="59" t="s">
        <v>39</v>
      </c>
      <c r="F33" s="240">
        <v>45135</v>
      </c>
      <c r="G33" s="241">
        <v>186000</v>
      </c>
      <c r="H33" s="241">
        <f t="shared" si="0"/>
        <v>3720000</v>
      </c>
      <c r="I33" s="137">
        <v>11</v>
      </c>
      <c r="J33" s="137" t="s">
        <v>39</v>
      </c>
      <c r="K33" s="242">
        <f t="shared" si="1"/>
        <v>2046000</v>
      </c>
    </row>
    <row r="34" spans="1:11" ht="21.95" customHeight="1" x14ac:dyDescent="0.25">
      <c r="A34" s="59">
        <v>32</v>
      </c>
      <c r="B34" s="58" t="s">
        <v>579</v>
      </c>
      <c r="C34" s="63" t="s">
        <v>78</v>
      </c>
      <c r="D34" s="59">
        <v>15</v>
      </c>
      <c r="E34" s="59" t="s">
        <v>42</v>
      </c>
      <c r="F34" s="240">
        <v>45135</v>
      </c>
      <c r="G34" s="243">
        <v>124000</v>
      </c>
      <c r="H34" s="241">
        <f t="shared" si="0"/>
        <v>1860000</v>
      </c>
      <c r="I34" s="137">
        <v>8</v>
      </c>
      <c r="J34" s="137" t="s">
        <v>39</v>
      </c>
      <c r="K34" s="242">
        <f t="shared" si="1"/>
        <v>992000</v>
      </c>
    </row>
    <row r="35" spans="1:11" ht="21.95" customHeight="1" x14ac:dyDescent="0.25">
      <c r="A35" s="59">
        <v>33</v>
      </c>
      <c r="B35" s="58" t="s">
        <v>617</v>
      </c>
      <c r="C35" s="58" t="s">
        <v>163</v>
      </c>
      <c r="D35" s="59">
        <v>15</v>
      </c>
      <c r="E35" s="59" t="s">
        <v>39</v>
      </c>
      <c r="F35" s="240">
        <v>45135</v>
      </c>
      <c r="G35" s="243">
        <v>80500</v>
      </c>
      <c r="H35" s="241">
        <f t="shared" si="0"/>
        <v>1207500</v>
      </c>
      <c r="I35" s="137">
        <v>8</v>
      </c>
      <c r="J35" s="137" t="s">
        <v>39</v>
      </c>
      <c r="K35" s="242">
        <f t="shared" si="1"/>
        <v>644000</v>
      </c>
    </row>
    <row r="36" spans="1:11" ht="21.95" customHeight="1" x14ac:dyDescent="0.25">
      <c r="A36" s="59">
        <v>34</v>
      </c>
      <c r="B36" s="57" t="s">
        <v>240</v>
      </c>
      <c r="C36" s="58" t="s">
        <v>241</v>
      </c>
      <c r="D36" s="59">
        <v>1</v>
      </c>
      <c r="E36" s="59" t="s">
        <v>39</v>
      </c>
      <c r="F36" s="118" t="s">
        <v>242</v>
      </c>
      <c r="G36" s="241">
        <v>345000</v>
      </c>
      <c r="H36" s="241">
        <f t="shared" si="0"/>
        <v>345000</v>
      </c>
      <c r="I36" s="137">
        <v>1</v>
      </c>
      <c r="J36" s="137" t="s">
        <v>39</v>
      </c>
      <c r="K36" s="242">
        <f t="shared" si="1"/>
        <v>345000</v>
      </c>
    </row>
    <row r="37" spans="1:11" ht="21.95" customHeight="1" x14ac:dyDescent="0.25">
      <c r="A37" s="59">
        <v>35</v>
      </c>
      <c r="B37" s="58" t="s">
        <v>243</v>
      </c>
      <c r="C37" s="58" t="s">
        <v>244</v>
      </c>
      <c r="D37" s="8">
        <v>4</v>
      </c>
      <c r="E37" s="59" t="s">
        <v>39</v>
      </c>
      <c r="F37" s="240">
        <v>45119</v>
      </c>
      <c r="G37" s="241">
        <v>40000</v>
      </c>
      <c r="H37" s="241">
        <f t="shared" si="0"/>
        <v>160000</v>
      </c>
      <c r="I37" s="137">
        <v>4</v>
      </c>
      <c r="J37" s="137" t="s">
        <v>39</v>
      </c>
      <c r="K37" s="242">
        <f t="shared" si="1"/>
        <v>160000</v>
      </c>
    </row>
    <row r="38" spans="1:11" ht="21.95" customHeight="1" x14ac:dyDescent="0.25">
      <c r="A38" s="59">
        <v>36</v>
      </c>
      <c r="B38" s="58" t="s">
        <v>245</v>
      </c>
      <c r="C38" s="58" t="s">
        <v>246</v>
      </c>
      <c r="D38" s="8">
        <v>100</v>
      </c>
      <c r="E38" s="59" t="s">
        <v>45</v>
      </c>
      <c r="F38" s="120" t="s">
        <v>247</v>
      </c>
      <c r="G38" s="241">
        <v>148000</v>
      </c>
      <c r="H38" s="241">
        <f t="shared" si="0"/>
        <v>14800000</v>
      </c>
      <c r="I38" s="137">
        <v>42</v>
      </c>
      <c r="J38" s="137" t="s">
        <v>45</v>
      </c>
      <c r="K38" s="242">
        <f t="shared" si="1"/>
        <v>6216000</v>
      </c>
    </row>
    <row r="39" spans="1:11" ht="21.95" customHeight="1" x14ac:dyDescent="0.25">
      <c r="A39" s="59">
        <v>37</v>
      </c>
      <c r="B39" s="58" t="s">
        <v>658</v>
      </c>
      <c r="C39" s="58" t="s">
        <v>165</v>
      </c>
      <c r="D39" s="59">
        <v>1</v>
      </c>
      <c r="E39" s="8" t="s">
        <v>206</v>
      </c>
      <c r="F39" s="240">
        <v>45133</v>
      </c>
      <c r="G39" s="241">
        <v>685000</v>
      </c>
      <c r="H39" s="241">
        <f t="shared" si="0"/>
        <v>685000</v>
      </c>
      <c r="I39" s="137">
        <v>1</v>
      </c>
      <c r="J39" s="137" t="s">
        <v>206</v>
      </c>
      <c r="K39" s="242">
        <f t="shared" si="1"/>
        <v>685000</v>
      </c>
    </row>
    <row r="40" spans="1:11" ht="21.95" customHeight="1" x14ac:dyDescent="0.25">
      <c r="A40" s="59">
        <v>38</v>
      </c>
      <c r="B40" s="57" t="s">
        <v>248</v>
      </c>
      <c r="C40" s="63" t="s">
        <v>249</v>
      </c>
      <c r="D40" s="59">
        <v>1</v>
      </c>
      <c r="E40" s="59" t="s">
        <v>39</v>
      </c>
      <c r="F40" s="117" t="s">
        <v>250</v>
      </c>
      <c r="G40" s="241">
        <v>75000</v>
      </c>
      <c r="H40" s="241">
        <f t="shared" si="0"/>
        <v>75000</v>
      </c>
      <c r="I40" s="137">
        <v>1</v>
      </c>
      <c r="J40" s="137" t="s">
        <v>39</v>
      </c>
      <c r="K40" s="242">
        <f t="shared" si="1"/>
        <v>75000</v>
      </c>
    </row>
    <row r="41" spans="1:11" ht="21.95" customHeight="1" x14ac:dyDescent="0.25">
      <c r="A41" s="59">
        <v>39</v>
      </c>
      <c r="B41" s="63" t="s">
        <v>251</v>
      </c>
      <c r="C41" s="63" t="s">
        <v>252</v>
      </c>
      <c r="D41" s="59">
        <v>2</v>
      </c>
      <c r="E41" s="59" t="s">
        <v>39</v>
      </c>
      <c r="F41" s="117" t="s">
        <v>250</v>
      </c>
      <c r="G41" s="241">
        <v>75000</v>
      </c>
      <c r="H41" s="241">
        <f t="shared" si="0"/>
        <v>150000</v>
      </c>
      <c r="I41" s="137">
        <v>0</v>
      </c>
      <c r="J41" s="137" t="s">
        <v>39</v>
      </c>
      <c r="K41" s="242">
        <f t="shared" si="1"/>
        <v>0</v>
      </c>
    </row>
    <row r="42" spans="1:11" ht="21.95" customHeight="1" x14ac:dyDescent="0.25">
      <c r="A42" s="59">
        <v>40</v>
      </c>
      <c r="B42" s="58" t="s">
        <v>253</v>
      </c>
      <c r="C42" s="58" t="s">
        <v>24</v>
      </c>
      <c r="D42" s="59">
        <v>10</v>
      </c>
      <c r="E42" s="8" t="s">
        <v>206</v>
      </c>
      <c r="F42" s="120">
        <v>44990</v>
      </c>
      <c r="G42" s="241">
        <v>30000</v>
      </c>
      <c r="H42" s="241">
        <f t="shared" si="0"/>
        <v>300000</v>
      </c>
      <c r="I42" s="137">
        <v>10</v>
      </c>
      <c r="J42" s="137" t="s">
        <v>206</v>
      </c>
      <c r="K42" s="242">
        <f t="shared" si="1"/>
        <v>300000</v>
      </c>
    </row>
    <row r="43" spans="1:11" ht="21.95" customHeight="1" x14ac:dyDescent="0.25">
      <c r="A43" s="59">
        <v>41</v>
      </c>
      <c r="B43" s="63" t="s">
        <v>254</v>
      </c>
      <c r="C43" s="58" t="s">
        <v>255</v>
      </c>
      <c r="D43" s="122">
        <v>2</v>
      </c>
      <c r="E43" s="59" t="s">
        <v>39</v>
      </c>
      <c r="F43" s="59" t="s">
        <v>256</v>
      </c>
      <c r="G43" s="241">
        <v>2250000</v>
      </c>
      <c r="H43" s="241">
        <f t="shared" si="0"/>
        <v>4500000</v>
      </c>
      <c r="I43" s="137">
        <v>0</v>
      </c>
      <c r="J43" s="137" t="s">
        <v>39</v>
      </c>
      <c r="K43" s="242">
        <f t="shared" si="1"/>
        <v>0</v>
      </c>
    </row>
    <row r="44" spans="1:11" ht="21.95" customHeight="1" x14ac:dyDescent="0.25">
      <c r="A44" s="59">
        <v>42</v>
      </c>
      <c r="B44" s="58" t="s">
        <v>257</v>
      </c>
      <c r="C44" s="58" t="s">
        <v>258</v>
      </c>
      <c r="D44" s="59">
        <v>12</v>
      </c>
      <c r="E44" s="59" t="s">
        <v>39</v>
      </c>
      <c r="F44" s="240">
        <v>45146</v>
      </c>
      <c r="G44" s="241">
        <v>400000</v>
      </c>
      <c r="H44" s="241">
        <f t="shared" si="0"/>
        <v>4800000</v>
      </c>
      <c r="I44" s="137">
        <v>10</v>
      </c>
      <c r="J44" s="137" t="s">
        <v>39</v>
      </c>
      <c r="K44" s="242">
        <f t="shared" si="1"/>
        <v>4000000</v>
      </c>
    </row>
    <row r="45" spans="1:11" ht="21.95" customHeight="1" x14ac:dyDescent="0.25">
      <c r="A45" s="59">
        <v>43</v>
      </c>
      <c r="B45" s="58" t="s">
        <v>259</v>
      </c>
      <c r="C45" s="58" t="s">
        <v>260</v>
      </c>
      <c r="D45" s="8">
        <v>2</v>
      </c>
      <c r="E45" s="59" t="s">
        <v>39</v>
      </c>
      <c r="F45" s="8" t="s">
        <v>261</v>
      </c>
      <c r="G45" s="241">
        <v>138000</v>
      </c>
      <c r="H45" s="241">
        <f t="shared" si="0"/>
        <v>276000</v>
      </c>
      <c r="I45" s="137">
        <v>0</v>
      </c>
      <c r="J45" s="137" t="s">
        <v>39</v>
      </c>
      <c r="K45" s="242">
        <f t="shared" si="1"/>
        <v>0</v>
      </c>
    </row>
    <row r="46" spans="1:11" ht="21.95" customHeight="1" x14ac:dyDescent="0.25">
      <c r="A46" s="59">
        <v>44</v>
      </c>
      <c r="B46" s="58" t="s">
        <v>262</v>
      </c>
      <c r="C46" s="58" t="s">
        <v>263</v>
      </c>
      <c r="D46" s="8">
        <v>7</v>
      </c>
      <c r="E46" s="59" t="s">
        <v>39</v>
      </c>
      <c r="F46" s="120">
        <v>45020</v>
      </c>
      <c r="G46" s="241">
        <v>49000</v>
      </c>
      <c r="H46" s="241">
        <f t="shared" si="0"/>
        <v>343000</v>
      </c>
      <c r="I46" s="137">
        <v>0</v>
      </c>
      <c r="J46" s="137" t="s">
        <v>39</v>
      </c>
      <c r="K46" s="242">
        <f t="shared" si="1"/>
        <v>0</v>
      </c>
    </row>
    <row r="47" spans="1:11" ht="21.95" customHeight="1" x14ac:dyDescent="0.25">
      <c r="A47" s="59">
        <v>45</v>
      </c>
      <c r="B47" s="58" t="s">
        <v>264</v>
      </c>
      <c r="C47" s="58" t="s">
        <v>265</v>
      </c>
      <c r="D47" s="59">
        <v>6</v>
      </c>
      <c r="E47" s="59" t="s">
        <v>39</v>
      </c>
      <c r="F47" s="121">
        <v>44420</v>
      </c>
      <c r="G47" s="243">
        <v>55000</v>
      </c>
      <c r="H47" s="241">
        <f t="shared" si="0"/>
        <v>330000</v>
      </c>
      <c r="I47" s="137">
        <v>0</v>
      </c>
      <c r="J47" s="137" t="s">
        <v>39</v>
      </c>
      <c r="K47" s="242">
        <f t="shared" si="1"/>
        <v>0</v>
      </c>
    </row>
    <row r="48" spans="1:11" ht="21.95" customHeight="1" x14ac:dyDescent="0.25">
      <c r="A48" s="59">
        <v>46</v>
      </c>
      <c r="B48" s="57" t="s">
        <v>266</v>
      </c>
      <c r="C48" s="57" t="s">
        <v>267</v>
      </c>
      <c r="D48" s="59">
        <v>2</v>
      </c>
      <c r="E48" s="59" t="s">
        <v>39</v>
      </c>
      <c r="F48" s="117" t="s">
        <v>268</v>
      </c>
      <c r="G48" s="241">
        <v>110000</v>
      </c>
      <c r="H48" s="241">
        <f t="shared" si="0"/>
        <v>220000</v>
      </c>
      <c r="I48" s="137">
        <v>1</v>
      </c>
      <c r="J48" s="137" t="s">
        <v>39</v>
      </c>
      <c r="K48" s="242">
        <f t="shared" si="1"/>
        <v>110000</v>
      </c>
    </row>
    <row r="49" spans="1:11" ht="21.95" customHeight="1" x14ac:dyDescent="0.25">
      <c r="A49" s="59">
        <v>47</v>
      </c>
      <c r="B49" s="57" t="s">
        <v>269</v>
      </c>
      <c r="C49" s="58" t="s">
        <v>270</v>
      </c>
      <c r="D49" s="59">
        <v>10</v>
      </c>
      <c r="E49" s="59" t="s">
        <v>39</v>
      </c>
      <c r="F49" s="117" t="s">
        <v>271</v>
      </c>
      <c r="G49" s="241">
        <v>325000</v>
      </c>
      <c r="H49" s="241">
        <f t="shared" si="0"/>
        <v>3250000</v>
      </c>
      <c r="I49" s="137">
        <v>7</v>
      </c>
      <c r="J49" s="137" t="s">
        <v>39</v>
      </c>
      <c r="K49" s="242">
        <f t="shared" si="1"/>
        <v>2275000</v>
      </c>
    </row>
    <row r="50" spans="1:11" ht="21.95" customHeight="1" x14ac:dyDescent="0.25">
      <c r="A50" s="59">
        <v>48</v>
      </c>
      <c r="B50" s="63" t="s">
        <v>272</v>
      </c>
      <c r="C50" s="123" t="s">
        <v>273</v>
      </c>
      <c r="D50" s="59">
        <v>6</v>
      </c>
      <c r="E50" s="59" t="s">
        <v>39</v>
      </c>
      <c r="F50" s="117">
        <v>44165</v>
      </c>
      <c r="G50" s="241">
        <v>675000</v>
      </c>
      <c r="H50" s="241">
        <f t="shared" si="0"/>
        <v>4050000</v>
      </c>
      <c r="I50" s="137">
        <v>0</v>
      </c>
      <c r="J50" s="137" t="s">
        <v>39</v>
      </c>
      <c r="K50" s="242">
        <f t="shared" si="1"/>
        <v>0</v>
      </c>
    </row>
    <row r="51" spans="1:11" ht="21.95" customHeight="1" x14ac:dyDescent="0.25">
      <c r="A51" s="59">
        <v>49</v>
      </c>
      <c r="B51" s="57" t="s">
        <v>659</v>
      </c>
      <c r="C51" s="57" t="s">
        <v>660</v>
      </c>
      <c r="D51" s="59">
        <v>14</v>
      </c>
      <c r="E51" s="59" t="s">
        <v>39</v>
      </c>
      <c r="F51" s="240">
        <v>45134</v>
      </c>
      <c r="G51" s="241">
        <v>214500</v>
      </c>
      <c r="H51" s="241">
        <f t="shared" si="0"/>
        <v>3003000</v>
      </c>
      <c r="I51" s="137">
        <v>14</v>
      </c>
      <c r="J51" s="137" t="s">
        <v>39</v>
      </c>
      <c r="K51" s="242">
        <f t="shared" si="1"/>
        <v>3003000</v>
      </c>
    </row>
    <row r="52" spans="1:11" ht="21.95" customHeight="1" x14ac:dyDescent="0.25">
      <c r="A52" s="59">
        <v>50</v>
      </c>
      <c r="B52" s="63" t="s">
        <v>274</v>
      </c>
      <c r="C52" s="123" t="s">
        <v>275</v>
      </c>
      <c r="D52" s="59">
        <v>2</v>
      </c>
      <c r="E52" s="59" t="s">
        <v>39</v>
      </c>
      <c r="F52" s="117" t="s">
        <v>276</v>
      </c>
      <c r="G52" s="241">
        <v>350000</v>
      </c>
      <c r="H52" s="241">
        <f t="shared" si="0"/>
        <v>700000</v>
      </c>
      <c r="I52" s="137">
        <v>0</v>
      </c>
      <c r="J52" s="137" t="s">
        <v>39</v>
      </c>
      <c r="K52" s="242">
        <f t="shared" si="1"/>
        <v>0</v>
      </c>
    </row>
    <row r="53" spans="1:11" ht="21.95" customHeight="1" x14ac:dyDescent="0.25">
      <c r="A53" s="59">
        <v>51</v>
      </c>
      <c r="B53" s="57" t="s">
        <v>274</v>
      </c>
      <c r="C53" s="58" t="s">
        <v>277</v>
      </c>
      <c r="D53" s="59">
        <v>2</v>
      </c>
      <c r="E53" s="59" t="s">
        <v>39</v>
      </c>
      <c r="F53" s="117">
        <v>44124</v>
      </c>
      <c r="G53" s="241">
        <v>275000</v>
      </c>
      <c r="H53" s="241">
        <f t="shared" si="0"/>
        <v>550000</v>
      </c>
      <c r="I53" s="137">
        <v>0</v>
      </c>
      <c r="J53" s="137" t="s">
        <v>39</v>
      </c>
      <c r="K53" s="242">
        <f t="shared" si="1"/>
        <v>0</v>
      </c>
    </row>
    <row r="54" spans="1:11" ht="21.95" customHeight="1" x14ac:dyDescent="0.25">
      <c r="A54" s="59">
        <v>52</v>
      </c>
      <c r="B54" s="57" t="s">
        <v>278</v>
      </c>
      <c r="C54" s="58" t="s">
        <v>279</v>
      </c>
      <c r="D54" s="59">
        <v>4</v>
      </c>
      <c r="E54" s="59" t="s">
        <v>39</v>
      </c>
      <c r="F54" s="117" t="s">
        <v>276</v>
      </c>
      <c r="G54" s="241">
        <v>425000</v>
      </c>
      <c r="H54" s="241">
        <f t="shared" si="0"/>
        <v>1700000</v>
      </c>
      <c r="I54" s="137">
        <v>0</v>
      </c>
      <c r="J54" s="137" t="s">
        <v>39</v>
      </c>
      <c r="K54" s="242">
        <f t="shared" si="1"/>
        <v>0</v>
      </c>
    </row>
    <row r="55" spans="1:11" ht="21.95" customHeight="1" x14ac:dyDescent="0.25">
      <c r="A55" s="59">
        <v>53</v>
      </c>
      <c r="B55" s="57" t="s">
        <v>661</v>
      </c>
      <c r="C55" s="57" t="s">
        <v>280</v>
      </c>
      <c r="D55" s="59">
        <v>2</v>
      </c>
      <c r="E55" s="59" t="s">
        <v>39</v>
      </c>
      <c r="F55" s="117" t="s">
        <v>662</v>
      </c>
      <c r="G55" s="241">
        <v>80000</v>
      </c>
      <c r="H55" s="241">
        <f t="shared" si="0"/>
        <v>160000</v>
      </c>
      <c r="I55" s="137">
        <v>2</v>
      </c>
      <c r="J55" s="137" t="s">
        <v>39</v>
      </c>
      <c r="K55" s="242">
        <f t="shared" si="1"/>
        <v>160000</v>
      </c>
    </row>
    <row r="56" spans="1:11" ht="21.95" customHeight="1" x14ac:dyDescent="0.25">
      <c r="A56" s="59">
        <v>54</v>
      </c>
      <c r="B56" s="57" t="s">
        <v>663</v>
      </c>
      <c r="C56" s="57" t="s">
        <v>136</v>
      </c>
      <c r="D56" s="59">
        <v>1</v>
      </c>
      <c r="E56" s="59" t="s">
        <v>39</v>
      </c>
      <c r="F56" s="117" t="s">
        <v>662</v>
      </c>
      <c r="G56" s="241">
        <v>250000</v>
      </c>
      <c r="H56" s="241">
        <f t="shared" si="0"/>
        <v>250000</v>
      </c>
      <c r="I56" s="137">
        <v>1</v>
      </c>
      <c r="J56" s="137" t="s">
        <v>39</v>
      </c>
      <c r="K56" s="242">
        <f t="shared" si="1"/>
        <v>250000</v>
      </c>
    </row>
    <row r="57" spans="1:11" ht="21.95" customHeight="1" x14ac:dyDescent="0.25">
      <c r="A57" s="59">
        <v>55</v>
      </c>
      <c r="B57" s="57" t="s">
        <v>619</v>
      </c>
      <c r="C57" s="62" t="s">
        <v>281</v>
      </c>
      <c r="D57" s="59">
        <v>14</v>
      </c>
      <c r="E57" s="59" t="s">
        <v>39</v>
      </c>
      <c r="F57" s="240">
        <v>45134</v>
      </c>
      <c r="G57" s="241">
        <v>72000</v>
      </c>
      <c r="H57" s="241">
        <f t="shared" si="0"/>
        <v>1008000</v>
      </c>
      <c r="I57" s="137">
        <v>9</v>
      </c>
      <c r="J57" s="137" t="s">
        <v>39</v>
      </c>
      <c r="K57" s="242">
        <f t="shared" si="1"/>
        <v>648000</v>
      </c>
    </row>
    <row r="58" spans="1:11" ht="21.95" customHeight="1" x14ac:dyDescent="0.25">
      <c r="A58" s="59">
        <v>56</v>
      </c>
      <c r="B58" s="58" t="s">
        <v>76</v>
      </c>
      <c r="C58" s="58" t="s">
        <v>66</v>
      </c>
      <c r="D58" s="59">
        <v>50</v>
      </c>
      <c r="E58" s="59" t="s">
        <v>39</v>
      </c>
      <c r="F58" s="117">
        <v>44986</v>
      </c>
      <c r="G58" s="241">
        <v>39000</v>
      </c>
      <c r="H58" s="241">
        <f t="shared" si="0"/>
        <v>1950000</v>
      </c>
      <c r="I58" s="137">
        <v>23</v>
      </c>
      <c r="J58" s="137" t="s">
        <v>39</v>
      </c>
      <c r="K58" s="242">
        <f t="shared" si="1"/>
        <v>897000</v>
      </c>
    </row>
    <row r="59" spans="1:11" ht="21.95" customHeight="1" x14ac:dyDescent="0.25">
      <c r="A59" s="59">
        <v>57</v>
      </c>
      <c r="B59" s="58" t="s">
        <v>282</v>
      </c>
      <c r="C59" s="58" t="s">
        <v>283</v>
      </c>
      <c r="D59" s="59">
        <v>6</v>
      </c>
      <c r="E59" s="59" t="s">
        <v>39</v>
      </c>
      <c r="F59" s="117" t="s">
        <v>284</v>
      </c>
      <c r="G59" s="241">
        <v>138000</v>
      </c>
      <c r="H59" s="241">
        <f t="shared" si="0"/>
        <v>828000</v>
      </c>
      <c r="I59" s="137">
        <v>3</v>
      </c>
      <c r="J59" s="137" t="s">
        <v>39</v>
      </c>
      <c r="K59" s="242">
        <f t="shared" si="1"/>
        <v>414000</v>
      </c>
    </row>
    <row r="60" spans="1:11" ht="21.95" customHeight="1" x14ac:dyDescent="0.25">
      <c r="A60" s="59">
        <v>58</v>
      </c>
      <c r="B60" s="58" t="s">
        <v>285</v>
      </c>
      <c r="C60" s="58" t="s">
        <v>24</v>
      </c>
      <c r="D60" s="59">
        <v>2</v>
      </c>
      <c r="E60" s="59" t="s">
        <v>42</v>
      </c>
      <c r="F60" s="59" t="s">
        <v>286</v>
      </c>
      <c r="G60" s="241">
        <v>125000</v>
      </c>
      <c r="H60" s="241">
        <f t="shared" si="0"/>
        <v>250000</v>
      </c>
      <c r="I60" s="137">
        <v>1</v>
      </c>
      <c r="J60" s="137" t="s">
        <v>39</v>
      </c>
      <c r="K60" s="242">
        <f t="shared" si="1"/>
        <v>125000</v>
      </c>
    </row>
    <row r="61" spans="1:11" ht="21.95" customHeight="1" x14ac:dyDescent="0.25">
      <c r="A61" s="59">
        <v>59</v>
      </c>
      <c r="B61" s="57" t="s">
        <v>287</v>
      </c>
      <c r="C61" s="62" t="s">
        <v>288</v>
      </c>
      <c r="D61" s="59">
        <v>10</v>
      </c>
      <c r="E61" s="59" t="s">
        <v>39</v>
      </c>
      <c r="F61" s="117">
        <v>44103</v>
      </c>
      <c r="G61" s="241">
        <v>225000</v>
      </c>
      <c r="H61" s="241">
        <f t="shared" si="0"/>
        <v>2250000</v>
      </c>
      <c r="I61" s="137">
        <v>3</v>
      </c>
      <c r="J61" s="137" t="s">
        <v>39</v>
      </c>
      <c r="K61" s="242">
        <f t="shared" si="1"/>
        <v>675000</v>
      </c>
    </row>
    <row r="62" spans="1:11" ht="21.95" customHeight="1" x14ac:dyDescent="0.25">
      <c r="A62" s="59">
        <v>60</v>
      </c>
      <c r="B62" s="57" t="s">
        <v>82</v>
      </c>
      <c r="C62" s="58" t="s">
        <v>70</v>
      </c>
      <c r="D62" s="59">
        <v>50</v>
      </c>
      <c r="E62" s="59" t="s">
        <v>39</v>
      </c>
      <c r="F62" s="117">
        <v>44929</v>
      </c>
      <c r="G62" s="241">
        <v>37000</v>
      </c>
      <c r="H62" s="241">
        <f t="shared" si="0"/>
        <v>1850000</v>
      </c>
      <c r="I62" s="137">
        <v>11</v>
      </c>
      <c r="J62" s="137" t="s">
        <v>39</v>
      </c>
      <c r="K62" s="242">
        <f t="shared" si="1"/>
        <v>407000</v>
      </c>
    </row>
    <row r="63" spans="1:11" ht="21.95" customHeight="1" x14ac:dyDescent="0.25">
      <c r="A63" s="59">
        <v>61</v>
      </c>
      <c r="B63" s="58" t="s">
        <v>82</v>
      </c>
      <c r="C63" s="125" t="s">
        <v>107</v>
      </c>
      <c r="D63" s="8">
        <v>16</v>
      </c>
      <c r="E63" s="59" t="s">
        <v>39</v>
      </c>
      <c r="F63" s="240">
        <v>45161</v>
      </c>
      <c r="G63" s="241">
        <v>93000</v>
      </c>
      <c r="H63" s="241">
        <f t="shared" si="0"/>
        <v>1488000</v>
      </c>
      <c r="I63" s="137">
        <v>16</v>
      </c>
      <c r="J63" s="137" t="s">
        <v>39</v>
      </c>
      <c r="K63" s="242">
        <f t="shared" si="1"/>
        <v>1488000</v>
      </c>
    </row>
    <row r="64" spans="1:11" ht="21.95" customHeight="1" x14ac:dyDescent="0.25">
      <c r="A64" s="59">
        <v>62</v>
      </c>
      <c r="B64" s="58" t="s">
        <v>129</v>
      </c>
      <c r="C64" s="58" t="s">
        <v>130</v>
      </c>
      <c r="D64" s="59">
        <v>3</v>
      </c>
      <c r="E64" s="59" t="s">
        <v>131</v>
      </c>
      <c r="F64" s="240">
        <v>45164</v>
      </c>
      <c r="G64" s="241">
        <v>1500000</v>
      </c>
      <c r="H64" s="241">
        <f t="shared" si="0"/>
        <v>4500000</v>
      </c>
      <c r="I64" s="137">
        <v>0</v>
      </c>
      <c r="J64" s="137" t="s">
        <v>131</v>
      </c>
      <c r="K64" s="242">
        <f t="shared" si="1"/>
        <v>0</v>
      </c>
    </row>
    <row r="65" spans="1:11" ht="21.95" customHeight="1" x14ac:dyDescent="0.25">
      <c r="A65" s="59">
        <v>63</v>
      </c>
      <c r="B65" s="58" t="s">
        <v>289</v>
      </c>
      <c r="C65" s="57" t="s">
        <v>95</v>
      </c>
      <c r="D65" s="59">
        <v>3</v>
      </c>
      <c r="E65" s="59" t="s">
        <v>39</v>
      </c>
      <c r="F65" s="117">
        <v>44244</v>
      </c>
      <c r="G65" s="241">
        <v>250</v>
      </c>
      <c r="H65" s="241">
        <f t="shared" si="0"/>
        <v>750</v>
      </c>
      <c r="I65" s="137">
        <v>2</v>
      </c>
      <c r="J65" s="137" t="s">
        <v>39</v>
      </c>
      <c r="K65" s="242">
        <f t="shared" si="1"/>
        <v>500</v>
      </c>
    </row>
    <row r="66" spans="1:11" ht="21.95" customHeight="1" x14ac:dyDescent="0.25">
      <c r="A66" s="59">
        <v>64</v>
      </c>
      <c r="B66" s="58" t="s">
        <v>290</v>
      </c>
      <c r="C66" s="58" t="s">
        <v>291</v>
      </c>
      <c r="D66" s="59">
        <v>2</v>
      </c>
      <c r="E66" s="59" t="s">
        <v>39</v>
      </c>
      <c r="F66" s="117">
        <v>44411</v>
      </c>
      <c r="G66" s="241">
        <v>100000</v>
      </c>
      <c r="H66" s="241">
        <f t="shared" si="0"/>
        <v>200000</v>
      </c>
      <c r="I66" s="137">
        <v>0</v>
      </c>
      <c r="J66" s="137" t="s">
        <v>39</v>
      </c>
      <c r="K66" s="242">
        <f t="shared" si="1"/>
        <v>0</v>
      </c>
    </row>
    <row r="67" spans="1:11" ht="21.95" customHeight="1" x14ac:dyDescent="0.25">
      <c r="A67" s="59">
        <v>65</v>
      </c>
      <c r="B67" s="63" t="s">
        <v>292</v>
      </c>
      <c r="C67" s="63" t="s">
        <v>293</v>
      </c>
      <c r="D67" s="59">
        <v>1</v>
      </c>
      <c r="E67" s="8" t="s">
        <v>206</v>
      </c>
      <c r="F67" s="59" t="s">
        <v>294</v>
      </c>
      <c r="G67" s="241">
        <v>95000</v>
      </c>
      <c r="H67" s="241">
        <f t="shared" ref="H67:H134" si="2">D67*G67</f>
        <v>95000</v>
      </c>
      <c r="I67" s="137">
        <v>1</v>
      </c>
      <c r="J67" s="137" t="s">
        <v>206</v>
      </c>
      <c r="K67" s="242">
        <f t="shared" si="1"/>
        <v>95000</v>
      </c>
    </row>
    <row r="68" spans="1:11" ht="21.95" customHeight="1" x14ac:dyDescent="0.25">
      <c r="A68" s="59">
        <v>66</v>
      </c>
      <c r="B68" s="58" t="s">
        <v>295</v>
      </c>
      <c r="C68" s="58" t="s">
        <v>296</v>
      </c>
      <c r="D68" s="59">
        <v>3</v>
      </c>
      <c r="E68" s="59" t="s">
        <v>39</v>
      </c>
      <c r="F68" s="240">
        <v>45141</v>
      </c>
      <c r="G68" s="241">
        <v>1200000</v>
      </c>
      <c r="H68" s="241">
        <f t="shared" si="2"/>
        <v>3600000</v>
      </c>
      <c r="I68" s="137">
        <v>3</v>
      </c>
      <c r="J68" s="137" t="s">
        <v>39</v>
      </c>
      <c r="K68" s="242">
        <f t="shared" ref="K68:K135" si="3">I68*G68</f>
        <v>3600000</v>
      </c>
    </row>
    <row r="69" spans="1:11" ht="21.95" customHeight="1" x14ac:dyDescent="0.25">
      <c r="A69" s="59">
        <v>67</v>
      </c>
      <c r="B69" s="58" t="s">
        <v>673</v>
      </c>
      <c r="C69" s="58" t="s">
        <v>113</v>
      </c>
      <c r="D69" s="59">
        <v>48</v>
      </c>
      <c r="E69" s="59" t="s">
        <v>42</v>
      </c>
      <c r="F69" s="240">
        <v>45154</v>
      </c>
      <c r="G69" s="241">
        <v>41125</v>
      </c>
      <c r="H69" s="241">
        <f t="shared" si="2"/>
        <v>1974000</v>
      </c>
      <c r="I69" s="137">
        <v>48</v>
      </c>
      <c r="J69" s="137" t="s">
        <v>39</v>
      </c>
      <c r="K69" s="242">
        <f t="shared" si="3"/>
        <v>1974000</v>
      </c>
    </row>
    <row r="70" spans="1:11" ht="21.95" customHeight="1" x14ac:dyDescent="0.25">
      <c r="A70" s="59">
        <v>68</v>
      </c>
      <c r="B70" s="58" t="s">
        <v>299</v>
      </c>
      <c r="C70" s="58" t="s">
        <v>300</v>
      </c>
      <c r="D70" s="8">
        <v>50</v>
      </c>
      <c r="E70" s="8" t="s">
        <v>39</v>
      </c>
      <c r="F70" s="8" t="s">
        <v>301</v>
      </c>
      <c r="G70" s="241">
        <v>2000</v>
      </c>
      <c r="H70" s="241">
        <f t="shared" si="2"/>
        <v>100000</v>
      </c>
      <c r="I70" s="137">
        <v>40</v>
      </c>
      <c r="J70" s="137" t="s">
        <v>39</v>
      </c>
      <c r="K70" s="242">
        <f t="shared" si="3"/>
        <v>80000</v>
      </c>
    </row>
    <row r="71" spans="1:11" ht="21.95" customHeight="1" x14ac:dyDescent="0.25">
      <c r="A71" s="59">
        <v>69</v>
      </c>
      <c r="B71" s="57" t="s">
        <v>302</v>
      </c>
      <c r="C71" s="57" t="s">
        <v>50</v>
      </c>
      <c r="D71" s="59">
        <v>2</v>
      </c>
      <c r="E71" s="59" t="s">
        <v>39</v>
      </c>
      <c r="F71" s="117" t="s">
        <v>303</v>
      </c>
      <c r="G71" s="243">
        <v>85000</v>
      </c>
      <c r="H71" s="241">
        <f t="shared" si="2"/>
        <v>170000</v>
      </c>
      <c r="I71" s="137">
        <v>2</v>
      </c>
      <c r="J71" s="137" t="s">
        <v>39</v>
      </c>
      <c r="K71" s="242">
        <f t="shared" si="3"/>
        <v>170000</v>
      </c>
    </row>
    <row r="72" spans="1:11" ht="21.95" customHeight="1" x14ac:dyDescent="0.25">
      <c r="A72" s="59">
        <v>70</v>
      </c>
      <c r="B72" s="58" t="s">
        <v>304</v>
      </c>
      <c r="C72" s="58" t="s">
        <v>50</v>
      </c>
      <c r="D72" s="59">
        <v>4</v>
      </c>
      <c r="E72" s="59" t="s">
        <v>39</v>
      </c>
      <c r="F72" s="117" t="s">
        <v>305</v>
      </c>
      <c r="G72" s="241">
        <v>65000</v>
      </c>
      <c r="H72" s="241">
        <f t="shared" si="2"/>
        <v>260000</v>
      </c>
      <c r="I72" s="137">
        <v>1</v>
      </c>
      <c r="J72" s="137" t="s">
        <v>39</v>
      </c>
      <c r="K72" s="242">
        <f t="shared" si="3"/>
        <v>65000</v>
      </c>
    </row>
    <row r="73" spans="1:11" ht="21.95" customHeight="1" x14ac:dyDescent="0.25">
      <c r="A73" s="59">
        <v>71</v>
      </c>
      <c r="B73" s="57" t="s">
        <v>306</v>
      </c>
      <c r="C73" s="58" t="s">
        <v>664</v>
      </c>
      <c r="D73" s="59">
        <v>4</v>
      </c>
      <c r="E73" s="59" t="s">
        <v>39</v>
      </c>
      <c r="F73" s="240">
        <v>45119</v>
      </c>
      <c r="G73" s="241">
        <v>72500</v>
      </c>
      <c r="H73" s="241">
        <f t="shared" si="2"/>
        <v>290000</v>
      </c>
      <c r="I73" s="137">
        <v>2</v>
      </c>
      <c r="J73" s="137" t="s">
        <v>39</v>
      </c>
      <c r="K73" s="242">
        <f t="shared" si="3"/>
        <v>145000</v>
      </c>
    </row>
    <row r="74" spans="1:11" ht="21.95" customHeight="1" x14ac:dyDescent="0.25">
      <c r="A74" s="59">
        <v>72</v>
      </c>
      <c r="B74" s="58" t="s">
        <v>307</v>
      </c>
      <c r="C74" s="58" t="s">
        <v>308</v>
      </c>
      <c r="D74" s="8">
        <v>1</v>
      </c>
      <c r="E74" s="59" t="s">
        <v>39</v>
      </c>
      <c r="F74" s="120">
        <v>44898</v>
      </c>
      <c r="G74" s="241">
        <v>250000</v>
      </c>
      <c r="H74" s="241">
        <f t="shared" si="2"/>
        <v>250000</v>
      </c>
      <c r="I74" s="137">
        <v>0</v>
      </c>
      <c r="J74" s="137" t="s">
        <v>39</v>
      </c>
      <c r="K74" s="242">
        <f t="shared" si="3"/>
        <v>0</v>
      </c>
    </row>
    <row r="75" spans="1:11" ht="21.95" customHeight="1" x14ac:dyDescent="0.25">
      <c r="A75" s="59">
        <v>73</v>
      </c>
      <c r="B75" s="58" t="s">
        <v>665</v>
      </c>
      <c r="C75" s="58" t="s">
        <v>666</v>
      </c>
      <c r="D75" s="59">
        <v>2</v>
      </c>
      <c r="E75" s="8" t="s">
        <v>206</v>
      </c>
      <c r="F75" s="240">
        <v>45120</v>
      </c>
      <c r="G75" s="241">
        <v>145000</v>
      </c>
      <c r="H75" s="241">
        <f t="shared" si="2"/>
        <v>290000</v>
      </c>
      <c r="I75" s="137">
        <v>1</v>
      </c>
      <c r="J75" s="137" t="s">
        <v>206</v>
      </c>
      <c r="K75" s="242">
        <f t="shared" si="3"/>
        <v>145000</v>
      </c>
    </row>
    <row r="76" spans="1:11" ht="21.95" customHeight="1" x14ac:dyDescent="0.25">
      <c r="A76" s="59">
        <v>74</v>
      </c>
      <c r="B76" s="58" t="s">
        <v>56</v>
      </c>
      <c r="C76" s="58" t="s">
        <v>28</v>
      </c>
      <c r="D76" s="59">
        <v>20</v>
      </c>
      <c r="E76" s="59" t="s">
        <v>309</v>
      </c>
      <c r="F76" s="240">
        <v>45127</v>
      </c>
      <c r="G76" s="241">
        <v>86250</v>
      </c>
      <c r="H76" s="241">
        <v>1725000</v>
      </c>
      <c r="I76" s="138">
        <v>15</v>
      </c>
      <c r="J76" s="138" t="s">
        <v>309</v>
      </c>
      <c r="K76" s="242">
        <f t="shared" si="3"/>
        <v>1293750</v>
      </c>
    </row>
    <row r="77" spans="1:11" ht="21.95" customHeight="1" x14ac:dyDescent="0.25">
      <c r="A77" s="59">
        <v>75</v>
      </c>
      <c r="B77" s="58" t="s">
        <v>310</v>
      </c>
      <c r="C77" s="57" t="s">
        <v>95</v>
      </c>
      <c r="D77" s="59">
        <v>3</v>
      </c>
      <c r="E77" s="59" t="s">
        <v>39</v>
      </c>
      <c r="F77" s="117">
        <v>44244</v>
      </c>
      <c r="G77" s="241">
        <v>800000</v>
      </c>
      <c r="H77" s="241">
        <f t="shared" si="2"/>
        <v>2400000</v>
      </c>
      <c r="I77" s="137">
        <v>0</v>
      </c>
      <c r="J77" s="137" t="s">
        <v>39</v>
      </c>
      <c r="K77" s="242">
        <f t="shared" si="3"/>
        <v>0</v>
      </c>
    </row>
    <row r="78" spans="1:11" ht="21.95" customHeight="1" x14ac:dyDescent="0.25">
      <c r="A78" s="59">
        <v>76</v>
      </c>
      <c r="B78" s="58" t="s">
        <v>145</v>
      </c>
      <c r="C78" s="58" t="s">
        <v>146</v>
      </c>
      <c r="D78" s="59">
        <v>32</v>
      </c>
      <c r="E78" s="59" t="s">
        <v>39</v>
      </c>
      <c r="F78" s="240">
        <v>45141</v>
      </c>
      <c r="G78" s="241">
        <v>10000</v>
      </c>
      <c r="H78" s="241">
        <f t="shared" si="2"/>
        <v>320000</v>
      </c>
      <c r="I78" s="137">
        <v>25</v>
      </c>
      <c r="J78" s="137" t="s">
        <v>39</v>
      </c>
      <c r="K78" s="242">
        <f t="shared" si="3"/>
        <v>250000</v>
      </c>
    </row>
    <row r="79" spans="1:11" ht="21.95" customHeight="1" x14ac:dyDescent="0.25">
      <c r="A79" s="59">
        <v>77</v>
      </c>
      <c r="B79" s="58" t="s">
        <v>58</v>
      </c>
      <c r="C79" s="58" t="s">
        <v>59</v>
      </c>
      <c r="D79" s="59">
        <v>209</v>
      </c>
      <c r="E79" s="59" t="s">
        <v>309</v>
      </c>
      <c r="F79" s="120">
        <v>45021</v>
      </c>
      <c r="G79" s="241">
        <v>29000</v>
      </c>
      <c r="H79" s="241">
        <f t="shared" si="2"/>
        <v>6061000</v>
      </c>
      <c r="I79" s="137">
        <v>163.5</v>
      </c>
      <c r="J79" s="137" t="s">
        <v>41</v>
      </c>
      <c r="K79" s="242">
        <f t="shared" si="3"/>
        <v>4741500</v>
      </c>
    </row>
    <row r="80" spans="1:11" ht="21.95" customHeight="1" x14ac:dyDescent="0.25">
      <c r="A80" s="59">
        <v>78</v>
      </c>
      <c r="B80" s="57" t="s">
        <v>81</v>
      </c>
      <c r="C80" s="89" t="s">
        <v>72</v>
      </c>
      <c r="D80" s="59">
        <v>209</v>
      </c>
      <c r="E80" s="59" t="s">
        <v>309</v>
      </c>
      <c r="F80" s="120" t="s">
        <v>667</v>
      </c>
      <c r="G80" s="241">
        <v>31000</v>
      </c>
      <c r="H80" s="241">
        <v>6450000</v>
      </c>
      <c r="I80" s="137">
        <v>72</v>
      </c>
      <c r="J80" s="138" t="s">
        <v>309</v>
      </c>
      <c r="K80" s="242">
        <f t="shared" si="3"/>
        <v>2232000</v>
      </c>
    </row>
    <row r="81" spans="1:11" ht="21.95" customHeight="1" x14ac:dyDescent="0.25">
      <c r="A81" s="59">
        <v>79</v>
      </c>
      <c r="B81" s="58" t="s">
        <v>48</v>
      </c>
      <c r="C81" s="58" t="s">
        <v>20</v>
      </c>
      <c r="D81" s="8">
        <v>209</v>
      </c>
      <c r="E81" s="59" t="s">
        <v>309</v>
      </c>
      <c r="F81" s="240">
        <v>45129</v>
      </c>
      <c r="G81" s="241">
        <v>33000</v>
      </c>
      <c r="H81" s="241">
        <v>6750000</v>
      </c>
      <c r="I81" s="137">
        <v>419</v>
      </c>
      <c r="J81" s="138" t="s">
        <v>309</v>
      </c>
      <c r="K81" s="242">
        <f t="shared" si="3"/>
        <v>13827000</v>
      </c>
    </row>
    <row r="82" spans="1:11" ht="21.95" customHeight="1" x14ac:dyDescent="0.25">
      <c r="A82" s="59">
        <v>80</v>
      </c>
      <c r="B82" s="58" t="s">
        <v>671</v>
      </c>
      <c r="C82" s="58"/>
      <c r="D82" s="8">
        <v>200</v>
      </c>
      <c r="E82" s="59" t="s">
        <v>101</v>
      </c>
      <c r="F82" s="117">
        <v>45125</v>
      </c>
      <c r="G82" s="241">
        <v>33750</v>
      </c>
      <c r="H82" s="241">
        <f>D82*G82</f>
        <v>6750000</v>
      </c>
      <c r="I82" s="137">
        <v>153</v>
      </c>
      <c r="J82" s="138" t="s">
        <v>101</v>
      </c>
      <c r="K82" s="242">
        <f>I82*G82</f>
        <v>5163750</v>
      </c>
    </row>
    <row r="83" spans="1:11" ht="21.95" customHeight="1" x14ac:dyDescent="0.25">
      <c r="A83" s="59">
        <v>81</v>
      </c>
      <c r="B83" s="58" t="s">
        <v>672</v>
      </c>
      <c r="C83" s="58"/>
      <c r="D83" s="8">
        <v>209</v>
      </c>
      <c r="E83" s="59" t="s">
        <v>41</v>
      </c>
      <c r="F83" s="117">
        <v>45062</v>
      </c>
      <c r="G83" s="241">
        <f>6850000/D83</f>
        <v>32775.119617224882</v>
      </c>
      <c r="H83" s="241">
        <f>D83*G83</f>
        <v>6850000</v>
      </c>
      <c r="I83" s="137">
        <v>85.5</v>
      </c>
      <c r="J83" s="138" t="s">
        <v>101</v>
      </c>
      <c r="K83" s="242">
        <f>I83*G83</f>
        <v>2802272.7272727275</v>
      </c>
    </row>
    <row r="84" spans="1:11" ht="21.95" customHeight="1" x14ac:dyDescent="0.25">
      <c r="A84" s="59">
        <v>81</v>
      </c>
      <c r="B84" s="58" t="s">
        <v>684</v>
      </c>
      <c r="C84" s="58"/>
      <c r="D84" s="8">
        <v>209</v>
      </c>
      <c r="E84" s="59" t="s">
        <v>41</v>
      </c>
      <c r="F84" s="117">
        <v>45139</v>
      </c>
      <c r="G84" s="241">
        <f>5900000/D84</f>
        <v>28229.665071770334</v>
      </c>
      <c r="H84" s="241">
        <f>D84*G84</f>
        <v>5900000</v>
      </c>
      <c r="I84" s="137">
        <v>159</v>
      </c>
      <c r="J84" s="138" t="s">
        <v>101</v>
      </c>
      <c r="K84" s="242">
        <f>I84*G84</f>
        <v>4488516.7464114828</v>
      </c>
    </row>
    <row r="85" spans="1:11" ht="21.95" customHeight="1" x14ac:dyDescent="0.25">
      <c r="A85" s="59">
        <v>82</v>
      </c>
      <c r="B85" s="58" t="s">
        <v>311</v>
      </c>
      <c r="C85" s="58" t="s">
        <v>618</v>
      </c>
      <c r="D85" s="59">
        <v>15</v>
      </c>
      <c r="E85" s="59" t="s">
        <v>39</v>
      </c>
      <c r="F85" s="240">
        <v>45134</v>
      </c>
      <c r="G85" s="243">
        <v>93500</v>
      </c>
      <c r="H85" s="241">
        <f t="shared" si="2"/>
        <v>1402500</v>
      </c>
      <c r="I85" s="137">
        <v>10</v>
      </c>
      <c r="J85" s="137" t="s">
        <v>39</v>
      </c>
      <c r="K85" s="242">
        <f t="shared" si="3"/>
        <v>935000</v>
      </c>
    </row>
    <row r="86" spans="1:11" ht="21.95" customHeight="1" x14ac:dyDescent="0.25">
      <c r="A86" s="59">
        <v>83</v>
      </c>
      <c r="B86" s="57" t="s">
        <v>312</v>
      </c>
      <c r="C86" s="58" t="s">
        <v>313</v>
      </c>
      <c r="D86" s="59">
        <v>9</v>
      </c>
      <c r="E86" s="59" t="s">
        <v>39</v>
      </c>
      <c r="F86" s="117">
        <v>44103</v>
      </c>
      <c r="G86" s="241">
        <v>185000</v>
      </c>
      <c r="H86" s="241">
        <f t="shared" si="2"/>
        <v>1665000</v>
      </c>
      <c r="I86" s="137">
        <v>2</v>
      </c>
      <c r="J86" s="137" t="s">
        <v>39</v>
      </c>
      <c r="K86" s="242">
        <f t="shared" si="3"/>
        <v>370000</v>
      </c>
    </row>
    <row r="87" spans="1:11" ht="21.95" customHeight="1" x14ac:dyDescent="0.25">
      <c r="A87" s="59">
        <v>84</v>
      </c>
      <c r="B87" s="58" t="s">
        <v>100</v>
      </c>
      <c r="C87" s="58" t="s">
        <v>29</v>
      </c>
      <c r="D87" s="8">
        <v>20</v>
      </c>
      <c r="E87" s="59" t="s">
        <v>39</v>
      </c>
      <c r="F87" s="240">
        <v>45161</v>
      </c>
      <c r="G87" s="241">
        <v>94575</v>
      </c>
      <c r="H87" s="241">
        <f t="shared" si="2"/>
        <v>1891500</v>
      </c>
      <c r="I87" s="137">
        <v>19</v>
      </c>
      <c r="J87" s="137" t="s">
        <v>39</v>
      </c>
      <c r="K87" s="242">
        <f t="shared" si="3"/>
        <v>1796925</v>
      </c>
    </row>
    <row r="88" spans="1:11" ht="21.95" customHeight="1" x14ac:dyDescent="0.25">
      <c r="A88" s="59">
        <v>85</v>
      </c>
      <c r="B88" s="58" t="s">
        <v>314</v>
      </c>
      <c r="C88" s="58" t="s">
        <v>315</v>
      </c>
      <c r="D88" s="59">
        <v>8</v>
      </c>
      <c r="E88" s="59" t="s">
        <v>39</v>
      </c>
      <c r="F88" s="117">
        <v>44868</v>
      </c>
      <c r="G88" s="241">
        <v>79000</v>
      </c>
      <c r="H88" s="241">
        <f t="shared" si="2"/>
        <v>632000</v>
      </c>
      <c r="I88" s="137">
        <v>8</v>
      </c>
      <c r="J88" s="137" t="s">
        <v>39</v>
      </c>
      <c r="K88" s="242">
        <f t="shared" si="3"/>
        <v>632000</v>
      </c>
    </row>
    <row r="89" spans="1:11" ht="21.95" customHeight="1" x14ac:dyDescent="0.25">
      <c r="A89" s="59">
        <v>86</v>
      </c>
      <c r="B89" s="57" t="s">
        <v>37</v>
      </c>
      <c r="C89" s="58" t="s">
        <v>38</v>
      </c>
      <c r="D89" s="59">
        <v>209</v>
      </c>
      <c r="E89" s="59" t="s">
        <v>309</v>
      </c>
      <c r="F89" s="240">
        <v>45145</v>
      </c>
      <c r="G89" s="241">
        <v>40359</v>
      </c>
      <c r="H89" s="241">
        <v>8435000</v>
      </c>
      <c r="I89" s="137">
        <v>224</v>
      </c>
      <c r="J89" s="138" t="s">
        <v>309</v>
      </c>
      <c r="K89" s="242">
        <f t="shared" si="3"/>
        <v>9040416</v>
      </c>
    </row>
    <row r="90" spans="1:11" ht="21.95" customHeight="1" x14ac:dyDescent="0.25">
      <c r="A90" s="59">
        <v>87</v>
      </c>
      <c r="B90" s="57" t="s">
        <v>64</v>
      </c>
      <c r="C90" s="58" t="s">
        <v>152</v>
      </c>
      <c r="D90" s="59">
        <v>209</v>
      </c>
      <c r="E90" s="59" t="s">
        <v>309</v>
      </c>
      <c r="F90" s="118" t="s">
        <v>316</v>
      </c>
      <c r="G90" s="241">
        <v>38000</v>
      </c>
      <c r="H90" s="241">
        <f t="shared" si="2"/>
        <v>7942000</v>
      </c>
      <c r="I90" s="137">
        <v>82</v>
      </c>
      <c r="J90" s="138" t="s">
        <v>309</v>
      </c>
      <c r="K90" s="242">
        <f t="shared" si="3"/>
        <v>3116000</v>
      </c>
    </row>
    <row r="91" spans="1:11" ht="21.95" customHeight="1" x14ac:dyDescent="0.25">
      <c r="A91" s="59">
        <v>88</v>
      </c>
      <c r="B91" s="58" t="s">
        <v>317</v>
      </c>
      <c r="C91" s="58" t="s">
        <v>318</v>
      </c>
      <c r="D91" s="59">
        <v>6</v>
      </c>
      <c r="E91" s="59" t="s">
        <v>42</v>
      </c>
      <c r="F91" s="118" t="s">
        <v>284</v>
      </c>
      <c r="G91" s="241">
        <v>200000</v>
      </c>
      <c r="H91" s="241">
        <f t="shared" si="2"/>
        <v>1200000</v>
      </c>
      <c r="I91" s="137">
        <v>6</v>
      </c>
      <c r="J91" s="138" t="s">
        <v>42</v>
      </c>
      <c r="K91" s="242">
        <f t="shared" si="3"/>
        <v>1200000</v>
      </c>
    </row>
    <row r="92" spans="1:11" ht="21.95" customHeight="1" x14ac:dyDescent="0.25">
      <c r="A92" s="59">
        <v>89</v>
      </c>
      <c r="B92" s="63" t="s">
        <v>319</v>
      </c>
      <c r="C92" s="58" t="s">
        <v>320</v>
      </c>
      <c r="D92" s="59">
        <v>1</v>
      </c>
      <c r="E92" s="59" t="s">
        <v>39</v>
      </c>
      <c r="F92" s="59" t="s">
        <v>321</v>
      </c>
      <c r="G92" s="241">
        <v>20000</v>
      </c>
      <c r="H92" s="241">
        <f t="shared" si="2"/>
        <v>20000</v>
      </c>
      <c r="I92" s="137">
        <v>0</v>
      </c>
      <c r="J92" s="137" t="s">
        <v>39</v>
      </c>
      <c r="K92" s="242">
        <f t="shared" si="3"/>
        <v>0</v>
      </c>
    </row>
    <row r="93" spans="1:11" ht="21.95" customHeight="1" x14ac:dyDescent="0.25">
      <c r="A93" s="59">
        <v>90</v>
      </c>
      <c r="B93" s="57" t="s">
        <v>605</v>
      </c>
      <c r="C93" s="57" t="s">
        <v>323</v>
      </c>
      <c r="D93" s="59">
        <v>2</v>
      </c>
      <c r="E93" s="59" t="s">
        <v>39</v>
      </c>
      <c r="F93" s="117">
        <v>45020</v>
      </c>
      <c r="G93" s="243">
        <v>96000</v>
      </c>
      <c r="H93" s="241">
        <f t="shared" si="2"/>
        <v>192000</v>
      </c>
      <c r="I93" s="137">
        <v>1</v>
      </c>
      <c r="J93" s="137" t="s">
        <v>39</v>
      </c>
      <c r="K93" s="242">
        <f t="shared" si="3"/>
        <v>96000</v>
      </c>
    </row>
    <row r="94" spans="1:11" ht="21.95" customHeight="1" x14ac:dyDescent="0.25">
      <c r="A94" s="59">
        <v>91</v>
      </c>
      <c r="B94" s="58" t="s">
        <v>322</v>
      </c>
      <c r="C94" s="58" t="s">
        <v>324</v>
      </c>
      <c r="D94" s="59">
        <v>2</v>
      </c>
      <c r="E94" s="59" t="s">
        <v>39</v>
      </c>
      <c r="F94" s="117">
        <v>44007</v>
      </c>
      <c r="G94" s="241">
        <v>140000</v>
      </c>
      <c r="H94" s="241">
        <f t="shared" si="2"/>
        <v>280000</v>
      </c>
      <c r="I94" s="137">
        <v>1</v>
      </c>
      <c r="J94" s="137" t="s">
        <v>39</v>
      </c>
      <c r="K94" s="242">
        <f t="shared" si="3"/>
        <v>140000</v>
      </c>
    </row>
    <row r="95" spans="1:11" ht="21.95" customHeight="1" x14ac:dyDescent="0.25">
      <c r="A95" s="59">
        <v>92</v>
      </c>
      <c r="B95" s="58" t="s">
        <v>325</v>
      </c>
      <c r="C95" s="58" t="s">
        <v>326</v>
      </c>
      <c r="D95" s="59">
        <v>1</v>
      </c>
      <c r="E95" s="59" t="s">
        <v>42</v>
      </c>
      <c r="F95" s="117" t="s">
        <v>327</v>
      </c>
      <c r="G95" s="241">
        <v>690000</v>
      </c>
      <c r="H95" s="241">
        <f t="shared" si="2"/>
        <v>690000</v>
      </c>
      <c r="I95" s="137">
        <v>1</v>
      </c>
      <c r="J95" s="137" t="s">
        <v>39</v>
      </c>
      <c r="K95" s="242">
        <f t="shared" si="3"/>
        <v>690000</v>
      </c>
    </row>
    <row r="96" spans="1:11" ht="21.95" customHeight="1" x14ac:dyDescent="0.25">
      <c r="A96" s="59">
        <v>93</v>
      </c>
      <c r="B96" s="58" t="s">
        <v>674</v>
      </c>
      <c r="C96" s="58" t="s">
        <v>158</v>
      </c>
      <c r="D96" s="59">
        <v>3</v>
      </c>
      <c r="E96" s="59" t="s">
        <v>39</v>
      </c>
      <c r="F96" s="240">
        <v>45154</v>
      </c>
      <c r="G96" s="241">
        <v>258042</v>
      </c>
      <c r="H96" s="241">
        <f t="shared" si="2"/>
        <v>774126</v>
      </c>
      <c r="I96" s="137">
        <v>3</v>
      </c>
      <c r="J96" s="137" t="s">
        <v>39</v>
      </c>
      <c r="K96" s="242">
        <f t="shared" si="3"/>
        <v>774126</v>
      </c>
    </row>
    <row r="97" spans="1:11" ht="21.95" customHeight="1" x14ac:dyDescent="0.25">
      <c r="A97" s="59">
        <v>94</v>
      </c>
      <c r="B97" s="58" t="s">
        <v>159</v>
      </c>
      <c r="C97" s="102" t="s">
        <v>160</v>
      </c>
      <c r="D97" s="59">
        <v>2</v>
      </c>
      <c r="E97" s="59" t="s">
        <v>39</v>
      </c>
      <c r="F97" s="117">
        <v>45018</v>
      </c>
      <c r="G97" s="241">
        <v>230000</v>
      </c>
      <c r="H97" s="241">
        <f t="shared" si="2"/>
        <v>460000</v>
      </c>
      <c r="I97" s="137">
        <v>0</v>
      </c>
      <c r="J97" s="137" t="s">
        <v>39</v>
      </c>
      <c r="K97" s="242">
        <f t="shared" si="3"/>
        <v>0</v>
      </c>
    </row>
    <row r="98" spans="1:11" ht="21.95" customHeight="1" x14ac:dyDescent="0.25">
      <c r="A98" s="59">
        <v>95</v>
      </c>
      <c r="B98" s="58" t="s">
        <v>161</v>
      </c>
      <c r="C98" s="62" t="s">
        <v>162</v>
      </c>
      <c r="D98" s="59">
        <v>2</v>
      </c>
      <c r="E98" s="59" t="s">
        <v>39</v>
      </c>
      <c r="F98" s="117">
        <v>45018</v>
      </c>
      <c r="G98" s="241">
        <v>190000</v>
      </c>
      <c r="H98" s="241">
        <f t="shared" si="2"/>
        <v>380000</v>
      </c>
      <c r="I98" s="137">
        <v>1</v>
      </c>
      <c r="J98" s="137" t="s">
        <v>39</v>
      </c>
      <c r="K98" s="242">
        <f t="shared" si="3"/>
        <v>190000</v>
      </c>
    </row>
    <row r="99" spans="1:11" ht="21.95" customHeight="1" x14ac:dyDescent="0.25">
      <c r="A99" s="59">
        <v>96</v>
      </c>
      <c r="B99" s="58" t="s">
        <v>675</v>
      </c>
      <c r="C99" s="63" t="s">
        <v>328</v>
      </c>
      <c r="D99" s="59">
        <v>4</v>
      </c>
      <c r="E99" s="59" t="s">
        <v>39</v>
      </c>
      <c r="F99" s="240">
        <v>45154</v>
      </c>
      <c r="G99" s="241">
        <v>189724</v>
      </c>
      <c r="H99" s="241">
        <f t="shared" si="2"/>
        <v>758896</v>
      </c>
      <c r="I99" s="137">
        <v>4</v>
      </c>
      <c r="J99" s="137" t="s">
        <v>39</v>
      </c>
      <c r="K99" s="242">
        <f t="shared" si="3"/>
        <v>758896</v>
      </c>
    </row>
    <row r="100" spans="1:11" ht="21.95" customHeight="1" x14ac:dyDescent="0.25">
      <c r="A100" s="59">
        <v>97</v>
      </c>
      <c r="B100" s="58" t="s">
        <v>329</v>
      </c>
      <c r="C100" s="63" t="s">
        <v>330</v>
      </c>
      <c r="D100" s="59">
        <v>1</v>
      </c>
      <c r="E100" s="59" t="s">
        <v>42</v>
      </c>
      <c r="F100" s="117" t="s">
        <v>331</v>
      </c>
      <c r="G100" s="241">
        <v>210000</v>
      </c>
      <c r="H100" s="241">
        <f t="shared" si="2"/>
        <v>210000</v>
      </c>
      <c r="I100" s="137">
        <v>0</v>
      </c>
      <c r="J100" s="137" t="s">
        <v>39</v>
      </c>
      <c r="K100" s="242">
        <f t="shared" si="3"/>
        <v>0</v>
      </c>
    </row>
    <row r="101" spans="1:11" ht="21.95" customHeight="1" x14ac:dyDescent="0.25">
      <c r="A101" s="59">
        <v>98</v>
      </c>
      <c r="B101" s="58" t="s">
        <v>332</v>
      </c>
      <c r="C101" s="63" t="s">
        <v>333</v>
      </c>
      <c r="D101" s="8">
        <v>2</v>
      </c>
      <c r="E101" s="59" t="s">
        <v>39</v>
      </c>
      <c r="F101" s="59"/>
      <c r="G101" s="241">
        <v>225000</v>
      </c>
      <c r="H101" s="241">
        <f t="shared" si="2"/>
        <v>450000</v>
      </c>
      <c r="I101" s="137">
        <v>1</v>
      </c>
      <c r="J101" s="137" t="s">
        <v>39</v>
      </c>
      <c r="K101" s="242">
        <f t="shared" si="3"/>
        <v>225000</v>
      </c>
    </row>
    <row r="102" spans="1:11" ht="21.95" customHeight="1" x14ac:dyDescent="0.25">
      <c r="A102" s="59">
        <v>99</v>
      </c>
      <c r="B102" s="58" t="s">
        <v>551</v>
      </c>
      <c r="C102" s="58" t="s">
        <v>583</v>
      </c>
      <c r="D102" s="59">
        <v>1</v>
      </c>
      <c r="E102" s="59" t="s">
        <v>39</v>
      </c>
      <c r="F102" s="240">
        <v>45135</v>
      </c>
      <c r="G102" s="241">
        <v>395000</v>
      </c>
      <c r="H102" s="241">
        <f t="shared" si="2"/>
        <v>395000</v>
      </c>
      <c r="I102" s="137">
        <v>1</v>
      </c>
      <c r="J102" s="137" t="s">
        <v>39</v>
      </c>
      <c r="K102" s="242">
        <f t="shared" si="3"/>
        <v>395000</v>
      </c>
    </row>
    <row r="103" spans="1:11" ht="21.95" customHeight="1" x14ac:dyDescent="0.25">
      <c r="A103" s="59">
        <v>100</v>
      </c>
      <c r="B103" s="58" t="s">
        <v>334</v>
      </c>
      <c r="C103" s="58" t="s">
        <v>293</v>
      </c>
      <c r="D103" s="8">
        <v>2</v>
      </c>
      <c r="E103" s="59" t="s">
        <v>39</v>
      </c>
      <c r="F103" s="117" t="s">
        <v>335</v>
      </c>
      <c r="G103" s="241">
        <v>55000</v>
      </c>
      <c r="H103" s="241">
        <f t="shared" si="2"/>
        <v>110000</v>
      </c>
      <c r="I103" s="137">
        <v>2</v>
      </c>
      <c r="J103" s="137" t="s">
        <v>39</v>
      </c>
      <c r="K103" s="242">
        <f t="shared" si="3"/>
        <v>110000</v>
      </c>
    </row>
    <row r="104" spans="1:11" ht="21.95" customHeight="1" x14ac:dyDescent="0.25">
      <c r="A104" s="59">
        <v>101</v>
      </c>
      <c r="B104" s="58" t="s">
        <v>336</v>
      </c>
      <c r="C104" s="58" t="s">
        <v>293</v>
      </c>
      <c r="D104" s="59">
        <v>2</v>
      </c>
      <c r="E104" s="59" t="s">
        <v>39</v>
      </c>
      <c r="F104" s="117" t="s">
        <v>335</v>
      </c>
      <c r="G104" s="241">
        <v>90000</v>
      </c>
      <c r="H104" s="241">
        <f t="shared" si="2"/>
        <v>180000</v>
      </c>
      <c r="I104" s="137">
        <v>2</v>
      </c>
      <c r="J104" s="137" t="s">
        <v>39</v>
      </c>
      <c r="K104" s="242">
        <f t="shared" si="3"/>
        <v>180000</v>
      </c>
    </row>
    <row r="105" spans="1:11" ht="21.95" customHeight="1" x14ac:dyDescent="0.25">
      <c r="A105" s="59">
        <v>102</v>
      </c>
      <c r="B105" s="58" t="s">
        <v>337</v>
      </c>
      <c r="C105" s="58" t="s">
        <v>338</v>
      </c>
      <c r="D105" s="8">
        <v>7</v>
      </c>
      <c r="E105" s="59" t="s">
        <v>39</v>
      </c>
      <c r="F105" s="240">
        <v>45112</v>
      </c>
      <c r="G105" s="241">
        <v>410000</v>
      </c>
      <c r="H105" s="241">
        <f t="shared" si="2"/>
        <v>2870000</v>
      </c>
      <c r="I105" s="137">
        <v>1</v>
      </c>
      <c r="J105" s="137" t="s">
        <v>39</v>
      </c>
      <c r="K105" s="242">
        <f t="shared" si="3"/>
        <v>410000</v>
      </c>
    </row>
    <row r="106" spans="1:11" ht="21.95" customHeight="1" x14ac:dyDescent="0.25">
      <c r="A106" s="59">
        <v>103</v>
      </c>
      <c r="B106" s="58" t="s">
        <v>340</v>
      </c>
      <c r="C106" s="58" t="s">
        <v>341</v>
      </c>
      <c r="D106" s="8">
        <v>7</v>
      </c>
      <c r="E106" s="59" t="s">
        <v>39</v>
      </c>
      <c r="F106" s="240">
        <v>45112</v>
      </c>
      <c r="G106" s="241">
        <v>410000</v>
      </c>
      <c r="H106" s="241">
        <f>D106*G106</f>
        <v>2870000</v>
      </c>
      <c r="I106" s="137">
        <v>3</v>
      </c>
      <c r="J106" s="137" t="s">
        <v>39</v>
      </c>
      <c r="K106" s="242">
        <f t="shared" si="3"/>
        <v>1230000</v>
      </c>
    </row>
    <row r="107" spans="1:11" ht="21.95" customHeight="1" x14ac:dyDescent="0.25">
      <c r="A107" s="59">
        <v>104</v>
      </c>
      <c r="B107" s="57" t="s">
        <v>342</v>
      </c>
      <c r="C107" s="57" t="s">
        <v>343</v>
      </c>
      <c r="D107" s="59">
        <v>1</v>
      </c>
      <c r="E107" s="59" t="s">
        <v>39</v>
      </c>
      <c r="F107" s="120" t="s">
        <v>344</v>
      </c>
      <c r="G107" s="241">
        <v>690000</v>
      </c>
      <c r="H107" s="241">
        <f t="shared" si="2"/>
        <v>690000</v>
      </c>
      <c r="I107" s="137">
        <v>1</v>
      </c>
      <c r="J107" s="137" t="s">
        <v>39</v>
      </c>
      <c r="K107" s="242">
        <f t="shared" si="3"/>
        <v>690000</v>
      </c>
    </row>
    <row r="108" spans="1:11" ht="21.95" customHeight="1" x14ac:dyDescent="0.25">
      <c r="A108" s="59">
        <v>105</v>
      </c>
      <c r="B108" s="57" t="s">
        <v>345</v>
      </c>
      <c r="C108" s="57" t="s">
        <v>346</v>
      </c>
      <c r="D108" s="59">
        <v>2</v>
      </c>
      <c r="E108" s="59" t="s">
        <v>39</v>
      </c>
      <c r="F108" s="59" t="s">
        <v>347</v>
      </c>
      <c r="G108" s="241">
        <v>980000</v>
      </c>
      <c r="H108" s="241">
        <f t="shared" si="2"/>
        <v>1960000</v>
      </c>
      <c r="I108" s="137">
        <v>0</v>
      </c>
      <c r="J108" s="137" t="s">
        <v>39</v>
      </c>
      <c r="K108" s="242">
        <f t="shared" si="3"/>
        <v>0</v>
      </c>
    </row>
    <row r="109" spans="1:11" ht="21.95" customHeight="1" x14ac:dyDescent="0.25">
      <c r="A109" s="59">
        <v>106</v>
      </c>
      <c r="B109" s="58" t="s">
        <v>348</v>
      </c>
      <c r="C109" s="58" t="s">
        <v>349</v>
      </c>
      <c r="D109" s="59">
        <v>1</v>
      </c>
      <c r="E109" s="59" t="s">
        <v>39</v>
      </c>
      <c r="F109" s="8" t="s">
        <v>271</v>
      </c>
      <c r="G109" s="241">
        <v>680000</v>
      </c>
      <c r="H109" s="241">
        <f t="shared" si="2"/>
        <v>680000</v>
      </c>
      <c r="I109" s="137">
        <v>1</v>
      </c>
      <c r="J109" s="137" t="s">
        <v>39</v>
      </c>
      <c r="K109" s="242">
        <f t="shared" si="3"/>
        <v>680000</v>
      </c>
    </row>
    <row r="110" spans="1:11" ht="21.95" customHeight="1" x14ac:dyDescent="0.25">
      <c r="A110" s="59">
        <v>107</v>
      </c>
      <c r="B110" s="58" t="s">
        <v>350</v>
      </c>
      <c r="C110" s="58" t="s">
        <v>351</v>
      </c>
      <c r="D110" s="8">
        <v>40</v>
      </c>
      <c r="E110" s="59" t="s">
        <v>39</v>
      </c>
      <c r="F110" s="120">
        <v>45018</v>
      </c>
      <c r="G110" s="241">
        <v>5000</v>
      </c>
      <c r="H110" s="241">
        <f t="shared" si="2"/>
        <v>200000</v>
      </c>
      <c r="I110" s="137">
        <v>20</v>
      </c>
      <c r="J110" s="137" t="s">
        <v>39</v>
      </c>
      <c r="K110" s="242">
        <f t="shared" si="3"/>
        <v>100000</v>
      </c>
    </row>
    <row r="111" spans="1:11" ht="21.95" customHeight="1" x14ac:dyDescent="0.25">
      <c r="A111" s="59">
        <v>108</v>
      </c>
      <c r="B111" s="58" t="s">
        <v>352</v>
      </c>
      <c r="C111" s="58" t="s">
        <v>353</v>
      </c>
      <c r="D111" s="8">
        <v>2</v>
      </c>
      <c r="E111" s="8" t="s">
        <v>206</v>
      </c>
      <c r="F111" s="117">
        <v>44212</v>
      </c>
      <c r="G111" s="243">
        <v>500000</v>
      </c>
      <c r="H111" s="241">
        <f t="shared" si="2"/>
        <v>1000000</v>
      </c>
      <c r="I111" s="137">
        <v>0</v>
      </c>
      <c r="J111" s="137" t="s">
        <v>206</v>
      </c>
      <c r="K111" s="242">
        <f t="shared" si="3"/>
        <v>0</v>
      </c>
    </row>
    <row r="112" spans="1:11" ht="21.95" customHeight="1" x14ac:dyDescent="0.25">
      <c r="A112" s="59">
        <v>109</v>
      </c>
      <c r="B112" s="58" t="s">
        <v>354</v>
      </c>
      <c r="C112" s="58" t="s">
        <v>353</v>
      </c>
      <c r="D112" s="59">
        <v>4</v>
      </c>
      <c r="E112" s="8" t="s">
        <v>206</v>
      </c>
      <c r="F112" s="117">
        <v>44212</v>
      </c>
      <c r="G112" s="243">
        <v>425000</v>
      </c>
      <c r="H112" s="241">
        <f t="shared" si="2"/>
        <v>1700000</v>
      </c>
      <c r="I112" s="137">
        <v>2</v>
      </c>
      <c r="J112" s="137" t="s">
        <v>206</v>
      </c>
      <c r="K112" s="242">
        <f t="shared" si="3"/>
        <v>850000</v>
      </c>
    </row>
    <row r="113" spans="1:11" ht="21.95" customHeight="1" x14ac:dyDescent="0.25">
      <c r="A113" s="59">
        <v>110</v>
      </c>
      <c r="B113" s="58" t="s">
        <v>355</v>
      </c>
      <c r="C113" s="58" t="s">
        <v>353</v>
      </c>
      <c r="D113" s="8">
        <v>2</v>
      </c>
      <c r="E113" s="8" t="s">
        <v>206</v>
      </c>
      <c r="F113" s="117">
        <v>44212</v>
      </c>
      <c r="G113" s="243">
        <v>615000</v>
      </c>
      <c r="H113" s="241">
        <f t="shared" si="2"/>
        <v>1230000</v>
      </c>
      <c r="I113" s="137">
        <v>0</v>
      </c>
      <c r="J113" s="137" t="s">
        <v>206</v>
      </c>
      <c r="K113" s="242">
        <f t="shared" si="3"/>
        <v>0</v>
      </c>
    </row>
    <row r="114" spans="1:11" ht="21.95" customHeight="1" x14ac:dyDescent="0.25">
      <c r="A114" s="59">
        <v>111</v>
      </c>
      <c r="B114" s="58" t="s">
        <v>355</v>
      </c>
      <c r="C114" s="58" t="s">
        <v>356</v>
      </c>
      <c r="D114" s="8">
        <v>2</v>
      </c>
      <c r="E114" s="8" t="s">
        <v>43</v>
      </c>
      <c r="F114" s="117" t="s">
        <v>357</v>
      </c>
      <c r="G114" s="243">
        <v>400000</v>
      </c>
      <c r="H114" s="241">
        <f t="shared" si="2"/>
        <v>800000</v>
      </c>
      <c r="I114" s="137">
        <v>2</v>
      </c>
      <c r="J114" s="137" t="s">
        <v>206</v>
      </c>
      <c r="K114" s="242">
        <f t="shared" si="3"/>
        <v>800000</v>
      </c>
    </row>
    <row r="115" spans="1:11" ht="21.95" customHeight="1" x14ac:dyDescent="0.25">
      <c r="A115" s="59">
        <v>112</v>
      </c>
      <c r="B115" s="58" t="s">
        <v>352</v>
      </c>
      <c r="C115" s="58" t="s">
        <v>356</v>
      </c>
      <c r="D115" s="8">
        <v>2</v>
      </c>
      <c r="E115" s="8" t="s">
        <v>43</v>
      </c>
      <c r="F115" s="117" t="s">
        <v>357</v>
      </c>
      <c r="G115" s="243">
        <v>400000</v>
      </c>
      <c r="H115" s="241">
        <f t="shared" si="2"/>
        <v>800000</v>
      </c>
      <c r="I115" s="137">
        <v>2</v>
      </c>
      <c r="J115" s="137" t="s">
        <v>206</v>
      </c>
      <c r="K115" s="242">
        <f t="shared" si="3"/>
        <v>800000</v>
      </c>
    </row>
    <row r="116" spans="1:11" ht="21.95" customHeight="1" x14ac:dyDescent="0.25">
      <c r="A116" s="59">
        <v>113</v>
      </c>
      <c r="B116" s="57" t="s">
        <v>358</v>
      </c>
      <c r="C116" s="58" t="s">
        <v>359</v>
      </c>
      <c r="D116" s="59">
        <v>35</v>
      </c>
      <c r="E116" s="59" t="s">
        <v>39</v>
      </c>
      <c r="F116" s="117" t="s">
        <v>360</v>
      </c>
      <c r="G116" s="241">
        <v>45000</v>
      </c>
      <c r="H116" s="241">
        <f t="shared" si="2"/>
        <v>1575000</v>
      </c>
      <c r="I116" s="137">
        <v>21</v>
      </c>
      <c r="J116" s="137" t="s">
        <v>39</v>
      </c>
      <c r="K116" s="242">
        <f t="shared" si="3"/>
        <v>945000</v>
      </c>
    </row>
    <row r="117" spans="1:11" ht="21.95" customHeight="1" x14ac:dyDescent="0.25">
      <c r="A117" s="59">
        <v>114</v>
      </c>
      <c r="B117" s="58" t="s">
        <v>68</v>
      </c>
      <c r="C117" s="98">
        <v>40493</v>
      </c>
      <c r="D117" s="8">
        <v>38</v>
      </c>
      <c r="E117" s="59" t="s">
        <v>39</v>
      </c>
      <c r="F117" s="120">
        <v>44986</v>
      </c>
      <c r="G117" s="241">
        <v>10000</v>
      </c>
      <c r="H117" s="241">
        <f t="shared" si="2"/>
        <v>380000</v>
      </c>
      <c r="I117" s="137">
        <v>0</v>
      </c>
      <c r="J117" s="137" t="s">
        <v>39</v>
      </c>
      <c r="K117" s="242">
        <f t="shared" si="3"/>
        <v>0</v>
      </c>
    </row>
    <row r="118" spans="1:11" ht="21.95" customHeight="1" x14ac:dyDescent="0.25">
      <c r="A118" s="59">
        <v>115</v>
      </c>
      <c r="B118" s="58" t="s">
        <v>676</v>
      </c>
      <c r="C118" s="58" t="s">
        <v>149</v>
      </c>
      <c r="D118" s="59">
        <v>20</v>
      </c>
      <c r="E118" s="59" t="s">
        <v>39</v>
      </c>
      <c r="F118" s="240">
        <v>45140</v>
      </c>
      <c r="G118" s="241">
        <v>31500</v>
      </c>
      <c r="H118" s="241">
        <f t="shared" si="2"/>
        <v>630000</v>
      </c>
      <c r="I118" s="137">
        <v>15</v>
      </c>
      <c r="J118" s="137" t="s">
        <v>39</v>
      </c>
      <c r="K118" s="242">
        <f t="shared" si="3"/>
        <v>472500</v>
      </c>
    </row>
    <row r="119" spans="1:11" ht="21.95" customHeight="1" x14ac:dyDescent="0.25">
      <c r="A119" s="59">
        <v>116</v>
      </c>
      <c r="B119" s="58" t="s">
        <v>677</v>
      </c>
      <c r="C119" s="58" t="s">
        <v>361</v>
      </c>
      <c r="D119" s="8">
        <v>20</v>
      </c>
      <c r="E119" s="59" t="s">
        <v>39</v>
      </c>
      <c r="F119" s="240">
        <v>45140</v>
      </c>
      <c r="G119" s="241">
        <v>37500</v>
      </c>
      <c r="H119" s="241">
        <f t="shared" si="2"/>
        <v>750000</v>
      </c>
      <c r="I119" s="137">
        <v>20</v>
      </c>
      <c r="J119" s="137" t="s">
        <v>39</v>
      </c>
      <c r="K119" s="242">
        <f t="shared" si="3"/>
        <v>750000</v>
      </c>
    </row>
    <row r="120" spans="1:11" ht="21.95" customHeight="1" x14ac:dyDescent="0.25">
      <c r="A120" s="59">
        <v>117</v>
      </c>
      <c r="B120" s="58" t="s">
        <v>586</v>
      </c>
      <c r="C120" s="58" t="s">
        <v>27</v>
      </c>
      <c r="D120" s="59">
        <v>20</v>
      </c>
      <c r="E120" s="59" t="s">
        <v>39</v>
      </c>
      <c r="F120" s="240">
        <v>45140</v>
      </c>
      <c r="G120" s="241">
        <v>43500</v>
      </c>
      <c r="H120" s="241">
        <f t="shared" si="2"/>
        <v>870000</v>
      </c>
      <c r="I120" s="137">
        <v>14</v>
      </c>
      <c r="J120" s="137" t="s">
        <v>39</v>
      </c>
      <c r="K120" s="242">
        <f t="shared" si="3"/>
        <v>609000</v>
      </c>
    </row>
    <row r="121" spans="1:11" ht="21.95" customHeight="1" x14ac:dyDescent="0.25">
      <c r="A121" s="59">
        <v>118</v>
      </c>
      <c r="B121" s="57" t="s">
        <v>678</v>
      </c>
      <c r="C121" s="57" t="s">
        <v>362</v>
      </c>
      <c r="D121" s="59">
        <v>4</v>
      </c>
      <c r="E121" s="59" t="s">
        <v>39</v>
      </c>
      <c r="F121" s="240">
        <v>45169</v>
      </c>
      <c r="G121" s="241">
        <v>47500</v>
      </c>
      <c r="H121" s="241">
        <f t="shared" si="2"/>
        <v>190000</v>
      </c>
      <c r="I121" s="137">
        <v>4</v>
      </c>
      <c r="J121" s="137" t="s">
        <v>39</v>
      </c>
      <c r="K121" s="242">
        <f t="shared" si="3"/>
        <v>190000</v>
      </c>
    </row>
    <row r="122" spans="1:11" ht="21.95" customHeight="1" x14ac:dyDescent="0.25">
      <c r="A122" s="59">
        <v>119</v>
      </c>
      <c r="B122" s="58" t="s">
        <v>363</v>
      </c>
      <c r="C122" s="58" t="s">
        <v>364</v>
      </c>
      <c r="D122" s="8">
        <v>4</v>
      </c>
      <c r="E122" s="59" t="s">
        <v>39</v>
      </c>
      <c r="F122" s="59"/>
      <c r="G122" s="241">
        <v>10000</v>
      </c>
      <c r="H122" s="241">
        <f t="shared" si="2"/>
        <v>40000</v>
      </c>
      <c r="I122" s="137">
        <v>0</v>
      </c>
      <c r="J122" s="137" t="s">
        <v>39</v>
      </c>
      <c r="K122" s="242">
        <f t="shared" si="3"/>
        <v>0</v>
      </c>
    </row>
    <row r="123" spans="1:11" ht="21.95" customHeight="1" x14ac:dyDescent="0.25">
      <c r="A123" s="59">
        <v>120</v>
      </c>
      <c r="B123" s="57" t="s">
        <v>365</v>
      </c>
      <c r="C123" s="57" t="s">
        <v>165</v>
      </c>
      <c r="D123" s="59">
        <v>2</v>
      </c>
      <c r="E123" s="59" t="s">
        <v>39</v>
      </c>
      <c r="F123" s="117" t="s">
        <v>366</v>
      </c>
      <c r="G123" s="243">
        <v>60000</v>
      </c>
      <c r="H123" s="241">
        <f t="shared" si="2"/>
        <v>120000</v>
      </c>
      <c r="I123" s="137">
        <v>0</v>
      </c>
      <c r="J123" s="137" t="s">
        <v>39</v>
      </c>
      <c r="K123" s="242">
        <f t="shared" si="3"/>
        <v>0</v>
      </c>
    </row>
    <row r="124" spans="1:11" ht="21.95" customHeight="1" x14ac:dyDescent="0.25">
      <c r="A124" s="59">
        <v>121</v>
      </c>
      <c r="B124" s="57" t="s">
        <v>164</v>
      </c>
      <c r="C124" s="57" t="s">
        <v>165</v>
      </c>
      <c r="D124" s="59">
        <v>2</v>
      </c>
      <c r="E124" s="59" t="s">
        <v>39</v>
      </c>
      <c r="F124" s="117" t="s">
        <v>366</v>
      </c>
      <c r="G124" s="243">
        <v>60000</v>
      </c>
      <c r="H124" s="241">
        <f t="shared" si="2"/>
        <v>120000</v>
      </c>
      <c r="I124" s="137">
        <v>2</v>
      </c>
      <c r="J124" s="137" t="s">
        <v>39</v>
      </c>
      <c r="K124" s="242">
        <f t="shared" si="3"/>
        <v>120000</v>
      </c>
    </row>
    <row r="125" spans="1:11" ht="21.95" customHeight="1" x14ac:dyDescent="0.25">
      <c r="A125" s="59">
        <v>122</v>
      </c>
      <c r="B125" s="62" t="s">
        <v>166</v>
      </c>
      <c r="C125" s="62" t="s">
        <v>50</v>
      </c>
      <c r="D125" s="59">
        <v>5</v>
      </c>
      <c r="E125" s="59" t="s">
        <v>39</v>
      </c>
      <c r="F125" s="117" t="s">
        <v>214</v>
      </c>
      <c r="G125" s="241">
        <v>35000</v>
      </c>
      <c r="H125" s="241">
        <f t="shared" si="2"/>
        <v>175000</v>
      </c>
      <c r="I125" s="137">
        <v>0</v>
      </c>
      <c r="J125" s="137" t="s">
        <v>39</v>
      </c>
      <c r="K125" s="242">
        <f t="shared" si="3"/>
        <v>0</v>
      </c>
    </row>
    <row r="126" spans="1:11" ht="21.95" customHeight="1" x14ac:dyDescent="0.25">
      <c r="A126" s="59">
        <v>123</v>
      </c>
      <c r="B126" s="62" t="s">
        <v>367</v>
      </c>
      <c r="C126" s="62" t="s">
        <v>368</v>
      </c>
      <c r="D126" s="59">
        <v>3</v>
      </c>
      <c r="E126" s="59" t="s">
        <v>39</v>
      </c>
      <c r="F126" s="117">
        <v>44813</v>
      </c>
      <c r="G126" s="241">
        <v>22500</v>
      </c>
      <c r="H126" s="241">
        <f t="shared" si="2"/>
        <v>67500</v>
      </c>
      <c r="I126" s="137">
        <v>0</v>
      </c>
      <c r="J126" s="137" t="s">
        <v>39</v>
      </c>
      <c r="K126" s="242">
        <f t="shared" si="3"/>
        <v>0</v>
      </c>
    </row>
    <row r="127" spans="1:11" ht="21.95" customHeight="1" x14ac:dyDescent="0.25">
      <c r="A127" s="59">
        <v>124</v>
      </c>
      <c r="B127" s="62" t="s">
        <v>369</v>
      </c>
      <c r="C127" s="102" t="s">
        <v>165</v>
      </c>
      <c r="D127" s="59">
        <v>1</v>
      </c>
      <c r="E127" s="59" t="s">
        <v>39</v>
      </c>
      <c r="F127" s="117">
        <v>43842</v>
      </c>
      <c r="G127" s="241">
        <v>869500</v>
      </c>
      <c r="H127" s="241">
        <f t="shared" si="2"/>
        <v>869500</v>
      </c>
      <c r="I127" s="137">
        <v>1</v>
      </c>
      <c r="J127" s="137" t="s">
        <v>39</v>
      </c>
      <c r="K127" s="242">
        <f t="shared" si="3"/>
        <v>869500</v>
      </c>
    </row>
    <row r="128" spans="1:11" ht="21.95" customHeight="1" x14ac:dyDescent="0.25">
      <c r="A128" s="59">
        <v>125</v>
      </c>
      <c r="B128" s="58" t="s">
        <v>147</v>
      </c>
      <c r="C128" s="58" t="s">
        <v>148</v>
      </c>
      <c r="D128" s="59">
        <v>32</v>
      </c>
      <c r="E128" s="59" t="s">
        <v>39</v>
      </c>
      <c r="F128" s="240">
        <v>45141</v>
      </c>
      <c r="G128" s="241">
        <v>29000</v>
      </c>
      <c r="H128" s="241">
        <f t="shared" si="2"/>
        <v>928000</v>
      </c>
      <c r="I128" s="137">
        <v>32</v>
      </c>
      <c r="J128" s="137" t="s">
        <v>39</v>
      </c>
      <c r="K128" s="242">
        <f t="shared" si="3"/>
        <v>928000</v>
      </c>
    </row>
    <row r="129" spans="1:11" ht="21.95" customHeight="1" x14ac:dyDescent="0.25">
      <c r="A129" s="59">
        <v>126</v>
      </c>
      <c r="B129" s="63" t="s">
        <v>370</v>
      </c>
      <c r="C129" s="58" t="s">
        <v>371</v>
      </c>
      <c r="D129" s="59">
        <v>6</v>
      </c>
      <c r="E129" s="59" t="s">
        <v>39</v>
      </c>
      <c r="F129" s="117">
        <v>44655</v>
      </c>
      <c r="G129" s="241">
        <v>45000</v>
      </c>
      <c r="H129" s="241">
        <f t="shared" si="2"/>
        <v>270000</v>
      </c>
      <c r="I129" s="137">
        <v>0</v>
      </c>
      <c r="J129" s="137" t="s">
        <v>39</v>
      </c>
      <c r="K129" s="242">
        <f t="shared" si="3"/>
        <v>0</v>
      </c>
    </row>
    <row r="130" spans="1:11" ht="21.95" customHeight="1" x14ac:dyDescent="0.25">
      <c r="A130" s="59">
        <v>127</v>
      </c>
      <c r="B130" s="58" t="s">
        <v>372</v>
      </c>
      <c r="C130" s="58" t="s">
        <v>373</v>
      </c>
      <c r="D130" s="59">
        <v>1</v>
      </c>
      <c r="E130" s="126" t="s">
        <v>39</v>
      </c>
      <c r="F130" s="124" t="s">
        <v>374</v>
      </c>
      <c r="G130" s="244">
        <v>390000</v>
      </c>
      <c r="H130" s="241">
        <f t="shared" si="2"/>
        <v>390000</v>
      </c>
      <c r="I130" s="137">
        <v>1</v>
      </c>
      <c r="J130" s="137" t="s">
        <v>39</v>
      </c>
      <c r="K130" s="242">
        <f t="shared" si="3"/>
        <v>390000</v>
      </c>
    </row>
    <row r="131" spans="1:11" ht="21.95" customHeight="1" x14ac:dyDescent="0.25">
      <c r="A131" s="59">
        <v>128</v>
      </c>
      <c r="B131" s="57" t="s">
        <v>372</v>
      </c>
      <c r="C131" s="62" t="s">
        <v>375</v>
      </c>
      <c r="D131" s="59">
        <v>3</v>
      </c>
      <c r="E131" s="59" t="s">
        <v>42</v>
      </c>
      <c r="F131" s="240">
        <v>45141</v>
      </c>
      <c r="G131" s="243">
        <v>360750</v>
      </c>
      <c r="H131" s="241">
        <f t="shared" si="2"/>
        <v>1082250</v>
      </c>
      <c r="I131" s="137">
        <v>3</v>
      </c>
      <c r="J131" s="137" t="s">
        <v>39</v>
      </c>
      <c r="K131" s="242">
        <f t="shared" si="3"/>
        <v>1082250</v>
      </c>
    </row>
    <row r="132" spans="1:11" ht="21.95" customHeight="1" x14ac:dyDescent="0.25">
      <c r="A132" s="59">
        <v>129</v>
      </c>
      <c r="B132" s="57" t="s">
        <v>372</v>
      </c>
      <c r="C132" s="62" t="s">
        <v>498</v>
      </c>
      <c r="D132" s="59">
        <v>2</v>
      </c>
      <c r="E132" s="59" t="s">
        <v>42</v>
      </c>
      <c r="F132" s="240">
        <v>45141</v>
      </c>
      <c r="G132" s="243">
        <v>458250</v>
      </c>
      <c r="H132" s="241">
        <f t="shared" si="2"/>
        <v>916500</v>
      </c>
      <c r="I132" s="137">
        <v>2</v>
      </c>
      <c r="J132" s="137" t="s">
        <v>39</v>
      </c>
      <c r="K132" s="242">
        <f t="shared" si="3"/>
        <v>916500</v>
      </c>
    </row>
    <row r="133" spans="1:11" ht="21.95" customHeight="1" x14ac:dyDescent="0.25">
      <c r="A133" s="59">
        <v>130</v>
      </c>
      <c r="B133" s="57" t="s">
        <v>376</v>
      </c>
      <c r="C133" s="62" t="s">
        <v>377</v>
      </c>
      <c r="D133" s="59">
        <v>1</v>
      </c>
      <c r="E133" s="126" t="s">
        <v>39</v>
      </c>
      <c r="F133" s="126">
        <v>45020</v>
      </c>
      <c r="G133" s="243">
        <v>1200000</v>
      </c>
      <c r="H133" s="241">
        <f t="shared" si="2"/>
        <v>1200000</v>
      </c>
      <c r="I133" s="137">
        <v>1</v>
      </c>
      <c r="J133" s="137" t="s">
        <v>39</v>
      </c>
      <c r="K133" s="242">
        <f t="shared" si="3"/>
        <v>1200000</v>
      </c>
    </row>
    <row r="134" spans="1:11" ht="21.95" customHeight="1" x14ac:dyDescent="0.25">
      <c r="A134" s="59">
        <v>131</v>
      </c>
      <c r="B134" s="58" t="s">
        <v>378</v>
      </c>
      <c r="C134" s="58" t="s">
        <v>165</v>
      </c>
      <c r="D134" s="59">
        <v>1</v>
      </c>
      <c r="E134" s="59" t="s">
        <v>39</v>
      </c>
      <c r="F134" s="117" t="s">
        <v>379</v>
      </c>
      <c r="G134" s="241">
        <v>250000</v>
      </c>
      <c r="H134" s="241">
        <f t="shared" si="2"/>
        <v>250000</v>
      </c>
      <c r="I134" s="137">
        <v>0</v>
      </c>
      <c r="J134" s="137" t="s">
        <v>39</v>
      </c>
      <c r="K134" s="242">
        <f t="shared" si="3"/>
        <v>0</v>
      </c>
    </row>
    <row r="135" spans="1:11" ht="21.95" customHeight="1" x14ac:dyDescent="0.25">
      <c r="A135" s="59">
        <v>132</v>
      </c>
      <c r="B135" s="57" t="s">
        <v>380</v>
      </c>
      <c r="C135" s="57" t="s">
        <v>24</v>
      </c>
      <c r="D135" s="59">
        <v>10</v>
      </c>
      <c r="E135" s="126" t="s">
        <v>39</v>
      </c>
      <c r="F135" s="117">
        <v>44414</v>
      </c>
      <c r="G135" s="243">
        <v>10000</v>
      </c>
      <c r="H135" s="243">
        <f t="shared" ref="H135:H179" si="4">D135*G135</f>
        <v>100000</v>
      </c>
      <c r="I135" s="137">
        <v>1</v>
      </c>
      <c r="J135" s="137" t="s">
        <v>39</v>
      </c>
      <c r="K135" s="242">
        <f t="shared" si="3"/>
        <v>10000</v>
      </c>
    </row>
    <row r="136" spans="1:11" ht="21.95" customHeight="1" x14ac:dyDescent="0.25">
      <c r="A136" s="59">
        <v>133</v>
      </c>
      <c r="B136" s="57" t="s">
        <v>381</v>
      </c>
      <c r="C136" s="57" t="s">
        <v>24</v>
      </c>
      <c r="D136" s="59">
        <v>10</v>
      </c>
      <c r="E136" s="126" t="s">
        <v>39</v>
      </c>
      <c r="F136" s="117">
        <v>44414</v>
      </c>
      <c r="G136" s="241">
        <v>10000</v>
      </c>
      <c r="H136" s="243">
        <f t="shared" si="4"/>
        <v>100000</v>
      </c>
      <c r="I136" s="137">
        <v>6</v>
      </c>
      <c r="J136" s="137" t="s">
        <v>39</v>
      </c>
      <c r="K136" s="242">
        <f t="shared" ref="K136:K196" si="5">I136*G136</f>
        <v>60000</v>
      </c>
    </row>
    <row r="137" spans="1:11" ht="21.95" customHeight="1" x14ac:dyDescent="0.25">
      <c r="A137" s="59">
        <v>134</v>
      </c>
      <c r="B137" s="62" t="s">
        <v>382</v>
      </c>
      <c r="C137" s="58" t="s">
        <v>383</v>
      </c>
      <c r="D137" s="59">
        <v>4</v>
      </c>
      <c r="E137" s="126" t="s">
        <v>39</v>
      </c>
      <c r="F137" s="117">
        <v>44445</v>
      </c>
      <c r="G137" s="241">
        <v>106000</v>
      </c>
      <c r="H137" s="241">
        <f t="shared" si="4"/>
        <v>424000</v>
      </c>
      <c r="I137" s="137">
        <v>0</v>
      </c>
      <c r="J137" s="137" t="s">
        <v>42</v>
      </c>
      <c r="K137" s="242">
        <f t="shared" si="5"/>
        <v>0</v>
      </c>
    </row>
    <row r="138" spans="1:11" ht="21.95" customHeight="1" x14ac:dyDescent="0.25">
      <c r="A138" s="59">
        <v>135</v>
      </c>
      <c r="B138" s="57" t="s">
        <v>384</v>
      </c>
      <c r="C138" s="57" t="s">
        <v>385</v>
      </c>
      <c r="D138" s="59">
        <v>4</v>
      </c>
      <c r="E138" s="126" t="s">
        <v>39</v>
      </c>
      <c r="F138" s="117">
        <v>44445</v>
      </c>
      <c r="G138" s="241">
        <v>114000</v>
      </c>
      <c r="H138" s="241">
        <f t="shared" si="4"/>
        <v>456000</v>
      </c>
      <c r="I138" s="137">
        <v>0</v>
      </c>
      <c r="J138" s="137" t="s">
        <v>39</v>
      </c>
      <c r="K138" s="242">
        <f t="shared" si="5"/>
        <v>0</v>
      </c>
    </row>
    <row r="139" spans="1:11" ht="21.95" customHeight="1" x14ac:dyDescent="0.25">
      <c r="A139" s="59">
        <v>136</v>
      </c>
      <c r="B139" s="99" t="s">
        <v>386</v>
      </c>
      <c r="C139" s="57" t="s">
        <v>95</v>
      </c>
      <c r="D139" s="59">
        <v>6</v>
      </c>
      <c r="E139" s="59" t="s">
        <v>39</v>
      </c>
      <c r="F139" s="117">
        <v>44321</v>
      </c>
      <c r="G139" s="241">
        <v>130000</v>
      </c>
      <c r="H139" s="241">
        <f t="shared" si="4"/>
        <v>780000</v>
      </c>
      <c r="I139" s="137">
        <v>4</v>
      </c>
      <c r="J139" s="137" t="s">
        <v>39</v>
      </c>
      <c r="K139" s="242">
        <f t="shared" si="5"/>
        <v>520000</v>
      </c>
    </row>
    <row r="140" spans="1:11" ht="21.95" customHeight="1" x14ac:dyDescent="0.25">
      <c r="A140" s="59">
        <v>137</v>
      </c>
      <c r="B140" s="58" t="s">
        <v>387</v>
      </c>
      <c r="C140" s="58" t="s">
        <v>95</v>
      </c>
      <c r="D140" s="59">
        <v>1</v>
      </c>
      <c r="E140" s="59" t="s">
        <v>39</v>
      </c>
      <c r="F140" s="117">
        <v>44321</v>
      </c>
      <c r="G140" s="241">
        <v>470000</v>
      </c>
      <c r="H140" s="241">
        <f t="shared" si="4"/>
        <v>470000</v>
      </c>
      <c r="I140" s="137">
        <v>0</v>
      </c>
      <c r="J140" s="137" t="s">
        <v>39</v>
      </c>
      <c r="K140" s="242">
        <f t="shared" si="5"/>
        <v>0</v>
      </c>
    </row>
    <row r="141" spans="1:11" ht="21.95" customHeight="1" x14ac:dyDescent="0.25">
      <c r="A141" s="59">
        <v>138</v>
      </c>
      <c r="B141" s="57" t="s">
        <v>388</v>
      </c>
      <c r="C141" s="89" t="s">
        <v>389</v>
      </c>
      <c r="D141" s="59">
        <v>11</v>
      </c>
      <c r="E141" s="59" t="s">
        <v>39</v>
      </c>
      <c r="F141" s="240">
        <v>45149</v>
      </c>
      <c r="G141" s="243">
        <v>117000</v>
      </c>
      <c r="H141" s="241">
        <f t="shared" si="4"/>
        <v>1287000</v>
      </c>
      <c r="I141" s="137">
        <v>8</v>
      </c>
      <c r="J141" s="137" t="s">
        <v>39</v>
      </c>
      <c r="K141" s="242">
        <f t="shared" si="5"/>
        <v>936000</v>
      </c>
    </row>
    <row r="142" spans="1:11" ht="21.95" customHeight="1" x14ac:dyDescent="0.25">
      <c r="A142" s="59">
        <v>139</v>
      </c>
      <c r="B142" s="58" t="s">
        <v>390</v>
      </c>
      <c r="C142" s="89" t="s">
        <v>391</v>
      </c>
      <c r="D142" s="59">
        <v>11</v>
      </c>
      <c r="E142" s="59" t="s">
        <v>39</v>
      </c>
      <c r="F142" s="240">
        <v>45149</v>
      </c>
      <c r="G142" s="243">
        <v>136500</v>
      </c>
      <c r="H142" s="241">
        <f t="shared" si="4"/>
        <v>1501500</v>
      </c>
      <c r="I142" s="137">
        <v>8</v>
      </c>
      <c r="J142" s="137" t="s">
        <v>39</v>
      </c>
      <c r="K142" s="242">
        <f t="shared" si="5"/>
        <v>1092000</v>
      </c>
    </row>
    <row r="143" spans="1:11" ht="21.95" customHeight="1" x14ac:dyDescent="0.25">
      <c r="A143" s="59">
        <v>140</v>
      </c>
      <c r="B143" s="58" t="s">
        <v>392</v>
      </c>
      <c r="C143" s="89" t="s">
        <v>393</v>
      </c>
      <c r="D143" s="59">
        <v>13</v>
      </c>
      <c r="E143" s="59" t="s">
        <v>42</v>
      </c>
      <c r="F143" s="240">
        <v>45141</v>
      </c>
      <c r="G143" s="243">
        <v>160000</v>
      </c>
      <c r="H143" s="241">
        <f t="shared" si="4"/>
        <v>2080000</v>
      </c>
      <c r="I143" s="137">
        <v>8</v>
      </c>
      <c r="J143" s="137" t="s">
        <v>39</v>
      </c>
      <c r="K143" s="242">
        <f t="shared" si="5"/>
        <v>1280000</v>
      </c>
    </row>
    <row r="144" spans="1:11" ht="21.95" customHeight="1" x14ac:dyDescent="0.25">
      <c r="A144" s="59">
        <v>141</v>
      </c>
      <c r="B144" s="58" t="s">
        <v>394</v>
      </c>
      <c r="C144" s="58" t="s">
        <v>395</v>
      </c>
      <c r="D144" s="59">
        <v>4</v>
      </c>
      <c r="E144" s="59" t="s">
        <v>42</v>
      </c>
      <c r="F144" s="240">
        <v>45141</v>
      </c>
      <c r="G144" s="243">
        <v>420000</v>
      </c>
      <c r="H144" s="241">
        <f t="shared" si="4"/>
        <v>1680000</v>
      </c>
      <c r="I144" s="137">
        <v>2</v>
      </c>
      <c r="J144" s="137" t="s">
        <v>39</v>
      </c>
      <c r="K144" s="242">
        <f t="shared" si="5"/>
        <v>840000</v>
      </c>
    </row>
    <row r="145" spans="1:12" ht="21.95" customHeight="1" x14ac:dyDescent="0.25">
      <c r="A145" s="59">
        <v>142</v>
      </c>
      <c r="B145" s="58" t="s">
        <v>396</v>
      </c>
      <c r="C145" s="58" t="s">
        <v>397</v>
      </c>
      <c r="D145" s="59">
        <v>10</v>
      </c>
      <c r="E145" s="59" t="s">
        <v>42</v>
      </c>
      <c r="F145" s="240">
        <v>45134</v>
      </c>
      <c r="G145" s="241">
        <v>337500</v>
      </c>
      <c r="H145" s="241">
        <f t="shared" si="4"/>
        <v>3375000</v>
      </c>
      <c r="I145" s="137">
        <v>5</v>
      </c>
      <c r="J145" s="137" t="s">
        <v>42</v>
      </c>
      <c r="K145" s="242">
        <f t="shared" si="5"/>
        <v>1687500</v>
      </c>
    </row>
    <row r="146" spans="1:12" ht="21.95" customHeight="1" x14ac:dyDescent="0.25">
      <c r="A146" s="59">
        <v>143</v>
      </c>
      <c r="B146" s="62" t="s">
        <v>398</v>
      </c>
      <c r="C146" s="57" t="s">
        <v>165</v>
      </c>
      <c r="D146" s="59">
        <v>1</v>
      </c>
      <c r="E146" s="127" t="s">
        <v>43</v>
      </c>
      <c r="F146" s="124">
        <v>45143</v>
      </c>
      <c r="G146" s="241">
        <v>110000</v>
      </c>
      <c r="H146" s="241">
        <f t="shared" si="4"/>
        <v>110000</v>
      </c>
      <c r="I146" s="137">
        <v>1</v>
      </c>
      <c r="J146" s="137" t="s">
        <v>42</v>
      </c>
      <c r="K146" s="242">
        <f t="shared" si="5"/>
        <v>110000</v>
      </c>
    </row>
    <row r="147" spans="1:12" ht="21.95" customHeight="1" x14ac:dyDescent="0.25">
      <c r="A147" s="59">
        <v>144</v>
      </c>
      <c r="B147" s="128" t="s">
        <v>399</v>
      </c>
      <c r="C147" s="128" t="s">
        <v>400</v>
      </c>
      <c r="D147" s="122">
        <v>2</v>
      </c>
      <c r="E147" s="122" t="s">
        <v>39</v>
      </c>
      <c r="F147" s="124">
        <v>45140</v>
      </c>
      <c r="G147" s="245">
        <v>1655242</v>
      </c>
      <c r="H147" s="241">
        <f t="shared" si="4"/>
        <v>3310484</v>
      </c>
      <c r="I147" s="137">
        <v>0</v>
      </c>
      <c r="J147" s="137" t="s">
        <v>42</v>
      </c>
      <c r="K147" s="242">
        <f t="shared" si="5"/>
        <v>0</v>
      </c>
    </row>
    <row r="148" spans="1:12" ht="21.95" customHeight="1" x14ac:dyDescent="0.25">
      <c r="A148" s="59">
        <v>145</v>
      </c>
      <c r="B148" s="57" t="s">
        <v>668</v>
      </c>
      <c r="C148" s="89" t="s">
        <v>113</v>
      </c>
      <c r="D148" s="59">
        <v>2</v>
      </c>
      <c r="E148" s="59" t="s">
        <v>39</v>
      </c>
      <c r="F148" s="240">
        <v>45132</v>
      </c>
      <c r="G148" s="243">
        <v>1317965</v>
      </c>
      <c r="H148" s="241">
        <f t="shared" si="4"/>
        <v>2635930</v>
      </c>
      <c r="I148" s="137">
        <v>2</v>
      </c>
      <c r="J148" s="137"/>
      <c r="K148" s="242">
        <f t="shared" si="5"/>
        <v>2635930</v>
      </c>
    </row>
    <row r="149" spans="1:12" ht="21.95" customHeight="1" x14ac:dyDescent="0.25">
      <c r="A149" s="59">
        <v>146</v>
      </c>
      <c r="B149" s="58" t="s">
        <v>401</v>
      </c>
      <c r="C149" s="125" t="s">
        <v>402</v>
      </c>
      <c r="D149" s="59">
        <v>25</v>
      </c>
      <c r="E149" s="59" t="s">
        <v>43</v>
      </c>
      <c r="F149" s="240">
        <v>45115</v>
      </c>
      <c r="G149" s="243">
        <v>2050000</v>
      </c>
      <c r="H149" s="241">
        <f t="shared" si="4"/>
        <v>51250000</v>
      </c>
      <c r="I149" s="137">
        <v>2</v>
      </c>
      <c r="J149" s="137" t="s">
        <v>39</v>
      </c>
      <c r="K149" s="242">
        <f t="shared" si="5"/>
        <v>4100000</v>
      </c>
    </row>
    <row r="150" spans="1:12" ht="21.95" customHeight="1" x14ac:dyDescent="0.25">
      <c r="A150" s="59">
        <v>147</v>
      </c>
      <c r="B150" s="58" t="s">
        <v>547</v>
      </c>
      <c r="C150" s="89" t="s">
        <v>113</v>
      </c>
      <c r="D150" s="59">
        <v>20</v>
      </c>
      <c r="E150" s="59" t="s">
        <v>39</v>
      </c>
      <c r="F150" s="240">
        <v>45154</v>
      </c>
      <c r="G150" s="243">
        <v>70586</v>
      </c>
      <c r="H150" s="241">
        <f t="shared" si="4"/>
        <v>1411720</v>
      </c>
      <c r="I150" s="137">
        <v>2</v>
      </c>
      <c r="J150" s="137" t="s">
        <v>42</v>
      </c>
      <c r="K150" s="242">
        <f t="shared" si="5"/>
        <v>141172</v>
      </c>
    </row>
    <row r="151" spans="1:12" ht="21.95" customHeight="1" x14ac:dyDescent="0.25">
      <c r="A151" s="59">
        <v>148</v>
      </c>
      <c r="B151" s="58" t="s">
        <v>541</v>
      </c>
      <c r="C151" s="58" t="s">
        <v>113</v>
      </c>
      <c r="D151" s="246" t="s">
        <v>175</v>
      </c>
      <c r="E151" s="101" t="s">
        <v>42</v>
      </c>
      <c r="F151" s="240">
        <v>45154</v>
      </c>
      <c r="G151" s="245">
        <v>241500</v>
      </c>
      <c r="H151" s="241">
        <f t="shared" si="4"/>
        <v>4830000</v>
      </c>
      <c r="I151" s="137">
        <v>12</v>
      </c>
      <c r="J151" s="137" t="s">
        <v>42</v>
      </c>
      <c r="K151" s="242">
        <f t="shared" si="5"/>
        <v>2898000</v>
      </c>
    </row>
    <row r="152" spans="1:12" ht="21.95" customHeight="1" x14ac:dyDescent="0.25">
      <c r="A152" s="59">
        <v>149</v>
      </c>
      <c r="B152" s="57" t="s">
        <v>542</v>
      </c>
      <c r="C152" s="58" t="s">
        <v>113</v>
      </c>
      <c r="D152" s="246" t="s">
        <v>679</v>
      </c>
      <c r="E152" s="126" t="s">
        <v>42</v>
      </c>
      <c r="F152" s="240">
        <v>45154</v>
      </c>
      <c r="G152" s="243">
        <v>269000</v>
      </c>
      <c r="H152" s="241">
        <f t="shared" si="4"/>
        <v>4035000</v>
      </c>
      <c r="I152" s="137">
        <v>7</v>
      </c>
      <c r="J152" s="137" t="s">
        <v>42</v>
      </c>
      <c r="K152" s="242">
        <f t="shared" si="5"/>
        <v>1883000</v>
      </c>
    </row>
    <row r="153" spans="1:12" ht="21.95" customHeight="1" x14ac:dyDescent="0.25">
      <c r="A153" s="59">
        <v>150</v>
      </c>
      <c r="B153" s="58" t="s">
        <v>680</v>
      </c>
      <c r="C153" s="58" t="s">
        <v>50</v>
      </c>
      <c r="D153" s="59">
        <v>2</v>
      </c>
      <c r="E153" s="59" t="s">
        <v>42</v>
      </c>
      <c r="F153" s="240">
        <v>45169</v>
      </c>
      <c r="G153" s="241">
        <v>65000</v>
      </c>
      <c r="H153" s="241">
        <f t="shared" si="4"/>
        <v>130000</v>
      </c>
      <c r="I153" s="137">
        <v>2</v>
      </c>
      <c r="J153" s="137" t="s">
        <v>42</v>
      </c>
      <c r="K153" s="242">
        <f t="shared" si="5"/>
        <v>130000</v>
      </c>
    </row>
    <row r="154" spans="1:12" s="25" customFormat="1" ht="21.95" customHeight="1" x14ac:dyDescent="0.25">
      <c r="A154" s="211">
        <v>151</v>
      </c>
      <c r="B154" s="210" t="s">
        <v>681</v>
      </c>
      <c r="C154" s="210" t="s">
        <v>95</v>
      </c>
      <c r="D154" s="211">
        <v>3</v>
      </c>
      <c r="E154" s="211" t="s">
        <v>42</v>
      </c>
      <c r="F154" s="255">
        <v>45163</v>
      </c>
      <c r="G154" s="257">
        <v>0</v>
      </c>
      <c r="H154" s="257">
        <f t="shared" si="4"/>
        <v>0</v>
      </c>
      <c r="I154" s="258">
        <v>3</v>
      </c>
      <c r="J154" s="258" t="s">
        <v>39</v>
      </c>
      <c r="K154" s="259">
        <f t="shared" si="5"/>
        <v>0</v>
      </c>
      <c r="L154" s="25" t="s">
        <v>688</v>
      </c>
    </row>
    <row r="155" spans="1:12" ht="21.95" customHeight="1" x14ac:dyDescent="0.25">
      <c r="A155" s="59">
        <v>152</v>
      </c>
      <c r="B155" s="58" t="s">
        <v>403</v>
      </c>
      <c r="C155" s="99" t="s">
        <v>95</v>
      </c>
      <c r="D155" s="59">
        <v>4</v>
      </c>
      <c r="E155" s="127" t="s">
        <v>42</v>
      </c>
      <c r="F155" s="126" t="s">
        <v>404</v>
      </c>
      <c r="G155" s="241">
        <v>225000</v>
      </c>
      <c r="H155" s="241">
        <f t="shared" si="4"/>
        <v>900000</v>
      </c>
      <c r="I155" s="137">
        <v>1</v>
      </c>
      <c r="J155" s="137" t="s">
        <v>39</v>
      </c>
      <c r="K155" s="242">
        <f t="shared" si="5"/>
        <v>225000</v>
      </c>
    </row>
    <row r="156" spans="1:12" ht="21.95" customHeight="1" x14ac:dyDescent="0.25">
      <c r="A156" s="59">
        <v>153</v>
      </c>
      <c r="B156" s="58" t="s">
        <v>405</v>
      </c>
      <c r="C156" s="58" t="s">
        <v>95</v>
      </c>
      <c r="D156" s="59">
        <v>4</v>
      </c>
      <c r="E156" s="127" t="s">
        <v>42</v>
      </c>
      <c r="F156" s="126" t="s">
        <v>404</v>
      </c>
      <c r="G156" s="243">
        <v>280000</v>
      </c>
      <c r="H156" s="241">
        <f t="shared" si="4"/>
        <v>1120000</v>
      </c>
      <c r="I156" s="137">
        <v>4</v>
      </c>
      <c r="J156" s="137" t="s">
        <v>39</v>
      </c>
      <c r="K156" s="242">
        <f t="shared" si="5"/>
        <v>1120000</v>
      </c>
    </row>
    <row r="157" spans="1:12" ht="21.95" customHeight="1" x14ac:dyDescent="0.25">
      <c r="A157" s="59">
        <v>154</v>
      </c>
      <c r="B157" s="58" t="s">
        <v>406</v>
      </c>
      <c r="C157" s="99" t="s">
        <v>95</v>
      </c>
      <c r="D157" s="59">
        <v>10</v>
      </c>
      <c r="E157" s="127" t="s">
        <v>43</v>
      </c>
      <c r="F157" s="126" t="s">
        <v>404</v>
      </c>
      <c r="G157" s="243">
        <v>98000</v>
      </c>
      <c r="H157" s="241">
        <f t="shared" si="4"/>
        <v>980000</v>
      </c>
      <c r="I157" s="137">
        <v>10</v>
      </c>
      <c r="J157" s="137" t="s">
        <v>39</v>
      </c>
      <c r="K157" s="242">
        <f t="shared" si="5"/>
        <v>980000</v>
      </c>
    </row>
    <row r="158" spans="1:12" ht="21.95" customHeight="1" x14ac:dyDescent="0.25">
      <c r="A158" s="59">
        <v>155</v>
      </c>
      <c r="B158" s="58" t="s">
        <v>407</v>
      </c>
      <c r="C158" s="99" t="s">
        <v>95</v>
      </c>
      <c r="D158" s="59">
        <v>2</v>
      </c>
      <c r="E158" s="127" t="s">
        <v>39</v>
      </c>
      <c r="F158" s="124">
        <v>44654</v>
      </c>
      <c r="G158" s="241">
        <v>440000</v>
      </c>
      <c r="H158" s="241">
        <f t="shared" si="4"/>
        <v>880000</v>
      </c>
      <c r="I158" s="137">
        <v>2</v>
      </c>
      <c r="J158" s="137" t="s">
        <v>39</v>
      </c>
      <c r="K158" s="242">
        <f t="shared" si="5"/>
        <v>880000</v>
      </c>
    </row>
    <row r="159" spans="1:12" ht="21.95" customHeight="1" x14ac:dyDescent="0.25">
      <c r="A159" s="59">
        <v>156</v>
      </c>
      <c r="B159" s="57" t="s">
        <v>408</v>
      </c>
      <c r="C159" s="99" t="s">
        <v>95</v>
      </c>
      <c r="D159" s="59">
        <v>2</v>
      </c>
      <c r="E159" s="127" t="s">
        <v>39</v>
      </c>
      <c r="F159" s="124">
        <v>44654</v>
      </c>
      <c r="G159" s="243">
        <v>284000</v>
      </c>
      <c r="H159" s="241">
        <f t="shared" si="4"/>
        <v>568000</v>
      </c>
      <c r="I159" s="137">
        <v>1</v>
      </c>
      <c r="J159" s="137" t="s">
        <v>39</v>
      </c>
      <c r="K159" s="242">
        <f t="shared" si="5"/>
        <v>284000</v>
      </c>
    </row>
    <row r="160" spans="1:12" ht="21.95" customHeight="1" x14ac:dyDescent="0.25">
      <c r="A160" s="59">
        <v>157</v>
      </c>
      <c r="B160" s="58" t="s">
        <v>409</v>
      </c>
      <c r="C160" s="99" t="s">
        <v>95</v>
      </c>
      <c r="D160" s="59">
        <v>5</v>
      </c>
      <c r="E160" s="127" t="s">
        <v>39</v>
      </c>
      <c r="F160" s="124">
        <v>44654</v>
      </c>
      <c r="G160" s="243">
        <v>280000</v>
      </c>
      <c r="H160" s="241">
        <f t="shared" si="4"/>
        <v>1400000</v>
      </c>
      <c r="I160" s="137">
        <v>5</v>
      </c>
      <c r="J160" s="137" t="s">
        <v>39</v>
      </c>
      <c r="K160" s="242">
        <f t="shared" si="5"/>
        <v>1400000</v>
      </c>
    </row>
    <row r="161" spans="1:12" s="25" customFormat="1" ht="21.95" customHeight="1" x14ac:dyDescent="0.25">
      <c r="A161" s="211">
        <v>158</v>
      </c>
      <c r="B161" s="210" t="s">
        <v>682</v>
      </c>
      <c r="C161" s="252" t="s">
        <v>95</v>
      </c>
      <c r="D161" s="253">
        <v>1</v>
      </c>
      <c r="E161" s="254" t="s">
        <v>39</v>
      </c>
      <c r="F161" s="255">
        <v>45153</v>
      </c>
      <c r="G161" s="256">
        <v>0</v>
      </c>
      <c r="H161" s="257">
        <f t="shared" si="4"/>
        <v>0</v>
      </c>
      <c r="I161" s="258">
        <v>1</v>
      </c>
      <c r="J161" s="258" t="s">
        <v>39</v>
      </c>
      <c r="K161" s="259">
        <f t="shared" si="5"/>
        <v>0</v>
      </c>
      <c r="L161" s="25" t="s">
        <v>688</v>
      </c>
    </row>
    <row r="162" spans="1:12" ht="21.95" customHeight="1" x14ac:dyDescent="0.25">
      <c r="A162" s="59">
        <v>159</v>
      </c>
      <c r="B162" s="58" t="s">
        <v>410</v>
      </c>
      <c r="C162" s="99" t="s">
        <v>95</v>
      </c>
      <c r="D162" s="59">
        <v>1</v>
      </c>
      <c r="E162" s="59" t="s">
        <v>42</v>
      </c>
      <c r="F162" s="59" t="s">
        <v>411</v>
      </c>
      <c r="G162" s="241">
        <v>3100000</v>
      </c>
      <c r="H162" s="241">
        <f t="shared" si="4"/>
        <v>3100000</v>
      </c>
      <c r="I162" s="137">
        <v>0</v>
      </c>
      <c r="J162" s="137" t="s">
        <v>39</v>
      </c>
      <c r="K162" s="242">
        <f t="shared" si="5"/>
        <v>0</v>
      </c>
    </row>
    <row r="163" spans="1:12" ht="21.95" customHeight="1" x14ac:dyDescent="0.25">
      <c r="A163" s="59">
        <v>160</v>
      </c>
      <c r="B163" s="57" t="s">
        <v>412</v>
      </c>
      <c r="C163" s="99" t="s">
        <v>95</v>
      </c>
      <c r="D163" s="59">
        <v>1</v>
      </c>
      <c r="E163" s="59" t="s">
        <v>42</v>
      </c>
      <c r="F163" s="59" t="s">
        <v>413</v>
      </c>
      <c r="G163" s="241">
        <v>1115000</v>
      </c>
      <c r="H163" s="241">
        <f t="shared" si="4"/>
        <v>1115000</v>
      </c>
      <c r="I163" s="137"/>
      <c r="J163" s="137" t="s">
        <v>39</v>
      </c>
      <c r="K163" s="242">
        <f t="shared" si="5"/>
        <v>0</v>
      </c>
    </row>
    <row r="164" spans="1:12" ht="21.95" customHeight="1" x14ac:dyDescent="0.25">
      <c r="A164" s="59">
        <v>161</v>
      </c>
      <c r="B164" s="58" t="s">
        <v>414</v>
      </c>
      <c r="C164" s="99" t="s">
        <v>95</v>
      </c>
      <c r="D164" s="59">
        <v>1</v>
      </c>
      <c r="E164" s="127" t="s">
        <v>43</v>
      </c>
      <c r="F164" s="124">
        <v>44239</v>
      </c>
      <c r="G164" s="243">
        <v>750000</v>
      </c>
      <c r="H164" s="241">
        <f t="shared" si="4"/>
        <v>750000</v>
      </c>
      <c r="I164" s="137">
        <v>0</v>
      </c>
      <c r="J164" s="137" t="s">
        <v>39</v>
      </c>
      <c r="K164" s="242">
        <f t="shared" si="5"/>
        <v>0</v>
      </c>
    </row>
    <row r="165" spans="1:12" ht="21.95" customHeight="1" x14ac:dyDescent="0.25">
      <c r="A165" s="59">
        <v>162</v>
      </c>
      <c r="B165" s="58" t="s">
        <v>415</v>
      </c>
      <c r="C165" s="99" t="s">
        <v>95</v>
      </c>
      <c r="D165" s="59">
        <v>1</v>
      </c>
      <c r="E165" s="127" t="s">
        <v>39</v>
      </c>
      <c r="F165" s="126" t="s">
        <v>416</v>
      </c>
      <c r="G165" s="243">
        <v>490000</v>
      </c>
      <c r="H165" s="241">
        <f t="shared" si="4"/>
        <v>490000</v>
      </c>
      <c r="I165" s="137">
        <v>1</v>
      </c>
      <c r="J165" s="137" t="s">
        <v>39</v>
      </c>
      <c r="K165" s="242">
        <f t="shared" si="5"/>
        <v>490000</v>
      </c>
    </row>
    <row r="166" spans="1:12" ht="21.95" customHeight="1" x14ac:dyDescent="0.25">
      <c r="A166" s="59">
        <v>163</v>
      </c>
      <c r="B166" s="57" t="s">
        <v>417</v>
      </c>
      <c r="C166" s="99" t="s">
        <v>95</v>
      </c>
      <c r="D166" s="59">
        <v>1</v>
      </c>
      <c r="E166" s="127" t="s">
        <v>39</v>
      </c>
      <c r="F166" s="126" t="s">
        <v>416</v>
      </c>
      <c r="G166" s="243">
        <v>2490000</v>
      </c>
      <c r="H166" s="241">
        <f t="shared" si="4"/>
        <v>2490000</v>
      </c>
      <c r="I166" s="137">
        <v>1</v>
      </c>
      <c r="J166" s="137" t="s">
        <v>39</v>
      </c>
      <c r="K166" s="242">
        <f t="shared" si="5"/>
        <v>2490000</v>
      </c>
    </row>
    <row r="167" spans="1:12" ht="21.95" customHeight="1" x14ac:dyDescent="0.25">
      <c r="A167" s="59">
        <v>164</v>
      </c>
      <c r="B167" s="128" t="s">
        <v>172</v>
      </c>
      <c r="C167" s="99" t="s">
        <v>95</v>
      </c>
      <c r="D167" s="122">
        <v>1</v>
      </c>
      <c r="E167" s="122" t="s">
        <v>39</v>
      </c>
      <c r="F167" s="129" t="s">
        <v>418</v>
      </c>
      <c r="G167" s="245">
        <v>390000</v>
      </c>
      <c r="H167" s="241">
        <f t="shared" si="4"/>
        <v>390000</v>
      </c>
      <c r="I167" s="137">
        <v>0</v>
      </c>
      <c r="J167" s="137" t="s">
        <v>39</v>
      </c>
      <c r="K167" s="242">
        <f t="shared" si="5"/>
        <v>0</v>
      </c>
    </row>
    <row r="168" spans="1:12" ht="21.95" customHeight="1" x14ac:dyDescent="0.25">
      <c r="A168" s="59">
        <v>165</v>
      </c>
      <c r="B168" s="62" t="s">
        <v>419</v>
      </c>
      <c r="C168" s="99" t="s">
        <v>95</v>
      </c>
      <c r="D168" s="59">
        <v>2</v>
      </c>
      <c r="E168" s="59" t="s">
        <v>39</v>
      </c>
      <c r="F168" s="126" t="s">
        <v>420</v>
      </c>
      <c r="G168" s="243">
        <v>650000</v>
      </c>
      <c r="H168" s="241">
        <f t="shared" si="4"/>
        <v>1300000</v>
      </c>
      <c r="I168" s="137">
        <v>2</v>
      </c>
      <c r="J168" s="137" t="s">
        <v>39</v>
      </c>
      <c r="K168" s="242">
        <f t="shared" si="5"/>
        <v>1300000</v>
      </c>
    </row>
    <row r="169" spans="1:12" ht="21.95" customHeight="1" x14ac:dyDescent="0.25">
      <c r="A169" s="59">
        <v>166</v>
      </c>
      <c r="B169" s="58" t="s">
        <v>421</v>
      </c>
      <c r="C169" s="58" t="s">
        <v>53</v>
      </c>
      <c r="D169" s="59">
        <v>2</v>
      </c>
      <c r="E169" s="59" t="s">
        <v>42</v>
      </c>
      <c r="F169" s="124">
        <v>44869</v>
      </c>
      <c r="G169" s="243">
        <v>900000</v>
      </c>
      <c r="H169" s="241">
        <f t="shared" si="4"/>
        <v>1800000</v>
      </c>
      <c r="I169" s="137">
        <v>2</v>
      </c>
      <c r="J169" s="137" t="s">
        <v>42</v>
      </c>
      <c r="K169" s="242">
        <f t="shared" si="5"/>
        <v>1800000</v>
      </c>
    </row>
    <row r="170" spans="1:12" ht="21.95" customHeight="1" x14ac:dyDescent="0.25">
      <c r="A170" s="59">
        <v>167</v>
      </c>
      <c r="B170" s="58" t="s">
        <v>422</v>
      </c>
      <c r="C170" s="58" t="s">
        <v>53</v>
      </c>
      <c r="D170" s="59">
        <v>2</v>
      </c>
      <c r="E170" s="59" t="s">
        <v>42</v>
      </c>
      <c r="F170" s="124">
        <v>44565</v>
      </c>
      <c r="G170" s="243">
        <v>1000000</v>
      </c>
      <c r="H170" s="241">
        <f t="shared" si="4"/>
        <v>2000000</v>
      </c>
      <c r="I170" s="137">
        <v>2</v>
      </c>
      <c r="J170" s="137" t="s">
        <v>42</v>
      </c>
      <c r="K170" s="242">
        <f t="shared" si="5"/>
        <v>2000000</v>
      </c>
    </row>
    <row r="171" spans="1:12" ht="21.95" customHeight="1" x14ac:dyDescent="0.25">
      <c r="A171" s="59">
        <v>168</v>
      </c>
      <c r="B171" s="57" t="s">
        <v>423</v>
      </c>
      <c r="C171" s="58" t="s">
        <v>53</v>
      </c>
      <c r="D171" s="59">
        <v>1</v>
      </c>
      <c r="E171" s="59" t="s">
        <v>42</v>
      </c>
      <c r="F171" s="124" t="s">
        <v>424</v>
      </c>
      <c r="G171" s="241">
        <v>150000</v>
      </c>
      <c r="H171" s="241">
        <f t="shared" si="4"/>
        <v>150000</v>
      </c>
      <c r="I171" s="137">
        <v>0</v>
      </c>
      <c r="J171" s="137" t="s">
        <v>42</v>
      </c>
      <c r="K171" s="242">
        <f t="shared" si="5"/>
        <v>0</v>
      </c>
    </row>
    <row r="172" spans="1:12" ht="21.95" customHeight="1" x14ac:dyDescent="0.25">
      <c r="A172" s="59">
        <v>169</v>
      </c>
      <c r="B172" s="58" t="s">
        <v>425</v>
      </c>
      <c r="C172" s="58" t="s">
        <v>196</v>
      </c>
      <c r="D172" s="59">
        <v>1</v>
      </c>
      <c r="E172" s="59" t="s">
        <v>42</v>
      </c>
      <c r="F172" s="130" t="s">
        <v>426</v>
      </c>
      <c r="G172" s="241">
        <v>1150000</v>
      </c>
      <c r="H172" s="241">
        <f t="shared" si="4"/>
        <v>1150000</v>
      </c>
      <c r="I172" s="137">
        <v>0</v>
      </c>
      <c r="J172" s="137" t="s">
        <v>42</v>
      </c>
      <c r="K172" s="242">
        <f t="shared" si="5"/>
        <v>0</v>
      </c>
    </row>
    <row r="173" spans="1:12" ht="21.95" customHeight="1" x14ac:dyDescent="0.25">
      <c r="A173" s="59">
        <v>170</v>
      </c>
      <c r="B173" s="58" t="s">
        <v>427</v>
      </c>
      <c r="C173" s="58" t="s">
        <v>24</v>
      </c>
      <c r="D173" s="59">
        <v>1</v>
      </c>
      <c r="E173" s="59" t="s">
        <v>42</v>
      </c>
      <c r="F173" s="130"/>
      <c r="G173" s="241">
        <v>8000000</v>
      </c>
      <c r="H173" s="241">
        <f t="shared" si="4"/>
        <v>8000000</v>
      </c>
      <c r="I173" s="137">
        <v>0</v>
      </c>
      <c r="J173" s="137" t="s">
        <v>42</v>
      </c>
      <c r="K173" s="242">
        <f t="shared" si="5"/>
        <v>0</v>
      </c>
    </row>
    <row r="174" spans="1:12" ht="21.95" customHeight="1" x14ac:dyDescent="0.25">
      <c r="A174" s="59">
        <v>171</v>
      </c>
      <c r="B174" s="58" t="s">
        <v>428</v>
      </c>
      <c r="C174" s="58" t="s">
        <v>24</v>
      </c>
      <c r="D174" s="59">
        <v>1</v>
      </c>
      <c r="E174" s="59" t="s">
        <v>87</v>
      </c>
      <c r="F174" s="130"/>
      <c r="G174" s="241">
        <v>41500000</v>
      </c>
      <c r="H174" s="241">
        <f t="shared" si="4"/>
        <v>41500000</v>
      </c>
      <c r="I174" s="137">
        <v>0</v>
      </c>
      <c r="J174" s="137" t="s">
        <v>42</v>
      </c>
      <c r="K174" s="242">
        <f t="shared" si="5"/>
        <v>0</v>
      </c>
    </row>
    <row r="175" spans="1:12" ht="21.95" customHeight="1" x14ac:dyDescent="0.25">
      <c r="A175" s="59">
        <v>172</v>
      </c>
      <c r="B175" s="58" t="s">
        <v>429</v>
      </c>
      <c r="C175" s="58" t="s">
        <v>24</v>
      </c>
      <c r="D175" s="59">
        <v>1</v>
      </c>
      <c r="E175" s="59" t="s">
        <v>43</v>
      </c>
      <c r="F175" s="59"/>
      <c r="G175" s="241">
        <v>1000000</v>
      </c>
      <c r="H175" s="241">
        <f t="shared" si="4"/>
        <v>1000000</v>
      </c>
      <c r="I175" s="137">
        <v>1</v>
      </c>
      <c r="J175" s="137" t="s">
        <v>43</v>
      </c>
      <c r="K175" s="242">
        <f t="shared" si="5"/>
        <v>1000000</v>
      </c>
    </row>
    <row r="176" spans="1:12" ht="21.95" customHeight="1" x14ac:dyDescent="0.25">
      <c r="A176" s="59">
        <v>173</v>
      </c>
      <c r="B176" s="58" t="s">
        <v>430</v>
      </c>
      <c r="C176" s="58" t="s">
        <v>431</v>
      </c>
      <c r="D176" s="59">
        <v>2</v>
      </c>
      <c r="E176" s="59" t="s">
        <v>206</v>
      </c>
      <c r="F176" s="59" t="s">
        <v>432</v>
      </c>
      <c r="G176" s="243">
        <v>839900</v>
      </c>
      <c r="H176" s="241">
        <f t="shared" si="4"/>
        <v>1679800</v>
      </c>
      <c r="I176" s="137">
        <v>0</v>
      </c>
      <c r="J176" s="137" t="s">
        <v>206</v>
      </c>
      <c r="K176" s="242">
        <f t="shared" si="5"/>
        <v>0</v>
      </c>
    </row>
    <row r="177" spans="1:11" ht="21.95" customHeight="1" x14ac:dyDescent="0.25">
      <c r="A177" s="59">
        <v>174</v>
      </c>
      <c r="B177" s="58" t="s">
        <v>433</v>
      </c>
      <c r="C177" s="58" t="s">
        <v>431</v>
      </c>
      <c r="D177" s="59">
        <v>16</v>
      </c>
      <c r="E177" s="59" t="s">
        <v>42</v>
      </c>
      <c r="F177" s="59" t="s">
        <v>432</v>
      </c>
      <c r="G177" s="243">
        <v>60680</v>
      </c>
      <c r="H177" s="241">
        <f t="shared" si="4"/>
        <v>970880</v>
      </c>
      <c r="I177" s="137">
        <v>0</v>
      </c>
      <c r="J177" s="137" t="s">
        <v>39</v>
      </c>
      <c r="K177" s="242">
        <f t="shared" si="5"/>
        <v>0</v>
      </c>
    </row>
    <row r="178" spans="1:11" ht="21.95" customHeight="1" x14ac:dyDescent="0.25">
      <c r="A178" s="59">
        <v>175</v>
      </c>
      <c r="B178" s="58" t="s">
        <v>434</v>
      </c>
      <c r="C178" s="58" t="s">
        <v>431</v>
      </c>
      <c r="D178" s="59">
        <v>2</v>
      </c>
      <c r="E178" s="59" t="s">
        <v>42</v>
      </c>
      <c r="F178" s="59" t="s">
        <v>432</v>
      </c>
      <c r="G178" s="243">
        <v>860768</v>
      </c>
      <c r="H178" s="241">
        <f t="shared" si="4"/>
        <v>1721536</v>
      </c>
      <c r="I178" s="137">
        <v>1</v>
      </c>
      <c r="J178" s="137" t="s">
        <v>39</v>
      </c>
      <c r="K178" s="242">
        <f t="shared" si="5"/>
        <v>860768</v>
      </c>
    </row>
    <row r="179" spans="1:11" ht="21.95" customHeight="1" x14ac:dyDescent="0.25">
      <c r="A179" s="59">
        <v>176</v>
      </c>
      <c r="B179" s="63" t="s">
        <v>435</v>
      </c>
      <c r="C179" s="58" t="s">
        <v>431</v>
      </c>
      <c r="D179" s="59">
        <v>2</v>
      </c>
      <c r="E179" s="59" t="s">
        <v>42</v>
      </c>
      <c r="F179" s="59" t="s">
        <v>432</v>
      </c>
      <c r="G179" s="247">
        <v>613164</v>
      </c>
      <c r="H179" s="241">
        <f t="shared" si="4"/>
        <v>1226328</v>
      </c>
      <c r="I179" s="137">
        <v>1</v>
      </c>
      <c r="J179" s="137" t="s">
        <v>39</v>
      </c>
      <c r="K179" s="242">
        <f t="shared" si="5"/>
        <v>613164</v>
      </c>
    </row>
    <row r="180" spans="1:11" ht="21.95" customHeight="1" x14ac:dyDescent="0.25">
      <c r="A180" s="59">
        <v>177</v>
      </c>
      <c r="B180" s="57" t="s">
        <v>436</v>
      </c>
      <c r="C180" s="58" t="s">
        <v>431</v>
      </c>
      <c r="D180" s="59">
        <v>3</v>
      </c>
      <c r="E180" s="59" t="s">
        <v>42</v>
      </c>
      <c r="F180" s="59" t="s">
        <v>432</v>
      </c>
      <c r="G180" s="243">
        <v>2538200</v>
      </c>
      <c r="H180" s="241">
        <f>D180*G180</f>
        <v>7614600</v>
      </c>
      <c r="I180" s="137">
        <v>1</v>
      </c>
      <c r="J180" s="137" t="s">
        <v>39</v>
      </c>
      <c r="K180" s="242">
        <f t="shared" si="5"/>
        <v>2538200</v>
      </c>
    </row>
    <row r="181" spans="1:11" ht="21.95" customHeight="1" x14ac:dyDescent="0.25">
      <c r="A181" s="59">
        <v>178</v>
      </c>
      <c r="B181" s="58" t="s">
        <v>437</v>
      </c>
      <c r="C181" s="58" t="s">
        <v>139</v>
      </c>
      <c r="D181" s="59">
        <v>1</v>
      </c>
      <c r="E181" s="59" t="s">
        <v>87</v>
      </c>
      <c r="F181" s="118" t="s">
        <v>438</v>
      </c>
      <c r="G181" s="243">
        <v>8000000</v>
      </c>
      <c r="H181" s="241">
        <f>D181*G181</f>
        <v>8000000</v>
      </c>
      <c r="I181" s="137">
        <v>0</v>
      </c>
      <c r="J181" s="137" t="s">
        <v>87</v>
      </c>
      <c r="K181" s="242">
        <f t="shared" si="5"/>
        <v>0</v>
      </c>
    </row>
    <row r="182" spans="1:11" ht="21.95" customHeight="1" x14ac:dyDescent="0.25">
      <c r="A182" s="59">
        <v>179</v>
      </c>
      <c r="B182" s="58" t="s">
        <v>439</v>
      </c>
      <c r="C182" s="58" t="s">
        <v>440</v>
      </c>
      <c r="D182" s="122">
        <v>2</v>
      </c>
      <c r="E182" s="127" t="s">
        <v>42</v>
      </c>
      <c r="F182" s="126" t="s">
        <v>339</v>
      </c>
      <c r="G182" s="243">
        <v>340000</v>
      </c>
      <c r="H182" s="241">
        <f t="shared" ref="H182:H196" si="6">D182*G182</f>
        <v>680000</v>
      </c>
      <c r="I182" s="137">
        <v>2</v>
      </c>
      <c r="J182" s="137" t="s">
        <v>42</v>
      </c>
      <c r="K182" s="242">
        <f t="shared" si="5"/>
        <v>680000</v>
      </c>
    </row>
    <row r="183" spans="1:11" ht="21.95" customHeight="1" x14ac:dyDescent="0.25">
      <c r="A183" s="59">
        <v>180</v>
      </c>
      <c r="B183" s="58" t="s">
        <v>441</v>
      </c>
      <c r="C183" s="131" t="s">
        <v>440</v>
      </c>
      <c r="D183" s="59">
        <v>2</v>
      </c>
      <c r="E183" s="59" t="s">
        <v>42</v>
      </c>
      <c r="F183" s="118" t="s">
        <v>339</v>
      </c>
      <c r="G183" s="241">
        <v>330000</v>
      </c>
      <c r="H183" s="241">
        <f t="shared" si="6"/>
        <v>660000</v>
      </c>
      <c r="I183" s="137">
        <v>0</v>
      </c>
      <c r="J183" s="137" t="s">
        <v>42</v>
      </c>
      <c r="K183" s="242">
        <f t="shared" si="5"/>
        <v>0</v>
      </c>
    </row>
    <row r="184" spans="1:11" ht="21.95" customHeight="1" x14ac:dyDescent="0.25">
      <c r="A184" s="59">
        <v>181</v>
      </c>
      <c r="B184" s="58" t="s">
        <v>93</v>
      </c>
      <c r="C184" s="58" t="s">
        <v>60</v>
      </c>
      <c r="D184" s="59">
        <v>8</v>
      </c>
      <c r="E184" s="59" t="s">
        <v>39</v>
      </c>
      <c r="F184" s="240">
        <v>45146</v>
      </c>
      <c r="G184" s="243">
        <v>900000</v>
      </c>
      <c r="H184" s="241">
        <f t="shared" si="6"/>
        <v>7200000</v>
      </c>
      <c r="I184" s="137">
        <v>6</v>
      </c>
      <c r="J184" s="137" t="s">
        <v>39</v>
      </c>
      <c r="K184" s="242">
        <f t="shared" si="5"/>
        <v>5400000</v>
      </c>
    </row>
    <row r="185" spans="1:11" ht="21.95" customHeight="1" x14ac:dyDescent="0.25">
      <c r="A185" s="59">
        <v>182</v>
      </c>
      <c r="B185" s="58" t="s">
        <v>442</v>
      </c>
      <c r="C185" s="58" t="s">
        <v>60</v>
      </c>
      <c r="D185" s="59">
        <v>1</v>
      </c>
      <c r="E185" s="59" t="s">
        <v>39</v>
      </c>
      <c r="F185" s="59" t="s">
        <v>443</v>
      </c>
      <c r="G185" s="241">
        <v>875000</v>
      </c>
      <c r="H185" s="241">
        <f t="shared" si="6"/>
        <v>875000</v>
      </c>
      <c r="I185" s="137">
        <v>1</v>
      </c>
      <c r="J185" s="137" t="s">
        <v>39</v>
      </c>
      <c r="K185" s="242">
        <f t="shared" si="5"/>
        <v>875000</v>
      </c>
    </row>
    <row r="186" spans="1:11" ht="21.95" customHeight="1" x14ac:dyDescent="0.25">
      <c r="A186" s="59">
        <v>183</v>
      </c>
      <c r="B186" s="57" t="s">
        <v>444</v>
      </c>
      <c r="C186" s="89" t="s">
        <v>440</v>
      </c>
      <c r="D186" s="59">
        <v>2</v>
      </c>
      <c r="E186" s="59" t="s">
        <v>39</v>
      </c>
      <c r="F186" s="59" t="s">
        <v>229</v>
      </c>
      <c r="G186" s="243">
        <v>1300000</v>
      </c>
      <c r="H186" s="241">
        <f t="shared" si="6"/>
        <v>2600000</v>
      </c>
      <c r="I186" s="137">
        <v>4</v>
      </c>
      <c r="J186" s="137" t="s">
        <v>39</v>
      </c>
      <c r="K186" s="242">
        <f t="shared" si="5"/>
        <v>5200000</v>
      </c>
    </row>
    <row r="187" spans="1:11" ht="21.95" customHeight="1" x14ac:dyDescent="0.25">
      <c r="A187" s="59">
        <v>184</v>
      </c>
      <c r="B187" s="57" t="s">
        <v>112</v>
      </c>
      <c r="C187" s="89" t="s">
        <v>113</v>
      </c>
      <c r="D187" s="59">
        <v>6</v>
      </c>
      <c r="E187" s="59" t="s">
        <v>42</v>
      </c>
      <c r="F187" s="240">
        <v>45132</v>
      </c>
      <c r="G187" s="243">
        <v>851300</v>
      </c>
      <c r="H187" s="241">
        <f t="shared" si="6"/>
        <v>5107800</v>
      </c>
      <c r="I187" s="137">
        <v>6</v>
      </c>
      <c r="J187" s="137" t="s">
        <v>39</v>
      </c>
      <c r="K187" s="242">
        <f t="shared" si="5"/>
        <v>5107800</v>
      </c>
    </row>
    <row r="188" spans="1:11" ht="21.95" customHeight="1" x14ac:dyDescent="0.25">
      <c r="A188" s="59">
        <v>185</v>
      </c>
      <c r="B188" s="62" t="s">
        <v>669</v>
      </c>
      <c r="C188" s="89" t="s">
        <v>113</v>
      </c>
      <c r="D188" s="59">
        <v>4</v>
      </c>
      <c r="E188" s="126" t="s">
        <v>42</v>
      </c>
      <c r="F188" s="117">
        <v>45051</v>
      </c>
      <c r="G188" s="243">
        <v>1697656</v>
      </c>
      <c r="H188" s="241">
        <f t="shared" si="6"/>
        <v>6790624</v>
      </c>
      <c r="I188" s="137">
        <v>0</v>
      </c>
      <c r="J188" s="137" t="s">
        <v>39</v>
      </c>
      <c r="K188" s="242">
        <f t="shared" si="5"/>
        <v>0</v>
      </c>
    </row>
    <row r="189" spans="1:11" ht="21.95" customHeight="1" x14ac:dyDescent="0.25">
      <c r="A189" s="59">
        <v>186</v>
      </c>
      <c r="B189" s="57" t="s">
        <v>670</v>
      </c>
      <c r="C189" s="89" t="s">
        <v>113</v>
      </c>
      <c r="D189" s="59">
        <v>4</v>
      </c>
      <c r="E189" s="126" t="s">
        <v>42</v>
      </c>
      <c r="F189" s="117">
        <v>45051</v>
      </c>
      <c r="G189" s="243">
        <v>1809286</v>
      </c>
      <c r="H189" s="241">
        <f t="shared" si="6"/>
        <v>7237144</v>
      </c>
      <c r="I189" s="137">
        <v>0</v>
      </c>
      <c r="J189" s="137" t="s">
        <v>39</v>
      </c>
      <c r="K189" s="242">
        <f t="shared" si="5"/>
        <v>0</v>
      </c>
    </row>
    <row r="190" spans="1:11" ht="21.95" customHeight="1" x14ac:dyDescent="0.25">
      <c r="A190" s="59">
        <v>187</v>
      </c>
      <c r="B190" s="62" t="s">
        <v>449</v>
      </c>
      <c r="C190" s="89" t="s">
        <v>113</v>
      </c>
      <c r="D190" s="59">
        <v>8</v>
      </c>
      <c r="E190" s="59" t="s">
        <v>42</v>
      </c>
      <c r="F190" s="117">
        <v>45051</v>
      </c>
      <c r="G190" s="241">
        <v>134390</v>
      </c>
      <c r="H190" s="241">
        <f t="shared" si="6"/>
        <v>1075120</v>
      </c>
      <c r="I190" s="137">
        <v>0</v>
      </c>
      <c r="J190" s="137" t="s">
        <v>39</v>
      </c>
      <c r="K190" s="242">
        <f t="shared" si="5"/>
        <v>0</v>
      </c>
    </row>
    <row r="191" spans="1:11" ht="21.95" customHeight="1" x14ac:dyDescent="0.25">
      <c r="A191" s="59">
        <v>188</v>
      </c>
      <c r="B191" s="58" t="s">
        <v>450</v>
      </c>
      <c r="C191" s="89" t="s">
        <v>113</v>
      </c>
      <c r="D191" s="8">
        <v>8</v>
      </c>
      <c r="E191" s="59" t="s">
        <v>42</v>
      </c>
      <c r="F191" s="117">
        <v>45051</v>
      </c>
      <c r="G191" s="243">
        <v>38724</v>
      </c>
      <c r="H191" s="241">
        <f t="shared" si="6"/>
        <v>309792</v>
      </c>
      <c r="I191" s="137">
        <v>0</v>
      </c>
      <c r="J191" s="137" t="s">
        <v>39</v>
      </c>
      <c r="K191" s="242">
        <f t="shared" si="5"/>
        <v>0</v>
      </c>
    </row>
    <row r="192" spans="1:11" ht="21.95" customHeight="1" x14ac:dyDescent="0.25">
      <c r="A192" s="59">
        <v>189</v>
      </c>
      <c r="B192" s="58" t="s">
        <v>462</v>
      </c>
      <c r="C192" s="58" t="s">
        <v>440</v>
      </c>
      <c r="D192" s="59">
        <v>30</v>
      </c>
      <c r="E192" s="59" t="s">
        <v>39</v>
      </c>
      <c r="F192" s="59" t="s">
        <v>497</v>
      </c>
      <c r="G192" s="241">
        <v>75000</v>
      </c>
      <c r="H192" s="241">
        <f t="shared" si="6"/>
        <v>2250000</v>
      </c>
      <c r="I192" s="137">
        <v>25</v>
      </c>
      <c r="J192" s="137" t="s">
        <v>39</v>
      </c>
      <c r="K192" s="242">
        <f t="shared" si="5"/>
        <v>1875000</v>
      </c>
    </row>
    <row r="193" spans="1:11" ht="21.95" customHeight="1" x14ac:dyDescent="0.25">
      <c r="A193" s="59">
        <v>190</v>
      </c>
      <c r="B193" s="58" t="s">
        <v>499</v>
      </c>
      <c r="C193" s="58" t="s">
        <v>492</v>
      </c>
      <c r="D193" s="59">
        <v>6</v>
      </c>
      <c r="E193" s="59" t="s">
        <v>39</v>
      </c>
      <c r="F193" s="59" t="s">
        <v>497</v>
      </c>
      <c r="G193" s="241">
        <v>234500</v>
      </c>
      <c r="H193" s="241">
        <f t="shared" si="6"/>
        <v>1407000</v>
      </c>
      <c r="I193" s="137">
        <v>6</v>
      </c>
      <c r="J193" s="137" t="s">
        <v>39</v>
      </c>
      <c r="K193" s="242">
        <f t="shared" si="5"/>
        <v>1407000</v>
      </c>
    </row>
    <row r="194" spans="1:11" ht="21.95" customHeight="1" x14ac:dyDescent="0.25">
      <c r="A194" s="59">
        <v>191</v>
      </c>
      <c r="B194" s="58" t="s">
        <v>500</v>
      </c>
      <c r="C194" s="58" t="s">
        <v>492</v>
      </c>
      <c r="D194" s="59">
        <v>6</v>
      </c>
      <c r="E194" s="59" t="s">
        <v>39</v>
      </c>
      <c r="F194" s="59" t="s">
        <v>497</v>
      </c>
      <c r="G194" s="241">
        <v>196000</v>
      </c>
      <c r="H194" s="241">
        <f t="shared" si="6"/>
        <v>1176000</v>
      </c>
      <c r="I194" s="137">
        <v>6</v>
      </c>
      <c r="J194" s="137" t="s">
        <v>39</v>
      </c>
      <c r="K194" s="242">
        <f t="shared" si="5"/>
        <v>1176000</v>
      </c>
    </row>
    <row r="195" spans="1:11" ht="21.95" customHeight="1" x14ac:dyDescent="0.25">
      <c r="A195" s="59">
        <v>192</v>
      </c>
      <c r="B195" s="58" t="s">
        <v>501</v>
      </c>
      <c r="C195" s="58" t="s">
        <v>492</v>
      </c>
      <c r="D195" s="59">
        <v>6</v>
      </c>
      <c r="E195" s="59" t="s">
        <v>39</v>
      </c>
      <c r="F195" s="59" t="s">
        <v>497</v>
      </c>
      <c r="G195" s="241">
        <v>328500</v>
      </c>
      <c r="H195" s="241">
        <f t="shared" si="6"/>
        <v>1971000</v>
      </c>
      <c r="I195" s="137">
        <v>5</v>
      </c>
      <c r="J195" s="137" t="s">
        <v>39</v>
      </c>
      <c r="K195" s="242">
        <f t="shared" si="5"/>
        <v>1642500</v>
      </c>
    </row>
    <row r="196" spans="1:11" ht="21.95" customHeight="1" x14ac:dyDescent="0.25">
      <c r="A196" s="116">
        <v>193</v>
      </c>
      <c r="B196" s="115" t="s">
        <v>502</v>
      </c>
      <c r="C196" s="135" t="s">
        <v>492</v>
      </c>
      <c r="D196" s="116">
        <v>6</v>
      </c>
      <c r="E196" s="116" t="s">
        <v>39</v>
      </c>
      <c r="F196" s="116" t="s">
        <v>497</v>
      </c>
      <c r="G196" s="250">
        <v>59500</v>
      </c>
      <c r="H196" s="250">
        <f t="shared" si="6"/>
        <v>357000</v>
      </c>
      <c r="I196" s="139">
        <v>6</v>
      </c>
      <c r="J196" s="139" t="s">
        <v>39</v>
      </c>
      <c r="K196" s="251">
        <f t="shared" si="5"/>
        <v>357000</v>
      </c>
    </row>
    <row r="197" spans="1:11" ht="21.95" customHeight="1" x14ac:dyDescent="0.25">
      <c r="A197" s="691" t="s">
        <v>91</v>
      </c>
      <c r="B197" s="691"/>
      <c r="C197" s="691"/>
      <c r="D197" s="691"/>
      <c r="E197" s="691"/>
      <c r="F197" s="691"/>
      <c r="G197" s="691"/>
      <c r="H197" s="248">
        <f>SUM(H3:H196)</f>
        <v>502223280</v>
      </c>
      <c r="I197" s="214"/>
      <c r="J197" s="214"/>
      <c r="K197" s="248">
        <f>SUM(K3:K196)</f>
        <v>225926186.47368422</v>
      </c>
    </row>
  </sheetData>
  <autoFilter ref="B2:K193"/>
  <mergeCells count="4">
    <mergeCell ref="A1:A2"/>
    <mergeCell ref="B1:G1"/>
    <mergeCell ref="I1:K1"/>
    <mergeCell ref="A197:G19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1"/>
  <sheetViews>
    <sheetView zoomScale="90" zoomScaleNormal="90" workbookViewId="0">
      <pane xSplit="1" ySplit="3" topLeftCell="B4" activePane="bottomRight" state="frozen"/>
      <selection activeCell="C383" sqref="C383"/>
      <selection pane="topRight" activeCell="C383" sqref="C383"/>
      <selection pane="bottomLeft" activeCell="C383" sqref="C383"/>
      <selection pane="bottomRight" activeCell="D17" sqref="D17"/>
    </sheetView>
  </sheetViews>
  <sheetFormatPr defaultRowHeight="22.5" customHeight="1" x14ac:dyDescent="0.25"/>
  <cols>
    <col min="1" max="1" width="6" style="1" customWidth="1"/>
    <col min="2" max="2" width="12.7109375" style="1" customWidth="1"/>
    <col min="3" max="3" width="30.85546875" style="55" customWidth="1"/>
    <col min="4" max="4" width="17.5703125" style="2" customWidth="1"/>
    <col min="5" max="5" width="8.5703125" style="1" customWidth="1"/>
    <col min="6" max="6" width="6.85546875" style="1" customWidth="1"/>
    <col min="7" max="7" width="26.5703125" style="1" customWidth="1"/>
    <col min="8" max="8" width="9.42578125" style="52" customWidth="1"/>
    <col min="9" max="9" width="16.42578125" style="187" customWidth="1"/>
    <col min="10" max="10" width="20.140625" style="187" customWidth="1"/>
    <col min="11" max="11" width="16.85546875" style="106" customWidth="1"/>
    <col min="12" max="12" width="18.42578125" style="49" customWidth="1"/>
    <col min="13" max="14" width="9.140625" style="2"/>
    <col min="15" max="15" width="9.28515625" style="2" bestFit="1" customWidth="1"/>
    <col min="16" max="16" width="11.5703125" style="2" bestFit="1" customWidth="1"/>
    <col min="17" max="17" width="12.7109375" style="2" bestFit="1" customWidth="1"/>
    <col min="18" max="16384" width="9.140625" style="2"/>
  </cols>
  <sheetData>
    <row r="1" spans="1:12" ht="22.5" customHeight="1" x14ac:dyDescent="0.25">
      <c r="A1" s="692" t="s">
        <v>687</v>
      </c>
      <c r="B1" s="692"/>
      <c r="C1" s="692"/>
      <c r="D1" s="692"/>
      <c r="E1" s="692"/>
      <c r="F1" s="692"/>
      <c r="G1" s="693"/>
      <c r="H1" s="692"/>
      <c r="I1" s="692"/>
      <c r="J1" s="692"/>
      <c r="K1" s="692"/>
    </row>
    <row r="2" spans="1:12" ht="22.5" customHeight="1" thickBot="1" x14ac:dyDescent="0.3">
      <c r="A2" s="4"/>
      <c r="B2" s="5"/>
      <c r="C2" s="53"/>
      <c r="D2" s="51"/>
      <c r="E2" s="4"/>
      <c r="F2" s="4"/>
      <c r="G2" s="176"/>
      <c r="H2" s="22"/>
      <c r="I2" s="177"/>
      <c r="J2" s="177"/>
    </row>
    <row r="3" spans="1:12" s="11" customFormat="1" ht="22.5" customHeight="1" thickTop="1" x14ac:dyDescent="0.25">
      <c r="A3" s="38" t="s">
        <v>0</v>
      </c>
      <c r="B3" s="39" t="s">
        <v>1</v>
      </c>
      <c r="C3" s="54" t="s">
        <v>4</v>
      </c>
      <c r="D3" s="40" t="s">
        <v>3</v>
      </c>
      <c r="E3" s="40" t="s">
        <v>2</v>
      </c>
      <c r="F3" s="40" t="s">
        <v>49</v>
      </c>
      <c r="G3" s="40" t="s">
        <v>7</v>
      </c>
      <c r="H3" s="41" t="s">
        <v>12</v>
      </c>
      <c r="I3" s="178" t="s">
        <v>5</v>
      </c>
      <c r="J3" s="179" t="s">
        <v>6</v>
      </c>
      <c r="K3" s="175" t="s">
        <v>57</v>
      </c>
      <c r="L3" s="50"/>
    </row>
    <row r="4" spans="1:12" s="23" customFormat="1" ht="22.5" customHeight="1" x14ac:dyDescent="0.25">
      <c r="A4" s="173">
        <v>1</v>
      </c>
      <c r="B4" s="192"/>
      <c r="C4" s="218"/>
      <c r="D4" s="219"/>
      <c r="E4" s="173"/>
      <c r="F4" s="220"/>
      <c r="G4" s="221"/>
      <c r="H4" s="215"/>
      <c r="I4" s="216"/>
      <c r="J4" s="216"/>
      <c r="K4" s="215"/>
      <c r="L4" s="113"/>
    </row>
    <row r="5" spans="1:12" s="23" customFormat="1" ht="22.5" customHeight="1" x14ac:dyDescent="0.25">
      <c r="A5" s="8">
        <v>2</v>
      </c>
      <c r="B5" s="9"/>
      <c r="C5" s="61"/>
      <c r="D5" s="61"/>
      <c r="E5" s="8"/>
      <c r="F5" s="222"/>
      <c r="G5" s="12"/>
      <c r="H5" s="206"/>
      <c r="I5" s="180"/>
      <c r="J5" s="180"/>
      <c r="K5" s="206"/>
      <c r="L5" s="113"/>
    </row>
    <row r="6" spans="1:12" s="23" customFormat="1" ht="22.5" customHeight="1" x14ac:dyDescent="0.25">
      <c r="A6" s="8">
        <v>3</v>
      </c>
      <c r="B6" s="9"/>
      <c r="C6" s="61"/>
      <c r="D6" s="61"/>
      <c r="E6" s="8"/>
      <c r="F6" s="222"/>
      <c r="G6" s="203"/>
      <c r="H6" s="206"/>
      <c r="I6" s="180"/>
      <c r="J6" s="180"/>
      <c r="K6" s="206"/>
      <c r="L6" s="113"/>
    </row>
    <row r="7" spans="1:12" s="23" customFormat="1" ht="22.5" customHeight="1" x14ac:dyDescent="0.25">
      <c r="A7" s="8">
        <v>4</v>
      </c>
      <c r="B7" s="9"/>
      <c r="C7" s="61"/>
      <c r="D7" s="61"/>
      <c r="E7" s="8"/>
      <c r="F7" s="222"/>
      <c r="G7" s="203"/>
      <c r="H7" s="206"/>
      <c r="I7" s="180"/>
      <c r="J7" s="180"/>
      <c r="K7" s="206"/>
      <c r="L7" s="113"/>
    </row>
    <row r="8" spans="1:12" s="23" customFormat="1" ht="22.5" customHeight="1" x14ac:dyDescent="0.25">
      <c r="A8" s="8">
        <v>5</v>
      </c>
      <c r="B8" s="9"/>
      <c r="C8" s="193"/>
      <c r="D8" s="61"/>
      <c r="E8" s="8"/>
      <c r="F8" s="61"/>
      <c r="G8" s="203"/>
      <c r="H8" s="206"/>
      <c r="I8" s="180"/>
      <c r="J8" s="180"/>
      <c r="K8" s="206"/>
      <c r="L8" s="113"/>
    </row>
    <row r="9" spans="1:12" s="23" customFormat="1" ht="22.5" customHeight="1" x14ac:dyDescent="0.25">
      <c r="A9" s="8">
        <v>6</v>
      </c>
      <c r="B9" s="9"/>
      <c r="C9" s="196"/>
      <c r="D9" s="61"/>
      <c r="E9" s="8"/>
      <c r="F9" s="222"/>
      <c r="G9" s="203"/>
      <c r="H9" s="206"/>
      <c r="I9" s="180"/>
      <c r="J9" s="180"/>
      <c r="K9" s="206"/>
      <c r="L9" s="113"/>
    </row>
    <row r="10" spans="1:12" s="23" customFormat="1" ht="22.5" customHeight="1" x14ac:dyDescent="0.25">
      <c r="A10" s="8">
        <v>7</v>
      </c>
      <c r="B10" s="9"/>
      <c r="C10" s="223"/>
      <c r="D10" s="61"/>
      <c r="E10" s="8"/>
      <c r="F10" s="222"/>
      <c r="G10" s="203"/>
      <c r="H10" s="206"/>
      <c r="I10" s="180"/>
      <c r="J10" s="180"/>
      <c r="K10" s="206"/>
      <c r="L10" s="113"/>
    </row>
    <row r="11" spans="1:12" s="23" customFormat="1" ht="22.5" customHeight="1" x14ac:dyDescent="0.25">
      <c r="A11" s="8">
        <v>8</v>
      </c>
      <c r="B11" s="9"/>
      <c r="C11" s="61"/>
      <c r="D11" s="61"/>
      <c r="E11" s="8"/>
      <c r="F11" s="61"/>
      <c r="G11" s="203"/>
      <c r="H11" s="206"/>
      <c r="I11" s="180"/>
      <c r="J11" s="180"/>
      <c r="K11" s="206"/>
      <c r="L11" s="113"/>
    </row>
    <row r="12" spans="1:12" s="23" customFormat="1" ht="22.5" customHeight="1" x14ac:dyDescent="0.25">
      <c r="A12" s="8">
        <v>9</v>
      </c>
      <c r="B12" s="9"/>
      <c r="C12" s="61"/>
      <c r="D12" s="61"/>
      <c r="E12" s="8"/>
      <c r="F12" s="222"/>
      <c r="G12" s="203"/>
      <c r="H12" s="206"/>
      <c r="I12" s="180"/>
      <c r="J12" s="180"/>
      <c r="K12" s="206"/>
      <c r="L12" s="113"/>
    </row>
    <row r="13" spans="1:12" s="23" customFormat="1" ht="22.5" customHeight="1" x14ac:dyDescent="0.25">
      <c r="A13" s="8">
        <v>10</v>
      </c>
      <c r="B13" s="9"/>
      <c r="C13" s="61"/>
      <c r="D13" s="61"/>
      <c r="E13" s="8"/>
      <c r="F13" s="224"/>
      <c r="G13" s="203"/>
      <c r="H13" s="206"/>
      <c r="I13" s="180"/>
      <c r="J13" s="180"/>
      <c r="K13" s="206"/>
      <c r="L13" s="113"/>
    </row>
    <row r="14" spans="1:12" s="10" customFormat="1" ht="22.5" customHeight="1" x14ac:dyDescent="0.25">
      <c r="A14" s="8">
        <v>11</v>
      </c>
      <c r="B14" s="9"/>
      <c r="C14" s="193"/>
      <c r="D14" s="61"/>
      <c r="E14" s="8"/>
      <c r="F14" s="224"/>
      <c r="G14" s="203"/>
      <c r="H14" s="61"/>
      <c r="I14" s="180"/>
      <c r="J14" s="180"/>
      <c r="K14" s="61"/>
      <c r="L14" s="96"/>
    </row>
    <row r="15" spans="1:12" s="10" customFormat="1" ht="22.5" customHeight="1" x14ac:dyDescent="0.25">
      <c r="A15" s="8">
        <v>12</v>
      </c>
      <c r="B15" s="9"/>
      <c r="C15" s="193"/>
      <c r="D15" s="61"/>
      <c r="E15" s="8"/>
      <c r="F15" s="224"/>
      <c r="G15" s="203"/>
      <c r="H15" s="61"/>
      <c r="I15" s="180"/>
      <c r="J15" s="180"/>
      <c r="K15" s="61"/>
      <c r="L15" s="96"/>
    </row>
    <row r="16" spans="1:12" s="10" customFormat="1" ht="22.5" customHeight="1" x14ac:dyDescent="0.25">
      <c r="A16" s="8">
        <v>13</v>
      </c>
      <c r="B16" s="9"/>
      <c r="C16" s="196"/>
      <c r="D16" s="61"/>
      <c r="E16" s="8"/>
      <c r="F16" s="224"/>
      <c r="G16" s="203"/>
      <c r="H16" s="61"/>
      <c r="I16" s="180"/>
      <c r="J16" s="180"/>
      <c r="K16" s="61"/>
      <c r="L16" s="96"/>
    </row>
    <row r="17" spans="1:12" s="10" customFormat="1" ht="22.5" customHeight="1" x14ac:dyDescent="0.25">
      <c r="A17" s="8">
        <v>14</v>
      </c>
      <c r="B17" s="9"/>
      <c r="C17" s="193"/>
      <c r="D17" s="61"/>
      <c r="E17" s="8"/>
      <c r="F17" s="224"/>
      <c r="G17" s="203"/>
      <c r="H17" s="61"/>
      <c r="I17" s="180"/>
      <c r="J17" s="180"/>
      <c r="K17" s="61"/>
      <c r="L17" s="96"/>
    </row>
    <row r="18" spans="1:12" s="10" customFormat="1" ht="22.5" customHeight="1" x14ac:dyDescent="0.25">
      <c r="A18" s="8">
        <v>15</v>
      </c>
      <c r="B18" s="9"/>
      <c r="C18" s="193"/>
      <c r="D18" s="61"/>
      <c r="E18" s="8"/>
      <c r="F18" s="224"/>
      <c r="G18" s="203"/>
      <c r="H18" s="61"/>
      <c r="I18" s="180"/>
      <c r="J18" s="180"/>
      <c r="K18" s="61"/>
      <c r="L18" s="96"/>
    </row>
    <row r="19" spans="1:12" s="10" customFormat="1" ht="22.5" customHeight="1" x14ac:dyDescent="0.25">
      <c r="A19" s="8">
        <v>16</v>
      </c>
      <c r="B19" s="9"/>
      <c r="C19" s="193"/>
      <c r="D19" s="201"/>
      <c r="E19" s="8"/>
      <c r="F19" s="61"/>
      <c r="G19" s="203"/>
      <c r="H19" s="61"/>
      <c r="I19" s="180"/>
      <c r="J19" s="180"/>
      <c r="K19" s="61"/>
      <c r="L19" s="96"/>
    </row>
    <row r="20" spans="1:12" s="10" customFormat="1" ht="22.5" customHeight="1" x14ac:dyDescent="0.25">
      <c r="A20" s="8">
        <v>17</v>
      </c>
      <c r="B20" s="9"/>
      <c r="C20" s="193"/>
      <c r="D20" s="201"/>
      <c r="E20" s="8"/>
      <c r="F20" s="225"/>
      <c r="G20" s="203"/>
      <c r="H20" s="61"/>
      <c r="I20" s="181"/>
      <c r="J20" s="180"/>
      <c r="K20" s="61"/>
      <c r="L20" s="96"/>
    </row>
    <row r="21" spans="1:12" s="10" customFormat="1" ht="22.5" customHeight="1" x14ac:dyDescent="0.25">
      <c r="A21" s="8">
        <v>18</v>
      </c>
      <c r="B21" s="9"/>
      <c r="C21" s="61"/>
      <c r="D21" s="198"/>
      <c r="E21" s="8"/>
      <c r="F21" s="222"/>
      <c r="G21" s="203"/>
      <c r="H21" s="61"/>
      <c r="I21" s="180"/>
      <c r="J21" s="180"/>
      <c r="K21" s="61"/>
      <c r="L21" s="96"/>
    </row>
    <row r="22" spans="1:12" s="10" customFormat="1" ht="22.5" customHeight="1" x14ac:dyDescent="0.25">
      <c r="A22" s="8">
        <v>19</v>
      </c>
      <c r="B22" s="9"/>
      <c r="C22" s="61"/>
      <c r="D22" s="198"/>
      <c r="E22" s="8"/>
      <c r="F22" s="222"/>
      <c r="G22" s="203"/>
      <c r="H22" s="61"/>
      <c r="I22" s="180"/>
      <c r="J22" s="180"/>
      <c r="K22" s="61"/>
      <c r="L22" s="96"/>
    </row>
    <row r="23" spans="1:12" s="10" customFormat="1" ht="22.5" customHeight="1" x14ac:dyDescent="0.25">
      <c r="A23" s="8">
        <v>20</v>
      </c>
      <c r="B23" s="9"/>
      <c r="C23" s="61"/>
      <c r="D23" s="198"/>
      <c r="E23" s="8"/>
      <c r="F23" s="61"/>
      <c r="G23" s="203"/>
      <c r="H23" s="61"/>
      <c r="I23" s="181"/>
      <c r="J23" s="180"/>
      <c r="K23" s="61"/>
      <c r="L23" s="96"/>
    </row>
    <row r="24" spans="1:12" s="10" customFormat="1" ht="22.5" customHeight="1" x14ac:dyDescent="0.25">
      <c r="A24" s="8">
        <v>21</v>
      </c>
      <c r="B24" s="9"/>
      <c r="C24" s="61"/>
      <c r="D24" s="198"/>
      <c r="E24" s="8"/>
      <c r="F24" s="222"/>
      <c r="G24" s="203"/>
      <c r="H24" s="61"/>
      <c r="I24" s="180"/>
      <c r="J24" s="180"/>
      <c r="K24" s="61"/>
      <c r="L24" s="96"/>
    </row>
    <row r="25" spans="1:12" s="10" customFormat="1" ht="22.5" customHeight="1" x14ac:dyDescent="0.25">
      <c r="A25" s="8">
        <v>22</v>
      </c>
      <c r="B25" s="9"/>
      <c r="C25" s="61"/>
      <c r="D25" s="198"/>
      <c r="E25" s="8"/>
      <c r="F25" s="61"/>
      <c r="G25" s="203"/>
      <c r="H25" s="61"/>
      <c r="I25" s="180"/>
      <c r="J25" s="180"/>
      <c r="K25" s="61"/>
      <c r="L25" s="96"/>
    </row>
    <row r="26" spans="1:12" s="10" customFormat="1" ht="22.5" customHeight="1" x14ac:dyDescent="0.25">
      <c r="A26" s="8">
        <v>23</v>
      </c>
      <c r="B26" s="9"/>
      <c r="C26" s="61"/>
      <c r="D26" s="224"/>
      <c r="E26" s="8"/>
      <c r="F26" s="61"/>
      <c r="G26" s="203"/>
      <c r="H26" s="61"/>
      <c r="I26" s="180"/>
      <c r="J26" s="180"/>
      <c r="K26" s="61"/>
      <c r="L26" s="213">
        <f>SUM(J4:J26)</f>
        <v>0</v>
      </c>
    </row>
    <row r="27" spans="1:12" s="10" customFormat="1" ht="22.5" customHeight="1" x14ac:dyDescent="0.25">
      <c r="A27" s="8">
        <v>24</v>
      </c>
      <c r="B27" s="9"/>
      <c r="C27" s="193"/>
      <c r="D27" s="61"/>
      <c r="E27" s="8"/>
      <c r="F27" s="226"/>
      <c r="G27" s="203"/>
      <c r="H27" s="61"/>
      <c r="I27" s="180"/>
      <c r="J27" s="180"/>
      <c r="K27" s="61"/>
      <c r="L27" s="96"/>
    </row>
    <row r="28" spans="1:12" s="10" customFormat="1" ht="22.5" customHeight="1" x14ac:dyDescent="0.25">
      <c r="A28" s="8">
        <v>25</v>
      </c>
      <c r="B28" s="9"/>
      <c r="C28" s="61"/>
      <c r="D28" s="61"/>
      <c r="E28" s="8"/>
      <c r="F28" s="226"/>
      <c r="G28" s="203"/>
      <c r="H28" s="61"/>
      <c r="I28" s="180"/>
      <c r="J28" s="180"/>
      <c r="K28" s="61"/>
      <c r="L28" s="96"/>
    </row>
    <row r="29" spans="1:12" s="10" customFormat="1" ht="22.5" customHeight="1" x14ac:dyDescent="0.25">
      <c r="A29" s="8">
        <v>26</v>
      </c>
      <c r="B29" s="9"/>
      <c r="C29" s="61"/>
      <c r="D29" s="61"/>
      <c r="E29" s="8"/>
      <c r="F29" s="226"/>
      <c r="G29" s="203"/>
      <c r="H29" s="61"/>
      <c r="I29" s="180"/>
      <c r="J29" s="180"/>
      <c r="K29" s="61"/>
      <c r="L29" s="96"/>
    </row>
    <row r="30" spans="1:12" s="10" customFormat="1" ht="22.5" customHeight="1" x14ac:dyDescent="0.25">
      <c r="A30" s="8">
        <v>27</v>
      </c>
      <c r="B30" s="9"/>
      <c r="C30" s="61"/>
      <c r="D30" s="61"/>
      <c r="E30" s="8"/>
      <c r="F30" s="226"/>
      <c r="G30" s="203"/>
      <c r="H30" s="61"/>
      <c r="I30" s="180"/>
      <c r="J30" s="180"/>
      <c r="K30" s="61"/>
      <c r="L30" s="96"/>
    </row>
    <row r="31" spans="1:12" s="10" customFormat="1" ht="22.5" customHeight="1" x14ac:dyDescent="0.25">
      <c r="A31" s="8">
        <v>28</v>
      </c>
      <c r="B31" s="9"/>
      <c r="C31" s="193"/>
      <c r="D31" s="61"/>
      <c r="E31" s="8"/>
      <c r="F31" s="226"/>
      <c r="G31" s="203"/>
      <c r="H31" s="61"/>
      <c r="I31" s="180"/>
      <c r="J31" s="180"/>
      <c r="K31" s="61"/>
      <c r="L31" s="97"/>
    </row>
    <row r="32" spans="1:12" s="24" customFormat="1" ht="22.5" customHeight="1" x14ac:dyDescent="0.25">
      <c r="A32" s="8">
        <v>29</v>
      </c>
      <c r="B32" s="9"/>
      <c r="C32" s="196"/>
      <c r="D32" s="61"/>
      <c r="E32" s="8"/>
      <c r="F32" s="226"/>
      <c r="G32" s="203"/>
      <c r="H32" s="61"/>
      <c r="I32" s="180"/>
      <c r="J32" s="180"/>
      <c r="K32" s="61"/>
      <c r="L32" s="114"/>
    </row>
    <row r="33" spans="1:12" s="10" customFormat="1" ht="22.5" customHeight="1" x14ac:dyDescent="0.25">
      <c r="A33" s="8">
        <v>30</v>
      </c>
      <c r="B33" s="9"/>
      <c r="C33" s="61"/>
      <c r="D33" s="61"/>
      <c r="E33" s="8"/>
      <c r="F33" s="226"/>
      <c r="G33" s="203"/>
      <c r="H33" s="61"/>
      <c r="I33" s="180"/>
      <c r="J33" s="180"/>
      <c r="K33" s="61"/>
      <c r="L33" s="96"/>
    </row>
    <row r="34" spans="1:12" s="10" customFormat="1" ht="22.5" customHeight="1" x14ac:dyDescent="0.25">
      <c r="A34" s="8">
        <v>31</v>
      </c>
      <c r="B34" s="9"/>
      <c r="C34" s="61"/>
      <c r="D34" s="61"/>
      <c r="E34" s="8"/>
      <c r="F34" s="8"/>
      <c r="G34" s="203"/>
      <c r="H34" s="61"/>
      <c r="I34" s="180"/>
      <c r="J34" s="180"/>
      <c r="K34" s="61"/>
      <c r="L34" s="97"/>
    </row>
    <row r="35" spans="1:12" s="10" customFormat="1" ht="22.5" customHeight="1" x14ac:dyDescent="0.25">
      <c r="A35" s="8">
        <v>32</v>
      </c>
      <c r="B35" s="9"/>
      <c r="C35" s="61"/>
      <c r="D35" s="61"/>
      <c r="E35" s="8"/>
      <c r="F35" s="226"/>
      <c r="G35" s="203"/>
      <c r="H35" s="61"/>
      <c r="I35" s="180"/>
      <c r="J35" s="180"/>
      <c r="K35" s="61"/>
      <c r="L35" s="97"/>
    </row>
    <row r="36" spans="1:12" s="10" customFormat="1" ht="22.5" customHeight="1" x14ac:dyDescent="0.25">
      <c r="A36" s="8">
        <v>33</v>
      </c>
      <c r="B36" s="9"/>
      <c r="C36" s="61"/>
      <c r="D36" s="61"/>
      <c r="E36" s="8"/>
      <c r="F36" s="212"/>
      <c r="G36" s="203"/>
      <c r="H36" s="61"/>
      <c r="I36" s="180"/>
      <c r="J36" s="180"/>
      <c r="K36" s="61"/>
      <c r="L36" s="97"/>
    </row>
    <row r="37" spans="1:12" s="10" customFormat="1" ht="22.5" customHeight="1" x14ac:dyDescent="0.25">
      <c r="A37" s="8">
        <v>34</v>
      </c>
      <c r="B37" s="9"/>
      <c r="C37" s="61"/>
      <c r="D37" s="61"/>
      <c r="E37" s="8"/>
      <c r="F37" s="212"/>
      <c r="G37" s="203"/>
      <c r="H37" s="61"/>
      <c r="I37" s="180"/>
      <c r="J37" s="180"/>
      <c r="K37" s="61"/>
      <c r="L37" s="97"/>
    </row>
    <row r="38" spans="1:12" s="10" customFormat="1" ht="22.5" customHeight="1" x14ac:dyDescent="0.25">
      <c r="A38" s="8">
        <v>35</v>
      </c>
      <c r="B38" s="9"/>
      <c r="C38" s="193"/>
      <c r="D38" s="61"/>
      <c r="E38" s="8"/>
      <c r="F38" s="212"/>
      <c r="G38" s="203"/>
      <c r="H38" s="61"/>
      <c r="I38" s="180"/>
      <c r="J38" s="180"/>
      <c r="K38" s="61"/>
      <c r="L38" s="97"/>
    </row>
    <row r="39" spans="1:12" s="10" customFormat="1" ht="22.5" customHeight="1" x14ac:dyDescent="0.25">
      <c r="A39" s="8">
        <v>36</v>
      </c>
      <c r="B39" s="9"/>
      <c r="C39" s="193"/>
      <c r="D39" s="61"/>
      <c r="E39" s="8"/>
      <c r="F39" s="212"/>
      <c r="G39" s="203"/>
      <c r="H39" s="61"/>
      <c r="I39" s="180"/>
      <c r="J39" s="180"/>
      <c r="K39" s="61"/>
      <c r="L39" s="97"/>
    </row>
    <row r="40" spans="1:12" s="10" customFormat="1" ht="22.5" customHeight="1" x14ac:dyDescent="0.25">
      <c r="A40" s="8">
        <v>37</v>
      </c>
      <c r="B40" s="9"/>
      <c r="C40" s="196"/>
      <c r="D40" s="61"/>
      <c r="E40" s="8"/>
      <c r="F40" s="212"/>
      <c r="G40" s="203"/>
      <c r="H40" s="61"/>
      <c r="I40" s="180"/>
      <c r="J40" s="180"/>
      <c r="K40" s="61"/>
      <c r="L40" s="97"/>
    </row>
    <row r="41" spans="1:12" s="10" customFormat="1" ht="22.5" customHeight="1" x14ac:dyDescent="0.25">
      <c r="A41" s="8">
        <v>38</v>
      </c>
      <c r="B41" s="9"/>
      <c r="C41" s="193"/>
      <c r="D41" s="61"/>
      <c r="E41" s="8"/>
      <c r="F41" s="212"/>
      <c r="G41" s="203"/>
      <c r="H41" s="61"/>
      <c r="I41" s="180"/>
      <c r="J41" s="180"/>
      <c r="K41" s="61"/>
      <c r="L41" s="97"/>
    </row>
    <row r="42" spans="1:12" s="10" customFormat="1" ht="22.5" customHeight="1" x14ac:dyDescent="0.25">
      <c r="A42" s="8">
        <v>39</v>
      </c>
      <c r="B42" s="9"/>
      <c r="C42" s="193"/>
      <c r="D42" s="201"/>
      <c r="E42" s="8"/>
      <c r="F42" s="8"/>
      <c r="G42" s="203"/>
      <c r="H42" s="61"/>
      <c r="I42" s="180"/>
      <c r="J42" s="180"/>
      <c r="K42" s="61"/>
      <c r="L42" s="97"/>
    </row>
    <row r="43" spans="1:12" s="10" customFormat="1" ht="22.5" customHeight="1" x14ac:dyDescent="0.25">
      <c r="A43" s="8">
        <v>40</v>
      </c>
      <c r="B43" s="9"/>
      <c r="C43" s="61"/>
      <c r="D43" s="61"/>
      <c r="E43" s="8"/>
      <c r="F43" s="226"/>
      <c r="G43" s="203"/>
      <c r="H43" s="61"/>
      <c r="I43" s="180"/>
      <c r="J43" s="180"/>
      <c r="K43" s="61"/>
      <c r="L43" s="97"/>
    </row>
    <row r="44" spans="1:12" s="10" customFormat="1" ht="22.5" customHeight="1" x14ac:dyDescent="0.25">
      <c r="A44" s="8">
        <v>41</v>
      </c>
      <c r="B44" s="9"/>
      <c r="C44" s="61"/>
      <c r="D44" s="61"/>
      <c r="E44" s="8"/>
      <c r="F44" s="226"/>
      <c r="G44" s="203"/>
      <c r="H44" s="61"/>
      <c r="I44" s="180"/>
      <c r="J44" s="180"/>
      <c r="K44" s="61"/>
      <c r="L44" s="96"/>
    </row>
    <row r="45" spans="1:12" s="10" customFormat="1" ht="22.5" customHeight="1" x14ac:dyDescent="0.25">
      <c r="A45" s="8">
        <v>42</v>
      </c>
      <c r="B45" s="9"/>
      <c r="C45" s="61"/>
      <c r="D45" s="198"/>
      <c r="E45" s="8"/>
      <c r="F45" s="226"/>
      <c r="G45" s="203"/>
      <c r="H45" s="61"/>
      <c r="I45" s="180"/>
      <c r="J45" s="180"/>
      <c r="K45" s="61"/>
      <c r="L45" s="96"/>
    </row>
    <row r="46" spans="1:12" s="10" customFormat="1" ht="22.5" customHeight="1" x14ac:dyDescent="0.25">
      <c r="A46" s="8">
        <v>43</v>
      </c>
      <c r="B46" s="9"/>
      <c r="C46" s="61"/>
      <c r="D46" s="198"/>
      <c r="E46" s="8"/>
      <c r="F46" s="8"/>
      <c r="G46" s="194"/>
      <c r="H46" s="61"/>
      <c r="I46" s="181"/>
      <c r="J46" s="180"/>
      <c r="K46" s="61"/>
      <c r="L46" s="96"/>
    </row>
    <row r="47" spans="1:12" s="10" customFormat="1" ht="22.5" customHeight="1" x14ac:dyDescent="0.25">
      <c r="A47" s="8">
        <v>44</v>
      </c>
      <c r="B47" s="9"/>
      <c r="C47" s="61"/>
      <c r="D47" s="198"/>
      <c r="E47" s="8"/>
      <c r="F47" s="226"/>
      <c r="G47" s="203"/>
      <c r="H47" s="61"/>
      <c r="I47" s="180"/>
      <c r="J47" s="180"/>
      <c r="K47" s="61"/>
      <c r="L47" s="96">
        <f>SUM(J27:J47)</f>
        <v>0</v>
      </c>
    </row>
    <row r="48" spans="1:12" s="10" customFormat="1" ht="22.5" customHeight="1" x14ac:dyDescent="0.25">
      <c r="A48" s="8">
        <v>45</v>
      </c>
      <c r="B48" s="9"/>
      <c r="C48" s="193"/>
      <c r="D48" s="61"/>
      <c r="E48" s="8"/>
      <c r="F48" s="226"/>
      <c r="G48" s="203"/>
      <c r="H48" s="61"/>
      <c r="I48" s="180"/>
      <c r="J48" s="180"/>
      <c r="K48" s="61"/>
      <c r="L48" s="96"/>
    </row>
    <row r="49" spans="1:12" s="10" customFormat="1" ht="22.5" customHeight="1" x14ac:dyDescent="0.25">
      <c r="A49" s="8">
        <v>46</v>
      </c>
      <c r="B49" s="9"/>
      <c r="C49" s="61"/>
      <c r="D49" s="61"/>
      <c r="E49" s="8"/>
      <c r="F49" s="226"/>
      <c r="G49" s="203"/>
      <c r="H49" s="61"/>
      <c r="I49" s="180"/>
      <c r="J49" s="180"/>
      <c r="K49" s="61"/>
      <c r="L49" s="96"/>
    </row>
    <row r="50" spans="1:12" s="10" customFormat="1" ht="22.5" customHeight="1" x14ac:dyDescent="0.25">
      <c r="A50" s="8">
        <v>47</v>
      </c>
      <c r="B50" s="9"/>
      <c r="C50" s="61"/>
      <c r="D50" s="61"/>
      <c r="E50" s="8"/>
      <c r="F50" s="226"/>
      <c r="G50" s="203"/>
      <c r="H50" s="61"/>
      <c r="I50" s="180"/>
      <c r="J50" s="180"/>
      <c r="K50" s="61"/>
      <c r="L50" s="96"/>
    </row>
    <row r="51" spans="1:12" s="10" customFormat="1" ht="22.5" customHeight="1" x14ac:dyDescent="0.25">
      <c r="A51" s="8">
        <v>48</v>
      </c>
      <c r="B51" s="9"/>
      <c r="C51" s="61"/>
      <c r="D51" s="61"/>
      <c r="E51" s="8"/>
      <c r="F51" s="226"/>
      <c r="G51" s="203"/>
      <c r="H51" s="61"/>
      <c r="I51" s="180"/>
      <c r="J51" s="180"/>
      <c r="K51" s="61"/>
      <c r="L51" s="96"/>
    </row>
    <row r="52" spans="1:12" s="10" customFormat="1" ht="22.5" customHeight="1" x14ac:dyDescent="0.25">
      <c r="A52" s="8">
        <v>49</v>
      </c>
      <c r="B52" s="9"/>
      <c r="C52" s="193"/>
      <c r="D52" s="61"/>
      <c r="E52" s="8"/>
      <c r="F52" s="226"/>
      <c r="G52" s="203"/>
      <c r="H52" s="61"/>
      <c r="I52" s="180"/>
      <c r="J52" s="180"/>
      <c r="K52" s="61"/>
      <c r="L52" s="96"/>
    </row>
    <row r="53" spans="1:12" s="10" customFormat="1" ht="22.5" customHeight="1" x14ac:dyDescent="0.25">
      <c r="A53" s="8">
        <v>50</v>
      </c>
      <c r="B53" s="9"/>
      <c r="C53" s="196"/>
      <c r="D53" s="61"/>
      <c r="E53" s="8"/>
      <c r="F53" s="226"/>
      <c r="G53" s="203"/>
      <c r="H53" s="61"/>
      <c r="I53" s="180"/>
      <c r="J53" s="180"/>
      <c r="K53" s="61"/>
      <c r="L53" s="96"/>
    </row>
    <row r="54" spans="1:12" s="10" customFormat="1" ht="22.5" customHeight="1" x14ac:dyDescent="0.25">
      <c r="A54" s="8">
        <v>51</v>
      </c>
      <c r="B54" s="9"/>
      <c r="C54" s="61"/>
      <c r="D54" s="61"/>
      <c r="E54" s="8"/>
      <c r="F54" s="226"/>
      <c r="G54" s="203"/>
      <c r="H54" s="61"/>
      <c r="I54" s="180"/>
      <c r="J54" s="180"/>
      <c r="K54" s="61"/>
      <c r="L54" s="96"/>
    </row>
    <row r="55" spans="1:12" s="10" customFormat="1" ht="22.5" customHeight="1" x14ac:dyDescent="0.25">
      <c r="A55" s="8">
        <v>52</v>
      </c>
      <c r="B55" s="9"/>
      <c r="C55" s="61"/>
      <c r="D55" s="61"/>
      <c r="E55" s="8"/>
      <c r="F55" s="8"/>
      <c r="G55" s="203"/>
      <c r="H55" s="61"/>
      <c r="I55" s="180"/>
      <c r="J55" s="180"/>
      <c r="K55" s="61"/>
    </row>
    <row r="56" spans="1:12" s="10" customFormat="1" ht="22.5" customHeight="1" x14ac:dyDescent="0.25">
      <c r="A56" s="8">
        <v>53</v>
      </c>
      <c r="B56" s="9"/>
      <c r="C56" s="61"/>
      <c r="D56" s="61"/>
      <c r="E56" s="8"/>
      <c r="F56" s="226"/>
      <c r="G56" s="203"/>
      <c r="H56" s="61"/>
      <c r="I56" s="180"/>
      <c r="J56" s="180"/>
      <c r="K56" s="61"/>
      <c r="L56" s="96"/>
    </row>
    <row r="57" spans="1:12" s="10" customFormat="1" ht="22.5" customHeight="1" x14ac:dyDescent="0.25">
      <c r="A57" s="8">
        <v>54</v>
      </c>
      <c r="B57" s="9"/>
      <c r="C57" s="61"/>
      <c r="D57" s="61"/>
      <c r="E57" s="8"/>
      <c r="F57" s="212"/>
      <c r="G57" s="203"/>
      <c r="H57" s="61"/>
      <c r="I57" s="180"/>
      <c r="J57" s="180"/>
      <c r="K57" s="61"/>
      <c r="L57" s="96"/>
    </row>
    <row r="58" spans="1:12" s="10" customFormat="1" ht="22.5" customHeight="1" x14ac:dyDescent="0.25">
      <c r="A58" s="8">
        <v>55</v>
      </c>
      <c r="B58" s="9"/>
      <c r="C58" s="61"/>
      <c r="D58" s="61"/>
      <c r="E58" s="8"/>
      <c r="F58" s="212"/>
      <c r="G58" s="203"/>
      <c r="H58" s="61"/>
      <c r="I58" s="180"/>
      <c r="J58" s="180"/>
      <c r="K58" s="61"/>
      <c r="L58" s="96"/>
    </row>
    <row r="59" spans="1:12" s="10" customFormat="1" ht="22.5" customHeight="1" x14ac:dyDescent="0.25">
      <c r="A59" s="8">
        <v>56</v>
      </c>
      <c r="B59" s="9"/>
      <c r="C59" s="61"/>
      <c r="D59" s="61"/>
      <c r="E59" s="8"/>
      <c r="F59" s="212"/>
      <c r="G59" s="203"/>
      <c r="H59" s="61"/>
      <c r="I59" s="180"/>
      <c r="J59" s="180"/>
      <c r="K59" s="61"/>
      <c r="L59" s="96"/>
    </row>
    <row r="60" spans="1:12" s="10" customFormat="1" ht="22.5" customHeight="1" x14ac:dyDescent="0.25">
      <c r="A60" s="8">
        <v>57</v>
      </c>
      <c r="B60" s="9"/>
      <c r="C60" s="193"/>
      <c r="D60" s="61"/>
      <c r="E60" s="8"/>
      <c r="F60" s="212"/>
      <c r="G60" s="203"/>
      <c r="H60" s="61"/>
      <c r="I60" s="180"/>
      <c r="J60" s="180"/>
      <c r="K60" s="61"/>
      <c r="L60" s="96"/>
    </row>
    <row r="61" spans="1:12" s="10" customFormat="1" ht="22.5" customHeight="1" x14ac:dyDescent="0.25">
      <c r="A61" s="8">
        <v>58</v>
      </c>
      <c r="B61" s="9"/>
      <c r="C61" s="196"/>
      <c r="D61" s="61"/>
      <c r="E61" s="8"/>
      <c r="F61" s="212"/>
      <c r="G61" s="203"/>
      <c r="H61" s="61"/>
      <c r="I61" s="180"/>
      <c r="J61" s="180"/>
      <c r="K61" s="61"/>
      <c r="L61" s="96"/>
    </row>
    <row r="62" spans="1:12" s="10" customFormat="1" ht="22.5" customHeight="1" x14ac:dyDescent="0.25">
      <c r="A62" s="8">
        <v>59</v>
      </c>
      <c r="B62" s="9"/>
      <c r="C62" s="193"/>
      <c r="D62" s="61"/>
      <c r="E62" s="8"/>
      <c r="F62" s="212"/>
      <c r="G62" s="203"/>
      <c r="H62" s="61"/>
      <c r="I62" s="180"/>
      <c r="J62" s="180"/>
      <c r="K62" s="61"/>
      <c r="L62" s="96">
        <f>SUM(J48:J62)</f>
        <v>0</v>
      </c>
    </row>
    <row r="63" spans="1:12" s="10" customFormat="1" ht="22.5" customHeight="1" x14ac:dyDescent="0.25">
      <c r="A63" s="8">
        <v>60</v>
      </c>
      <c r="B63" s="9"/>
      <c r="C63" s="193"/>
      <c r="D63" s="61"/>
      <c r="E63" s="8"/>
      <c r="F63" s="226"/>
      <c r="G63" s="203"/>
      <c r="H63" s="61"/>
      <c r="I63" s="180"/>
      <c r="J63" s="180"/>
      <c r="K63" s="61"/>
      <c r="L63" s="96"/>
    </row>
    <row r="64" spans="1:12" s="10" customFormat="1" ht="22.5" customHeight="1" x14ac:dyDescent="0.25">
      <c r="A64" s="8">
        <v>61</v>
      </c>
      <c r="B64" s="9"/>
      <c r="C64" s="61"/>
      <c r="D64" s="199"/>
      <c r="E64" s="8"/>
      <c r="F64" s="226"/>
      <c r="G64" s="203"/>
      <c r="H64" s="61"/>
      <c r="I64" s="180"/>
      <c r="J64" s="180"/>
      <c r="K64" s="61"/>
      <c r="L64" s="96"/>
    </row>
    <row r="65" spans="1:12" s="10" customFormat="1" ht="22.5" customHeight="1" x14ac:dyDescent="0.25">
      <c r="A65" s="8">
        <v>62</v>
      </c>
      <c r="B65" s="9"/>
      <c r="C65" s="193"/>
      <c r="D65" s="199"/>
      <c r="E65" s="8"/>
      <c r="F65" s="226"/>
      <c r="G65" s="203"/>
      <c r="H65" s="61"/>
      <c r="I65" s="180"/>
      <c r="J65" s="180"/>
      <c r="K65" s="61"/>
      <c r="L65" s="96"/>
    </row>
    <row r="66" spans="1:12" s="10" customFormat="1" ht="22.5" customHeight="1" x14ac:dyDescent="0.25">
      <c r="A66" s="8">
        <v>63</v>
      </c>
      <c r="B66" s="9"/>
      <c r="C66" s="61"/>
      <c r="D66" s="199"/>
      <c r="E66" s="8"/>
      <c r="F66" s="226"/>
      <c r="G66" s="203"/>
      <c r="H66" s="61"/>
      <c r="I66" s="180"/>
      <c r="J66" s="180"/>
      <c r="K66" s="61"/>
      <c r="L66" s="96"/>
    </row>
    <row r="67" spans="1:12" s="10" customFormat="1" ht="22.5" customHeight="1" x14ac:dyDescent="0.25">
      <c r="A67" s="8">
        <v>64</v>
      </c>
      <c r="B67" s="9"/>
      <c r="C67" s="61"/>
      <c r="D67" s="199"/>
      <c r="E67" s="8"/>
      <c r="F67" s="226"/>
      <c r="G67" s="203"/>
      <c r="H67" s="61"/>
      <c r="I67" s="180"/>
      <c r="J67" s="180"/>
      <c r="K67" s="61"/>
      <c r="L67" s="96"/>
    </row>
    <row r="68" spans="1:12" s="10" customFormat="1" ht="22.5" customHeight="1" x14ac:dyDescent="0.25">
      <c r="A68" s="8">
        <v>65</v>
      </c>
      <c r="B68" s="9"/>
      <c r="C68" s="61"/>
      <c r="D68" s="199"/>
      <c r="E68" s="8"/>
      <c r="F68" s="226"/>
      <c r="G68" s="203"/>
      <c r="H68" s="61"/>
      <c r="I68" s="180"/>
      <c r="J68" s="180"/>
      <c r="K68" s="61"/>
      <c r="L68" s="96"/>
    </row>
    <row r="69" spans="1:12" s="10" customFormat="1" ht="22.5" customHeight="1" x14ac:dyDescent="0.25">
      <c r="A69" s="8">
        <v>66</v>
      </c>
      <c r="B69" s="9"/>
      <c r="C69" s="193"/>
      <c r="D69" s="199"/>
      <c r="E69" s="8"/>
      <c r="F69" s="226"/>
      <c r="G69" s="203"/>
      <c r="H69" s="61"/>
      <c r="I69" s="180"/>
      <c r="J69" s="180"/>
      <c r="K69" s="61"/>
      <c r="L69" s="96"/>
    </row>
    <row r="70" spans="1:12" s="10" customFormat="1" ht="22.5" customHeight="1" x14ac:dyDescent="0.25">
      <c r="A70" s="8">
        <v>67</v>
      </c>
      <c r="B70" s="9"/>
      <c r="C70" s="61"/>
      <c r="D70" s="61"/>
      <c r="E70" s="8"/>
      <c r="F70" s="8"/>
      <c r="G70" s="203"/>
      <c r="H70" s="61"/>
      <c r="I70" s="180"/>
      <c r="J70" s="180"/>
      <c r="K70" s="61"/>
      <c r="L70" s="96"/>
    </row>
    <row r="71" spans="1:12" s="10" customFormat="1" ht="22.5" customHeight="1" x14ac:dyDescent="0.25">
      <c r="A71" s="8">
        <v>68</v>
      </c>
      <c r="B71" s="9"/>
      <c r="C71" s="61"/>
      <c r="D71" s="61"/>
      <c r="E71" s="8"/>
      <c r="F71" s="8"/>
      <c r="G71" s="203"/>
      <c r="H71" s="61"/>
      <c r="I71" s="180"/>
      <c r="J71" s="180"/>
      <c r="K71" s="61"/>
      <c r="L71" s="96"/>
    </row>
    <row r="72" spans="1:12" s="10" customFormat="1" ht="22.5" customHeight="1" x14ac:dyDescent="0.25">
      <c r="A72" s="8">
        <v>69</v>
      </c>
      <c r="B72" s="9"/>
      <c r="C72" s="61"/>
      <c r="D72" s="61"/>
      <c r="E72" s="8"/>
      <c r="F72" s="8"/>
      <c r="G72" s="203"/>
      <c r="H72" s="61"/>
      <c r="I72" s="180"/>
      <c r="J72" s="180"/>
      <c r="K72" s="61"/>
      <c r="L72" s="96"/>
    </row>
    <row r="73" spans="1:12" s="10" customFormat="1" ht="22.5" customHeight="1" x14ac:dyDescent="0.25">
      <c r="A73" s="8">
        <v>70</v>
      </c>
      <c r="B73" s="9"/>
      <c r="C73" s="61"/>
      <c r="D73" s="61"/>
      <c r="E73" s="8"/>
      <c r="F73" s="212"/>
      <c r="G73" s="203"/>
      <c r="H73" s="61"/>
      <c r="I73" s="180"/>
      <c r="J73" s="180"/>
      <c r="K73" s="61"/>
      <c r="L73" s="96"/>
    </row>
    <row r="74" spans="1:12" s="10" customFormat="1" ht="22.5" customHeight="1" x14ac:dyDescent="0.25">
      <c r="A74" s="8">
        <v>71</v>
      </c>
      <c r="B74" s="9"/>
      <c r="C74" s="61"/>
      <c r="D74" s="61"/>
      <c r="E74" s="8"/>
      <c r="F74" s="212"/>
      <c r="G74" s="203"/>
      <c r="H74" s="61"/>
      <c r="I74" s="180"/>
      <c r="J74" s="180"/>
      <c r="K74" s="61"/>
      <c r="L74" s="96"/>
    </row>
    <row r="75" spans="1:12" s="10" customFormat="1" ht="22.5" customHeight="1" x14ac:dyDescent="0.25">
      <c r="A75" s="8">
        <v>72</v>
      </c>
      <c r="B75" s="9"/>
      <c r="C75" s="193"/>
      <c r="D75" s="61"/>
      <c r="E75" s="8"/>
      <c r="F75" s="212"/>
      <c r="G75" s="203"/>
      <c r="H75" s="61"/>
      <c r="I75" s="180"/>
      <c r="J75" s="180"/>
      <c r="K75" s="61"/>
      <c r="L75" s="96"/>
    </row>
    <row r="76" spans="1:12" s="10" customFormat="1" ht="22.5" customHeight="1" x14ac:dyDescent="0.25">
      <c r="A76" s="8">
        <v>73</v>
      </c>
      <c r="B76" s="9"/>
      <c r="C76" s="196"/>
      <c r="D76" s="61"/>
      <c r="E76" s="8"/>
      <c r="F76" s="212"/>
      <c r="G76" s="203"/>
      <c r="H76" s="61"/>
      <c r="I76" s="180"/>
      <c r="J76" s="180"/>
      <c r="K76" s="61"/>
      <c r="L76" s="96"/>
    </row>
    <row r="77" spans="1:12" s="10" customFormat="1" ht="22.5" customHeight="1" x14ac:dyDescent="0.25">
      <c r="A77" s="8">
        <v>74</v>
      </c>
      <c r="B77" s="9"/>
      <c r="C77" s="193"/>
      <c r="D77" s="61"/>
      <c r="E77" s="8"/>
      <c r="F77" s="212"/>
      <c r="G77" s="203"/>
      <c r="H77" s="61"/>
      <c r="I77" s="180"/>
      <c r="J77" s="180"/>
      <c r="K77" s="61"/>
      <c r="L77" s="96"/>
    </row>
    <row r="78" spans="1:12" s="10" customFormat="1" ht="22.5" customHeight="1" x14ac:dyDescent="0.25">
      <c r="A78" s="8">
        <v>75</v>
      </c>
      <c r="B78" s="9"/>
      <c r="C78" s="193"/>
      <c r="D78" s="61"/>
      <c r="E78" s="8"/>
      <c r="F78" s="8"/>
      <c r="G78" s="203"/>
      <c r="H78" s="61"/>
      <c r="I78" s="180"/>
      <c r="J78" s="180"/>
      <c r="K78" s="61"/>
      <c r="L78" s="96"/>
    </row>
    <row r="79" spans="1:12" s="10" customFormat="1" ht="22.5" customHeight="1" x14ac:dyDescent="0.25">
      <c r="A79" s="8">
        <v>76</v>
      </c>
      <c r="B79" s="9"/>
      <c r="C79" s="61"/>
      <c r="D79" s="61"/>
      <c r="E79" s="8"/>
      <c r="F79" s="226"/>
      <c r="G79" s="203"/>
      <c r="H79" s="61"/>
      <c r="I79" s="180"/>
      <c r="J79" s="180"/>
      <c r="K79" s="61"/>
      <c r="L79" s="96"/>
    </row>
    <row r="80" spans="1:12" s="10" customFormat="1" ht="22.5" customHeight="1" x14ac:dyDescent="0.25">
      <c r="A80" s="8">
        <v>77</v>
      </c>
      <c r="B80" s="9"/>
      <c r="C80" s="61"/>
      <c r="D80" s="61"/>
      <c r="E80" s="8"/>
      <c r="F80" s="226"/>
      <c r="G80" s="203"/>
      <c r="H80" s="61"/>
      <c r="I80" s="180"/>
      <c r="J80" s="180"/>
      <c r="K80" s="61"/>
      <c r="L80" s="96"/>
    </row>
    <row r="81" spans="1:12" s="10" customFormat="1" ht="22.5" customHeight="1" x14ac:dyDescent="0.25">
      <c r="A81" s="8">
        <v>78</v>
      </c>
      <c r="B81" s="9"/>
      <c r="C81" s="61"/>
      <c r="D81" s="61"/>
      <c r="E81" s="8"/>
      <c r="F81" s="226"/>
      <c r="G81" s="203"/>
      <c r="H81" s="61"/>
      <c r="I81" s="180"/>
      <c r="J81" s="180"/>
      <c r="K81" s="61"/>
      <c r="L81" s="96"/>
    </row>
    <row r="82" spans="1:12" s="10" customFormat="1" ht="22.5" customHeight="1" x14ac:dyDescent="0.25">
      <c r="A82" s="8">
        <v>79</v>
      </c>
      <c r="B82" s="9"/>
      <c r="C82" s="61"/>
      <c r="D82" s="61"/>
      <c r="E82" s="8"/>
      <c r="F82" s="212"/>
      <c r="G82" s="203"/>
      <c r="H82" s="61"/>
      <c r="I82" s="180"/>
      <c r="J82" s="180"/>
      <c r="K82" s="61"/>
      <c r="L82" s="96"/>
    </row>
    <row r="83" spans="1:12" s="10" customFormat="1" ht="22.5" customHeight="1" x14ac:dyDescent="0.25">
      <c r="A83" s="8">
        <v>80</v>
      </c>
      <c r="B83" s="9"/>
      <c r="C83" s="193"/>
      <c r="D83" s="61"/>
      <c r="E83" s="8"/>
      <c r="F83" s="212"/>
      <c r="G83" s="203"/>
      <c r="H83" s="61"/>
      <c r="I83" s="180"/>
      <c r="J83" s="180"/>
      <c r="K83" s="61"/>
      <c r="L83" s="96"/>
    </row>
    <row r="84" spans="1:12" s="10" customFormat="1" ht="22.5" customHeight="1" x14ac:dyDescent="0.25">
      <c r="A84" s="8">
        <v>81</v>
      </c>
      <c r="B84" s="9"/>
      <c r="C84" s="61"/>
      <c r="D84" s="61"/>
      <c r="E84" s="8"/>
      <c r="F84" s="8"/>
      <c r="G84" s="203"/>
      <c r="H84" s="61"/>
      <c r="I84" s="180"/>
      <c r="J84" s="180"/>
      <c r="K84" s="61"/>
      <c r="L84" s="96"/>
    </row>
    <row r="85" spans="1:12" s="10" customFormat="1" ht="22.5" customHeight="1" x14ac:dyDescent="0.25">
      <c r="A85" s="8">
        <v>82</v>
      </c>
      <c r="B85" s="9"/>
      <c r="C85" s="193"/>
      <c r="D85" s="61"/>
      <c r="E85" s="8"/>
      <c r="F85" s="226"/>
      <c r="G85" s="203"/>
      <c r="H85" s="61"/>
      <c r="I85" s="180"/>
      <c r="J85" s="180"/>
      <c r="K85" s="61"/>
      <c r="L85" s="96"/>
    </row>
    <row r="86" spans="1:12" s="10" customFormat="1" ht="22.5" customHeight="1" x14ac:dyDescent="0.25">
      <c r="A86" s="8">
        <v>83</v>
      </c>
      <c r="B86" s="9"/>
      <c r="C86" s="61"/>
      <c r="D86" s="61"/>
      <c r="E86" s="8"/>
      <c r="F86" s="8"/>
      <c r="G86" s="203"/>
      <c r="H86" s="61"/>
      <c r="I86" s="181"/>
      <c r="J86" s="180"/>
      <c r="K86" s="61"/>
      <c r="L86" s="96"/>
    </row>
    <row r="87" spans="1:12" s="10" customFormat="1" ht="22.5" customHeight="1" x14ac:dyDescent="0.25">
      <c r="A87" s="8">
        <v>84</v>
      </c>
      <c r="B87" s="9"/>
      <c r="C87" s="61"/>
      <c r="D87" s="61"/>
      <c r="E87" s="8"/>
      <c r="F87" s="226"/>
      <c r="G87" s="203"/>
      <c r="H87" s="61"/>
      <c r="I87" s="180"/>
      <c r="J87" s="180"/>
      <c r="K87" s="61"/>
      <c r="L87" s="96"/>
    </row>
    <row r="88" spans="1:12" s="10" customFormat="1" ht="22.5" customHeight="1" x14ac:dyDescent="0.25">
      <c r="A88" s="8">
        <v>85</v>
      </c>
      <c r="B88" s="9"/>
      <c r="C88" s="193"/>
      <c r="D88" s="198"/>
      <c r="E88" s="8"/>
      <c r="F88" s="8"/>
      <c r="G88" s="203"/>
      <c r="H88" s="61"/>
      <c r="I88" s="181"/>
      <c r="J88" s="180"/>
      <c r="K88" s="61"/>
      <c r="L88" s="96"/>
    </row>
    <row r="89" spans="1:12" s="10" customFormat="1" ht="22.5" customHeight="1" x14ac:dyDescent="0.25">
      <c r="A89" s="8">
        <v>86</v>
      </c>
      <c r="B89" s="9"/>
      <c r="C89" s="193"/>
      <c r="D89" s="61"/>
      <c r="E89" s="8"/>
      <c r="F89" s="226"/>
      <c r="G89" s="203"/>
      <c r="H89" s="61"/>
      <c r="I89" s="180"/>
      <c r="J89" s="180"/>
      <c r="K89" s="61"/>
      <c r="L89" s="96"/>
    </row>
    <row r="90" spans="1:12" s="10" customFormat="1" ht="22.5" customHeight="1" x14ac:dyDescent="0.25">
      <c r="A90" s="8">
        <v>87</v>
      </c>
      <c r="B90" s="9"/>
      <c r="C90" s="61"/>
      <c r="D90" s="198"/>
      <c r="E90" s="8"/>
      <c r="F90" s="8"/>
      <c r="G90" s="203"/>
      <c r="H90" s="61"/>
      <c r="I90" s="181"/>
      <c r="J90" s="180"/>
      <c r="K90" s="61"/>
      <c r="L90" s="96"/>
    </row>
    <row r="91" spans="1:12" s="10" customFormat="1" ht="22.5" customHeight="1" x14ac:dyDescent="0.25">
      <c r="A91" s="8">
        <v>88</v>
      </c>
      <c r="B91" s="9"/>
      <c r="C91" s="193"/>
      <c r="D91" s="61"/>
      <c r="E91" s="8"/>
      <c r="F91" s="8"/>
      <c r="G91" s="203"/>
      <c r="H91" s="61"/>
      <c r="I91" s="180"/>
      <c r="J91" s="180"/>
      <c r="K91" s="61"/>
      <c r="L91" s="96"/>
    </row>
    <row r="92" spans="1:12" s="10" customFormat="1" ht="22.5" customHeight="1" x14ac:dyDescent="0.25">
      <c r="A92" s="8">
        <v>89</v>
      </c>
      <c r="B92" s="9"/>
      <c r="C92" s="61"/>
      <c r="D92" s="61"/>
      <c r="E92" s="8"/>
      <c r="F92" s="8"/>
      <c r="G92" s="203"/>
      <c r="H92" s="61"/>
      <c r="I92" s="180"/>
      <c r="J92" s="180"/>
      <c r="K92" s="61"/>
      <c r="L92" s="96"/>
    </row>
    <row r="93" spans="1:12" s="10" customFormat="1" ht="22.5" customHeight="1" x14ac:dyDescent="0.25">
      <c r="A93" s="8">
        <v>90</v>
      </c>
      <c r="B93" s="9"/>
      <c r="C93" s="61"/>
      <c r="D93" s="198"/>
      <c r="E93" s="8"/>
      <c r="F93" s="226"/>
      <c r="G93" s="203"/>
      <c r="H93" s="61"/>
      <c r="I93" s="180"/>
      <c r="J93" s="180"/>
      <c r="K93" s="61"/>
      <c r="L93" s="96"/>
    </row>
    <row r="94" spans="1:12" s="10" customFormat="1" ht="22.5" customHeight="1" x14ac:dyDescent="0.25">
      <c r="A94" s="8">
        <v>91</v>
      </c>
      <c r="B94" s="9"/>
      <c r="C94" s="193"/>
      <c r="D94" s="61"/>
      <c r="E94" s="202"/>
      <c r="F94" s="197"/>
      <c r="G94" s="203"/>
      <c r="H94" s="61"/>
      <c r="I94" s="183"/>
      <c r="J94" s="180"/>
      <c r="K94" s="61"/>
      <c r="L94" s="96"/>
    </row>
    <row r="95" spans="1:12" s="10" customFormat="1" ht="22.5" customHeight="1" x14ac:dyDescent="0.25">
      <c r="A95" s="8">
        <v>92</v>
      </c>
      <c r="B95" s="9"/>
      <c r="C95" s="193"/>
      <c r="D95" s="61"/>
      <c r="E95" s="197"/>
      <c r="F95" s="197"/>
      <c r="G95" s="203"/>
      <c r="H95" s="61"/>
      <c r="I95" s="182"/>
      <c r="J95" s="180"/>
      <c r="K95" s="61"/>
      <c r="L95" s="96">
        <f>SUM(J63:J95)</f>
        <v>0</v>
      </c>
    </row>
    <row r="96" spans="1:12" s="10" customFormat="1" ht="22.5" customHeight="1" x14ac:dyDescent="0.25">
      <c r="A96" s="8">
        <v>93</v>
      </c>
      <c r="B96" s="9"/>
      <c r="C96" s="193"/>
      <c r="D96" s="61"/>
      <c r="E96" s="8"/>
      <c r="F96" s="226"/>
      <c r="G96" s="203"/>
      <c r="H96" s="61"/>
      <c r="I96" s="180"/>
      <c r="J96" s="180"/>
      <c r="K96" s="61"/>
      <c r="L96" s="96"/>
    </row>
    <row r="97" spans="1:12" s="10" customFormat="1" ht="22.5" customHeight="1" x14ac:dyDescent="0.25">
      <c r="A97" s="8">
        <v>94</v>
      </c>
      <c r="B97" s="9"/>
      <c r="C97" s="61"/>
      <c r="D97" s="199"/>
      <c r="E97" s="8"/>
      <c r="F97" s="226"/>
      <c r="G97" s="203"/>
      <c r="H97" s="61"/>
      <c r="I97" s="180"/>
      <c r="J97" s="180"/>
      <c r="K97" s="61"/>
      <c r="L97" s="96"/>
    </row>
    <row r="98" spans="1:12" s="10" customFormat="1" ht="22.5" customHeight="1" x14ac:dyDescent="0.25">
      <c r="A98" s="8">
        <v>95</v>
      </c>
      <c r="B98" s="9"/>
      <c r="C98" s="193"/>
      <c r="D98" s="199"/>
      <c r="E98" s="8"/>
      <c r="F98" s="226"/>
      <c r="G98" s="203"/>
      <c r="H98" s="61"/>
      <c r="I98" s="180"/>
      <c r="J98" s="180"/>
      <c r="K98" s="61"/>
      <c r="L98" s="96"/>
    </row>
    <row r="99" spans="1:12" s="10" customFormat="1" ht="22.5" customHeight="1" x14ac:dyDescent="0.25">
      <c r="A99" s="8">
        <v>96</v>
      </c>
      <c r="B99" s="9"/>
      <c r="C99" s="61"/>
      <c r="D99" s="199"/>
      <c r="E99" s="8"/>
      <c r="F99" s="226"/>
      <c r="G99" s="203"/>
      <c r="H99" s="61"/>
      <c r="I99" s="180"/>
      <c r="J99" s="180"/>
      <c r="K99" s="61"/>
      <c r="L99" s="96"/>
    </row>
    <row r="100" spans="1:12" s="10" customFormat="1" ht="22.5" customHeight="1" x14ac:dyDescent="0.25">
      <c r="A100" s="8">
        <v>97</v>
      </c>
      <c r="B100" s="9"/>
      <c r="C100" s="61"/>
      <c r="D100" s="199"/>
      <c r="E100" s="8"/>
      <c r="F100" s="226"/>
      <c r="G100" s="203"/>
      <c r="H100" s="61"/>
      <c r="I100" s="180"/>
      <c r="J100" s="180"/>
      <c r="K100" s="61"/>
      <c r="L100" s="96"/>
    </row>
    <row r="101" spans="1:12" s="10" customFormat="1" ht="22.5" customHeight="1" x14ac:dyDescent="0.25">
      <c r="A101" s="8">
        <v>98</v>
      </c>
      <c r="B101" s="9"/>
      <c r="C101" s="61"/>
      <c r="D101" s="61"/>
      <c r="E101" s="8"/>
      <c r="F101" s="226"/>
      <c r="G101" s="203"/>
      <c r="H101" s="61"/>
      <c r="I101" s="180"/>
      <c r="J101" s="180"/>
      <c r="K101" s="61"/>
      <c r="L101" s="96"/>
    </row>
    <row r="102" spans="1:12" s="10" customFormat="1" ht="22.5" customHeight="1" x14ac:dyDescent="0.25">
      <c r="A102" s="8">
        <v>99</v>
      </c>
      <c r="B102" s="9"/>
      <c r="C102" s="193"/>
      <c r="D102" s="198"/>
      <c r="E102" s="8"/>
      <c r="F102" s="226"/>
      <c r="G102" s="203"/>
      <c r="H102" s="61"/>
      <c r="I102" s="180"/>
      <c r="J102" s="180"/>
      <c r="K102" s="61"/>
      <c r="L102" s="96"/>
    </row>
    <row r="103" spans="1:12" s="10" customFormat="1" ht="22.5" customHeight="1" x14ac:dyDescent="0.25">
      <c r="A103" s="8">
        <v>100</v>
      </c>
      <c r="B103" s="9"/>
      <c r="C103" s="61"/>
      <c r="D103" s="198"/>
      <c r="E103" s="8"/>
      <c r="F103" s="8"/>
      <c r="G103" s="203"/>
      <c r="H103" s="61"/>
      <c r="I103" s="180"/>
      <c r="J103" s="180"/>
      <c r="K103" s="61"/>
      <c r="L103" s="97"/>
    </row>
    <row r="104" spans="1:12" s="10" customFormat="1" ht="22.5" customHeight="1" x14ac:dyDescent="0.25">
      <c r="A104" s="8">
        <v>101</v>
      </c>
      <c r="B104" s="9"/>
      <c r="C104" s="61"/>
      <c r="D104" s="61"/>
      <c r="E104" s="8"/>
      <c r="F104" s="8"/>
      <c r="G104" s="203"/>
      <c r="H104" s="61"/>
      <c r="I104" s="180"/>
      <c r="J104" s="180"/>
      <c r="K104" s="61"/>
      <c r="L104" s="97"/>
    </row>
    <row r="105" spans="1:12" s="10" customFormat="1" ht="22.5" customHeight="1" x14ac:dyDescent="0.25">
      <c r="A105" s="8">
        <v>102</v>
      </c>
      <c r="B105" s="9"/>
      <c r="C105" s="61"/>
      <c r="D105" s="61"/>
      <c r="E105" s="8"/>
      <c r="F105" s="8"/>
      <c r="G105" s="203"/>
      <c r="H105" s="61"/>
      <c r="I105" s="180"/>
      <c r="J105" s="180"/>
      <c r="K105" s="61"/>
      <c r="L105" s="97"/>
    </row>
    <row r="106" spans="1:12" s="10" customFormat="1" ht="22.5" customHeight="1" x14ac:dyDescent="0.25">
      <c r="A106" s="8">
        <v>103</v>
      </c>
      <c r="B106" s="9"/>
      <c r="C106" s="61"/>
      <c r="D106" s="61"/>
      <c r="E106" s="8"/>
      <c r="F106" s="212"/>
      <c r="G106" s="203"/>
      <c r="H106" s="61"/>
      <c r="I106" s="180"/>
      <c r="J106" s="180"/>
      <c r="K106" s="61"/>
      <c r="L106" s="97"/>
    </row>
    <row r="107" spans="1:12" s="10" customFormat="1" ht="22.5" customHeight="1" x14ac:dyDescent="0.25">
      <c r="A107" s="8">
        <v>104</v>
      </c>
      <c r="B107" s="9"/>
      <c r="C107" s="61"/>
      <c r="D107" s="61"/>
      <c r="E107" s="8"/>
      <c r="F107" s="212"/>
      <c r="G107" s="203"/>
      <c r="H107" s="61"/>
      <c r="I107" s="180"/>
      <c r="J107" s="180"/>
      <c r="K107" s="61"/>
      <c r="L107" s="97"/>
    </row>
    <row r="108" spans="1:12" s="10" customFormat="1" ht="22.5" customHeight="1" x14ac:dyDescent="0.25">
      <c r="A108" s="8">
        <v>105</v>
      </c>
      <c r="B108" s="9"/>
      <c r="C108" s="193"/>
      <c r="D108" s="61"/>
      <c r="E108" s="8"/>
      <c r="F108" s="212"/>
      <c r="G108" s="203"/>
      <c r="H108" s="61"/>
      <c r="I108" s="180"/>
      <c r="J108" s="180"/>
      <c r="K108" s="61"/>
      <c r="L108" s="96"/>
    </row>
    <row r="109" spans="1:12" s="10" customFormat="1" ht="22.5" customHeight="1" x14ac:dyDescent="0.25">
      <c r="A109" s="8">
        <v>106</v>
      </c>
      <c r="B109" s="9"/>
      <c r="C109" s="196"/>
      <c r="D109" s="61"/>
      <c r="E109" s="8"/>
      <c r="F109" s="212"/>
      <c r="G109" s="203"/>
      <c r="H109" s="61"/>
      <c r="I109" s="180"/>
      <c r="J109" s="180"/>
      <c r="K109" s="61"/>
      <c r="L109" s="96"/>
    </row>
    <row r="110" spans="1:12" s="10" customFormat="1" ht="22.5" customHeight="1" x14ac:dyDescent="0.25">
      <c r="A110" s="8">
        <v>107</v>
      </c>
      <c r="B110" s="9"/>
      <c r="C110" s="193"/>
      <c r="D110" s="61"/>
      <c r="E110" s="8"/>
      <c r="F110" s="212"/>
      <c r="G110" s="203"/>
      <c r="H110" s="61"/>
      <c r="I110" s="180"/>
      <c r="J110" s="180"/>
      <c r="K110" s="61"/>
      <c r="L110" s="96"/>
    </row>
    <row r="111" spans="1:12" s="10" customFormat="1" ht="22.5" customHeight="1" x14ac:dyDescent="0.25">
      <c r="A111" s="8">
        <v>108</v>
      </c>
      <c r="B111" s="9"/>
      <c r="C111" s="193"/>
      <c r="D111" s="61"/>
      <c r="E111" s="8"/>
      <c r="F111" s="8"/>
      <c r="G111" s="203"/>
      <c r="H111" s="61"/>
      <c r="I111" s="180"/>
      <c r="J111" s="180"/>
      <c r="K111" s="61"/>
      <c r="L111" s="96"/>
    </row>
    <row r="112" spans="1:12" s="10" customFormat="1" ht="22.5" customHeight="1" x14ac:dyDescent="0.25">
      <c r="A112" s="8">
        <v>109</v>
      </c>
      <c r="B112" s="9"/>
      <c r="C112" s="61"/>
      <c r="D112" s="61"/>
      <c r="E112" s="8"/>
      <c r="F112" s="226"/>
      <c r="G112" s="203"/>
      <c r="H112" s="61"/>
      <c r="I112" s="180"/>
      <c r="J112" s="180"/>
      <c r="K112" s="61"/>
      <c r="L112" s="96"/>
    </row>
    <row r="113" spans="1:12" s="10" customFormat="1" ht="22.5" customHeight="1" x14ac:dyDescent="0.25">
      <c r="A113" s="8">
        <v>110</v>
      </c>
      <c r="B113" s="9"/>
      <c r="C113" s="61"/>
      <c r="D113" s="199"/>
      <c r="E113" s="8"/>
      <c r="F113" s="226"/>
      <c r="G113" s="203"/>
      <c r="H113" s="61"/>
      <c r="I113" s="180"/>
      <c r="J113" s="180"/>
      <c r="K113" s="61"/>
      <c r="L113" s="96"/>
    </row>
    <row r="114" spans="1:12" s="10" customFormat="1" ht="22.5" customHeight="1" x14ac:dyDescent="0.25">
      <c r="A114" s="8">
        <v>111</v>
      </c>
      <c r="B114" s="9"/>
      <c r="C114" s="61"/>
      <c r="D114" s="61"/>
      <c r="E114" s="8"/>
      <c r="F114" s="226"/>
      <c r="G114" s="203"/>
      <c r="H114" s="61"/>
      <c r="I114" s="180"/>
      <c r="J114" s="180"/>
      <c r="K114" s="61"/>
      <c r="L114" s="96"/>
    </row>
    <row r="115" spans="1:12" s="10" customFormat="1" ht="22.5" customHeight="1" x14ac:dyDescent="0.25">
      <c r="A115" s="8">
        <v>112</v>
      </c>
      <c r="B115" s="9"/>
      <c r="C115" s="61"/>
      <c r="D115" s="61"/>
      <c r="E115" s="8"/>
      <c r="F115" s="212"/>
      <c r="G115" s="203"/>
      <c r="H115" s="61"/>
      <c r="I115" s="180"/>
      <c r="J115" s="180"/>
      <c r="K115" s="61"/>
      <c r="L115" s="96"/>
    </row>
    <row r="116" spans="1:12" s="10" customFormat="1" ht="22.5" customHeight="1" x14ac:dyDescent="0.25">
      <c r="A116" s="8">
        <v>113</v>
      </c>
      <c r="B116" s="9"/>
      <c r="C116" s="193"/>
      <c r="D116" s="61"/>
      <c r="E116" s="8"/>
      <c r="F116" s="212"/>
      <c r="G116" s="203"/>
      <c r="H116" s="61"/>
      <c r="I116" s="180"/>
      <c r="J116" s="180"/>
      <c r="K116" s="61"/>
      <c r="L116" s="96"/>
    </row>
    <row r="117" spans="1:12" s="10" customFormat="1" ht="22.5" customHeight="1" x14ac:dyDescent="0.25">
      <c r="A117" s="8">
        <v>114</v>
      </c>
      <c r="B117" s="9"/>
      <c r="C117" s="61"/>
      <c r="D117" s="61"/>
      <c r="E117" s="8"/>
      <c r="F117" s="8"/>
      <c r="G117" s="203"/>
      <c r="H117" s="61"/>
      <c r="I117" s="180"/>
      <c r="J117" s="180"/>
      <c r="K117" s="61"/>
      <c r="L117" s="96"/>
    </row>
    <row r="118" spans="1:12" s="10" customFormat="1" ht="22.5" customHeight="1" x14ac:dyDescent="0.25">
      <c r="A118" s="8">
        <v>115</v>
      </c>
      <c r="B118" s="9"/>
      <c r="C118" s="193"/>
      <c r="D118" s="198"/>
      <c r="E118" s="8"/>
      <c r="F118" s="8"/>
      <c r="G118" s="203"/>
      <c r="H118" s="61"/>
      <c r="I118" s="181"/>
      <c r="J118" s="180"/>
      <c r="K118" s="61"/>
      <c r="L118" s="96">
        <f>SUM(J96:J118)</f>
        <v>0</v>
      </c>
    </row>
    <row r="119" spans="1:12" s="10" customFormat="1" ht="22.5" customHeight="1" x14ac:dyDescent="0.25">
      <c r="A119" s="8">
        <v>116</v>
      </c>
      <c r="B119" s="9"/>
      <c r="C119" s="193"/>
      <c r="D119" s="61"/>
      <c r="E119" s="8"/>
      <c r="F119" s="226"/>
      <c r="G119" s="203"/>
      <c r="H119" s="61"/>
      <c r="I119" s="180"/>
      <c r="J119" s="180"/>
      <c r="K119" s="61"/>
      <c r="L119" s="96"/>
    </row>
    <row r="120" spans="1:12" s="10" customFormat="1" ht="22.5" customHeight="1" x14ac:dyDescent="0.25">
      <c r="A120" s="8">
        <v>117</v>
      </c>
      <c r="B120" s="9"/>
      <c r="C120" s="61"/>
      <c r="D120" s="61"/>
      <c r="E120" s="8"/>
      <c r="F120" s="226"/>
      <c r="G120" s="203"/>
      <c r="H120" s="61"/>
      <c r="I120" s="180"/>
      <c r="J120" s="180"/>
      <c r="K120" s="61"/>
      <c r="L120" s="96"/>
    </row>
    <row r="121" spans="1:12" s="10" customFormat="1" ht="22.5" customHeight="1" x14ac:dyDescent="0.25">
      <c r="A121" s="8">
        <v>118</v>
      </c>
      <c r="B121" s="9"/>
      <c r="C121" s="193"/>
      <c r="D121" s="61"/>
      <c r="E121" s="8"/>
      <c r="F121" s="226"/>
      <c r="G121" s="203"/>
      <c r="H121" s="61"/>
      <c r="I121" s="180"/>
      <c r="J121" s="180"/>
      <c r="K121" s="61"/>
      <c r="L121" s="96"/>
    </row>
    <row r="122" spans="1:12" s="10" customFormat="1" ht="22.5" customHeight="1" x14ac:dyDescent="0.25">
      <c r="A122" s="8">
        <v>119</v>
      </c>
      <c r="B122" s="9"/>
      <c r="C122" s="61"/>
      <c r="D122" s="61"/>
      <c r="E122" s="8"/>
      <c r="F122" s="226"/>
      <c r="G122" s="203"/>
      <c r="H122" s="61"/>
      <c r="I122" s="180"/>
      <c r="J122" s="180"/>
      <c r="K122" s="61"/>
      <c r="L122" s="96"/>
    </row>
    <row r="123" spans="1:12" s="10" customFormat="1" ht="22.5" customHeight="1" x14ac:dyDescent="0.25">
      <c r="A123" s="8">
        <v>120</v>
      </c>
      <c r="B123" s="9"/>
      <c r="C123" s="61"/>
      <c r="D123" s="61"/>
      <c r="E123" s="8"/>
      <c r="F123" s="226"/>
      <c r="G123" s="203"/>
      <c r="H123" s="61"/>
      <c r="I123" s="180"/>
      <c r="J123" s="180"/>
      <c r="K123" s="61"/>
      <c r="L123" s="96"/>
    </row>
    <row r="124" spans="1:12" s="10" customFormat="1" ht="22.5" customHeight="1" x14ac:dyDescent="0.25">
      <c r="A124" s="8">
        <v>121</v>
      </c>
      <c r="B124" s="9"/>
      <c r="C124" s="61"/>
      <c r="D124" s="61"/>
      <c r="E124" s="8"/>
      <c r="F124" s="226"/>
      <c r="G124" s="203"/>
      <c r="H124" s="61"/>
      <c r="I124" s="180"/>
      <c r="J124" s="180"/>
      <c r="K124" s="61"/>
      <c r="L124" s="96"/>
    </row>
    <row r="125" spans="1:12" s="10" customFormat="1" ht="22.5" customHeight="1" x14ac:dyDescent="0.25">
      <c r="A125" s="8">
        <v>122</v>
      </c>
      <c r="B125" s="9"/>
      <c r="C125" s="193"/>
      <c r="D125" s="61"/>
      <c r="E125" s="8"/>
      <c r="F125" s="226"/>
      <c r="G125" s="203"/>
      <c r="H125" s="61"/>
      <c r="I125" s="180"/>
      <c r="J125" s="180"/>
      <c r="K125" s="61"/>
      <c r="L125" s="96"/>
    </row>
    <row r="126" spans="1:12" s="10" customFormat="1" ht="22.5" customHeight="1" x14ac:dyDescent="0.25">
      <c r="A126" s="8">
        <v>123</v>
      </c>
      <c r="B126" s="9"/>
      <c r="C126" s="61"/>
      <c r="D126" s="61"/>
      <c r="E126" s="8"/>
      <c r="F126" s="8"/>
      <c r="G126" s="203"/>
      <c r="H126" s="61"/>
      <c r="I126" s="180"/>
      <c r="J126" s="180"/>
      <c r="K126" s="61"/>
      <c r="L126" s="96"/>
    </row>
    <row r="127" spans="1:12" s="10" customFormat="1" ht="22.5" customHeight="1" x14ac:dyDescent="0.25">
      <c r="A127" s="8">
        <v>124</v>
      </c>
      <c r="B127" s="9"/>
      <c r="C127" s="61"/>
      <c r="D127" s="61"/>
      <c r="E127" s="8"/>
      <c r="F127" s="8"/>
      <c r="G127" s="203"/>
      <c r="H127" s="61"/>
      <c r="I127" s="180"/>
      <c r="J127" s="180"/>
      <c r="K127" s="61"/>
      <c r="L127" s="96"/>
    </row>
    <row r="128" spans="1:12" s="10" customFormat="1" ht="22.5" customHeight="1" x14ac:dyDescent="0.25">
      <c r="A128" s="8">
        <v>125</v>
      </c>
      <c r="B128" s="9"/>
      <c r="C128" s="61"/>
      <c r="D128" s="61"/>
      <c r="E128" s="8"/>
      <c r="F128" s="8"/>
      <c r="G128" s="203"/>
      <c r="H128" s="61"/>
      <c r="I128" s="180"/>
      <c r="J128" s="180"/>
      <c r="K128" s="61"/>
      <c r="L128" s="96"/>
    </row>
    <row r="129" spans="1:12" s="10" customFormat="1" ht="22.5" customHeight="1" x14ac:dyDescent="0.25">
      <c r="A129" s="8">
        <v>126</v>
      </c>
      <c r="B129" s="9"/>
      <c r="C129" s="61"/>
      <c r="D129" s="61"/>
      <c r="E129" s="8"/>
      <c r="F129" s="212"/>
      <c r="G129" s="203"/>
      <c r="H129" s="61"/>
      <c r="I129" s="180"/>
      <c r="J129" s="180"/>
      <c r="K129" s="61"/>
      <c r="L129" s="96"/>
    </row>
    <row r="130" spans="1:12" s="10" customFormat="1" ht="22.5" customHeight="1" x14ac:dyDescent="0.25">
      <c r="A130" s="8">
        <v>127</v>
      </c>
      <c r="B130" s="9"/>
      <c r="C130" s="61"/>
      <c r="D130" s="61"/>
      <c r="E130" s="8"/>
      <c r="F130" s="212"/>
      <c r="G130" s="203"/>
      <c r="H130" s="61"/>
      <c r="I130" s="180"/>
      <c r="J130" s="180"/>
      <c r="K130" s="61"/>
      <c r="L130" s="96"/>
    </row>
    <row r="131" spans="1:12" s="10" customFormat="1" ht="22.5" customHeight="1" x14ac:dyDescent="0.25">
      <c r="A131" s="8">
        <v>128</v>
      </c>
      <c r="B131" s="9"/>
      <c r="C131" s="193"/>
      <c r="D131" s="61"/>
      <c r="E131" s="8"/>
      <c r="F131" s="212"/>
      <c r="G131" s="203"/>
      <c r="H131" s="61"/>
      <c r="I131" s="180"/>
      <c r="J131" s="180"/>
      <c r="K131" s="61"/>
      <c r="L131" s="96"/>
    </row>
    <row r="132" spans="1:12" s="10" customFormat="1" ht="22.5" customHeight="1" x14ac:dyDescent="0.25">
      <c r="A132" s="8">
        <v>129</v>
      </c>
      <c r="B132" s="9"/>
      <c r="C132" s="193"/>
      <c r="D132" s="61"/>
      <c r="E132" s="227"/>
      <c r="F132" s="212"/>
      <c r="G132" s="203"/>
      <c r="H132" s="61"/>
      <c r="I132" s="180"/>
      <c r="J132" s="180"/>
      <c r="K132" s="61"/>
      <c r="L132" s="96"/>
    </row>
    <row r="133" spans="1:12" s="10" customFormat="1" ht="22.5" customHeight="1" x14ac:dyDescent="0.25">
      <c r="A133" s="8">
        <v>130</v>
      </c>
      <c r="B133" s="9"/>
      <c r="C133" s="196"/>
      <c r="D133" s="61"/>
      <c r="E133" s="8"/>
      <c r="F133" s="212"/>
      <c r="G133" s="203"/>
      <c r="H133" s="61"/>
      <c r="I133" s="180"/>
      <c r="J133" s="180"/>
      <c r="K133" s="61"/>
      <c r="L133" s="96"/>
    </row>
    <row r="134" spans="1:12" s="10" customFormat="1" ht="22.5" customHeight="1" x14ac:dyDescent="0.25">
      <c r="A134" s="8">
        <v>131</v>
      </c>
      <c r="B134" s="9"/>
      <c r="C134" s="193"/>
      <c r="D134" s="61"/>
      <c r="E134" s="8"/>
      <c r="F134" s="212"/>
      <c r="G134" s="203"/>
      <c r="H134" s="61"/>
      <c r="I134" s="180"/>
      <c r="J134" s="180"/>
      <c r="K134" s="61"/>
      <c r="L134" s="96"/>
    </row>
    <row r="135" spans="1:12" s="10" customFormat="1" ht="22.5" customHeight="1" x14ac:dyDescent="0.25">
      <c r="A135" s="8">
        <v>132</v>
      </c>
      <c r="B135" s="9"/>
      <c r="C135" s="193"/>
      <c r="D135" s="61"/>
      <c r="E135" s="8"/>
      <c r="F135" s="8"/>
      <c r="G135" s="203"/>
      <c r="H135" s="61"/>
      <c r="I135" s="180"/>
      <c r="J135" s="180"/>
      <c r="K135" s="61"/>
      <c r="L135" s="96"/>
    </row>
    <row r="136" spans="1:12" s="10" customFormat="1" ht="22.5" customHeight="1" x14ac:dyDescent="0.25">
      <c r="A136" s="8">
        <v>133</v>
      </c>
      <c r="B136" s="9"/>
      <c r="C136" s="61"/>
      <c r="D136" s="61"/>
      <c r="E136" s="8"/>
      <c r="F136" s="226"/>
      <c r="G136" s="203"/>
      <c r="H136" s="61"/>
      <c r="I136" s="180"/>
      <c r="J136" s="180"/>
      <c r="K136" s="61"/>
      <c r="L136" s="213">
        <f>SUM(J119:J136)</f>
        <v>0</v>
      </c>
    </row>
    <row r="137" spans="1:12" s="10" customFormat="1" ht="22.5" customHeight="1" x14ac:dyDescent="0.25">
      <c r="A137" s="8">
        <v>134</v>
      </c>
      <c r="B137" s="9"/>
      <c r="C137" s="193"/>
      <c r="D137" s="61"/>
      <c r="E137" s="8"/>
      <c r="F137" s="226"/>
      <c r="G137" s="203"/>
      <c r="H137" s="61"/>
      <c r="I137" s="180"/>
      <c r="J137" s="180"/>
      <c r="K137" s="61"/>
      <c r="L137" s="96"/>
    </row>
    <row r="138" spans="1:12" s="10" customFormat="1" ht="22.5" customHeight="1" x14ac:dyDescent="0.25">
      <c r="A138" s="8">
        <v>135</v>
      </c>
      <c r="B138" s="9"/>
      <c r="C138" s="223"/>
      <c r="D138" s="61"/>
      <c r="E138" s="8"/>
      <c r="F138" s="226"/>
      <c r="G138" s="203"/>
      <c r="H138" s="61"/>
      <c r="I138" s="180"/>
      <c r="J138" s="180"/>
      <c r="K138" s="61"/>
      <c r="L138" s="96"/>
    </row>
    <row r="139" spans="1:12" s="10" customFormat="1" ht="22.5" customHeight="1" x14ac:dyDescent="0.25">
      <c r="A139" s="8">
        <v>136</v>
      </c>
      <c r="B139" s="9"/>
      <c r="C139" s="193"/>
      <c r="D139" s="199"/>
      <c r="E139" s="8"/>
      <c r="F139" s="226"/>
      <c r="G139" s="203"/>
      <c r="H139" s="61"/>
      <c r="I139" s="180"/>
      <c r="J139" s="180"/>
      <c r="K139" s="61"/>
      <c r="L139" s="96"/>
    </row>
    <row r="140" spans="1:12" s="10" customFormat="1" ht="22.5" customHeight="1" x14ac:dyDescent="0.25">
      <c r="A140" s="8">
        <v>137</v>
      </c>
      <c r="B140" s="9"/>
      <c r="C140" s="61"/>
      <c r="D140" s="199"/>
      <c r="E140" s="8"/>
      <c r="F140" s="226"/>
      <c r="G140" s="203"/>
      <c r="H140" s="61"/>
      <c r="I140" s="180"/>
      <c r="J140" s="180"/>
      <c r="K140" s="61"/>
      <c r="L140" s="96"/>
    </row>
    <row r="141" spans="1:12" s="10" customFormat="1" ht="22.5" customHeight="1" x14ac:dyDescent="0.25">
      <c r="A141" s="8">
        <v>138</v>
      </c>
      <c r="B141" s="9"/>
      <c r="C141" s="61"/>
      <c r="D141" s="61"/>
      <c r="E141" s="8"/>
      <c r="F141" s="226"/>
      <c r="G141" s="203"/>
      <c r="H141" s="61"/>
      <c r="I141" s="180"/>
      <c r="J141" s="180"/>
      <c r="K141" s="61"/>
      <c r="L141" s="96"/>
    </row>
    <row r="142" spans="1:12" s="10" customFormat="1" ht="22.5" customHeight="1" x14ac:dyDescent="0.25">
      <c r="A142" s="8">
        <v>139</v>
      </c>
      <c r="B142" s="9"/>
      <c r="C142" s="61"/>
      <c r="D142" s="61"/>
      <c r="E142" s="8"/>
      <c r="F142" s="226"/>
      <c r="G142" s="203"/>
      <c r="H142" s="61"/>
      <c r="I142" s="180"/>
      <c r="J142" s="180"/>
      <c r="K142" s="61"/>
      <c r="L142" s="96"/>
    </row>
    <row r="143" spans="1:12" s="10" customFormat="1" ht="22.5" customHeight="1" x14ac:dyDescent="0.25">
      <c r="A143" s="8">
        <v>140</v>
      </c>
      <c r="B143" s="9"/>
      <c r="C143" s="193"/>
      <c r="D143" s="198"/>
      <c r="E143" s="8"/>
      <c r="F143" s="226"/>
      <c r="G143" s="203"/>
      <c r="H143" s="61"/>
      <c r="I143" s="180"/>
      <c r="J143" s="180"/>
      <c r="K143" s="61"/>
      <c r="L143" s="97"/>
    </row>
    <row r="144" spans="1:12" s="10" customFormat="1" ht="22.5" customHeight="1" x14ac:dyDescent="0.25">
      <c r="A144" s="8">
        <v>141</v>
      </c>
      <c r="B144" s="9"/>
      <c r="C144" s="61"/>
      <c r="D144" s="61"/>
      <c r="E144" s="8"/>
      <c r="F144" s="8"/>
      <c r="G144" s="203"/>
      <c r="H144" s="61"/>
      <c r="I144" s="180"/>
      <c r="J144" s="180"/>
      <c r="K144" s="61"/>
      <c r="L144" s="97"/>
    </row>
    <row r="145" spans="1:12" s="10" customFormat="1" ht="22.5" customHeight="1" x14ac:dyDescent="0.25">
      <c r="A145" s="8">
        <v>142</v>
      </c>
      <c r="B145" s="9"/>
      <c r="C145" s="61"/>
      <c r="D145" s="61"/>
      <c r="E145" s="8"/>
      <c r="F145" s="8"/>
      <c r="G145" s="203"/>
      <c r="H145" s="61"/>
      <c r="I145" s="180"/>
      <c r="J145" s="180"/>
      <c r="K145" s="61"/>
      <c r="L145" s="96"/>
    </row>
    <row r="146" spans="1:12" s="10" customFormat="1" ht="22.5" customHeight="1" x14ac:dyDescent="0.25">
      <c r="A146" s="8">
        <v>143</v>
      </c>
      <c r="B146" s="9"/>
      <c r="C146" s="61"/>
      <c r="D146" s="61"/>
      <c r="E146" s="8"/>
      <c r="F146" s="8"/>
      <c r="G146" s="203"/>
      <c r="H146" s="61"/>
      <c r="I146" s="180"/>
      <c r="J146" s="180"/>
      <c r="K146" s="61"/>
      <c r="L146" s="96"/>
    </row>
    <row r="147" spans="1:12" s="10" customFormat="1" ht="22.5" customHeight="1" x14ac:dyDescent="0.25">
      <c r="A147" s="8">
        <v>144</v>
      </c>
      <c r="B147" s="9"/>
      <c r="C147" s="61"/>
      <c r="D147" s="61"/>
      <c r="E147" s="8"/>
      <c r="F147" s="212"/>
      <c r="G147" s="203"/>
      <c r="H147" s="61"/>
      <c r="I147" s="180"/>
      <c r="J147" s="180"/>
      <c r="K147" s="61"/>
      <c r="L147" s="96"/>
    </row>
    <row r="148" spans="1:12" s="10" customFormat="1" ht="22.5" customHeight="1" x14ac:dyDescent="0.25">
      <c r="A148" s="8">
        <v>145</v>
      </c>
      <c r="B148" s="9"/>
      <c r="C148" s="61"/>
      <c r="D148" s="61"/>
      <c r="E148" s="8"/>
      <c r="F148" s="212"/>
      <c r="G148" s="203"/>
      <c r="H148" s="61"/>
      <c r="I148" s="180"/>
      <c r="J148" s="180"/>
      <c r="K148" s="61"/>
      <c r="L148" s="96"/>
    </row>
    <row r="149" spans="1:12" s="10" customFormat="1" ht="22.5" customHeight="1" x14ac:dyDescent="0.25">
      <c r="A149" s="8">
        <v>146</v>
      </c>
      <c r="B149" s="9"/>
      <c r="C149" s="193"/>
      <c r="D149" s="61"/>
      <c r="E149" s="8"/>
      <c r="F149" s="212"/>
      <c r="G149" s="203"/>
      <c r="H149" s="61"/>
      <c r="I149" s="180"/>
      <c r="J149" s="180"/>
      <c r="K149" s="61"/>
    </row>
    <row r="150" spans="1:12" s="10" customFormat="1" ht="22.5" customHeight="1" x14ac:dyDescent="0.25">
      <c r="A150" s="8">
        <v>147</v>
      </c>
      <c r="B150" s="9"/>
      <c r="C150" s="196"/>
      <c r="D150" s="61"/>
      <c r="E150" s="8"/>
      <c r="F150" s="212"/>
      <c r="G150" s="203"/>
      <c r="H150" s="61"/>
      <c r="I150" s="180"/>
      <c r="J150" s="180"/>
      <c r="K150" s="61"/>
    </row>
    <row r="151" spans="1:12" s="10" customFormat="1" ht="22.5" customHeight="1" x14ac:dyDescent="0.25">
      <c r="A151" s="8">
        <v>148</v>
      </c>
      <c r="B151" s="9"/>
      <c r="C151" s="61"/>
      <c r="D151" s="61"/>
      <c r="E151" s="8"/>
      <c r="F151" s="226"/>
      <c r="G151" s="203"/>
      <c r="H151" s="61"/>
      <c r="I151" s="180"/>
      <c r="J151" s="180"/>
      <c r="K151" s="61"/>
      <c r="L151" s="67"/>
    </row>
    <row r="152" spans="1:12" s="10" customFormat="1" ht="22.5" customHeight="1" x14ac:dyDescent="0.25">
      <c r="A152" s="8">
        <v>149</v>
      </c>
      <c r="B152" s="9"/>
      <c r="C152" s="193"/>
      <c r="D152" s="61"/>
      <c r="E152" s="8"/>
      <c r="F152" s="8"/>
      <c r="G152" s="203"/>
      <c r="H152" s="61"/>
      <c r="I152" s="180"/>
      <c r="J152" s="180"/>
      <c r="K152" s="61"/>
      <c r="L152" s="96"/>
    </row>
    <row r="153" spans="1:12" s="10" customFormat="1" ht="22.5" customHeight="1" x14ac:dyDescent="0.25">
      <c r="A153" s="8">
        <v>150</v>
      </c>
      <c r="B153" s="9"/>
      <c r="C153" s="61"/>
      <c r="D153" s="61"/>
      <c r="E153" s="8"/>
      <c r="F153" s="226"/>
      <c r="G153" s="203"/>
      <c r="H153" s="61"/>
      <c r="I153" s="180"/>
      <c r="J153" s="180"/>
      <c r="K153" s="61"/>
      <c r="L153" s="96"/>
    </row>
    <row r="154" spans="1:12" s="10" customFormat="1" ht="22.5" customHeight="1" x14ac:dyDescent="0.25">
      <c r="A154" s="8">
        <v>151</v>
      </c>
      <c r="B154" s="9"/>
      <c r="C154" s="61"/>
      <c r="D154" s="61"/>
      <c r="E154" s="8"/>
      <c r="F154" s="226"/>
      <c r="G154" s="203"/>
      <c r="H154" s="61"/>
      <c r="I154" s="180"/>
      <c r="J154" s="180"/>
      <c r="K154" s="61"/>
      <c r="L154" s="96"/>
    </row>
    <row r="155" spans="1:12" s="10" customFormat="1" ht="22.5" customHeight="1" x14ac:dyDescent="0.25">
      <c r="A155" s="8">
        <v>152</v>
      </c>
      <c r="B155" s="9"/>
      <c r="C155" s="61"/>
      <c r="D155" s="61"/>
      <c r="E155" s="8"/>
      <c r="F155" s="226"/>
      <c r="G155" s="203"/>
      <c r="H155" s="61"/>
      <c r="I155" s="180"/>
      <c r="J155" s="180"/>
      <c r="K155" s="61"/>
      <c r="L155" s="96"/>
    </row>
    <row r="156" spans="1:12" s="10" customFormat="1" ht="22.5" customHeight="1" x14ac:dyDescent="0.25">
      <c r="A156" s="8">
        <v>153</v>
      </c>
      <c r="B156" s="9"/>
      <c r="C156" s="193"/>
      <c r="D156" s="61"/>
      <c r="E156" s="8"/>
      <c r="F156" s="226"/>
      <c r="G156" s="203"/>
      <c r="H156" s="61"/>
      <c r="I156" s="180"/>
      <c r="J156" s="180"/>
      <c r="K156" s="61"/>
      <c r="L156" s="96">
        <f>SUM(J137:J156)</f>
        <v>0</v>
      </c>
    </row>
    <row r="157" spans="1:12" s="10" customFormat="1" ht="22.5" customHeight="1" x14ac:dyDescent="0.25">
      <c r="A157" s="8">
        <v>154</v>
      </c>
      <c r="B157" s="9"/>
      <c r="C157" s="193"/>
      <c r="D157" s="61"/>
      <c r="E157" s="8"/>
      <c r="F157" s="226"/>
      <c r="G157" s="194"/>
      <c r="H157" s="61"/>
      <c r="I157" s="180"/>
      <c r="J157" s="180"/>
      <c r="K157" s="61"/>
      <c r="L157" s="96"/>
    </row>
    <row r="158" spans="1:12" s="10" customFormat="1" ht="22.5" customHeight="1" x14ac:dyDescent="0.25">
      <c r="A158" s="8">
        <v>155</v>
      </c>
      <c r="B158" s="9"/>
      <c r="C158" s="61"/>
      <c r="D158" s="61"/>
      <c r="E158" s="8"/>
      <c r="F158" s="226"/>
      <c r="G158" s="194"/>
      <c r="H158" s="61"/>
      <c r="I158" s="180"/>
      <c r="J158" s="180"/>
      <c r="K158" s="61"/>
      <c r="L158" s="96"/>
    </row>
    <row r="159" spans="1:12" s="10" customFormat="1" ht="22.5" customHeight="1" x14ac:dyDescent="0.25">
      <c r="A159" s="8">
        <v>156</v>
      </c>
      <c r="B159" s="9"/>
      <c r="C159" s="193"/>
      <c r="D159" s="199"/>
      <c r="E159" s="8"/>
      <c r="F159" s="226"/>
      <c r="G159" s="194"/>
      <c r="H159" s="61"/>
      <c r="I159" s="180"/>
      <c r="J159" s="180"/>
      <c r="K159" s="61"/>
      <c r="L159" s="96"/>
    </row>
    <row r="160" spans="1:12" s="10" customFormat="1" ht="22.5" customHeight="1" x14ac:dyDescent="0.25">
      <c r="A160" s="8">
        <v>157</v>
      </c>
      <c r="B160" s="9"/>
      <c r="C160" s="61"/>
      <c r="D160" s="61"/>
      <c r="E160" s="8"/>
      <c r="F160" s="226"/>
      <c r="G160" s="194"/>
      <c r="H160" s="61"/>
      <c r="I160" s="180"/>
      <c r="J160" s="180"/>
      <c r="K160" s="61"/>
      <c r="L160" s="96"/>
    </row>
    <row r="161" spans="1:12" s="10" customFormat="1" ht="22.5" customHeight="1" x14ac:dyDescent="0.25">
      <c r="A161" s="8">
        <v>158</v>
      </c>
      <c r="B161" s="9"/>
      <c r="C161" s="61"/>
      <c r="D161" s="61"/>
      <c r="E161" s="8"/>
      <c r="F161" s="226"/>
      <c r="G161" s="194"/>
      <c r="H161" s="61"/>
      <c r="I161" s="180"/>
      <c r="J161" s="180"/>
      <c r="K161" s="61"/>
      <c r="L161" s="96"/>
    </row>
    <row r="162" spans="1:12" s="10" customFormat="1" ht="22.5" customHeight="1" x14ac:dyDescent="0.25">
      <c r="A162" s="8">
        <v>159</v>
      </c>
      <c r="B162" s="9"/>
      <c r="C162" s="61"/>
      <c r="D162" s="61"/>
      <c r="E162" s="8"/>
      <c r="F162" s="226"/>
      <c r="G162" s="194"/>
      <c r="H162" s="61"/>
      <c r="I162" s="180"/>
      <c r="J162" s="180"/>
      <c r="K162" s="61"/>
      <c r="L162" s="96"/>
    </row>
    <row r="163" spans="1:12" s="10" customFormat="1" ht="22.5" customHeight="1" x14ac:dyDescent="0.25">
      <c r="A163" s="8">
        <v>160</v>
      </c>
      <c r="B163" s="9"/>
      <c r="C163" s="193"/>
      <c r="D163" s="61"/>
      <c r="E163" s="8"/>
      <c r="F163" s="226"/>
      <c r="G163" s="194"/>
      <c r="H163" s="61"/>
      <c r="I163" s="180"/>
      <c r="J163" s="180"/>
      <c r="K163" s="61"/>
    </row>
    <row r="164" spans="1:12" s="10" customFormat="1" ht="22.5" customHeight="1" x14ac:dyDescent="0.25">
      <c r="A164" s="8">
        <v>161</v>
      </c>
      <c r="B164" s="9"/>
      <c r="C164" s="61"/>
      <c r="D164" s="61"/>
      <c r="E164" s="8"/>
      <c r="F164" s="8"/>
      <c r="G164" s="194"/>
      <c r="H164" s="61"/>
      <c r="I164" s="180"/>
      <c r="J164" s="180"/>
      <c r="K164" s="61"/>
      <c r="L164" s="96"/>
    </row>
    <row r="165" spans="1:12" s="10" customFormat="1" ht="22.5" customHeight="1" x14ac:dyDescent="0.25">
      <c r="A165" s="8">
        <v>162</v>
      </c>
      <c r="B165" s="9"/>
      <c r="C165" s="61"/>
      <c r="D165" s="61"/>
      <c r="E165" s="8"/>
      <c r="F165" s="8"/>
      <c r="G165" s="194"/>
      <c r="H165" s="61"/>
      <c r="I165" s="180"/>
      <c r="J165" s="180"/>
      <c r="K165" s="61"/>
      <c r="L165" s="96"/>
    </row>
    <row r="166" spans="1:12" s="10" customFormat="1" ht="22.5" customHeight="1" x14ac:dyDescent="0.25">
      <c r="A166" s="8">
        <v>163</v>
      </c>
      <c r="B166" s="9"/>
      <c r="C166" s="61"/>
      <c r="D166" s="61"/>
      <c r="E166" s="8"/>
      <c r="F166" s="8"/>
      <c r="G166" s="194"/>
      <c r="H166" s="61"/>
      <c r="I166" s="180"/>
      <c r="J166" s="180"/>
      <c r="K166" s="61"/>
      <c r="L166" s="96"/>
    </row>
    <row r="167" spans="1:12" s="10" customFormat="1" ht="22.5" customHeight="1" x14ac:dyDescent="0.25">
      <c r="A167" s="8">
        <v>164</v>
      </c>
      <c r="B167" s="9"/>
      <c r="C167" s="61"/>
      <c r="D167" s="199"/>
      <c r="E167" s="8"/>
      <c r="F167" s="212"/>
      <c r="G167" s="194"/>
      <c r="H167" s="61"/>
      <c r="I167" s="180"/>
      <c r="J167" s="180"/>
      <c r="K167" s="61"/>
      <c r="L167" s="96"/>
    </row>
    <row r="168" spans="1:12" s="10" customFormat="1" ht="22.5" customHeight="1" x14ac:dyDescent="0.25">
      <c r="A168" s="8">
        <v>165</v>
      </c>
      <c r="B168" s="9"/>
      <c r="C168" s="61"/>
      <c r="D168" s="61"/>
      <c r="E168" s="8"/>
      <c r="F168" s="226"/>
      <c r="G168" s="194"/>
      <c r="H168" s="61"/>
      <c r="I168" s="180"/>
      <c r="J168" s="180"/>
      <c r="K168" s="61"/>
      <c r="L168" s="96"/>
    </row>
    <row r="169" spans="1:12" s="10" customFormat="1" ht="22.5" customHeight="1" x14ac:dyDescent="0.25">
      <c r="A169" s="8">
        <v>166</v>
      </c>
      <c r="B169" s="9"/>
      <c r="C169" s="193"/>
      <c r="D169" s="61"/>
      <c r="E169" s="8"/>
      <c r="F169" s="8"/>
      <c r="G169" s="194"/>
      <c r="H169" s="61"/>
      <c r="I169" s="180"/>
      <c r="J169" s="180"/>
      <c r="K169" s="61"/>
      <c r="L169" s="96">
        <f>SUM(J157:J169)</f>
        <v>0</v>
      </c>
    </row>
    <row r="170" spans="1:12" s="10" customFormat="1" ht="22.5" customHeight="1" x14ac:dyDescent="0.25">
      <c r="A170" s="8">
        <v>167</v>
      </c>
      <c r="B170" s="9"/>
      <c r="C170" s="61"/>
      <c r="D170" s="61"/>
      <c r="E170" s="8"/>
      <c r="F170" s="8"/>
      <c r="G170" s="203"/>
      <c r="H170" s="61"/>
      <c r="I170" s="181"/>
      <c r="J170" s="180"/>
      <c r="K170" s="61"/>
      <c r="L170" s="96"/>
    </row>
    <row r="171" spans="1:12" s="10" customFormat="1" ht="22.5" customHeight="1" x14ac:dyDescent="0.25">
      <c r="A171" s="8">
        <v>168</v>
      </c>
      <c r="B171" s="9"/>
      <c r="C171" s="61"/>
      <c r="D171" s="199"/>
      <c r="E171" s="8"/>
      <c r="F171" s="226"/>
      <c r="G171" s="203"/>
      <c r="H171" s="61"/>
      <c r="I171" s="180"/>
      <c r="J171" s="180"/>
      <c r="K171" s="61"/>
      <c r="L171" s="96"/>
    </row>
    <row r="172" spans="1:12" s="10" customFormat="1" ht="22.5" customHeight="1" x14ac:dyDescent="0.25">
      <c r="A172" s="8">
        <v>169</v>
      </c>
      <c r="B172" s="9"/>
      <c r="C172" s="61"/>
      <c r="D172" s="198"/>
      <c r="E172" s="8"/>
      <c r="F172" s="228"/>
      <c r="G172" s="203"/>
      <c r="H172" s="61"/>
      <c r="I172" s="180"/>
      <c r="J172" s="180"/>
      <c r="K172" s="61"/>
      <c r="L172" s="96"/>
    </row>
    <row r="173" spans="1:12" s="10" customFormat="1" ht="22.5" customHeight="1" x14ac:dyDescent="0.25">
      <c r="A173" s="8">
        <v>170</v>
      </c>
      <c r="B173" s="9"/>
      <c r="C173" s="193"/>
      <c r="D173" s="198"/>
      <c r="E173" s="8"/>
      <c r="F173" s="228"/>
      <c r="G173" s="203"/>
      <c r="H173" s="61"/>
      <c r="I173" s="180"/>
      <c r="J173" s="180"/>
      <c r="K173" s="61"/>
      <c r="L173" s="96"/>
    </row>
    <row r="174" spans="1:12" s="10" customFormat="1" ht="22.5" customHeight="1" x14ac:dyDescent="0.25">
      <c r="A174" s="8">
        <v>171</v>
      </c>
      <c r="B174" s="9"/>
      <c r="C174" s="61"/>
      <c r="D174" s="61"/>
      <c r="E174" s="8"/>
      <c r="F174" s="8"/>
      <c r="G174" s="203"/>
      <c r="H174" s="61"/>
      <c r="I174" s="180"/>
      <c r="J174" s="180"/>
      <c r="K174" s="61"/>
      <c r="L174" s="96"/>
    </row>
    <row r="175" spans="1:12" s="10" customFormat="1" ht="22.5" customHeight="1" x14ac:dyDescent="0.25">
      <c r="A175" s="8">
        <v>172</v>
      </c>
      <c r="B175" s="9"/>
      <c r="C175" s="61"/>
      <c r="D175" s="61"/>
      <c r="E175" s="8"/>
      <c r="F175" s="226"/>
      <c r="G175" s="203"/>
      <c r="H175" s="61"/>
      <c r="I175" s="180"/>
      <c r="J175" s="180"/>
      <c r="K175" s="61"/>
      <c r="L175" s="96"/>
    </row>
    <row r="176" spans="1:12" s="10" customFormat="1" ht="22.5" customHeight="1" x14ac:dyDescent="0.25">
      <c r="A176" s="8">
        <v>173</v>
      </c>
      <c r="B176" s="9"/>
      <c r="C176" s="193"/>
      <c r="D176" s="198"/>
      <c r="E176" s="8"/>
      <c r="F176" s="226"/>
      <c r="G176" s="203"/>
      <c r="H176" s="61"/>
      <c r="I176" s="180"/>
      <c r="J176" s="180"/>
      <c r="K176" s="61"/>
      <c r="L176" s="96"/>
    </row>
    <row r="177" spans="1:12" s="10" customFormat="1" ht="22.5" customHeight="1" x14ac:dyDescent="0.25">
      <c r="A177" s="8">
        <v>174</v>
      </c>
      <c r="B177" s="9"/>
      <c r="C177" s="61"/>
      <c r="D177" s="61"/>
      <c r="E177" s="8"/>
      <c r="F177" s="8"/>
      <c r="G177" s="203"/>
      <c r="H177" s="61"/>
      <c r="I177" s="180"/>
      <c r="J177" s="180"/>
      <c r="K177" s="61"/>
      <c r="L177" s="96"/>
    </row>
    <row r="178" spans="1:12" s="10" customFormat="1" ht="22.5" customHeight="1" x14ac:dyDescent="0.25">
      <c r="A178" s="8">
        <v>175</v>
      </c>
      <c r="B178" s="9"/>
      <c r="C178" s="61"/>
      <c r="D178" s="61"/>
      <c r="E178" s="8"/>
      <c r="F178" s="8"/>
      <c r="G178" s="203"/>
      <c r="H178" s="61"/>
      <c r="I178" s="180"/>
      <c r="J178" s="180"/>
      <c r="K178" s="61"/>
      <c r="L178" s="96"/>
    </row>
    <row r="179" spans="1:12" s="10" customFormat="1" ht="22.5" customHeight="1" x14ac:dyDescent="0.25">
      <c r="A179" s="8">
        <v>176</v>
      </c>
      <c r="B179" s="9"/>
      <c r="C179" s="61"/>
      <c r="D179" s="61"/>
      <c r="E179" s="8"/>
      <c r="F179" s="8"/>
      <c r="G179" s="203"/>
      <c r="H179" s="61"/>
      <c r="I179" s="180"/>
      <c r="J179" s="180"/>
      <c r="K179" s="61"/>
      <c r="L179" s="96"/>
    </row>
    <row r="180" spans="1:12" s="10" customFormat="1" ht="22.5" customHeight="1" x14ac:dyDescent="0.25">
      <c r="A180" s="8">
        <v>177</v>
      </c>
      <c r="B180" s="9"/>
      <c r="C180" s="196"/>
      <c r="D180" s="61"/>
      <c r="E180" s="8"/>
      <c r="F180" s="212"/>
      <c r="G180" s="203"/>
      <c r="H180" s="61"/>
      <c r="I180" s="180"/>
      <c r="J180" s="180"/>
      <c r="K180" s="61"/>
      <c r="L180" s="96"/>
    </row>
    <row r="181" spans="1:12" s="10" customFormat="1" ht="22.5" customHeight="1" x14ac:dyDescent="0.25">
      <c r="A181" s="8">
        <v>178</v>
      </c>
      <c r="B181" s="9"/>
      <c r="C181" s="61"/>
      <c r="D181" s="61"/>
      <c r="E181" s="8"/>
      <c r="F181" s="212"/>
      <c r="G181" s="203"/>
      <c r="H181" s="61"/>
      <c r="I181" s="180"/>
      <c r="J181" s="180"/>
      <c r="K181" s="61"/>
      <c r="L181" s="96">
        <f>SUM(J170:J181)</f>
        <v>0</v>
      </c>
    </row>
    <row r="182" spans="1:12" s="10" customFormat="1" ht="22.5" customHeight="1" x14ac:dyDescent="0.25">
      <c r="A182" s="8">
        <v>179</v>
      </c>
      <c r="B182" s="9"/>
      <c r="C182" s="61"/>
      <c r="D182" s="198"/>
      <c r="E182" s="8"/>
      <c r="F182" s="8"/>
      <c r="G182" s="194"/>
      <c r="H182" s="61"/>
      <c r="I182" s="181"/>
      <c r="J182" s="180"/>
      <c r="K182" s="61"/>
      <c r="L182" s="96"/>
    </row>
    <row r="183" spans="1:12" s="10" customFormat="1" ht="22.5" customHeight="1" x14ac:dyDescent="0.25">
      <c r="A183" s="8">
        <v>180</v>
      </c>
      <c r="B183" s="9"/>
      <c r="C183" s="61"/>
      <c r="D183" s="198"/>
      <c r="E183" s="8"/>
      <c r="F183" s="226"/>
      <c r="G183" s="194"/>
      <c r="H183" s="61"/>
      <c r="I183" s="180"/>
      <c r="J183" s="180"/>
      <c r="K183" s="61"/>
      <c r="L183" s="96"/>
    </row>
    <row r="184" spans="1:12" s="10" customFormat="1" ht="22.5" customHeight="1" x14ac:dyDescent="0.25">
      <c r="A184" s="8">
        <v>181</v>
      </c>
      <c r="B184" s="9"/>
      <c r="C184" s="61"/>
      <c r="D184" s="198"/>
      <c r="E184" s="8"/>
      <c r="F184" s="228"/>
      <c r="G184" s="194"/>
      <c r="H184" s="61"/>
      <c r="I184" s="180"/>
      <c r="J184" s="180"/>
      <c r="K184" s="61"/>
      <c r="L184" s="96"/>
    </row>
    <row r="185" spans="1:12" s="10" customFormat="1" ht="22.5" customHeight="1" x14ac:dyDescent="0.25">
      <c r="A185" s="8">
        <v>182</v>
      </c>
      <c r="B185" s="9"/>
      <c r="C185" s="193"/>
      <c r="D185" s="198"/>
      <c r="E185" s="8"/>
      <c r="F185" s="228"/>
      <c r="G185" s="194"/>
      <c r="H185" s="61"/>
      <c r="I185" s="180"/>
      <c r="J185" s="180"/>
      <c r="K185" s="61"/>
      <c r="L185" s="96"/>
    </row>
    <row r="186" spans="1:12" s="10" customFormat="1" ht="22.5" customHeight="1" x14ac:dyDescent="0.25">
      <c r="A186" s="8">
        <v>183</v>
      </c>
      <c r="B186" s="9"/>
      <c r="C186" s="61"/>
      <c r="D186" s="61"/>
      <c r="E186" s="8"/>
      <c r="F186" s="8"/>
      <c r="G186" s="194"/>
      <c r="H186" s="61"/>
      <c r="I186" s="180"/>
      <c r="J186" s="180"/>
      <c r="K186" s="61"/>
      <c r="L186" s="96"/>
    </row>
    <row r="187" spans="1:12" s="10" customFormat="1" ht="22.5" customHeight="1" x14ac:dyDescent="0.25">
      <c r="A187" s="8">
        <v>184</v>
      </c>
      <c r="B187" s="9"/>
      <c r="C187" s="61"/>
      <c r="D187" s="61"/>
      <c r="E187" s="8"/>
      <c r="F187" s="226"/>
      <c r="G187" s="194"/>
      <c r="H187" s="61"/>
      <c r="I187" s="180"/>
      <c r="J187" s="180"/>
      <c r="K187" s="61"/>
      <c r="L187" s="96"/>
    </row>
    <row r="188" spans="1:12" s="10" customFormat="1" ht="22.5" customHeight="1" x14ac:dyDescent="0.25">
      <c r="A188" s="8">
        <v>185</v>
      </c>
      <c r="B188" s="9"/>
      <c r="C188" s="193"/>
      <c r="D188" s="198"/>
      <c r="E188" s="8"/>
      <c r="F188" s="226"/>
      <c r="G188" s="194"/>
      <c r="H188" s="61"/>
      <c r="I188" s="180"/>
      <c r="J188" s="180"/>
      <c r="K188" s="61"/>
      <c r="L188" s="96"/>
    </row>
    <row r="189" spans="1:12" s="10" customFormat="1" ht="22.5" customHeight="1" x14ac:dyDescent="0.25">
      <c r="A189" s="8">
        <v>186</v>
      </c>
      <c r="B189" s="9"/>
      <c r="C189" s="61"/>
      <c r="D189" s="61"/>
      <c r="E189" s="8"/>
      <c r="F189" s="8"/>
      <c r="G189" s="194"/>
      <c r="H189" s="61"/>
      <c r="I189" s="180"/>
      <c r="J189" s="180"/>
      <c r="K189" s="61"/>
      <c r="L189" s="96"/>
    </row>
    <row r="190" spans="1:12" s="10" customFormat="1" ht="22.5" customHeight="1" x14ac:dyDescent="0.25">
      <c r="A190" s="8">
        <v>187</v>
      </c>
      <c r="B190" s="9"/>
      <c r="C190" s="61"/>
      <c r="D190" s="61"/>
      <c r="E190" s="8"/>
      <c r="F190" s="8"/>
      <c r="G190" s="194"/>
      <c r="H190" s="61"/>
      <c r="I190" s="180"/>
      <c r="J190" s="180"/>
      <c r="K190" s="61"/>
      <c r="L190" s="96"/>
    </row>
    <row r="191" spans="1:12" s="10" customFormat="1" ht="22.5" customHeight="1" x14ac:dyDescent="0.25">
      <c r="A191" s="8">
        <v>188</v>
      </c>
      <c r="B191" s="9"/>
      <c r="C191" s="61"/>
      <c r="D191" s="61"/>
      <c r="E191" s="8"/>
      <c r="F191" s="8"/>
      <c r="G191" s="194"/>
      <c r="H191" s="61"/>
      <c r="I191" s="180"/>
      <c r="J191" s="180"/>
      <c r="K191" s="61"/>
      <c r="L191" s="96"/>
    </row>
    <row r="192" spans="1:12" s="10" customFormat="1" ht="22.5" customHeight="1" x14ac:dyDescent="0.25">
      <c r="A192" s="8">
        <v>189</v>
      </c>
      <c r="B192" s="9"/>
      <c r="C192" s="61"/>
      <c r="D192" s="61"/>
      <c r="E192" s="8"/>
      <c r="F192" s="212"/>
      <c r="G192" s="194"/>
      <c r="H192" s="61"/>
      <c r="I192" s="180"/>
      <c r="J192" s="180"/>
      <c r="K192" s="61"/>
      <c r="L192" s="96"/>
    </row>
    <row r="193" spans="1:12" s="10" customFormat="1" ht="22.5" customHeight="1" x14ac:dyDescent="0.25">
      <c r="A193" s="8">
        <v>190</v>
      </c>
      <c r="B193" s="9"/>
      <c r="C193" s="61"/>
      <c r="D193" s="61"/>
      <c r="E193" s="8"/>
      <c r="F193" s="212"/>
      <c r="G193" s="194"/>
      <c r="H193" s="61"/>
      <c r="I193" s="180"/>
      <c r="J193" s="180"/>
      <c r="K193" s="61"/>
      <c r="L193" s="96"/>
    </row>
    <row r="194" spans="1:12" s="10" customFormat="1" ht="22.5" customHeight="1" x14ac:dyDescent="0.25">
      <c r="A194" s="8">
        <v>191</v>
      </c>
      <c r="B194" s="9"/>
      <c r="C194" s="193"/>
      <c r="D194" s="61"/>
      <c r="E194" s="8"/>
      <c r="F194" s="212"/>
      <c r="G194" s="194"/>
      <c r="H194" s="61"/>
      <c r="I194" s="180"/>
      <c r="J194" s="180"/>
      <c r="K194" s="61"/>
      <c r="L194" s="96"/>
    </row>
    <row r="195" spans="1:12" s="10" customFormat="1" ht="22.5" customHeight="1" x14ac:dyDescent="0.25">
      <c r="A195" s="8">
        <v>192</v>
      </c>
      <c r="B195" s="9"/>
      <c r="C195" s="196"/>
      <c r="D195" s="61"/>
      <c r="E195" s="8"/>
      <c r="F195" s="212"/>
      <c r="G195" s="194"/>
      <c r="H195" s="61"/>
      <c r="I195" s="180"/>
      <c r="J195" s="180"/>
      <c r="K195" s="61"/>
      <c r="L195" s="96"/>
    </row>
    <row r="196" spans="1:12" s="10" customFormat="1" ht="22.5" customHeight="1" x14ac:dyDescent="0.25">
      <c r="A196" s="8">
        <v>193</v>
      </c>
      <c r="B196" s="9"/>
      <c r="C196" s="61"/>
      <c r="D196" s="61"/>
      <c r="E196" s="8"/>
      <c r="F196" s="226"/>
      <c r="G196" s="194"/>
      <c r="H196" s="61"/>
      <c r="I196" s="180"/>
      <c r="J196" s="180"/>
      <c r="K196" s="61"/>
      <c r="L196" s="96"/>
    </row>
    <row r="197" spans="1:12" s="10" customFormat="1" ht="22.5" customHeight="1" x14ac:dyDescent="0.25">
      <c r="A197" s="8">
        <v>194</v>
      </c>
      <c r="B197" s="9"/>
      <c r="C197" s="193"/>
      <c r="D197" s="61"/>
      <c r="E197" s="8"/>
      <c r="F197" s="8"/>
      <c r="G197" s="194"/>
      <c r="H197" s="61"/>
      <c r="I197" s="180"/>
      <c r="J197" s="180"/>
      <c r="K197" s="61"/>
      <c r="L197" s="96"/>
    </row>
    <row r="198" spans="1:12" s="10" customFormat="1" ht="22.5" customHeight="1" x14ac:dyDescent="0.25">
      <c r="A198" s="8">
        <v>195</v>
      </c>
      <c r="B198" s="9"/>
      <c r="C198" s="61"/>
      <c r="D198" s="61"/>
      <c r="E198" s="8"/>
      <c r="F198" s="226"/>
      <c r="G198" s="194"/>
      <c r="H198" s="61"/>
      <c r="I198" s="180"/>
      <c r="J198" s="180"/>
      <c r="K198" s="61"/>
      <c r="L198" s="96"/>
    </row>
    <row r="199" spans="1:12" s="10" customFormat="1" ht="22.5" customHeight="1" x14ac:dyDescent="0.25">
      <c r="A199" s="8">
        <v>196</v>
      </c>
      <c r="B199" s="9"/>
      <c r="C199" s="61"/>
      <c r="D199" s="61"/>
      <c r="E199" s="8"/>
      <c r="F199" s="226"/>
      <c r="G199" s="194"/>
      <c r="H199" s="61"/>
      <c r="I199" s="180"/>
      <c r="J199" s="180"/>
      <c r="K199" s="61"/>
      <c r="L199" s="96"/>
    </row>
    <row r="200" spans="1:12" s="10" customFormat="1" ht="22.5" customHeight="1" x14ac:dyDescent="0.25">
      <c r="A200" s="8">
        <v>197</v>
      </c>
      <c r="B200" s="9"/>
      <c r="C200" s="61"/>
      <c r="D200" s="61"/>
      <c r="E200" s="8"/>
      <c r="F200" s="226"/>
      <c r="G200" s="194"/>
      <c r="H200" s="61"/>
      <c r="I200" s="180"/>
      <c r="J200" s="180"/>
      <c r="K200" s="61"/>
      <c r="L200" s="96"/>
    </row>
    <row r="201" spans="1:12" s="10" customFormat="1" ht="22.5" customHeight="1" x14ac:dyDescent="0.25">
      <c r="A201" s="8">
        <v>198</v>
      </c>
      <c r="B201" s="9"/>
      <c r="C201" s="61"/>
      <c r="D201" s="61"/>
      <c r="E201" s="8"/>
      <c r="F201" s="212"/>
      <c r="G201" s="194"/>
      <c r="H201" s="61"/>
      <c r="I201" s="180"/>
      <c r="J201" s="180"/>
      <c r="K201" s="61"/>
      <c r="L201" s="96"/>
    </row>
    <row r="202" spans="1:12" s="10" customFormat="1" ht="22.5" customHeight="1" x14ac:dyDescent="0.25">
      <c r="A202" s="8">
        <v>199</v>
      </c>
      <c r="B202" s="9"/>
      <c r="C202" s="193"/>
      <c r="D202" s="61"/>
      <c r="E202" s="8"/>
      <c r="F202" s="212"/>
      <c r="G202" s="194"/>
      <c r="H202" s="61"/>
      <c r="I202" s="180"/>
      <c r="J202" s="180"/>
      <c r="K202" s="61"/>
      <c r="L202" s="96"/>
    </row>
    <row r="203" spans="1:12" s="10" customFormat="1" ht="22.5" customHeight="1" x14ac:dyDescent="0.25">
      <c r="A203" s="8">
        <v>200</v>
      </c>
      <c r="B203" s="9"/>
      <c r="C203" s="61"/>
      <c r="D203" s="61"/>
      <c r="E203" s="8"/>
      <c r="F203" s="8"/>
      <c r="G203" s="194"/>
      <c r="H203" s="61"/>
      <c r="I203" s="180"/>
      <c r="J203" s="180"/>
      <c r="K203" s="61"/>
      <c r="L203" s="96"/>
    </row>
    <row r="204" spans="1:12" s="10" customFormat="1" ht="22.5" customHeight="1" x14ac:dyDescent="0.25">
      <c r="A204" s="8">
        <v>201</v>
      </c>
      <c r="B204" s="9"/>
      <c r="C204" s="193"/>
      <c r="D204" s="61"/>
      <c r="E204" s="8"/>
      <c r="F204" s="226"/>
      <c r="G204" s="194"/>
      <c r="H204" s="61"/>
      <c r="I204" s="180"/>
      <c r="J204" s="180"/>
      <c r="K204" s="61"/>
      <c r="L204" s="96"/>
    </row>
    <row r="205" spans="1:12" s="10" customFormat="1" ht="22.5" customHeight="1" x14ac:dyDescent="0.25">
      <c r="A205" s="8">
        <v>202</v>
      </c>
      <c r="B205" s="9"/>
      <c r="C205" s="61"/>
      <c r="D205" s="61"/>
      <c r="E205" s="8"/>
      <c r="F205" s="8"/>
      <c r="G205" s="194"/>
      <c r="H205" s="61"/>
      <c r="I205" s="181"/>
      <c r="J205" s="180"/>
      <c r="K205" s="61"/>
      <c r="L205" s="96"/>
    </row>
    <row r="206" spans="1:12" s="10" customFormat="1" ht="22.5" customHeight="1" x14ac:dyDescent="0.25">
      <c r="A206" s="8">
        <v>203</v>
      </c>
      <c r="B206" s="9"/>
      <c r="C206" s="61"/>
      <c r="D206" s="224"/>
      <c r="E206" s="197"/>
      <c r="F206" s="197"/>
      <c r="G206" s="194"/>
      <c r="H206" s="61"/>
      <c r="I206" s="182"/>
      <c r="J206" s="180"/>
      <c r="K206" s="61"/>
      <c r="L206" s="96"/>
    </row>
    <row r="207" spans="1:12" s="10" customFormat="1" ht="22.5" customHeight="1" x14ac:dyDescent="0.25">
      <c r="A207" s="8">
        <v>204</v>
      </c>
      <c r="B207" s="9"/>
      <c r="C207" s="61"/>
      <c r="D207" s="224"/>
      <c r="E207" s="202"/>
      <c r="F207" s="197"/>
      <c r="G207" s="194"/>
      <c r="H207" s="61"/>
      <c r="I207" s="183"/>
      <c r="J207" s="180"/>
      <c r="K207" s="61"/>
      <c r="L207" s="96"/>
    </row>
    <row r="208" spans="1:12" s="10" customFormat="1" ht="22.5" customHeight="1" x14ac:dyDescent="0.25">
      <c r="A208" s="8">
        <v>205</v>
      </c>
      <c r="B208" s="9"/>
      <c r="C208" s="61"/>
      <c r="D208" s="224"/>
      <c r="E208" s="197"/>
      <c r="F208" s="197"/>
      <c r="G208" s="194"/>
      <c r="H208" s="61"/>
      <c r="I208" s="182"/>
      <c r="J208" s="180"/>
      <c r="K208" s="61"/>
      <c r="L208" s="96"/>
    </row>
    <row r="209" spans="1:12" s="10" customFormat="1" ht="22.5" customHeight="1" x14ac:dyDescent="0.25">
      <c r="A209" s="8">
        <v>206</v>
      </c>
      <c r="B209" s="9"/>
      <c r="C209" s="61"/>
      <c r="D209" s="224"/>
      <c r="E209" s="197"/>
      <c r="F209" s="197"/>
      <c r="G209" s="194"/>
      <c r="H209" s="61"/>
      <c r="I209" s="182"/>
      <c r="J209" s="180"/>
      <c r="K209" s="61"/>
      <c r="L209" s="96"/>
    </row>
    <row r="210" spans="1:12" s="10" customFormat="1" ht="22.5" customHeight="1" x14ac:dyDescent="0.25">
      <c r="A210" s="8">
        <v>207</v>
      </c>
      <c r="B210" s="9"/>
      <c r="C210" s="61"/>
      <c r="D210" s="224"/>
      <c r="E210" s="197"/>
      <c r="F210" s="197"/>
      <c r="G210" s="194"/>
      <c r="H210" s="61"/>
      <c r="I210" s="182"/>
      <c r="J210" s="180"/>
      <c r="K210" s="61"/>
      <c r="L210" s="96"/>
    </row>
    <row r="211" spans="1:12" s="10" customFormat="1" ht="22.5" customHeight="1" x14ac:dyDescent="0.25">
      <c r="A211" s="8">
        <v>208</v>
      </c>
      <c r="B211" s="9"/>
      <c r="C211" s="61"/>
      <c r="D211" s="224"/>
      <c r="E211" s="197"/>
      <c r="F211" s="197"/>
      <c r="G211" s="194"/>
      <c r="H211" s="61"/>
      <c r="I211" s="182"/>
      <c r="J211" s="180"/>
      <c r="K211" s="61"/>
      <c r="L211" s="96"/>
    </row>
    <row r="212" spans="1:12" s="10" customFormat="1" ht="22.5" customHeight="1" x14ac:dyDescent="0.25">
      <c r="A212" s="8">
        <v>209</v>
      </c>
      <c r="B212" s="9"/>
      <c r="C212" s="61"/>
      <c r="D212" s="61"/>
      <c r="E212" s="8"/>
      <c r="F212" s="226"/>
      <c r="G212" s="194"/>
      <c r="H212" s="61"/>
      <c r="I212" s="180"/>
      <c r="J212" s="180"/>
      <c r="K212" s="61"/>
      <c r="L212" s="96"/>
    </row>
    <row r="213" spans="1:12" s="10" customFormat="1" ht="22.5" customHeight="1" x14ac:dyDescent="0.25">
      <c r="A213" s="8">
        <v>210</v>
      </c>
      <c r="B213" s="9"/>
      <c r="C213" s="193"/>
      <c r="D213" s="61"/>
      <c r="E213" s="8"/>
      <c r="F213" s="8"/>
      <c r="G213" s="194"/>
      <c r="H213" s="61"/>
      <c r="I213" s="181"/>
      <c r="J213" s="180"/>
      <c r="K213" s="61"/>
      <c r="L213" s="96"/>
    </row>
    <row r="214" spans="1:12" s="10" customFormat="1" ht="22.5" customHeight="1" x14ac:dyDescent="0.25">
      <c r="A214" s="8">
        <v>211</v>
      </c>
      <c r="B214" s="9"/>
      <c r="C214" s="196"/>
      <c r="D214" s="61"/>
      <c r="E214" s="8"/>
      <c r="F214" s="226"/>
      <c r="G214" s="194"/>
      <c r="H214" s="61"/>
      <c r="I214" s="180"/>
      <c r="J214" s="180"/>
      <c r="K214" s="61"/>
      <c r="L214" s="96"/>
    </row>
    <row r="215" spans="1:12" s="10" customFormat="1" ht="22.5" customHeight="1" x14ac:dyDescent="0.25">
      <c r="A215" s="8">
        <v>212</v>
      </c>
      <c r="B215" s="9"/>
      <c r="C215" s="61"/>
      <c r="D215" s="61"/>
      <c r="E215" s="8"/>
      <c r="F215" s="226"/>
      <c r="G215" s="194"/>
      <c r="H215" s="61"/>
      <c r="I215" s="181"/>
      <c r="J215" s="180"/>
      <c r="K215" s="61"/>
      <c r="L215" s="96"/>
    </row>
    <row r="216" spans="1:12" s="10" customFormat="1" ht="22.5" customHeight="1" x14ac:dyDescent="0.25">
      <c r="A216" s="8">
        <v>213</v>
      </c>
      <c r="B216" s="9"/>
      <c r="C216" s="61"/>
      <c r="D216" s="61"/>
      <c r="E216" s="8"/>
      <c r="F216" s="226"/>
      <c r="G216" s="194"/>
      <c r="H216" s="61"/>
      <c r="I216" s="180"/>
      <c r="J216" s="180"/>
      <c r="K216" s="61"/>
      <c r="L216" s="96"/>
    </row>
    <row r="217" spans="1:12" s="10" customFormat="1" ht="22.5" customHeight="1" x14ac:dyDescent="0.25">
      <c r="A217" s="8">
        <v>214</v>
      </c>
      <c r="B217" s="9"/>
      <c r="C217" s="61"/>
      <c r="D217" s="61"/>
      <c r="E217" s="8"/>
      <c r="F217" s="8"/>
      <c r="G217" s="194"/>
      <c r="H217" s="61"/>
      <c r="I217" s="180"/>
      <c r="J217" s="180"/>
      <c r="K217" s="61"/>
      <c r="L217" s="96"/>
    </row>
    <row r="218" spans="1:12" s="10" customFormat="1" ht="22.5" customHeight="1" x14ac:dyDescent="0.25">
      <c r="A218" s="8">
        <v>215</v>
      </c>
      <c r="B218" s="9"/>
      <c r="C218" s="61"/>
      <c r="D218" s="198"/>
      <c r="E218" s="8"/>
      <c r="F218" s="8"/>
      <c r="G218" s="194"/>
      <c r="H218" s="61"/>
      <c r="I218" s="181"/>
      <c r="J218" s="180"/>
      <c r="K218" s="61"/>
      <c r="L218" s="96"/>
    </row>
    <row r="219" spans="1:12" s="10" customFormat="1" ht="22.5" customHeight="1" x14ac:dyDescent="0.25">
      <c r="A219" s="8">
        <v>216</v>
      </c>
      <c r="B219" s="9"/>
      <c r="C219" s="61"/>
      <c r="D219" s="198"/>
      <c r="E219" s="8"/>
      <c r="F219" s="197"/>
      <c r="G219" s="194"/>
      <c r="H219" s="61"/>
      <c r="I219" s="181"/>
      <c r="J219" s="180"/>
      <c r="K219" s="61"/>
      <c r="L219" s="96"/>
    </row>
    <row r="220" spans="1:12" s="10" customFormat="1" ht="22.5" customHeight="1" x14ac:dyDescent="0.25">
      <c r="A220" s="8">
        <v>217</v>
      </c>
      <c r="B220" s="9"/>
      <c r="C220" s="61"/>
      <c r="D220" s="61"/>
      <c r="E220" s="197"/>
      <c r="F220" s="212"/>
      <c r="G220" s="194"/>
      <c r="H220" s="61"/>
      <c r="I220" s="182"/>
      <c r="J220" s="180"/>
      <c r="K220" s="61"/>
      <c r="L220" s="96"/>
    </row>
    <row r="221" spans="1:12" s="10" customFormat="1" ht="22.5" customHeight="1" x14ac:dyDescent="0.25">
      <c r="A221" s="8">
        <v>218</v>
      </c>
      <c r="B221" s="9"/>
      <c r="C221" s="61"/>
      <c r="D221" s="61"/>
      <c r="E221" s="197"/>
      <c r="F221" s="212"/>
      <c r="G221" s="194"/>
      <c r="H221" s="61"/>
      <c r="I221" s="182"/>
      <c r="J221" s="180"/>
      <c r="K221" s="61"/>
      <c r="L221" s="96"/>
    </row>
    <row r="222" spans="1:12" s="10" customFormat="1" ht="22.5" customHeight="1" x14ac:dyDescent="0.25">
      <c r="A222" s="8">
        <v>219</v>
      </c>
      <c r="B222" s="9"/>
      <c r="C222" s="61"/>
      <c r="D222" s="61"/>
      <c r="E222" s="197"/>
      <c r="F222" s="197"/>
      <c r="G222" s="194"/>
      <c r="H222" s="61"/>
      <c r="I222" s="182"/>
      <c r="J222" s="180"/>
      <c r="K222" s="61"/>
      <c r="L222" s="96"/>
    </row>
    <row r="223" spans="1:12" s="10" customFormat="1" ht="22.5" customHeight="1" x14ac:dyDescent="0.25">
      <c r="A223" s="8">
        <v>220</v>
      </c>
      <c r="B223" s="9"/>
      <c r="C223" s="193"/>
      <c r="D223" s="61"/>
      <c r="E223" s="202"/>
      <c r="F223" s="197"/>
      <c r="G223" s="194"/>
      <c r="H223" s="61"/>
      <c r="I223" s="183"/>
      <c r="J223" s="180"/>
      <c r="K223" s="61"/>
      <c r="L223" s="96"/>
    </row>
    <row r="224" spans="1:12" s="10" customFormat="1" ht="22.5" customHeight="1" x14ac:dyDescent="0.25">
      <c r="A224" s="8">
        <v>221</v>
      </c>
      <c r="B224" s="9"/>
      <c r="C224" s="193"/>
      <c r="D224" s="61"/>
      <c r="E224" s="197"/>
      <c r="F224" s="197"/>
      <c r="G224" s="194"/>
      <c r="H224" s="61"/>
      <c r="I224" s="182"/>
      <c r="J224" s="180"/>
      <c r="K224" s="61"/>
      <c r="L224" s="96"/>
    </row>
    <row r="225" spans="1:12" s="10" customFormat="1" ht="22.5" customHeight="1" x14ac:dyDescent="0.25">
      <c r="A225" s="8">
        <v>222</v>
      </c>
      <c r="B225" s="9"/>
      <c r="C225" s="193"/>
      <c r="D225" s="61"/>
      <c r="E225" s="202"/>
      <c r="F225" s="197"/>
      <c r="G225" s="194"/>
      <c r="H225" s="61"/>
      <c r="I225" s="183"/>
      <c r="J225" s="180"/>
      <c r="K225" s="61"/>
      <c r="L225" s="96"/>
    </row>
    <row r="226" spans="1:12" s="10" customFormat="1" ht="22.5" customHeight="1" x14ac:dyDescent="0.25">
      <c r="A226" s="8">
        <v>223</v>
      </c>
      <c r="B226" s="9"/>
      <c r="C226" s="61"/>
      <c r="D226" s="224"/>
      <c r="E226" s="197"/>
      <c r="F226" s="197"/>
      <c r="G226" s="194"/>
      <c r="H226" s="61"/>
      <c r="I226" s="182"/>
      <c r="J226" s="180"/>
      <c r="K226" s="61"/>
      <c r="L226" s="96">
        <f>SUM(J182:J226)</f>
        <v>0</v>
      </c>
    </row>
    <row r="227" spans="1:12" s="10" customFormat="1" ht="22.5" customHeight="1" x14ac:dyDescent="0.25">
      <c r="A227" s="8">
        <v>224</v>
      </c>
      <c r="B227" s="9"/>
      <c r="C227" s="61"/>
      <c r="D227" s="223"/>
      <c r="E227" s="8"/>
      <c r="F227" s="8"/>
      <c r="G227" s="203"/>
      <c r="H227" s="61"/>
      <c r="I227" s="181"/>
      <c r="J227" s="180"/>
      <c r="K227" s="61"/>
      <c r="L227" s="96"/>
    </row>
    <row r="228" spans="1:12" s="10" customFormat="1" ht="22.5" customHeight="1" x14ac:dyDescent="0.25">
      <c r="A228" s="8">
        <v>225</v>
      </c>
      <c r="B228" s="9"/>
      <c r="C228" s="61"/>
      <c r="D228" s="199"/>
      <c r="E228" s="8"/>
      <c r="F228" s="226"/>
      <c r="G228" s="203"/>
      <c r="H228" s="61"/>
      <c r="I228" s="180"/>
      <c r="J228" s="180"/>
      <c r="K228" s="61"/>
      <c r="L228" s="96"/>
    </row>
    <row r="229" spans="1:12" s="10" customFormat="1" ht="22.5" customHeight="1" x14ac:dyDescent="0.25">
      <c r="A229" s="8">
        <v>226</v>
      </c>
      <c r="B229" s="9"/>
      <c r="C229" s="61"/>
      <c r="D229" s="199"/>
      <c r="E229" s="8"/>
      <c r="F229" s="228"/>
      <c r="G229" s="203"/>
      <c r="H229" s="61"/>
      <c r="I229" s="180"/>
      <c r="J229" s="180"/>
      <c r="K229" s="61"/>
      <c r="L229" s="96"/>
    </row>
    <row r="230" spans="1:12" s="10" customFormat="1" ht="22.5" customHeight="1" x14ac:dyDescent="0.25">
      <c r="A230" s="8">
        <v>227</v>
      </c>
      <c r="B230" s="9"/>
      <c r="C230" s="193"/>
      <c r="D230" s="61"/>
      <c r="E230" s="8"/>
      <c r="F230" s="228"/>
      <c r="G230" s="203"/>
      <c r="H230" s="61"/>
      <c r="I230" s="180"/>
      <c r="J230" s="180"/>
      <c r="K230" s="61"/>
      <c r="L230" s="96"/>
    </row>
    <row r="231" spans="1:12" s="10" customFormat="1" ht="22.5" customHeight="1" x14ac:dyDescent="0.25">
      <c r="A231" s="8">
        <v>228</v>
      </c>
      <c r="B231" s="9"/>
      <c r="C231" s="61"/>
      <c r="D231" s="61"/>
      <c r="E231" s="8"/>
      <c r="F231" s="8"/>
      <c r="G231" s="203"/>
      <c r="H231" s="61"/>
      <c r="I231" s="180"/>
      <c r="J231" s="180"/>
      <c r="K231" s="61"/>
      <c r="L231" s="96"/>
    </row>
    <row r="232" spans="1:12" s="10" customFormat="1" ht="22.5" customHeight="1" x14ac:dyDescent="0.25">
      <c r="A232" s="8">
        <v>229</v>
      </c>
      <c r="B232" s="9"/>
      <c r="C232" s="61"/>
      <c r="D232" s="61"/>
      <c r="E232" s="8"/>
      <c r="F232" s="226"/>
      <c r="G232" s="203"/>
      <c r="H232" s="61"/>
      <c r="I232" s="180"/>
      <c r="J232" s="180"/>
      <c r="K232" s="61"/>
      <c r="L232" s="96"/>
    </row>
    <row r="233" spans="1:12" s="10" customFormat="1" ht="22.5" customHeight="1" x14ac:dyDescent="0.25">
      <c r="A233" s="8">
        <v>230</v>
      </c>
      <c r="B233" s="9"/>
      <c r="C233" s="193"/>
      <c r="D233" s="61"/>
      <c r="E233" s="8"/>
      <c r="F233" s="226"/>
      <c r="G233" s="203"/>
      <c r="H233" s="61"/>
      <c r="I233" s="180"/>
      <c r="J233" s="180"/>
      <c r="K233" s="61"/>
      <c r="L233" s="96"/>
    </row>
    <row r="234" spans="1:12" s="10" customFormat="1" ht="22.5" customHeight="1" x14ac:dyDescent="0.25">
      <c r="A234" s="8">
        <v>231</v>
      </c>
      <c r="B234" s="9"/>
      <c r="C234" s="61"/>
      <c r="D234" s="61"/>
      <c r="E234" s="8"/>
      <c r="F234" s="8"/>
      <c r="G234" s="203"/>
      <c r="H234" s="61"/>
      <c r="I234" s="180"/>
      <c r="J234" s="180"/>
      <c r="K234" s="61"/>
      <c r="L234" s="96"/>
    </row>
    <row r="235" spans="1:12" s="10" customFormat="1" ht="22.5" customHeight="1" x14ac:dyDescent="0.25">
      <c r="A235" s="8">
        <v>232</v>
      </c>
      <c r="B235" s="9"/>
      <c r="C235" s="61"/>
      <c r="D235" s="61"/>
      <c r="E235" s="8"/>
      <c r="F235" s="8"/>
      <c r="G235" s="203"/>
      <c r="H235" s="61"/>
      <c r="I235" s="180"/>
      <c r="J235" s="180"/>
      <c r="K235" s="61"/>
      <c r="L235" s="96"/>
    </row>
    <row r="236" spans="1:12" s="10" customFormat="1" ht="22.5" customHeight="1" x14ac:dyDescent="0.25">
      <c r="A236" s="8">
        <v>233</v>
      </c>
      <c r="B236" s="9"/>
      <c r="C236" s="61"/>
      <c r="D236" s="61"/>
      <c r="E236" s="8"/>
      <c r="F236" s="8"/>
      <c r="G236" s="203"/>
      <c r="H236" s="61"/>
      <c r="I236" s="180"/>
      <c r="J236" s="180"/>
      <c r="K236" s="61"/>
      <c r="L236" s="96"/>
    </row>
    <row r="237" spans="1:12" s="10" customFormat="1" ht="22.5" customHeight="1" x14ac:dyDescent="0.25">
      <c r="A237" s="8">
        <v>234</v>
      </c>
      <c r="B237" s="9"/>
      <c r="C237" s="61"/>
      <c r="D237" s="61"/>
      <c r="E237" s="8"/>
      <c r="F237" s="212"/>
      <c r="G237" s="203"/>
      <c r="H237" s="61"/>
      <c r="I237" s="180"/>
      <c r="J237" s="180"/>
      <c r="K237" s="61"/>
      <c r="L237" s="96"/>
    </row>
    <row r="238" spans="1:12" s="10" customFormat="1" ht="22.5" customHeight="1" x14ac:dyDescent="0.25">
      <c r="A238" s="8">
        <v>235</v>
      </c>
      <c r="B238" s="9"/>
      <c r="C238" s="61"/>
      <c r="D238" s="61"/>
      <c r="E238" s="8"/>
      <c r="F238" s="212"/>
      <c r="G238" s="203"/>
      <c r="H238" s="61"/>
      <c r="I238" s="180"/>
      <c r="J238" s="180"/>
      <c r="K238" s="61"/>
      <c r="L238" s="96"/>
    </row>
    <row r="239" spans="1:12" s="10" customFormat="1" ht="22.5" customHeight="1" x14ac:dyDescent="0.25">
      <c r="A239" s="8">
        <v>236</v>
      </c>
      <c r="B239" s="9"/>
      <c r="C239" s="193"/>
      <c r="D239" s="61"/>
      <c r="E239" s="8"/>
      <c r="F239" s="212"/>
      <c r="G239" s="203"/>
      <c r="H239" s="61"/>
      <c r="I239" s="180"/>
      <c r="J239" s="180"/>
      <c r="K239" s="61"/>
      <c r="L239" s="96">
        <f>SUM(J227:J239)</f>
        <v>0</v>
      </c>
    </row>
    <row r="240" spans="1:12" s="10" customFormat="1" ht="22.5" customHeight="1" x14ac:dyDescent="0.25">
      <c r="A240" s="8">
        <v>237</v>
      </c>
      <c r="B240" s="9"/>
      <c r="C240" s="61"/>
      <c r="D240" s="61"/>
      <c r="E240" s="8"/>
      <c r="F240" s="8"/>
      <c r="G240" s="203"/>
      <c r="H240" s="61"/>
      <c r="I240" s="181"/>
      <c r="J240" s="180"/>
      <c r="K240" s="61"/>
      <c r="L240" s="96"/>
    </row>
    <row r="241" spans="1:12" s="10" customFormat="1" ht="22.5" customHeight="1" x14ac:dyDescent="0.25">
      <c r="A241" s="8">
        <v>238</v>
      </c>
      <c r="B241" s="9"/>
      <c r="C241" s="61"/>
      <c r="D241" s="61"/>
      <c r="E241" s="8"/>
      <c r="F241" s="226"/>
      <c r="G241" s="203"/>
      <c r="H241" s="61"/>
      <c r="I241" s="180"/>
      <c r="J241" s="180"/>
      <c r="K241" s="61"/>
      <c r="L241" s="96"/>
    </row>
    <row r="242" spans="1:12" s="10" customFormat="1" ht="22.5" customHeight="1" x14ac:dyDescent="0.25">
      <c r="A242" s="8">
        <v>239</v>
      </c>
      <c r="B242" s="9"/>
      <c r="C242" s="61"/>
      <c r="D242" s="61"/>
      <c r="E242" s="8"/>
      <c r="F242" s="228"/>
      <c r="G242" s="203"/>
      <c r="H242" s="61"/>
      <c r="I242" s="180"/>
      <c r="J242" s="180"/>
      <c r="K242" s="61"/>
      <c r="L242" s="96"/>
    </row>
    <row r="243" spans="1:12" s="10" customFormat="1" ht="22.5" customHeight="1" x14ac:dyDescent="0.25">
      <c r="A243" s="8">
        <v>240</v>
      </c>
      <c r="B243" s="9"/>
      <c r="C243" s="61"/>
      <c r="D243" s="198"/>
      <c r="E243" s="8"/>
      <c r="F243" s="226"/>
      <c r="G243" s="203"/>
      <c r="H243" s="61"/>
      <c r="I243" s="180"/>
      <c r="J243" s="180"/>
      <c r="K243" s="61"/>
      <c r="L243" s="96"/>
    </row>
    <row r="244" spans="1:12" s="10" customFormat="1" ht="22.5" customHeight="1" x14ac:dyDescent="0.25">
      <c r="A244" s="8">
        <v>241</v>
      </c>
      <c r="B244" s="9"/>
      <c r="C244" s="61"/>
      <c r="D244" s="61"/>
      <c r="E244" s="8"/>
      <c r="F244" s="8"/>
      <c r="G244" s="203"/>
      <c r="H244" s="61"/>
      <c r="I244" s="180"/>
      <c r="J244" s="180"/>
      <c r="K244" s="61"/>
      <c r="L244" s="96"/>
    </row>
    <row r="245" spans="1:12" s="10" customFormat="1" ht="22.5" customHeight="1" x14ac:dyDescent="0.25">
      <c r="A245" s="8">
        <v>242</v>
      </c>
      <c r="B245" s="9"/>
      <c r="C245" s="61"/>
      <c r="D245" s="61"/>
      <c r="E245" s="8"/>
      <c r="F245" s="226"/>
      <c r="G245" s="203"/>
      <c r="H245" s="61"/>
      <c r="I245" s="180"/>
      <c r="J245" s="180"/>
      <c r="K245" s="61"/>
      <c r="L245" s="96"/>
    </row>
    <row r="246" spans="1:12" s="10" customFormat="1" ht="22.5" customHeight="1" x14ac:dyDescent="0.25">
      <c r="A246" s="8">
        <v>243</v>
      </c>
      <c r="B246" s="9"/>
      <c r="C246" s="193"/>
      <c r="D246" s="61"/>
      <c r="E246" s="8"/>
      <c r="F246" s="226"/>
      <c r="G246" s="203"/>
      <c r="H246" s="61"/>
      <c r="I246" s="180"/>
      <c r="J246" s="180"/>
      <c r="K246" s="61"/>
      <c r="L246" s="96"/>
    </row>
    <row r="247" spans="1:12" s="10" customFormat="1" ht="22.5" customHeight="1" x14ac:dyDescent="0.25">
      <c r="A247" s="8">
        <v>244</v>
      </c>
      <c r="B247" s="9"/>
      <c r="C247" s="61"/>
      <c r="D247" s="61"/>
      <c r="E247" s="8"/>
      <c r="F247" s="8"/>
      <c r="G247" s="203"/>
      <c r="H247" s="61"/>
      <c r="I247" s="180"/>
      <c r="J247" s="180"/>
      <c r="K247" s="61"/>
      <c r="L247" s="96"/>
    </row>
    <row r="248" spans="1:12" s="10" customFormat="1" ht="22.5" customHeight="1" x14ac:dyDescent="0.25">
      <c r="A248" s="8">
        <v>245</v>
      </c>
      <c r="B248" s="9"/>
      <c r="C248" s="61"/>
      <c r="D248" s="61"/>
      <c r="E248" s="8"/>
      <c r="F248" s="8"/>
      <c r="G248" s="203"/>
      <c r="H248" s="61"/>
      <c r="I248" s="180"/>
      <c r="J248" s="180"/>
      <c r="K248" s="61"/>
      <c r="L248" s="96"/>
    </row>
    <row r="249" spans="1:12" s="10" customFormat="1" ht="22.5" customHeight="1" x14ac:dyDescent="0.25">
      <c r="A249" s="8">
        <v>246</v>
      </c>
      <c r="B249" s="9"/>
      <c r="C249" s="61"/>
      <c r="D249" s="61"/>
      <c r="E249" s="8"/>
      <c r="F249" s="8"/>
      <c r="G249" s="203"/>
      <c r="H249" s="61"/>
      <c r="I249" s="180"/>
      <c r="J249" s="180"/>
      <c r="K249" s="61"/>
      <c r="L249" s="96"/>
    </row>
    <row r="250" spans="1:12" s="10" customFormat="1" ht="22.5" customHeight="1" x14ac:dyDescent="0.25">
      <c r="A250" s="8">
        <v>247</v>
      </c>
      <c r="B250" s="9"/>
      <c r="C250" s="61"/>
      <c r="D250" s="61"/>
      <c r="E250" s="8"/>
      <c r="F250" s="212"/>
      <c r="G250" s="203"/>
      <c r="H250" s="61"/>
      <c r="I250" s="180"/>
      <c r="J250" s="180"/>
      <c r="K250" s="61"/>
      <c r="L250" s="96"/>
    </row>
    <row r="251" spans="1:12" s="10" customFormat="1" ht="22.5" customHeight="1" x14ac:dyDescent="0.25">
      <c r="A251" s="8">
        <v>248</v>
      </c>
      <c r="B251" s="9"/>
      <c r="C251" s="61"/>
      <c r="D251" s="61"/>
      <c r="E251" s="8"/>
      <c r="F251" s="212"/>
      <c r="G251" s="203"/>
      <c r="H251" s="61"/>
      <c r="I251" s="180"/>
      <c r="J251" s="180"/>
      <c r="K251" s="61"/>
      <c r="L251" s="96"/>
    </row>
    <row r="252" spans="1:12" s="10" customFormat="1" ht="22.5" customHeight="1" x14ac:dyDescent="0.25">
      <c r="A252" s="8">
        <v>249</v>
      </c>
      <c r="B252" s="9"/>
      <c r="C252" s="193"/>
      <c r="D252" s="61"/>
      <c r="E252" s="8"/>
      <c r="F252" s="212"/>
      <c r="G252" s="203"/>
      <c r="H252" s="61"/>
      <c r="I252" s="180"/>
      <c r="J252" s="180"/>
      <c r="K252" s="61"/>
      <c r="L252" s="96"/>
    </row>
    <row r="253" spans="1:12" s="10" customFormat="1" ht="22.5" customHeight="1" x14ac:dyDescent="0.25">
      <c r="A253" s="8">
        <v>250</v>
      </c>
      <c r="B253" s="9"/>
      <c r="C253" s="196"/>
      <c r="D253" s="61"/>
      <c r="E253" s="8"/>
      <c r="F253" s="212"/>
      <c r="G253" s="203"/>
      <c r="H253" s="61"/>
      <c r="I253" s="180"/>
      <c r="J253" s="180"/>
      <c r="K253" s="61"/>
      <c r="L253" s="96"/>
    </row>
    <row r="254" spans="1:12" s="10" customFormat="1" ht="22.5" customHeight="1" x14ac:dyDescent="0.25">
      <c r="A254" s="8">
        <v>251</v>
      </c>
      <c r="B254" s="9"/>
      <c r="C254" s="61"/>
      <c r="D254" s="61"/>
      <c r="E254" s="8"/>
      <c r="F254" s="226"/>
      <c r="G254" s="203"/>
      <c r="H254" s="61"/>
      <c r="I254" s="180"/>
      <c r="J254" s="180"/>
      <c r="K254" s="61"/>
      <c r="L254" s="96"/>
    </row>
    <row r="255" spans="1:12" s="10" customFormat="1" ht="22.5" customHeight="1" x14ac:dyDescent="0.25">
      <c r="A255" s="8">
        <v>252</v>
      </c>
      <c r="B255" s="9"/>
      <c r="C255" s="193"/>
      <c r="D255" s="61"/>
      <c r="E255" s="8"/>
      <c r="F255" s="8"/>
      <c r="G255" s="203"/>
      <c r="H255" s="61"/>
      <c r="I255" s="180"/>
      <c r="J255" s="180"/>
      <c r="K255" s="61"/>
      <c r="L255" s="96"/>
    </row>
    <row r="256" spans="1:12" s="10" customFormat="1" ht="22.5" customHeight="1" x14ac:dyDescent="0.25">
      <c r="A256" s="8">
        <v>253</v>
      </c>
      <c r="B256" s="9"/>
      <c r="C256" s="61"/>
      <c r="D256" s="61"/>
      <c r="E256" s="8"/>
      <c r="F256" s="226"/>
      <c r="G256" s="203"/>
      <c r="H256" s="61"/>
      <c r="I256" s="180"/>
      <c r="J256" s="180"/>
      <c r="K256" s="61"/>
      <c r="L256" s="96"/>
    </row>
    <row r="257" spans="1:12" s="10" customFormat="1" ht="22.5" customHeight="1" x14ac:dyDescent="0.25">
      <c r="A257" s="8">
        <v>254</v>
      </c>
      <c r="B257" s="9"/>
      <c r="C257" s="61"/>
      <c r="D257" s="61"/>
      <c r="E257" s="8"/>
      <c r="F257" s="226"/>
      <c r="G257" s="203"/>
      <c r="H257" s="61"/>
      <c r="I257" s="180"/>
      <c r="J257" s="180"/>
      <c r="K257" s="61"/>
      <c r="L257" s="96"/>
    </row>
    <row r="258" spans="1:12" s="10" customFormat="1" ht="22.5" customHeight="1" x14ac:dyDescent="0.25">
      <c r="A258" s="8">
        <v>255</v>
      </c>
      <c r="B258" s="9"/>
      <c r="C258" s="61"/>
      <c r="D258" s="61"/>
      <c r="E258" s="8"/>
      <c r="F258" s="226"/>
      <c r="G258" s="203"/>
      <c r="H258" s="61"/>
      <c r="I258" s="180"/>
      <c r="J258" s="180"/>
      <c r="K258" s="61"/>
      <c r="L258" s="96"/>
    </row>
    <row r="259" spans="1:12" s="10" customFormat="1" ht="22.5" customHeight="1" x14ac:dyDescent="0.25">
      <c r="A259" s="8">
        <v>256</v>
      </c>
      <c r="B259" s="9"/>
      <c r="C259" s="61"/>
      <c r="D259" s="61"/>
      <c r="E259" s="8"/>
      <c r="F259" s="212"/>
      <c r="G259" s="203"/>
      <c r="H259" s="61"/>
      <c r="I259" s="180"/>
      <c r="J259" s="180"/>
      <c r="K259" s="61"/>
      <c r="L259" s="97"/>
    </row>
    <row r="260" spans="1:12" s="10" customFormat="1" ht="22.5" customHeight="1" x14ac:dyDescent="0.25">
      <c r="A260" s="8">
        <v>257</v>
      </c>
      <c r="B260" s="9"/>
      <c r="C260" s="193"/>
      <c r="D260" s="61"/>
      <c r="E260" s="8"/>
      <c r="F260" s="212"/>
      <c r="G260" s="203"/>
      <c r="H260" s="61"/>
      <c r="I260" s="180"/>
      <c r="J260" s="180"/>
      <c r="K260" s="61"/>
      <c r="L260" s="97"/>
    </row>
    <row r="261" spans="1:12" s="10" customFormat="1" ht="22.5" customHeight="1" x14ac:dyDescent="0.25">
      <c r="A261" s="8">
        <v>258</v>
      </c>
      <c r="B261" s="9"/>
      <c r="C261" s="61"/>
      <c r="D261" s="61"/>
      <c r="E261" s="8"/>
      <c r="F261" s="8"/>
      <c r="G261" s="203"/>
      <c r="H261" s="61"/>
      <c r="I261" s="180"/>
      <c r="J261" s="180"/>
      <c r="K261" s="61"/>
      <c r="L261" s="97"/>
    </row>
    <row r="262" spans="1:12" s="10" customFormat="1" ht="22.5" customHeight="1" x14ac:dyDescent="0.25">
      <c r="A262" s="8">
        <v>259</v>
      </c>
      <c r="B262" s="9"/>
      <c r="C262" s="193"/>
      <c r="D262" s="61"/>
      <c r="E262" s="8"/>
      <c r="F262" s="226"/>
      <c r="G262" s="203"/>
      <c r="H262" s="61"/>
      <c r="I262" s="180"/>
      <c r="J262" s="180"/>
      <c r="K262" s="61"/>
      <c r="L262" s="96"/>
    </row>
    <row r="263" spans="1:12" s="10" customFormat="1" ht="22.5" customHeight="1" x14ac:dyDescent="0.25">
      <c r="A263" s="8">
        <v>260</v>
      </c>
      <c r="B263" s="9"/>
      <c r="C263" s="61"/>
      <c r="D263" s="61"/>
      <c r="E263" s="8"/>
      <c r="F263" s="8"/>
      <c r="G263" s="203"/>
      <c r="H263" s="61"/>
      <c r="I263" s="181"/>
      <c r="J263" s="180"/>
      <c r="K263" s="61"/>
      <c r="L263" s="96"/>
    </row>
    <row r="264" spans="1:12" s="10" customFormat="1" ht="22.5" customHeight="1" x14ac:dyDescent="0.25">
      <c r="A264" s="8">
        <v>261</v>
      </c>
      <c r="B264" s="9"/>
      <c r="C264" s="196"/>
      <c r="D264" s="61"/>
      <c r="E264" s="8"/>
      <c r="F264" s="212"/>
      <c r="G264" s="203"/>
      <c r="H264" s="61"/>
      <c r="I264" s="180"/>
      <c r="J264" s="180"/>
      <c r="K264" s="61"/>
    </row>
    <row r="265" spans="1:12" s="10" customFormat="1" ht="22.5" customHeight="1" x14ac:dyDescent="0.25">
      <c r="A265" s="8">
        <v>262</v>
      </c>
      <c r="B265" s="9"/>
      <c r="C265" s="61"/>
      <c r="D265" s="61"/>
      <c r="E265" s="8"/>
      <c r="F265" s="197"/>
      <c r="G265" s="203"/>
      <c r="H265" s="61"/>
      <c r="I265" s="181"/>
      <c r="J265" s="180"/>
      <c r="K265" s="61"/>
    </row>
    <row r="266" spans="1:12" s="10" customFormat="1" ht="22.5" customHeight="1" x14ac:dyDescent="0.25">
      <c r="A266" s="8">
        <v>263</v>
      </c>
      <c r="B266" s="9"/>
      <c r="C266" s="61"/>
      <c r="D266" s="61"/>
      <c r="E266" s="8"/>
      <c r="F266" s="226"/>
      <c r="G266" s="203"/>
      <c r="H266" s="61"/>
      <c r="I266" s="180"/>
      <c r="J266" s="180"/>
      <c r="K266" s="61"/>
      <c r="L266" s="97"/>
    </row>
    <row r="267" spans="1:12" s="10" customFormat="1" ht="22.5" customHeight="1" x14ac:dyDescent="0.25">
      <c r="A267" s="8">
        <v>264</v>
      </c>
      <c r="B267" s="9"/>
      <c r="C267" s="193"/>
      <c r="D267" s="198"/>
      <c r="E267" s="8"/>
      <c r="F267" s="8"/>
      <c r="G267" s="203"/>
      <c r="H267" s="61"/>
      <c r="I267" s="181"/>
      <c r="J267" s="180"/>
      <c r="K267" s="61"/>
      <c r="L267" s="97"/>
    </row>
    <row r="268" spans="1:12" s="10" customFormat="1" ht="22.5" customHeight="1" x14ac:dyDescent="0.25">
      <c r="A268" s="8">
        <v>265</v>
      </c>
      <c r="B268" s="9"/>
      <c r="C268" s="196"/>
      <c r="D268" s="61"/>
      <c r="E268" s="8"/>
      <c r="F268" s="226"/>
      <c r="G268" s="203"/>
      <c r="H268" s="61"/>
      <c r="I268" s="180"/>
      <c r="J268" s="180"/>
      <c r="K268" s="61"/>
      <c r="L268" s="97"/>
    </row>
    <row r="269" spans="1:12" s="10" customFormat="1" ht="22.5" customHeight="1" x14ac:dyDescent="0.25">
      <c r="A269" s="8">
        <v>266</v>
      </c>
      <c r="B269" s="9"/>
      <c r="C269" s="61"/>
      <c r="D269" s="61"/>
      <c r="E269" s="8"/>
      <c r="F269" s="226"/>
      <c r="G269" s="203"/>
      <c r="H269" s="61"/>
      <c r="I269" s="181"/>
      <c r="J269" s="180"/>
      <c r="K269" s="61"/>
      <c r="L269" s="97"/>
    </row>
    <row r="270" spans="1:12" s="10" customFormat="1" ht="22.5" customHeight="1" x14ac:dyDescent="0.25">
      <c r="A270" s="8">
        <v>267</v>
      </c>
      <c r="B270" s="9"/>
      <c r="C270" s="61"/>
      <c r="D270" s="61"/>
      <c r="E270" s="8"/>
      <c r="F270" s="226"/>
      <c r="G270" s="203"/>
      <c r="H270" s="61"/>
      <c r="I270" s="180"/>
      <c r="J270" s="180"/>
      <c r="K270" s="61"/>
      <c r="L270" s="97"/>
    </row>
    <row r="271" spans="1:12" s="10" customFormat="1" ht="22.5" customHeight="1" x14ac:dyDescent="0.25">
      <c r="A271" s="8">
        <v>268</v>
      </c>
      <c r="B271" s="9"/>
      <c r="C271" s="61"/>
      <c r="D271" s="61"/>
      <c r="E271" s="8"/>
      <c r="F271" s="8"/>
      <c r="G271" s="203"/>
      <c r="H271" s="61"/>
      <c r="I271" s="180"/>
      <c r="J271" s="180"/>
      <c r="K271" s="61"/>
      <c r="L271" s="97"/>
    </row>
    <row r="272" spans="1:12" s="10" customFormat="1" ht="22.5" customHeight="1" x14ac:dyDescent="0.25">
      <c r="A272" s="8">
        <v>269</v>
      </c>
      <c r="B272" s="9"/>
      <c r="C272" s="193"/>
      <c r="D272" s="61"/>
      <c r="E272" s="229"/>
      <c r="F272" s="197"/>
      <c r="G272" s="203"/>
      <c r="H272" s="61"/>
      <c r="I272" s="183"/>
      <c r="J272" s="180"/>
      <c r="K272" s="61"/>
      <c r="L272" s="97"/>
    </row>
    <row r="273" spans="1:12" s="10" customFormat="1" ht="22.5" customHeight="1" x14ac:dyDescent="0.25">
      <c r="A273" s="8">
        <v>270</v>
      </c>
      <c r="B273" s="9"/>
      <c r="C273" s="193"/>
      <c r="D273" s="61"/>
      <c r="E273" s="197"/>
      <c r="F273" s="197"/>
      <c r="G273" s="203"/>
      <c r="H273" s="61"/>
      <c r="I273" s="182"/>
      <c r="J273" s="180"/>
      <c r="K273" s="61"/>
      <c r="L273" s="97"/>
    </row>
    <row r="274" spans="1:12" s="10" customFormat="1" ht="22.5" customHeight="1" x14ac:dyDescent="0.25">
      <c r="A274" s="8">
        <v>271</v>
      </c>
      <c r="B274" s="9"/>
      <c r="C274" s="193"/>
      <c r="D274" s="61"/>
      <c r="E274" s="202"/>
      <c r="F274" s="197"/>
      <c r="G274" s="203"/>
      <c r="H274" s="61"/>
      <c r="I274" s="183"/>
      <c r="J274" s="180"/>
      <c r="K274" s="61"/>
      <c r="L274" s="97">
        <f>SUM(J240:J274)</f>
        <v>0</v>
      </c>
    </row>
    <row r="275" spans="1:12" s="10" customFormat="1" ht="22.5" customHeight="1" x14ac:dyDescent="0.25">
      <c r="A275" s="8">
        <v>272</v>
      </c>
      <c r="B275" s="9"/>
      <c r="C275" s="61"/>
      <c r="D275" s="61"/>
      <c r="E275" s="8"/>
      <c r="F275" s="8"/>
      <c r="G275" s="194"/>
      <c r="H275" s="61"/>
      <c r="I275" s="181"/>
      <c r="J275" s="180"/>
      <c r="K275" s="61"/>
      <c r="L275" s="97"/>
    </row>
    <row r="276" spans="1:12" s="10" customFormat="1" ht="22.5" customHeight="1" x14ac:dyDescent="0.25">
      <c r="A276" s="8">
        <v>273</v>
      </c>
      <c r="B276" s="9"/>
      <c r="C276" s="61"/>
      <c r="D276" s="61"/>
      <c r="E276" s="8"/>
      <c r="F276" s="226"/>
      <c r="G276" s="194"/>
      <c r="H276" s="61"/>
      <c r="I276" s="180"/>
      <c r="J276" s="180"/>
      <c r="K276" s="61"/>
      <c r="L276" s="97"/>
    </row>
    <row r="277" spans="1:12" s="10" customFormat="1" ht="22.5" customHeight="1" x14ac:dyDescent="0.25">
      <c r="A277" s="8">
        <v>274</v>
      </c>
      <c r="B277" s="9"/>
      <c r="C277" s="61"/>
      <c r="D277" s="198"/>
      <c r="E277" s="8"/>
      <c r="F277" s="228"/>
      <c r="G277" s="194"/>
      <c r="H277" s="61"/>
      <c r="I277" s="180"/>
      <c r="J277" s="180"/>
      <c r="K277" s="61"/>
      <c r="L277" s="97"/>
    </row>
    <row r="278" spans="1:12" s="10" customFormat="1" ht="22.5" customHeight="1" x14ac:dyDescent="0.25">
      <c r="A278" s="8">
        <v>275</v>
      </c>
      <c r="B278" s="9"/>
      <c r="C278" s="61"/>
      <c r="D278" s="198"/>
      <c r="E278" s="8"/>
      <c r="F278" s="226"/>
      <c r="G278" s="194"/>
      <c r="H278" s="61"/>
      <c r="I278" s="180"/>
      <c r="J278" s="180"/>
      <c r="K278" s="61"/>
      <c r="L278" s="97"/>
    </row>
    <row r="279" spans="1:12" s="10" customFormat="1" ht="22.5" customHeight="1" x14ac:dyDescent="0.25">
      <c r="A279" s="8">
        <v>276</v>
      </c>
      <c r="B279" s="9"/>
      <c r="C279" s="61"/>
      <c r="D279" s="198"/>
      <c r="E279" s="8"/>
      <c r="F279" s="226"/>
      <c r="G279" s="194"/>
      <c r="H279" s="61"/>
      <c r="I279" s="180"/>
      <c r="J279" s="180"/>
      <c r="K279" s="61"/>
      <c r="L279" s="97"/>
    </row>
    <row r="280" spans="1:12" s="10" customFormat="1" ht="22.5" customHeight="1" x14ac:dyDescent="0.25">
      <c r="A280" s="8">
        <v>277</v>
      </c>
      <c r="B280" s="9"/>
      <c r="C280" s="61"/>
      <c r="D280" s="61"/>
      <c r="E280" s="8"/>
      <c r="F280" s="8"/>
      <c r="G280" s="194"/>
      <c r="H280" s="61"/>
      <c r="I280" s="180"/>
      <c r="J280" s="180"/>
      <c r="K280" s="61"/>
      <c r="L280" s="97"/>
    </row>
    <row r="281" spans="1:12" s="10" customFormat="1" ht="22.5" customHeight="1" x14ac:dyDescent="0.25">
      <c r="A281" s="8">
        <v>278</v>
      </c>
      <c r="B281" s="9"/>
      <c r="C281" s="61"/>
      <c r="D281" s="61"/>
      <c r="E281" s="8"/>
      <c r="F281" s="226"/>
      <c r="G281" s="194"/>
      <c r="H281" s="61"/>
      <c r="I281" s="180"/>
      <c r="J281" s="180"/>
      <c r="K281" s="61"/>
      <c r="L281" s="97"/>
    </row>
    <row r="282" spans="1:12" s="10" customFormat="1" ht="22.5" customHeight="1" x14ac:dyDescent="0.25">
      <c r="A282" s="8">
        <v>279</v>
      </c>
      <c r="B282" s="9"/>
      <c r="C282" s="193"/>
      <c r="D282" s="61"/>
      <c r="E282" s="8"/>
      <c r="F282" s="226"/>
      <c r="G282" s="194"/>
      <c r="H282" s="61"/>
      <c r="I282" s="180"/>
      <c r="J282" s="180"/>
      <c r="K282" s="61"/>
      <c r="L282" s="97"/>
    </row>
    <row r="283" spans="1:12" s="10" customFormat="1" ht="22.5" customHeight="1" x14ac:dyDescent="0.25">
      <c r="A283" s="8">
        <v>280</v>
      </c>
      <c r="B283" s="9"/>
      <c r="C283" s="61"/>
      <c r="D283" s="61"/>
      <c r="E283" s="8"/>
      <c r="F283" s="8"/>
      <c r="G283" s="194"/>
      <c r="H283" s="61"/>
      <c r="I283" s="180"/>
      <c r="J283" s="180"/>
      <c r="K283" s="61"/>
      <c r="L283" s="97"/>
    </row>
    <row r="284" spans="1:12" s="10" customFormat="1" ht="22.5" customHeight="1" x14ac:dyDescent="0.25">
      <c r="A284" s="8">
        <v>281</v>
      </c>
      <c r="B284" s="9"/>
      <c r="C284" s="61"/>
      <c r="D284" s="61"/>
      <c r="E284" s="8"/>
      <c r="F284" s="8"/>
      <c r="G284" s="194"/>
      <c r="H284" s="61"/>
      <c r="I284" s="180"/>
      <c r="J284" s="180"/>
      <c r="K284" s="61"/>
      <c r="L284" s="96"/>
    </row>
    <row r="285" spans="1:12" s="10" customFormat="1" ht="22.5" customHeight="1" x14ac:dyDescent="0.25">
      <c r="A285" s="8">
        <v>282</v>
      </c>
      <c r="B285" s="9"/>
      <c r="C285" s="61"/>
      <c r="D285" s="61"/>
      <c r="E285" s="8"/>
      <c r="F285" s="8"/>
      <c r="G285" s="194"/>
      <c r="H285" s="61"/>
      <c r="I285" s="180"/>
      <c r="J285" s="180"/>
      <c r="K285" s="61"/>
      <c r="L285" s="96"/>
    </row>
    <row r="286" spans="1:12" s="10" customFormat="1" ht="22.5" customHeight="1" x14ac:dyDescent="0.25">
      <c r="A286" s="8">
        <v>283</v>
      </c>
      <c r="B286" s="9"/>
      <c r="C286" s="61"/>
      <c r="D286" s="61"/>
      <c r="E286" s="8"/>
      <c r="F286" s="212"/>
      <c r="G286" s="194"/>
      <c r="H286" s="61"/>
      <c r="I286" s="180"/>
      <c r="J286" s="180"/>
      <c r="K286" s="61"/>
      <c r="L286" s="96"/>
    </row>
    <row r="287" spans="1:12" s="10" customFormat="1" ht="22.5" customHeight="1" x14ac:dyDescent="0.25">
      <c r="A287" s="8">
        <v>284</v>
      </c>
      <c r="B287" s="9"/>
      <c r="C287" s="61"/>
      <c r="D287" s="61"/>
      <c r="E287" s="8"/>
      <c r="F287" s="212"/>
      <c r="G287" s="194"/>
      <c r="H287" s="61"/>
      <c r="I287" s="180"/>
      <c r="J287" s="180"/>
      <c r="K287" s="61"/>
      <c r="L287" s="96">
        <f>SUM(J275:J287)</f>
        <v>0</v>
      </c>
    </row>
    <row r="288" spans="1:12" s="10" customFormat="1" ht="22.5" customHeight="1" x14ac:dyDescent="0.25">
      <c r="A288" s="8">
        <v>285</v>
      </c>
      <c r="B288" s="9"/>
      <c r="C288" s="61"/>
      <c r="D288" s="61"/>
      <c r="E288" s="8"/>
      <c r="F288" s="8"/>
      <c r="G288" s="203"/>
      <c r="H288" s="61"/>
      <c r="I288" s="180"/>
      <c r="J288" s="180"/>
      <c r="K288" s="61"/>
      <c r="L288" s="96"/>
    </row>
    <row r="289" spans="1:12" s="10" customFormat="1" ht="22.5" customHeight="1" x14ac:dyDescent="0.25">
      <c r="A289" s="8">
        <v>286</v>
      </c>
      <c r="B289" s="9"/>
      <c r="C289" s="61"/>
      <c r="D289" s="61"/>
      <c r="E289" s="8"/>
      <c r="F289" s="8"/>
      <c r="G289" s="203"/>
      <c r="H289" s="61"/>
      <c r="I289" s="180"/>
      <c r="J289" s="180"/>
      <c r="K289" s="61"/>
      <c r="L289" s="96"/>
    </row>
    <row r="290" spans="1:12" s="10" customFormat="1" ht="22.5" customHeight="1" x14ac:dyDescent="0.25">
      <c r="A290" s="8">
        <v>287</v>
      </c>
      <c r="B290" s="9"/>
      <c r="C290" s="193"/>
      <c r="D290" s="61"/>
      <c r="E290" s="8"/>
      <c r="F290" s="226"/>
      <c r="G290" s="203"/>
      <c r="H290" s="61"/>
      <c r="I290" s="180"/>
      <c r="J290" s="180"/>
      <c r="K290" s="61"/>
      <c r="L290" s="96"/>
    </row>
    <row r="291" spans="1:12" s="10" customFormat="1" ht="22.5" customHeight="1" x14ac:dyDescent="0.25">
      <c r="A291" s="8">
        <v>288</v>
      </c>
      <c r="B291" s="9"/>
      <c r="C291" s="61"/>
      <c r="D291" s="61"/>
      <c r="E291" s="8"/>
      <c r="F291" s="8"/>
      <c r="G291" s="203"/>
      <c r="H291" s="61"/>
      <c r="I291" s="180"/>
      <c r="J291" s="180"/>
      <c r="K291" s="61"/>
      <c r="L291" s="96"/>
    </row>
    <row r="292" spans="1:12" s="10" customFormat="1" ht="22.5" customHeight="1" x14ac:dyDescent="0.25">
      <c r="A292" s="8">
        <v>289</v>
      </c>
      <c r="B292" s="9"/>
      <c r="C292" s="193"/>
      <c r="D292" s="61"/>
      <c r="E292" s="8"/>
      <c r="F292" s="8"/>
      <c r="G292" s="203"/>
      <c r="H292" s="61"/>
      <c r="I292" s="180"/>
      <c r="J292" s="180"/>
      <c r="K292" s="61"/>
      <c r="L292" s="96"/>
    </row>
    <row r="293" spans="1:12" s="10" customFormat="1" ht="22.5" customHeight="1" x14ac:dyDescent="0.25">
      <c r="A293" s="8">
        <v>290</v>
      </c>
      <c r="B293" s="9"/>
      <c r="C293" s="61"/>
      <c r="D293" s="200"/>
      <c r="E293" s="8"/>
      <c r="F293" s="226"/>
      <c r="G293" s="203"/>
      <c r="H293" s="61"/>
      <c r="I293" s="180"/>
      <c r="J293" s="180"/>
      <c r="K293" s="61"/>
      <c r="L293" s="96"/>
    </row>
    <row r="294" spans="1:12" s="10" customFormat="1" ht="22.5" customHeight="1" x14ac:dyDescent="0.25">
      <c r="A294" s="8">
        <v>291</v>
      </c>
      <c r="B294" s="9"/>
      <c r="C294" s="193"/>
      <c r="D294" s="200"/>
      <c r="E294" s="8"/>
      <c r="F294" s="226"/>
      <c r="G294" s="203"/>
      <c r="H294" s="61"/>
      <c r="I294" s="180"/>
      <c r="J294" s="180"/>
      <c r="K294" s="61"/>
      <c r="L294" s="96"/>
    </row>
    <row r="295" spans="1:12" s="10" customFormat="1" ht="22.5" customHeight="1" x14ac:dyDescent="0.25">
      <c r="A295" s="8">
        <v>292</v>
      </c>
      <c r="B295" s="9"/>
      <c r="C295" s="61"/>
      <c r="D295" s="200"/>
      <c r="E295" s="8"/>
      <c r="F295" s="8"/>
      <c r="G295" s="203"/>
      <c r="H295" s="61"/>
      <c r="I295" s="180"/>
      <c r="J295" s="180"/>
      <c r="K295" s="61"/>
      <c r="L295" s="96"/>
    </row>
    <row r="296" spans="1:12" s="10" customFormat="1" ht="22.5" customHeight="1" x14ac:dyDescent="0.25">
      <c r="A296" s="8">
        <v>293</v>
      </c>
      <c r="B296" s="9"/>
      <c r="C296" s="61"/>
      <c r="D296" s="200"/>
      <c r="E296" s="8"/>
      <c r="F296" s="8"/>
      <c r="G296" s="203"/>
      <c r="H296" s="61"/>
      <c r="I296" s="180"/>
      <c r="J296" s="180"/>
      <c r="K296" s="61"/>
      <c r="L296" s="96"/>
    </row>
    <row r="297" spans="1:12" s="10" customFormat="1" ht="22.5" customHeight="1" x14ac:dyDescent="0.25">
      <c r="A297" s="8">
        <v>294</v>
      </c>
      <c r="B297" s="9"/>
      <c r="C297" s="61"/>
      <c r="D297" s="200"/>
      <c r="E297" s="8"/>
      <c r="F297" s="8"/>
      <c r="G297" s="203"/>
      <c r="H297" s="61"/>
      <c r="I297" s="180"/>
      <c r="J297" s="180"/>
      <c r="K297" s="61"/>
      <c r="L297" s="96"/>
    </row>
    <row r="298" spans="1:12" s="10" customFormat="1" ht="22.5" customHeight="1" x14ac:dyDescent="0.25">
      <c r="A298" s="8">
        <v>295</v>
      </c>
      <c r="B298" s="9"/>
      <c r="C298" s="61"/>
      <c r="D298" s="200"/>
      <c r="E298" s="8"/>
      <c r="F298" s="212"/>
      <c r="G298" s="203"/>
      <c r="H298" s="61"/>
      <c r="I298" s="180"/>
      <c r="J298" s="180"/>
      <c r="K298" s="61"/>
      <c r="L298" s="96"/>
    </row>
    <row r="299" spans="1:12" s="10" customFormat="1" ht="22.5" customHeight="1" x14ac:dyDescent="0.25">
      <c r="A299" s="8">
        <v>296</v>
      </c>
      <c r="B299" s="9"/>
      <c r="C299" s="61"/>
      <c r="D299" s="200"/>
      <c r="E299" s="8"/>
      <c r="F299" s="212"/>
      <c r="G299" s="203"/>
      <c r="H299" s="61"/>
      <c r="I299" s="180"/>
      <c r="J299" s="180"/>
      <c r="K299" s="61"/>
      <c r="L299" s="96"/>
    </row>
    <row r="300" spans="1:12" s="10" customFormat="1" ht="22.5" customHeight="1" x14ac:dyDescent="0.25">
      <c r="A300" s="8">
        <v>297</v>
      </c>
      <c r="B300" s="9"/>
      <c r="C300" s="193"/>
      <c r="D300" s="200"/>
      <c r="E300" s="8"/>
      <c r="F300" s="212"/>
      <c r="G300" s="203"/>
      <c r="H300" s="61"/>
      <c r="I300" s="180"/>
      <c r="J300" s="180"/>
      <c r="K300" s="61"/>
      <c r="L300" s="96"/>
    </row>
    <row r="301" spans="1:12" s="10" customFormat="1" ht="22.5" customHeight="1" x14ac:dyDescent="0.25">
      <c r="A301" s="8">
        <v>298</v>
      </c>
      <c r="B301" s="9"/>
      <c r="C301" s="196"/>
      <c r="D301" s="200"/>
      <c r="E301" s="8"/>
      <c r="F301" s="212"/>
      <c r="G301" s="203"/>
      <c r="H301" s="61"/>
      <c r="I301" s="180"/>
      <c r="J301" s="180"/>
      <c r="K301" s="61"/>
      <c r="L301" s="96"/>
    </row>
    <row r="302" spans="1:12" s="10" customFormat="1" ht="22.5" customHeight="1" x14ac:dyDescent="0.25">
      <c r="A302" s="8">
        <v>299</v>
      </c>
      <c r="B302" s="9"/>
      <c r="C302" s="61"/>
      <c r="D302" s="200"/>
      <c r="E302" s="8"/>
      <c r="F302" s="226"/>
      <c r="G302" s="203"/>
      <c r="H302" s="61"/>
      <c r="I302" s="180"/>
      <c r="J302" s="180"/>
      <c r="K302" s="61"/>
      <c r="L302" s="96"/>
    </row>
    <row r="303" spans="1:12" s="10" customFormat="1" ht="22.5" customHeight="1" x14ac:dyDescent="0.25">
      <c r="A303" s="8">
        <v>300</v>
      </c>
      <c r="B303" s="9"/>
      <c r="C303" s="193"/>
      <c r="D303" s="61"/>
      <c r="E303" s="8"/>
      <c r="F303" s="8"/>
      <c r="G303" s="203"/>
      <c r="H303" s="61"/>
      <c r="I303" s="180"/>
      <c r="J303" s="180"/>
      <c r="K303" s="61"/>
      <c r="L303" s="96"/>
    </row>
    <row r="304" spans="1:12" s="10" customFormat="1" ht="22.5" customHeight="1" x14ac:dyDescent="0.25">
      <c r="A304" s="8">
        <v>301</v>
      </c>
      <c r="B304" s="9"/>
      <c r="C304" s="61"/>
      <c r="D304" s="61"/>
      <c r="E304" s="8"/>
      <c r="F304" s="226"/>
      <c r="G304" s="203"/>
      <c r="H304" s="61"/>
      <c r="I304" s="180"/>
      <c r="J304" s="180"/>
      <c r="K304" s="61"/>
      <c r="L304" s="96"/>
    </row>
    <row r="305" spans="1:12" s="10" customFormat="1" ht="22.5" customHeight="1" x14ac:dyDescent="0.25">
      <c r="A305" s="8">
        <v>302</v>
      </c>
      <c r="B305" s="9"/>
      <c r="C305" s="61"/>
      <c r="D305" s="61"/>
      <c r="E305" s="8"/>
      <c r="F305" s="226"/>
      <c r="G305" s="203"/>
      <c r="H305" s="61"/>
      <c r="I305" s="180"/>
      <c r="J305" s="180"/>
      <c r="K305" s="61"/>
      <c r="L305" s="96"/>
    </row>
    <row r="306" spans="1:12" s="10" customFormat="1" ht="22.5" customHeight="1" x14ac:dyDescent="0.25">
      <c r="A306" s="8">
        <v>303</v>
      </c>
      <c r="B306" s="9"/>
      <c r="C306" s="61"/>
      <c r="D306" s="61"/>
      <c r="E306" s="8"/>
      <c r="F306" s="226"/>
      <c r="G306" s="203"/>
      <c r="H306" s="61"/>
      <c r="I306" s="180"/>
      <c r="J306" s="180"/>
      <c r="K306" s="61"/>
      <c r="L306" s="96"/>
    </row>
    <row r="307" spans="1:12" s="25" customFormat="1" ht="22.5" customHeight="1" x14ac:dyDescent="0.25">
      <c r="A307" s="8">
        <v>304</v>
      </c>
      <c r="B307" s="9"/>
      <c r="C307" s="61"/>
      <c r="D307" s="61"/>
      <c r="E307" s="8"/>
      <c r="F307" s="226"/>
      <c r="G307" s="203"/>
      <c r="H307" s="61"/>
      <c r="I307" s="180"/>
      <c r="J307" s="180"/>
      <c r="K307" s="61"/>
      <c r="L307" s="96"/>
    </row>
    <row r="308" spans="1:12" s="25" customFormat="1" ht="22.5" customHeight="1" x14ac:dyDescent="0.25">
      <c r="A308" s="8">
        <v>305</v>
      </c>
      <c r="B308" s="9"/>
      <c r="C308" s="193"/>
      <c r="D308" s="61"/>
      <c r="E308" s="8"/>
      <c r="F308" s="212"/>
      <c r="G308" s="203"/>
      <c r="H308" s="61"/>
      <c r="I308" s="180"/>
      <c r="J308" s="180"/>
      <c r="K308" s="61"/>
      <c r="L308" s="96"/>
    </row>
    <row r="309" spans="1:12" s="10" customFormat="1" ht="22.5" customHeight="1" x14ac:dyDescent="0.25">
      <c r="A309" s="8">
        <v>306</v>
      </c>
      <c r="B309" s="9"/>
      <c r="C309" s="61"/>
      <c r="D309" s="200"/>
      <c r="E309" s="8"/>
      <c r="F309" s="8"/>
      <c r="G309" s="203"/>
      <c r="H309" s="61"/>
      <c r="I309" s="180"/>
      <c r="J309" s="180"/>
      <c r="K309" s="61"/>
      <c r="L309" s="96"/>
    </row>
    <row r="310" spans="1:12" s="10" customFormat="1" ht="22.5" customHeight="1" x14ac:dyDescent="0.25">
      <c r="A310" s="8">
        <v>307</v>
      </c>
      <c r="B310" s="9"/>
      <c r="C310" s="193"/>
      <c r="D310" s="200"/>
      <c r="E310" s="8"/>
      <c r="F310" s="226"/>
      <c r="G310" s="203"/>
      <c r="H310" s="61"/>
      <c r="I310" s="180"/>
      <c r="J310" s="180"/>
      <c r="K310" s="61"/>
      <c r="L310" s="96"/>
    </row>
    <row r="311" spans="1:12" s="10" customFormat="1" ht="22.5" customHeight="1" x14ac:dyDescent="0.25">
      <c r="A311" s="8">
        <v>308</v>
      </c>
      <c r="B311" s="9"/>
      <c r="C311" s="61"/>
      <c r="D311" s="200"/>
      <c r="E311" s="8"/>
      <c r="F311" s="8"/>
      <c r="G311" s="203"/>
      <c r="H311" s="61"/>
      <c r="I311" s="181"/>
      <c r="J311" s="180"/>
      <c r="K311" s="61"/>
      <c r="L311" s="96"/>
    </row>
    <row r="312" spans="1:12" s="10" customFormat="1" ht="22.5" customHeight="1" x14ac:dyDescent="0.25">
      <c r="A312" s="8">
        <v>309</v>
      </c>
      <c r="B312" s="9"/>
      <c r="C312" s="61"/>
      <c r="D312" s="200"/>
      <c r="E312" s="8"/>
      <c r="F312" s="226"/>
      <c r="G312" s="203"/>
      <c r="H312" s="61"/>
      <c r="I312" s="180"/>
      <c r="J312" s="180"/>
      <c r="K312" s="61"/>
      <c r="L312" s="97"/>
    </row>
    <row r="313" spans="1:12" s="10" customFormat="1" ht="22.5" customHeight="1" x14ac:dyDescent="0.25">
      <c r="A313" s="8">
        <v>310</v>
      </c>
      <c r="B313" s="9"/>
      <c r="C313" s="193"/>
      <c r="D313" s="200"/>
      <c r="E313" s="8"/>
      <c r="F313" s="226"/>
      <c r="G313" s="203"/>
      <c r="H313" s="61"/>
      <c r="I313" s="181"/>
      <c r="J313" s="180"/>
      <c r="K313" s="61"/>
      <c r="L313" s="97"/>
    </row>
    <row r="314" spans="1:12" s="10" customFormat="1" ht="22.5" customHeight="1" x14ac:dyDescent="0.25">
      <c r="A314" s="8">
        <v>311</v>
      </c>
      <c r="B314" s="9"/>
      <c r="C314" s="196"/>
      <c r="D314" s="61"/>
      <c r="E314" s="8"/>
      <c r="F314" s="226"/>
      <c r="G314" s="203"/>
      <c r="H314" s="61"/>
      <c r="I314" s="180"/>
      <c r="J314" s="180"/>
      <c r="K314" s="61"/>
      <c r="L314" s="97"/>
    </row>
    <row r="315" spans="1:12" s="10" customFormat="1" ht="22.5" customHeight="1" x14ac:dyDescent="0.25">
      <c r="A315" s="8">
        <v>312</v>
      </c>
      <c r="B315" s="9"/>
      <c r="C315" s="61"/>
      <c r="D315" s="61"/>
      <c r="E315" s="8"/>
      <c r="F315" s="226"/>
      <c r="G315" s="203"/>
      <c r="H315" s="61"/>
      <c r="I315" s="181"/>
      <c r="J315" s="180"/>
      <c r="K315" s="61"/>
      <c r="L315" s="97"/>
    </row>
    <row r="316" spans="1:12" s="10" customFormat="1" ht="22.5" customHeight="1" x14ac:dyDescent="0.25">
      <c r="A316" s="8">
        <v>313</v>
      </c>
      <c r="B316" s="9"/>
      <c r="C316" s="61"/>
      <c r="D316" s="61"/>
      <c r="E316" s="8"/>
      <c r="F316" s="226"/>
      <c r="G316" s="203"/>
      <c r="H316" s="61"/>
      <c r="I316" s="180"/>
      <c r="J316" s="180"/>
      <c r="K316" s="61"/>
      <c r="L316" s="97"/>
    </row>
    <row r="317" spans="1:12" s="10" customFormat="1" ht="22.5" customHeight="1" x14ac:dyDescent="0.25">
      <c r="A317" s="8">
        <v>314</v>
      </c>
      <c r="B317" s="9"/>
      <c r="C317" s="61"/>
      <c r="D317" s="61"/>
      <c r="E317" s="8"/>
      <c r="F317" s="8"/>
      <c r="G317" s="203"/>
      <c r="H317" s="61"/>
      <c r="I317" s="180"/>
      <c r="J317" s="180"/>
      <c r="K317" s="61"/>
      <c r="L317" s="96"/>
    </row>
    <row r="318" spans="1:12" s="10" customFormat="1" ht="22.5" customHeight="1" x14ac:dyDescent="0.25">
      <c r="A318" s="8">
        <v>315</v>
      </c>
      <c r="B318" s="9"/>
      <c r="C318" s="61"/>
      <c r="D318" s="61"/>
      <c r="E318" s="8"/>
      <c r="F318" s="8"/>
      <c r="G318" s="203"/>
      <c r="H318" s="61"/>
      <c r="I318" s="181"/>
      <c r="J318" s="180"/>
      <c r="K318" s="61"/>
      <c r="L318" s="96"/>
    </row>
    <row r="319" spans="1:12" s="10" customFormat="1" ht="22.5" customHeight="1" x14ac:dyDescent="0.25">
      <c r="A319" s="8">
        <v>316</v>
      </c>
      <c r="B319" s="9"/>
      <c r="C319" s="61"/>
      <c r="D319" s="61"/>
      <c r="E319" s="8"/>
      <c r="F319" s="197"/>
      <c r="G319" s="203"/>
      <c r="H319" s="61"/>
      <c r="I319" s="181"/>
      <c r="J319" s="180"/>
      <c r="K319" s="61"/>
      <c r="L319" s="96"/>
    </row>
    <row r="320" spans="1:12" s="10" customFormat="1" ht="22.5" customHeight="1" x14ac:dyDescent="0.25">
      <c r="A320" s="8">
        <v>317</v>
      </c>
      <c r="B320" s="9"/>
      <c r="C320" s="61"/>
      <c r="D320" s="61"/>
      <c r="E320" s="197"/>
      <c r="F320" s="212"/>
      <c r="G320" s="203"/>
      <c r="H320" s="61"/>
      <c r="I320" s="182"/>
      <c r="J320" s="180"/>
      <c r="K320" s="61"/>
      <c r="L320" s="96"/>
    </row>
    <row r="321" spans="1:12" s="10" customFormat="1" ht="22.5" customHeight="1" x14ac:dyDescent="0.25">
      <c r="A321" s="8">
        <v>318</v>
      </c>
      <c r="B321" s="9"/>
      <c r="C321" s="61"/>
      <c r="D321" s="61"/>
      <c r="E321" s="197"/>
      <c r="F321" s="197"/>
      <c r="G321" s="203"/>
      <c r="H321" s="61"/>
      <c r="I321" s="182"/>
      <c r="J321" s="180"/>
      <c r="K321" s="61"/>
      <c r="L321" s="96"/>
    </row>
    <row r="322" spans="1:12" s="10" customFormat="1" ht="22.5" customHeight="1" x14ac:dyDescent="0.25">
      <c r="A322" s="8">
        <v>319</v>
      </c>
      <c r="B322" s="9"/>
      <c r="C322" s="193"/>
      <c r="D322" s="61"/>
      <c r="E322" s="202"/>
      <c r="F322" s="197"/>
      <c r="G322" s="203"/>
      <c r="H322" s="61"/>
      <c r="I322" s="183"/>
      <c r="J322" s="180"/>
      <c r="K322" s="61"/>
      <c r="L322" s="96"/>
    </row>
    <row r="323" spans="1:12" s="10" customFormat="1" ht="22.5" customHeight="1" x14ac:dyDescent="0.25">
      <c r="A323" s="8">
        <v>320</v>
      </c>
      <c r="B323" s="9"/>
      <c r="C323" s="61"/>
      <c r="D323" s="61"/>
      <c r="E323" s="8"/>
      <c r="F323" s="228"/>
      <c r="G323" s="203"/>
      <c r="H323" s="61"/>
      <c r="I323" s="180"/>
      <c r="J323" s="180"/>
      <c r="K323" s="61"/>
      <c r="L323" s="96"/>
    </row>
    <row r="324" spans="1:12" s="10" customFormat="1" ht="22.5" customHeight="1" x14ac:dyDescent="0.25">
      <c r="A324" s="8">
        <v>321</v>
      </c>
      <c r="B324" s="9"/>
      <c r="C324" s="196"/>
      <c r="D324" s="61"/>
      <c r="E324" s="8"/>
      <c r="F324" s="8"/>
      <c r="G324" s="203"/>
      <c r="H324" s="61"/>
      <c r="I324" s="180"/>
      <c r="J324" s="180"/>
      <c r="K324" s="61"/>
      <c r="L324" s="96"/>
    </row>
    <row r="325" spans="1:12" s="10" customFormat="1" ht="22.5" customHeight="1" x14ac:dyDescent="0.25">
      <c r="A325" s="8">
        <v>322</v>
      </c>
      <c r="B325" s="9"/>
      <c r="C325" s="61"/>
      <c r="D325" s="61"/>
      <c r="E325" s="8"/>
      <c r="F325" s="226"/>
      <c r="G325" s="203"/>
      <c r="H325" s="61"/>
      <c r="I325" s="180"/>
      <c r="J325" s="180"/>
      <c r="K325" s="61"/>
      <c r="L325" s="96"/>
    </row>
    <row r="326" spans="1:12" s="10" customFormat="1" ht="22.5" customHeight="1" x14ac:dyDescent="0.25">
      <c r="A326" s="8">
        <v>323</v>
      </c>
      <c r="B326" s="9"/>
      <c r="C326" s="61"/>
      <c r="D326" s="224"/>
      <c r="E326" s="202"/>
      <c r="F326" s="197"/>
      <c r="G326" s="203"/>
      <c r="H326" s="61"/>
      <c r="I326" s="183"/>
      <c r="J326" s="180"/>
      <c r="K326" s="61"/>
      <c r="L326" s="96"/>
    </row>
    <row r="327" spans="1:12" s="10" customFormat="1" ht="22.5" customHeight="1" x14ac:dyDescent="0.25">
      <c r="A327" s="8">
        <v>324</v>
      </c>
      <c r="B327" s="9"/>
      <c r="C327" s="61"/>
      <c r="D327" s="224"/>
      <c r="E327" s="197"/>
      <c r="F327" s="197"/>
      <c r="G327" s="203"/>
      <c r="H327" s="61"/>
      <c r="I327" s="182"/>
      <c r="J327" s="180"/>
      <c r="K327" s="61"/>
      <c r="L327" s="96"/>
    </row>
    <row r="328" spans="1:12" s="10" customFormat="1" ht="22.5" customHeight="1" x14ac:dyDescent="0.25">
      <c r="A328" s="8">
        <v>325</v>
      </c>
      <c r="B328" s="9"/>
      <c r="C328" s="61"/>
      <c r="D328" s="224"/>
      <c r="E328" s="197"/>
      <c r="F328" s="197"/>
      <c r="G328" s="203"/>
      <c r="H328" s="61"/>
      <c r="I328" s="182"/>
      <c r="J328" s="180"/>
      <c r="K328" s="61"/>
      <c r="L328" s="96"/>
    </row>
    <row r="329" spans="1:12" s="10" customFormat="1" ht="22.5" customHeight="1" x14ac:dyDescent="0.25">
      <c r="A329" s="8">
        <v>326</v>
      </c>
      <c r="B329" s="9"/>
      <c r="C329" s="61"/>
      <c r="D329" s="224"/>
      <c r="E329" s="197"/>
      <c r="F329" s="197"/>
      <c r="G329" s="203"/>
      <c r="H329" s="61"/>
      <c r="I329" s="182"/>
      <c r="J329" s="180"/>
      <c r="K329" s="61"/>
      <c r="L329" s="96"/>
    </row>
    <row r="330" spans="1:12" s="10" customFormat="1" ht="22.5" customHeight="1" x14ac:dyDescent="0.25">
      <c r="A330" s="8">
        <v>327</v>
      </c>
      <c r="B330" s="9"/>
      <c r="C330" s="61"/>
      <c r="D330" s="224"/>
      <c r="E330" s="197"/>
      <c r="F330" s="197"/>
      <c r="G330" s="203"/>
      <c r="H330" s="61"/>
      <c r="I330" s="182"/>
      <c r="J330" s="180"/>
      <c r="K330" s="61"/>
      <c r="L330" s="96"/>
    </row>
    <row r="331" spans="1:12" s="10" customFormat="1" ht="22.5" customHeight="1" x14ac:dyDescent="0.25">
      <c r="A331" s="8">
        <v>328</v>
      </c>
      <c r="B331" s="9"/>
      <c r="C331" s="61"/>
      <c r="D331" s="200"/>
      <c r="E331" s="8"/>
      <c r="F331" s="8"/>
      <c r="G331" s="194"/>
      <c r="H331" s="61"/>
      <c r="I331" s="180"/>
      <c r="J331" s="180"/>
      <c r="K331" s="61"/>
      <c r="L331" s="96"/>
    </row>
    <row r="332" spans="1:12" s="10" customFormat="1" ht="22.5" customHeight="1" x14ac:dyDescent="0.25">
      <c r="A332" s="8">
        <v>329</v>
      </c>
      <c r="B332" s="9"/>
      <c r="C332" s="193"/>
      <c r="D332" s="201"/>
      <c r="E332" s="8"/>
      <c r="F332" s="8"/>
      <c r="G332" s="194"/>
      <c r="H332" s="61"/>
      <c r="I332" s="180"/>
      <c r="J332" s="180"/>
      <c r="K332" s="61"/>
    </row>
    <row r="333" spans="1:12" s="10" customFormat="1" ht="22.5" customHeight="1" x14ac:dyDescent="0.25">
      <c r="A333" s="8">
        <v>330</v>
      </c>
      <c r="B333" s="9"/>
      <c r="C333" s="61"/>
      <c r="D333" s="61"/>
      <c r="E333" s="8"/>
      <c r="F333" s="226"/>
      <c r="G333" s="194"/>
      <c r="H333" s="61"/>
      <c r="I333" s="180"/>
      <c r="J333" s="180"/>
      <c r="K333" s="61"/>
      <c r="L333" s="96"/>
    </row>
    <row r="334" spans="1:12" s="10" customFormat="1" ht="22.5" customHeight="1" x14ac:dyDescent="0.25">
      <c r="A334" s="8">
        <v>331</v>
      </c>
      <c r="B334" s="9"/>
      <c r="C334" s="61"/>
      <c r="D334" s="201"/>
      <c r="E334" s="8"/>
      <c r="F334" s="226"/>
      <c r="G334" s="194"/>
      <c r="H334" s="61"/>
      <c r="I334" s="180"/>
      <c r="J334" s="180"/>
      <c r="K334" s="61"/>
      <c r="L334" s="96"/>
    </row>
    <row r="335" spans="1:12" s="10" customFormat="1" ht="22.5" customHeight="1" x14ac:dyDescent="0.25">
      <c r="A335" s="8">
        <v>332</v>
      </c>
      <c r="B335" s="9"/>
      <c r="C335" s="61"/>
      <c r="D335" s="200"/>
      <c r="E335" s="8"/>
      <c r="F335" s="212"/>
      <c r="G335" s="194"/>
      <c r="H335" s="61"/>
      <c r="I335" s="180"/>
      <c r="J335" s="180"/>
      <c r="K335" s="61"/>
      <c r="L335" s="96"/>
    </row>
    <row r="336" spans="1:12" s="10" customFormat="1" ht="22.5" customHeight="1" x14ac:dyDescent="0.25">
      <c r="A336" s="8">
        <v>333</v>
      </c>
      <c r="B336" s="9"/>
      <c r="C336" s="61"/>
      <c r="D336" s="200"/>
      <c r="E336" s="8"/>
      <c r="F336" s="212"/>
      <c r="G336" s="194"/>
      <c r="H336" s="61"/>
      <c r="I336" s="180"/>
      <c r="J336" s="180"/>
      <c r="K336" s="61"/>
      <c r="L336" s="96"/>
    </row>
    <row r="337" spans="1:12" s="10" customFormat="1" ht="22.5" customHeight="1" x14ac:dyDescent="0.25">
      <c r="A337" s="8">
        <v>334</v>
      </c>
      <c r="B337" s="9"/>
      <c r="C337" s="193"/>
      <c r="D337" s="200"/>
      <c r="E337" s="8"/>
      <c r="F337" s="226"/>
      <c r="G337" s="194"/>
      <c r="H337" s="61"/>
      <c r="I337" s="180"/>
      <c r="J337" s="180"/>
      <c r="K337" s="61"/>
      <c r="L337" s="96"/>
    </row>
    <row r="338" spans="1:12" s="10" customFormat="1" ht="22.5" customHeight="1" x14ac:dyDescent="0.25">
      <c r="A338" s="8">
        <v>335</v>
      </c>
      <c r="B338" s="9"/>
      <c r="C338" s="61"/>
      <c r="D338" s="61"/>
      <c r="E338" s="8"/>
      <c r="F338" s="226"/>
      <c r="G338" s="194"/>
      <c r="H338" s="61"/>
      <c r="I338" s="180"/>
      <c r="J338" s="180"/>
      <c r="K338" s="61"/>
      <c r="L338" s="96"/>
    </row>
    <row r="339" spans="1:12" s="10" customFormat="1" ht="22.5" customHeight="1" x14ac:dyDescent="0.25">
      <c r="A339" s="8">
        <v>336</v>
      </c>
      <c r="B339" s="9"/>
      <c r="C339" s="193"/>
      <c r="D339" s="200"/>
      <c r="E339" s="8"/>
      <c r="F339" s="212"/>
      <c r="G339" s="194"/>
      <c r="H339" s="61"/>
      <c r="I339" s="180"/>
      <c r="J339" s="180"/>
      <c r="K339" s="61"/>
      <c r="L339" s="96"/>
    </row>
    <row r="340" spans="1:12" s="10" customFormat="1" ht="22.5" customHeight="1" x14ac:dyDescent="0.25">
      <c r="A340" s="8">
        <v>337</v>
      </c>
      <c r="B340" s="9"/>
      <c r="C340" s="61"/>
      <c r="D340" s="200"/>
      <c r="E340" s="8"/>
      <c r="F340" s="8"/>
      <c r="G340" s="194"/>
      <c r="H340" s="61"/>
      <c r="I340" s="180"/>
      <c r="J340" s="180"/>
      <c r="K340" s="61"/>
      <c r="L340" s="96"/>
    </row>
    <row r="341" spans="1:12" s="10" customFormat="1" ht="22.5" customHeight="1" x14ac:dyDescent="0.25">
      <c r="A341" s="8">
        <v>338</v>
      </c>
      <c r="B341" s="9"/>
      <c r="C341" s="61"/>
      <c r="D341" s="61"/>
      <c r="E341" s="8"/>
      <c r="F341" s="226"/>
      <c r="G341" s="194"/>
      <c r="H341" s="61"/>
      <c r="I341" s="180"/>
      <c r="J341" s="180"/>
      <c r="K341" s="61"/>
      <c r="L341" s="96"/>
    </row>
    <row r="342" spans="1:12" s="10" customFormat="1" ht="22.5" customHeight="1" x14ac:dyDescent="0.25">
      <c r="A342" s="8">
        <v>339</v>
      </c>
      <c r="B342" s="9"/>
      <c r="C342" s="193"/>
      <c r="D342" s="61"/>
      <c r="E342" s="8"/>
      <c r="F342" s="226"/>
      <c r="G342" s="194"/>
      <c r="H342" s="61"/>
      <c r="I342" s="180"/>
      <c r="J342" s="180"/>
      <c r="K342" s="61"/>
      <c r="L342" s="96"/>
    </row>
    <row r="343" spans="1:12" s="10" customFormat="1" ht="22.5" customHeight="1" x14ac:dyDescent="0.25">
      <c r="A343" s="8">
        <v>340</v>
      </c>
      <c r="B343" s="9"/>
      <c r="C343" s="61"/>
      <c r="D343" s="61"/>
      <c r="E343" s="8"/>
      <c r="F343" s="226"/>
      <c r="G343" s="194"/>
      <c r="H343" s="61"/>
      <c r="I343" s="180"/>
      <c r="J343" s="180"/>
      <c r="K343" s="61"/>
      <c r="L343" s="96"/>
    </row>
    <row r="344" spans="1:12" s="10" customFormat="1" ht="22.5" customHeight="1" x14ac:dyDescent="0.25">
      <c r="A344" s="8">
        <v>341</v>
      </c>
      <c r="B344" s="9"/>
      <c r="C344" s="193"/>
      <c r="D344" s="198"/>
      <c r="E344" s="8"/>
      <c r="F344" s="228"/>
      <c r="G344" s="194"/>
      <c r="H344" s="61"/>
      <c r="I344" s="180"/>
      <c r="J344" s="180"/>
      <c r="K344" s="61"/>
      <c r="L344" s="96"/>
    </row>
    <row r="345" spans="1:12" s="10" customFormat="1" ht="22.5" customHeight="1" x14ac:dyDescent="0.25">
      <c r="A345" s="8">
        <v>342</v>
      </c>
      <c r="B345" s="9"/>
      <c r="C345" s="61"/>
      <c r="D345" s="198"/>
      <c r="E345" s="8"/>
      <c r="F345" s="226"/>
      <c r="G345" s="194"/>
      <c r="H345" s="61"/>
      <c r="I345" s="180"/>
      <c r="J345" s="180"/>
      <c r="K345" s="61"/>
      <c r="L345" s="96"/>
    </row>
    <row r="346" spans="1:12" s="10" customFormat="1" ht="22.5" customHeight="1" x14ac:dyDescent="0.25">
      <c r="A346" s="8">
        <v>343</v>
      </c>
      <c r="B346" s="9"/>
      <c r="C346" s="193"/>
      <c r="D346" s="61"/>
      <c r="E346" s="8"/>
      <c r="F346" s="226"/>
      <c r="G346" s="194"/>
      <c r="H346" s="61"/>
      <c r="I346" s="180"/>
      <c r="J346" s="180"/>
      <c r="K346" s="61"/>
      <c r="L346" s="96"/>
    </row>
    <row r="347" spans="1:12" s="10" customFormat="1" ht="22.5" customHeight="1" x14ac:dyDescent="0.25">
      <c r="A347" s="8">
        <v>344</v>
      </c>
      <c r="B347" s="9"/>
      <c r="C347" s="61"/>
      <c r="D347" s="61"/>
      <c r="E347" s="8"/>
      <c r="F347" s="226"/>
      <c r="G347" s="194"/>
      <c r="H347" s="61"/>
      <c r="I347" s="180"/>
      <c r="J347" s="180"/>
      <c r="K347" s="61"/>
      <c r="L347" s="96"/>
    </row>
    <row r="348" spans="1:12" s="10" customFormat="1" ht="22.5" customHeight="1" x14ac:dyDescent="0.25">
      <c r="A348" s="8">
        <v>345</v>
      </c>
      <c r="B348" s="9"/>
      <c r="C348" s="61"/>
      <c r="D348" s="61"/>
      <c r="E348" s="8"/>
      <c r="F348" s="8"/>
      <c r="G348" s="194"/>
      <c r="H348" s="61"/>
      <c r="I348" s="180"/>
      <c r="J348" s="180"/>
      <c r="K348" s="61"/>
      <c r="L348" s="96"/>
    </row>
    <row r="349" spans="1:12" s="10" customFormat="1" ht="22.5" customHeight="1" x14ac:dyDescent="0.25">
      <c r="A349" s="8">
        <v>346</v>
      </c>
      <c r="B349" s="9"/>
      <c r="C349" s="61"/>
      <c r="D349" s="200"/>
      <c r="E349" s="8"/>
      <c r="F349" s="8"/>
      <c r="G349" s="194"/>
      <c r="H349" s="61"/>
      <c r="I349" s="180"/>
      <c r="J349" s="180"/>
      <c r="K349" s="61"/>
      <c r="L349" s="96"/>
    </row>
    <row r="350" spans="1:12" s="10" customFormat="1" ht="22.5" customHeight="1" x14ac:dyDescent="0.25">
      <c r="A350" s="8">
        <v>347</v>
      </c>
      <c r="B350" s="9"/>
      <c r="C350" s="193"/>
      <c r="D350" s="61"/>
      <c r="E350" s="8"/>
      <c r="F350" s="226"/>
      <c r="G350" s="194"/>
      <c r="H350" s="61"/>
      <c r="I350" s="180"/>
      <c r="J350" s="180"/>
      <c r="K350" s="61"/>
      <c r="L350" s="96"/>
    </row>
    <row r="351" spans="1:12" s="10" customFormat="1" ht="22.5" customHeight="1" x14ac:dyDescent="0.25">
      <c r="A351" s="8">
        <v>348</v>
      </c>
      <c r="B351" s="9"/>
      <c r="C351" s="61"/>
      <c r="D351" s="61"/>
      <c r="E351" s="8"/>
      <c r="F351" s="8"/>
      <c r="G351" s="203"/>
      <c r="H351" s="61"/>
      <c r="I351" s="180"/>
      <c r="J351" s="180"/>
      <c r="K351" s="61"/>
      <c r="L351" s="96"/>
    </row>
    <row r="352" spans="1:12" s="10" customFormat="1" ht="22.5" customHeight="1" x14ac:dyDescent="0.25">
      <c r="A352" s="8">
        <v>349</v>
      </c>
      <c r="B352" s="9"/>
      <c r="C352" s="61"/>
      <c r="D352" s="201"/>
      <c r="E352" s="8"/>
      <c r="F352" s="226"/>
      <c r="G352" s="203"/>
      <c r="H352" s="61"/>
      <c r="I352" s="180"/>
      <c r="J352" s="180"/>
      <c r="K352" s="61"/>
      <c r="L352" s="96"/>
    </row>
    <row r="353" spans="1:12" s="10" customFormat="1" ht="22.5" customHeight="1" x14ac:dyDescent="0.25">
      <c r="A353" s="8">
        <v>350</v>
      </c>
      <c r="B353" s="9"/>
      <c r="C353" s="193"/>
      <c r="D353" s="201"/>
      <c r="E353" s="8"/>
      <c r="F353" s="226"/>
      <c r="G353" s="203"/>
      <c r="H353" s="61"/>
      <c r="I353" s="180"/>
      <c r="J353" s="180"/>
      <c r="K353" s="61"/>
      <c r="L353" s="96"/>
    </row>
    <row r="354" spans="1:12" s="10" customFormat="1" ht="22.5" customHeight="1" x14ac:dyDescent="0.25">
      <c r="A354" s="8">
        <v>351</v>
      </c>
      <c r="B354" s="9"/>
      <c r="C354" s="61"/>
      <c r="D354" s="201"/>
      <c r="E354" s="8"/>
      <c r="F354" s="226"/>
      <c r="G354" s="203"/>
      <c r="H354" s="61"/>
      <c r="I354" s="180"/>
      <c r="J354" s="180"/>
      <c r="K354" s="61"/>
      <c r="L354" s="96"/>
    </row>
    <row r="355" spans="1:12" s="10" customFormat="1" ht="22.5" customHeight="1" x14ac:dyDescent="0.25">
      <c r="A355" s="8">
        <v>352</v>
      </c>
      <c r="B355" s="9"/>
      <c r="C355" s="193"/>
      <c r="D355" s="201"/>
      <c r="E355" s="8"/>
      <c r="F355" s="8"/>
      <c r="G355" s="203"/>
      <c r="H355" s="61"/>
      <c r="I355" s="180"/>
      <c r="J355" s="180"/>
      <c r="K355" s="61"/>
    </row>
    <row r="356" spans="1:12" s="10" customFormat="1" ht="22.5" customHeight="1" x14ac:dyDescent="0.25">
      <c r="A356" s="8">
        <v>353</v>
      </c>
      <c r="B356" s="9"/>
      <c r="C356" s="61"/>
      <c r="D356" s="201"/>
      <c r="E356" s="8"/>
      <c r="F356" s="226"/>
      <c r="G356" s="203"/>
      <c r="H356" s="61"/>
      <c r="I356" s="180"/>
      <c r="J356" s="180"/>
      <c r="K356" s="61"/>
      <c r="L356" s="96"/>
    </row>
    <row r="357" spans="1:12" s="10" customFormat="1" ht="22.5" customHeight="1" x14ac:dyDescent="0.25">
      <c r="A357" s="8">
        <v>354</v>
      </c>
      <c r="B357" s="9"/>
      <c r="C357" s="193"/>
      <c r="D357" s="201"/>
      <c r="E357" s="8"/>
      <c r="F357" s="226"/>
      <c r="G357" s="203"/>
      <c r="H357" s="61"/>
      <c r="I357" s="180"/>
      <c r="J357" s="180"/>
      <c r="K357" s="61"/>
      <c r="L357" s="96"/>
    </row>
    <row r="358" spans="1:12" s="10" customFormat="1" ht="22.5" customHeight="1" x14ac:dyDescent="0.25">
      <c r="A358" s="8">
        <v>355</v>
      </c>
      <c r="B358" s="9"/>
      <c r="C358" s="61"/>
      <c r="D358" s="201"/>
      <c r="E358" s="8"/>
      <c r="F358" s="8"/>
      <c r="G358" s="203"/>
      <c r="H358" s="61"/>
      <c r="I358" s="180"/>
      <c r="J358" s="180"/>
      <c r="K358" s="61"/>
      <c r="L358" s="96"/>
    </row>
    <row r="359" spans="1:12" s="10" customFormat="1" ht="22.5" customHeight="1" x14ac:dyDescent="0.25">
      <c r="A359" s="8">
        <v>356</v>
      </c>
      <c r="B359" s="9"/>
      <c r="C359" s="61"/>
      <c r="D359" s="201"/>
      <c r="E359" s="8"/>
      <c r="F359" s="8"/>
      <c r="G359" s="203"/>
      <c r="H359" s="61"/>
      <c r="I359" s="180"/>
      <c r="J359" s="180"/>
      <c r="K359" s="61"/>
      <c r="L359" s="96"/>
    </row>
    <row r="360" spans="1:12" s="10" customFormat="1" ht="22.5" customHeight="1" x14ac:dyDescent="0.25">
      <c r="A360" s="8">
        <v>357</v>
      </c>
      <c r="B360" s="9"/>
      <c r="C360" s="61"/>
      <c r="D360" s="61"/>
      <c r="E360" s="8"/>
      <c r="F360" s="8"/>
      <c r="G360" s="203"/>
      <c r="H360" s="61"/>
      <c r="I360" s="180"/>
      <c r="J360" s="180"/>
      <c r="K360" s="61"/>
      <c r="L360" s="96"/>
    </row>
    <row r="361" spans="1:12" s="10" customFormat="1" ht="22.5" customHeight="1" x14ac:dyDescent="0.25">
      <c r="A361" s="8">
        <v>358</v>
      </c>
      <c r="B361" s="9"/>
      <c r="C361" s="61"/>
      <c r="D361" s="200"/>
      <c r="E361" s="8"/>
      <c r="F361" s="212"/>
      <c r="G361" s="203"/>
      <c r="H361" s="61"/>
      <c r="I361" s="180"/>
      <c r="J361" s="180"/>
      <c r="K361" s="61"/>
      <c r="L361" s="96"/>
    </row>
    <row r="362" spans="1:12" s="10" customFormat="1" ht="22.5" customHeight="1" x14ac:dyDescent="0.25">
      <c r="A362" s="8">
        <v>359</v>
      </c>
      <c r="B362" s="9"/>
      <c r="C362" s="61"/>
      <c r="D362" s="200"/>
      <c r="E362" s="8"/>
      <c r="F362" s="212"/>
      <c r="G362" s="203"/>
      <c r="H362" s="61"/>
      <c r="I362" s="180"/>
      <c r="J362" s="180"/>
      <c r="K362" s="61"/>
      <c r="L362" s="96"/>
    </row>
    <row r="363" spans="1:12" s="10" customFormat="1" ht="22.5" customHeight="1" x14ac:dyDescent="0.25">
      <c r="A363" s="8">
        <v>360</v>
      </c>
      <c r="B363" s="9"/>
      <c r="C363" s="193"/>
      <c r="D363" s="200"/>
      <c r="E363" s="8"/>
      <c r="F363" s="212"/>
      <c r="G363" s="203"/>
      <c r="H363" s="61"/>
      <c r="I363" s="180"/>
      <c r="J363" s="180"/>
      <c r="K363" s="61"/>
      <c r="L363" s="96"/>
    </row>
    <row r="364" spans="1:12" s="10" customFormat="1" ht="22.5" customHeight="1" x14ac:dyDescent="0.25">
      <c r="A364" s="8">
        <v>361</v>
      </c>
      <c r="B364" s="9"/>
      <c r="C364" s="61"/>
      <c r="D364" s="198"/>
      <c r="E364" s="8"/>
      <c r="F364" s="226"/>
      <c r="G364" s="203"/>
      <c r="H364" s="61"/>
      <c r="I364" s="180"/>
      <c r="J364" s="180"/>
      <c r="K364" s="61"/>
      <c r="L364" s="96"/>
    </row>
    <row r="365" spans="1:12" s="10" customFormat="1" ht="22.5" customHeight="1" x14ac:dyDescent="0.25">
      <c r="A365" s="8">
        <v>362</v>
      </c>
      <c r="B365" s="9"/>
      <c r="C365" s="193"/>
      <c r="D365" s="198"/>
      <c r="E365" s="8"/>
      <c r="F365" s="228"/>
      <c r="G365" s="203"/>
      <c r="H365" s="61"/>
      <c r="I365" s="180"/>
      <c r="J365" s="180"/>
      <c r="K365" s="61"/>
      <c r="L365" s="96"/>
    </row>
    <row r="366" spans="1:12" s="10" customFormat="1" ht="22.5" customHeight="1" x14ac:dyDescent="0.25">
      <c r="A366" s="8">
        <v>363</v>
      </c>
      <c r="B366" s="9"/>
      <c r="C366" s="61"/>
      <c r="D366" s="198"/>
      <c r="E366" s="8"/>
      <c r="F366" s="226"/>
      <c r="G366" s="203"/>
      <c r="H366" s="61"/>
      <c r="I366" s="180"/>
      <c r="J366" s="180"/>
      <c r="K366" s="61"/>
      <c r="L366" s="96"/>
    </row>
    <row r="367" spans="1:12" s="10" customFormat="1" ht="22.5" customHeight="1" x14ac:dyDescent="0.25">
      <c r="A367" s="8">
        <v>364</v>
      </c>
      <c r="B367" s="9"/>
      <c r="C367" s="193"/>
      <c r="D367" s="198"/>
      <c r="E367" s="8"/>
      <c r="F367" s="226"/>
      <c r="G367" s="203"/>
      <c r="H367" s="61"/>
      <c r="I367" s="180"/>
      <c r="J367" s="180"/>
      <c r="K367" s="61"/>
      <c r="L367" s="96"/>
    </row>
    <row r="368" spans="1:12" s="10" customFormat="1" ht="22.5" customHeight="1" x14ac:dyDescent="0.25">
      <c r="A368" s="8">
        <v>365</v>
      </c>
      <c r="B368" s="9"/>
      <c r="C368" s="61"/>
      <c r="D368" s="198"/>
      <c r="E368" s="8"/>
      <c r="F368" s="226"/>
      <c r="G368" s="203"/>
      <c r="H368" s="61"/>
      <c r="I368" s="180"/>
      <c r="J368" s="180"/>
      <c r="K368" s="61"/>
      <c r="L368" s="96"/>
    </row>
    <row r="369" spans="1:12" s="10" customFormat="1" ht="22.5" customHeight="1" x14ac:dyDescent="0.25">
      <c r="A369" s="8">
        <v>366</v>
      </c>
      <c r="B369" s="9"/>
      <c r="C369" s="193"/>
      <c r="D369" s="198"/>
      <c r="E369" s="8"/>
      <c r="F369" s="226"/>
      <c r="G369" s="203"/>
      <c r="H369" s="61"/>
      <c r="I369" s="180"/>
      <c r="J369" s="180"/>
      <c r="K369" s="61"/>
      <c r="L369" s="96"/>
    </row>
    <row r="370" spans="1:12" s="10" customFormat="1" ht="22.5" customHeight="1" x14ac:dyDescent="0.25">
      <c r="A370" s="8">
        <v>367</v>
      </c>
      <c r="B370" s="9"/>
      <c r="C370" s="61"/>
      <c r="D370" s="198"/>
      <c r="E370" s="8"/>
      <c r="F370" s="226"/>
      <c r="G370" s="203"/>
      <c r="H370" s="61"/>
      <c r="I370" s="180"/>
      <c r="J370" s="180"/>
      <c r="K370" s="61"/>
      <c r="L370" s="96"/>
    </row>
    <row r="371" spans="1:12" s="10" customFormat="1" ht="22.5" customHeight="1" x14ac:dyDescent="0.25">
      <c r="A371" s="8">
        <v>368</v>
      </c>
      <c r="B371" s="9"/>
      <c r="C371" s="61"/>
      <c r="D371" s="61"/>
      <c r="E371" s="8"/>
      <c r="F371" s="228"/>
      <c r="G371" s="203"/>
      <c r="H371" s="61"/>
      <c r="I371" s="180"/>
      <c r="J371" s="180"/>
      <c r="K371" s="61"/>
      <c r="L371" s="96"/>
    </row>
    <row r="372" spans="1:12" s="10" customFormat="1" ht="22.5" customHeight="1" x14ac:dyDescent="0.25">
      <c r="A372" s="8">
        <v>369</v>
      </c>
      <c r="B372" s="9"/>
      <c r="C372" s="61"/>
      <c r="D372" s="200"/>
      <c r="E372" s="8"/>
      <c r="F372" s="8"/>
      <c r="G372" s="203"/>
      <c r="H372" s="61"/>
      <c r="I372" s="180"/>
      <c r="J372" s="180"/>
      <c r="K372" s="61"/>
      <c r="L372" s="96"/>
    </row>
    <row r="373" spans="1:12" s="10" customFormat="1" ht="22.5" customHeight="1" x14ac:dyDescent="0.25">
      <c r="A373" s="8">
        <v>370</v>
      </c>
      <c r="B373" s="9"/>
      <c r="C373" s="193"/>
      <c r="D373" s="200"/>
      <c r="E373" s="8"/>
      <c r="F373" s="226"/>
      <c r="G373" s="203"/>
      <c r="H373" s="61"/>
      <c r="I373" s="180"/>
      <c r="J373" s="180"/>
      <c r="K373" s="61"/>
      <c r="L373" s="96"/>
    </row>
    <row r="374" spans="1:12" s="10" customFormat="1" ht="22.5" customHeight="1" x14ac:dyDescent="0.25">
      <c r="A374" s="8">
        <v>371</v>
      </c>
      <c r="B374" s="9"/>
      <c r="C374" s="61"/>
      <c r="D374" s="200"/>
      <c r="E374" s="8"/>
      <c r="F374" s="8"/>
      <c r="G374" s="203"/>
      <c r="H374" s="61"/>
      <c r="I374" s="181"/>
      <c r="J374" s="180"/>
      <c r="K374" s="61"/>
      <c r="L374" s="96"/>
    </row>
    <row r="375" spans="1:12" s="10" customFormat="1" ht="22.5" customHeight="1" x14ac:dyDescent="0.25">
      <c r="A375" s="8">
        <v>372</v>
      </c>
      <c r="B375" s="9"/>
      <c r="C375" s="61"/>
      <c r="D375" s="200"/>
      <c r="E375" s="8"/>
      <c r="F375" s="226"/>
      <c r="G375" s="203"/>
      <c r="H375" s="61"/>
      <c r="I375" s="180"/>
      <c r="J375" s="180"/>
      <c r="K375" s="61"/>
      <c r="L375" s="96"/>
    </row>
    <row r="376" spans="1:12" s="10" customFormat="1" ht="22.5" customHeight="1" x14ac:dyDescent="0.25">
      <c r="A376" s="8">
        <v>373</v>
      </c>
      <c r="B376" s="9"/>
      <c r="C376" s="193"/>
      <c r="D376" s="200"/>
      <c r="E376" s="8"/>
      <c r="F376" s="226"/>
      <c r="G376" s="203"/>
      <c r="H376" s="61"/>
      <c r="I376" s="181"/>
      <c r="J376" s="180"/>
      <c r="K376" s="61"/>
      <c r="L376" s="96"/>
    </row>
    <row r="377" spans="1:12" s="10" customFormat="1" ht="22.5" customHeight="1" x14ac:dyDescent="0.25">
      <c r="A377" s="8">
        <v>374</v>
      </c>
      <c r="B377" s="9"/>
      <c r="C377" s="196"/>
      <c r="D377" s="200"/>
      <c r="E377" s="8"/>
      <c r="F377" s="226"/>
      <c r="G377" s="203"/>
      <c r="H377" s="61"/>
      <c r="I377" s="180"/>
      <c r="J377" s="180"/>
      <c r="K377" s="61"/>
      <c r="L377" s="96"/>
    </row>
    <row r="378" spans="1:12" s="10" customFormat="1" ht="22.5" customHeight="1" x14ac:dyDescent="0.25">
      <c r="A378" s="8">
        <v>375</v>
      </c>
      <c r="B378" s="9"/>
      <c r="C378" s="61"/>
      <c r="D378" s="200"/>
      <c r="E378" s="8"/>
      <c r="F378" s="226"/>
      <c r="G378" s="203"/>
      <c r="H378" s="61"/>
      <c r="I378" s="181"/>
      <c r="J378" s="180"/>
      <c r="K378" s="61"/>
      <c r="L378" s="96"/>
    </row>
    <row r="379" spans="1:12" s="10" customFormat="1" ht="22.5" customHeight="1" x14ac:dyDescent="0.25">
      <c r="A379" s="8">
        <v>376</v>
      </c>
      <c r="B379" s="9"/>
      <c r="C379" s="61"/>
      <c r="D379" s="200"/>
      <c r="E379" s="8"/>
      <c r="F379" s="226"/>
      <c r="G379" s="203"/>
      <c r="H379" s="61"/>
      <c r="I379" s="180"/>
      <c r="J379" s="180"/>
      <c r="K379" s="61"/>
      <c r="L379" s="96"/>
    </row>
    <row r="380" spans="1:12" s="10" customFormat="1" ht="22.5" customHeight="1" x14ac:dyDescent="0.25">
      <c r="A380" s="8">
        <v>377</v>
      </c>
      <c r="B380" s="9"/>
      <c r="C380" s="61"/>
      <c r="D380" s="200"/>
      <c r="E380" s="8"/>
      <c r="F380" s="8"/>
      <c r="G380" s="203"/>
      <c r="H380" s="61"/>
      <c r="I380" s="180"/>
      <c r="J380" s="180"/>
      <c r="K380" s="61"/>
      <c r="L380" s="96"/>
    </row>
    <row r="381" spans="1:12" s="10" customFormat="1" ht="22.5" customHeight="1" x14ac:dyDescent="0.25">
      <c r="A381" s="8">
        <v>378</v>
      </c>
      <c r="B381" s="9"/>
      <c r="C381" s="61"/>
      <c r="D381" s="61"/>
      <c r="E381" s="8"/>
      <c r="F381" s="8"/>
      <c r="G381" s="203"/>
      <c r="H381" s="61"/>
      <c r="I381" s="181"/>
      <c r="J381" s="180"/>
      <c r="K381" s="61"/>
      <c r="L381" s="96"/>
    </row>
    <row r="382" spans="1:12" s="10" customFormat="1" ht="22.5" customHeight="1" x14ac:dyDescent="0.25">
      <c r="A382" s="8">
        <v>379</v>
      </c>
      <c r="B382" s="9"/>
      <c r="C382" s="61"/>
      <c r="D382" s="61"/>
      <c r="E382" s="8"/>
      <c r="F382" s="197"/>
      <c r="G382" s="203"/>
      <c r="H382" s="61"/>
      <c r="I382" s="181"/>
      <c r="J382" s="180"/>
      <c r="K382" s="61"/>
      <c r="L382" s="96"/>
    </row>
    <row r="383" spans="1:12" s="10" customFormat="1" ht="22.5" customHeight="1" x14ac:dyDescent="0.25">
      <c r="A383" s="8">
        <v>380</v>
      </c>
      <c r="B383" s="9"/>
      <c r="C383" s="193"/>
      <c r="D383" s="200"/>
      <c r="E383" s="197"/>
      <c r="F383" s="197"/>
      <c r="G383" s="203"/>
      <c r="H383" s="61"/>
      <c r="I383" s="182"/>
      <c r="J383" s="180"/>
      <c r="K383" s="61"/>
      <c r="L383" s="96"/>
    </row>
    <row r="384" spans="1:12" s="10" customFormat="1" ht="22.5" customHeight="1" x14ac:dyDescent="0.25">
      <c r="A384" s="8">
        <v>381</v>
      </c>
      <c r="B384" s="9"/>
      <c r="C384" s="61"/>
      <c r="D384" s="61"/>
      <c r="E384" s="8"/>
      <c r="F384" s="8"/>
      <c r="G384" s="194"/>
      <c r="H384" s="61"/>
      <c r="I384" s="180"/>
      <c r="J384" s="180"/>
      <c r="K384" s="61"/>
      <c r="L384" s="96"/>
    </row>
    <row r="385" spans="1:12" s="10" customFormat="1" ht="22.5" customHeight="1" x14ac:dyDescent="0.25">
      <c r="A385" s="8">
        <v>382</v>
      </c>
      <c r="B385" s="9"/>
      <c r="C385" s="61"/>
      <c r="D385" s="61"/>
      <c r="E385" s="8"/>
      <c r="F385" s="226"/>
      <c r="G385" s="194"/>
      <c r="H385" s="61"/>
      <c r="I385" s="180"/>
      <c r="J385" s="180"/>
      <c r="K385" s="61"/>
      <c r="L385" s="96"/>
    </row>
    <row r="386" spans="1:12" s="10" customFormat="1" ht="22.5" customHeight="1" x14ac:dyDescent="0.25">
      <c r="A386" s="8">
        <v>383</v>
      </c>
      <c r="B386" s="9"/>
      <c r="C386" s="61"/>
      <c r="D386" s="61"/>
      <c r="E386" s="8"/>
      <c r="F386" s="8"/>
      <c r="G386" s="194"/>
      <c r="H386" s="61"/>
      <c r="I386" s="180"/>
      <c r="J386" s="180"/>
      <c r="K386" s="61"/>
      <c r="L386" s="96"/>
    </row>
    <row r="387" spans="1:12" s="10" customFormat="1" ht="22.5" customHeight="1" x14ac:dyDescent="0.25">
      <c r="A387" s="8">
        <v>384</v>
      </c>
      <c r="B387" s="9"/>
      <c r="C387" s="61"/>
      <c r="D387" s="61"/>
      <c r="E387" s="8"/>
      <c r="F387" s="8"/>
      <c r="G387" s="194"/>
      <c r="H387" s="61"/>
      <c r="I387" s="181"/>
      <c r="J387" s="180"/>
      <c r="K387" s="61"/>
      <c r="L387" s="96"/>
    </row>
    <row r="388" spans="1:12" s="10" customFormat="1" ht="22.5" customHeight="1" x14ac:dyDescent="0.25">
      <c r="A388" s="8">
        <v>385</v>
      </c>
      <c r="B388" s="9"/>
      <c r="C388" s="61"/>
      <c r="D388" s="61"/>
      <c r="E388" s="8"/>
      <c r="F388" s="226"/>
      <c r="G388" s="194"/>
      <c r="H388" s="61"/>
      <c r="I388" s="180"/>
      <c r="J388" s="180"/>
      <c r="K388" s="61"/>
      <c r="L388" s="96"/>
    </row>
    <row r="389" spans="1:12" s="10" customFormat="1" ht="22.5" customHeight="1" x14ac:dyDescent="0.25">
      <c r="A389" s="8">
        <v>386</v>
      </c>
      <c r="B389" s="9"/>
      <c r="C389" s="61"/>
      <c r="D389" s="200"/>
      <c r="E389" s="8"/>
      <c r="F389" s="226"/>
      <c r="G389" s="194"/>
      <c r="H389" s="61"/>
      <c r="I389" s="180"/>
      <c r="J389" s="180"/>
      <c r="K389" s="61"/>
      <c r="L389" s="96"/>
    </row>
    <row r="390" spans="1:12" s="10" customFormat="1" ht="22.5" customHeight="1" x14ac:dyDescent="0.25">
      <c r="A390" s="8">
        <v>387</v>
      </c>
      <c r="B390" s="9"/>
      <c r="C390" s="193"/>
      <c r="D390" s="200"/>
      <c r="E390" s="8"/>
      <c r="F390" s="226"/>
      <c r="G390" s="194"/>
      <c r="H390" s="61"/>
      <c r="I390" s="180"/>
      <c r="J390" s="180"/>
      <c r="K390" s="61"/>
      <c r="L390" s="96"/>
    </row>
    <row r="391" spans="1:12" s="10" customFormat="1" ht="22.5" customHeight="1" x14ac:dyDescent="0.25">
      <c r="A391" s="8">
        <v>388</v>
      </c>
      <c r="B391" s="9"/>
      <c r="C391" s="61"/>
      <c r="D391" s="200"/>
      <c r="E391" s="8"/>
      <c r="F391" s="212"/>
      <c r="G391" s="194"/>
      <c r="H391" s="61"/>
      <c r="I391" s="180"/>
      <c r="J391" s="180"/>
      <c r="K391" s="61"/>
      <c r="L391" s="96"/>
    </row>
    <row r="392" spans="1:12" s="10" customFormat="1" ht="22.5" customHeight="1" x14ac:dyDescent="0.25">
      <c r="A392" s="8">
        <v>389</v>
      </c>
      <c r="B392" s="9"/>
      <c r="C392" s="61"/>
      <c r="D392" s="200"/>
      <c r="E392" s="8"/>
      <c r="F392" s="212"/>
      <c r="G392" s="194"/>
      <c r="H392" s="61"/>
      <c r="I392" s="180"/>
      <c r="J392" s="180"/>
      <c r="K392" s="61"/>
      <c r="L392" s="96"/>
    </row>
    <row r="393" spans="1:12" s="10" customFormat="1" ht="22.5" customHeight="1" x14ac:dyDescent="0.25">
      <c r="A393" s="8">
        <v>390</v>
      </c>
      <c r="B393" s="9"/>
      <c r="C393" s="61"/>
      <c r="D393" s="200"/>
      <c r="E393" s="8"/>
      <c r="F393" s="212"/>
      <c r="G393" s="194"/>
      <c r="H393" s="61"/>
      <c r="I393" s="180"/>
      <c r="J393" s="180"/>
      <c r="K393" s="61"/>
      <c r="L393" s="96"/>
    </row>
    <row r="394" spans="1:12" s="10" customFormat="1" ht="22.5" customHeight="1" x14ac:dyDescent="0.25">
      <c r="A394" s="8">
        <v>391</v>
      </c>
      <c r="B394" s="9"/>
      <c r="C394" s="61"/>
      <c r="D394" s="200"/>
      <c r="E394" s="8"/>
      <c r="F394" s="212"/>
      <c r="G394" s="194"/>
      <c r="H394" s="61"/>
      <c r="I394" s="180"/>
      <c r="J394" s="180"/>
      <c r="K394" s="61"/>
      <c r="L394" s="96"/>
    </row>
    <row r="395" spans="1:12" s="10" customFormat="1" ht="22.5" customHeight="1" x14ac:dyDescent="0.25">
      <c r="A395" s="8">
        <v>392</v>
      </c>
      <c r="B395" s="9"/>
      <c r="C395" s="61"/>
      <c r="D395" s="200"/>
      <c r="E395" s="8"/>
      <c r="F395" s="212"/>
      <c r="G395" s="194"/>
      <c r="H395" s="61"/>
      <c r="I395" s="180"/>
      <c r="J395" s="180"/>
      <c r="K395" s="61"/>
      <c r="L395" s="96"/>
    </row>
    <row r="396" spans="1:12" s="10" customFormat="1" ht="22.5" customHeight="1" x14ac:dyDescent="0.25">
      <c r="A396" s="8">
        <v>393</v>
      </c>
      <c r="B396" s="9"/>
      <c r="C396" s="193"/>
      <c r="D396" s="200"/>
      <c r="E396" s="8"/>
      <c r="F396" s="212"/>
      <c r="G396" s="194"/>
      <c r="H396" s="61"/>
      <c r="I396" s="180"/>
      <c r="J396" s="180"/>
      <c r="K396" s="61"/>
      <c r="L396" s="96"/>
    </row>
    <row r="397" spans="1:12" s="10" customFormat="1" ht="22.5" customHeight="1" x14ac:dyDescent="0.25">
      <c r="A397" s="8">
        <v>394</v>
      </c>
      <c r="B397" s="9"/>
      <c r="C397" s="193"/>
      <c r="D397" s="61"/>
      <c r="E397" s="8"/>
      <c r="F397" s="226"/>
      <c r="G397" s="194"/>
      <c r="H397" s="61"/>
      <c r="I397" s="180"/>
      <c r="J397" s="180"/>
      <c r="K397" s="61"/>
      <c r="L397" s="96"/>
    </row>
    <row r="398" spans="1:12" s="10" customFormat="1" ht="22.5" customHeight="1" x14ac:dyDescent="0.25">
      <c r="A398" s="8">
        <v>395</v>
      </c>
      <c r="B398" s="9"/>
      <c r="C398" s="61"/>
      <c r="D398" s="61"/>
      <c r="E398" s="8"/>
      <c r="F398" s="226"/>
      <c r="G398" s="194"/>
      <c r="H398" s="61"/>
      <c r="I398" s="180"/>
      <c r="J398" s="180"/>
      <c r="K398" s="61"/>
      <c r="L398" s="96"/>
    </row>
    <row r="399" spans="1:12" s="10" customFormat="1" ht="22.5" customHeight="1" x14ac:dyDescent="0.25">
      <c r="A399" s="8">
        <v>396</v>
      </c>
      <c r="B399" s="9"/>
      <c r="C399" s="193"/>
      <c r="D399" s="61"/>
      <c r="E399" s="8"/>
      <c r="F399" s="226"/>
      <c r="G399" s="194"/>
      <c r="H399" s="61"/>
      <c r="I399" s="180"/>
      <c r="J399" s="180"/>
      <c r="K399" s="61"/>
      <c r="L399" s="96"/>
    </row>
    <row r="400" spans="1:12" s="10" customFormat="1" ht="22.5" customHeight="1" x14ac:dyDescent="0.25">
      <c r="A400" s="8">
        <v>397</v>
      </c>
      <c r="B400" s="9"/>
      <c r="C400" s="61"/>
      <c r="D400" s="61"/>
      <c r="E400" s="8"/>
      <c r="F400" s="8"/>
      <c r="G400" s="194"/>
      <c r="H400" s="61"/>
      <c r="I400" s="180"/>
      <c r="J400" s="180"/>
      <c r="K400" s="61"/>
      <c r="L400" s="97"/>
    </row>
    <row r="401" spans="1:12" s="10" customFormat="1" ht="22.5" customHeight="1" x14ac:dyDescent="0.25">
      <c r="A401" s="8">
        <v>398</v>
      </c>
      <c r="B401" s="9"/>
      <c r="C401" s="61"/>
      <c r="D401" s="61"/>
      <c r="E401" s="8"/>
      <c r="F401" s="226"/>
      <c r="G401" s="194"/>
      <c r="H401" s="61"/>
      <c r="I401" s="180"/>
      <c r="J401" s="180"/>
      <c r="K401" s="61"/>
      <c r="L401" s="97"/>
    </row>
    <row r="402" spans="1:12" s="10" customFormat="1" ht="22.5" customHeight="1" x14ac:dyDescent="0.25">
      <c r="A402" s="8">
        <v>399</v>
      </c>
      <c r="B402" s="9"/>
      <c r="C402" s="61"/>
      <c r="D402" s="61"/>
      <c r="E402" s="8"/>
      <c r="F402" s="8"/>
      <c r="G402" s="194"/>
      <c r="H402" s="61"/>
      <c r="I402" s="180"/>
      <c r="J402" s="180"/>
      <c r="K402" s="61"/>
      <c r="L402" s="97"/>
    </row>
    <row r="403" spans="1:12" s="10" customFormat="1" ht="22.5" customHeight="1" x14ac:dyDescent="0.25">
      <c r="A403" s="8">
        <v>400</v>
      </c>
      <c r="B403" s="9"/>
      <c r="C403" s="61"/>
      <c r="D403" s="61"/>
      <c r="E403" s="8"/>
      <c r="F403" s="8"/>
      <c r="G403" s="194"/>
      <c r="H403" s="61"/>
      <c r="I403" s="181"/>
      <c r="J403" s="180"/>
      <c r="K403" s="61"/>
      <c r="L403" s="97"/>
    </row>
    <row r="404" spans="1:12" s="10" customFormat="1" ht="22.5" customHeight="1" x14ac:dyDescent="0.25">
      <c r="A404" s="8">
        <v>401</v>
      </c>
      <c r="B404" s="9"/>
      <c r="C404" s="61"/>
      <c r="D404" s="61"/>
      <c r="E404" s="8"/>
      <c r="F404" s="226"/>
      <c r="G404" s="194"/>
      <c r="H404" s="61"/>
      <c r="I404" s="180"/>
      <c r="J404" s="180"/>
      <c r="K404" s="61"/>
      <c r="L404" s="97"/>
    </row>
    <row r="405" spans="1:12" s="10" customFormat="1" ht="22.5" customHeight="1" x14ac:dyDescent="0.25">
      <c r="A405" s="8">
        <v>402</v>
      </c>
      <c r="B405" s="9"/>
      <c r="C405" s="61"/>
      <c r="D405" s="200"/>
      <c r="E405" s="8"/>
      <c r="F405" s="226"/>
      <c r="G405" s="194"/>
      <c r="H405" s="61"/>
      <c r="I405" s="180"/>
      <c r="J405" s="180"/>
      <c r="K405" s="61"/>
      <c r="L405" s="97"/>
    </row>
    <row r="406" spans="1:12" s="25" customFormat="1" ht="22.5" customHeight="1" x14ac:dyDescent="0.25">
      <c r="A406" s="8">
        <v>403</v>
      </c>
      <c r="B406" s="9"/>
      <c r="C406" s="193"/>
      <c r="D406" s="200"/>
      <c r="E406" s="8"/>
      <c r="F406" s="226"/>
      <c r="G406" s="194"/>
      <c r="H406" s="61"/>
      <c r="I406" s="180"/>
      <c r="J406" s="180"/>
      <c r="K406" s="61"/>
      <c r="L406" s="97"/>
    </row>
    <row r="407" spans="1:12" s="10" customFormat="1" ht="22.5" customHeight="1" x14ac:dyDescent="0.25">
      <c r="A407" s="8">
        <v>404</v>
      </c>
      <c r="B407" s="9"/>
      <c r="C407" s="61"/>
      <c r="D407" s="61"/>
      <c r="E407" s="8"/>
      <c r="F407" s="8"/>
      <c r="G407" s="203"/>
      <c r="H407" s="61"/>
      <c r="I407" s="180"/>
      <c r="J407" s="180"/>
      <c r="K407" s="61"/>
      <c r="L407" s="97"/>
    </row>
    <row r="408" spans="1:12" s="10" customFormat="1" ht="22.5" customHeight="1" x14ac:dyDescent="0.25">
      <c r="A408" s="8">
        <v>405</v>
      </c>
      <c r="B408" s="9"/>
      <c r="C408" s="61"/>
      <c r="D408" s="61"/>
      <c r="E408" s="8"/>
      <c r="F408" s="226"/>
      <c r="G408" s="203"/>
      <c r="H408" s="61"/>
      <c r="I408" s="180"/>
      <c r="J408" s="180"/>
      <c r="K408" s="61"/>
      <c r="L408" s="97"/>
    </row>
    <row r="409" spans="1:12" s="10" customFormat="1" ht="22.5" customHeight="1" x14ac:dyDescent="0.25">
      <c r="A409" s="8">
        <v>406</v>
      </c>
      <c r="B409" s="9"/>
      <c r="C409" s="61"/>
      <c r="D409" s="61"/>
      <c r="E409" s="8"/>
      <c r="F409" s="8"/>
      <c r="G409" s="203"/>
      <c r="H409" s="61"/>
      <c r="I409" s="180"/>
      <c r="J409" s="180"/>
      <c r="K409" s="61"/>
      <c r="L409" s="96"/>
    </row>
    <row r="410" spans="1:12" s="10" customFormat="1" ht="22.5" customHeight="1" x14ac:dyDescent="0.25">
      <c r="A410" s="8">
        <v>407</v>
      </c>
      <c r="B410" s="9"/>
      <c r="C410" s="61"/>
      <c r="D410" s="61"/>
      <c r="E410" s="8"/>
      <c r="F410" s="8"/>
      <c r="G410" s="203"/>
      <c r="H410" s="61"/>
      <c r="I410" s="181"/>
      <c r="J410" s="180"/>
      <c r="K410" s="61"/>
      <c r="L410" s="96"/>
    </row>
    <row r="411" spans="1:12" s="10" customFormat="1" ht="22.5" customHeight="1" x14ac:dyDescent="0.25">
      <c r="A411" s="8">
        <v>408</v>
      </c>
      <c r="B411" s="9"/>
      <c r="C411" s="61"/>
      <c r="D411" s="61"/>
      <c r="E411" s="8"/>
      <c r="F411" s="226"/>
      <c r="G411" s="203"/>
      <c r="H411" s="61"/>
      <c r="I411" s="180"/>
      <c r="J411" s="180"/>
      <c r="K411" s="61"/>
      <c r="L411" s="96"/>
    </row>
    <row r="412" spans="1:12" s="10" customFormat="1" ht="22.5" customHeight="1" x14ac:dyDescent="0.25">
      <c r="A412" s="8">
        <v>409</v>
      </c>
      <c r="B412" s="9"/>
      <c r="C412" s="61"/>
      <c r="D412" s="61"/>
      <c r="E412" s="8"/>
      <c r="F412" s="226"/>
      <c r="G412" s="203"/>
      <c r="H412" s="61"/>
      <c r="I412" s="180"/>
      <c r="J412" s="180"/>
      <c r="K412" s="61"/>
      <c r="L412" s="96"/>
    </row>
    <row r="413" spans="1:12" s="10" customFormat="1" ht="22.5" customHeight="1" x14ac:dyDescent="0.25">
      <c r="A413" s="8">
        <v>410</v>
      </c>
      <c r="B413" s="9"/>
      <c r="C413" s="193"/>
      <c r="D413" s="61"/>
      <c r="E413" s="8"/>
      <c r="F413" s="226"/>
      <c r="G413" s="203"/>
      <c r="H413" s="61"/>
      <c r="I413" s="180"/>
      <c r="J413" s="180"/>
      <c r="K413" s="61"/>
      <c r="L413" s="96"/>
    </row>
    <row r="414" spans="1:12" s="10" customFormat="1" ht="22.5" customHeight="1" x14ac:dyDescent="0.25">
      <c r="A414" s="8">
        <v>411</v>
      </c>
      <c r="B414" s="9"/>
      <c r="C414" s="61"/>
      <c r="D414" s="61"/>
      <c r="E414" s="8"/>
      <c r="F414" s="212"/>
      <c r="G414" s="203"/>
      <c r="H414" s="61"/>
      <c r="I414" s="180"/>
      <c r="J414" s="180"/>
      <c r="K414" s="61"/>
      <c r="L414" s="96"/>
    </row>
    <row r="415" spans="1:12" s="10" customFormat="1" ht="22.5" customHeight="1" x14ac:dyDescent="0.25">
      <c r="A415" s="8">
        <v>412</v>
      </c>
      <c r="B415" s="9"/>
      <c r="C415" s="61"/>
      <c r="D415" s="61"/>
      <c r="E415" s="8"/>
      <c r="F415" s="212"/>
      <c r="G415" s="203"/>
      <c r="H415" s="61"/>
      <c r="I415" s="180"/>
      <c r="J415" s="180"/>
      <c r="K415" s="61"/>
      <c r="L415" s="96"/>
    </row>
    <row r="416" spans="1:12" s="10" customFormat="1" ht="22.5" customHeight="1" x14ac:dyDescent="0.25">
      <c r="A416" s="8">
        <v>413</v>
      </c>
      <c r="B416" s="9"/>
      <c r="C416" s="61"/>
      <c r="D416" s="61"/>
      <c r="E416" s="8"/>
      <c r="F416" s="212"/>
      <c r="G416" s="203"/>
      <c r="H416" s="61"/>
      <c r="I416" s="180"/>
      <c r="J416" s="180"/>
      <c r="K416" s="61"/>
      <c r="L416" s="96"/>
    </row>
    <row r="417" spans="1:12" s="10" customFormat="1" ht="22.5" customHeight="1" x14ac:dyDescent="0.25">
      <c r="A417" s="8">
        <v>414</v>
      </c>
      <c r="B417" s="9"/>
      <c r="C417" s="61"/>
      <c r="D417" s="61"/>
      <c r="E417" s="8"/>
      <c r="F417" s="212"/>
      <c r="G417" s="203"/>
      <c r="H417" s="61"/>
      <c r="I417" s="180"/>
      <c r="J417" s="180"/>
      <c r="K417" s="61"/>
      <c r="L417" s="96"/>
    </row>
    <row r="418" spans="1:12" s="10" customFormat="1" ht="22.5" customHeight="1" x14ac:dyDescent="0.25">
      <c r="A418" s="8">
        <v>415</v>
      </c>
      <c r="B418" s="9"/>
      <c r="C418" s="61"/>
      <c r="D418" s="200"/>
      <c r="E418" s="8"/>
      <c r="F418" s="212"/>
      <c r="G418" s="203"/>
      <c r="H418" s="61"/>
      <c r="I418" s="180"/>
      <c r="J418" s="180"/>
      <c r="K418" s="61"/>
      <c r="L418" s="96"/>
    </row>
    <row r="419" spans="1:12" s="10" customFormat="1" ht="22.5" customHeight="1" x14ac:dyDescent="0.25">
      <c r="A419" s="8">
        <v>416</v>
      </c>
      <c r="B419" s="9"/>
      <c r="C419" s="193"/>
      <c r="D419" s="200"/>
      <c r="E419" s="8"/>
      <c r="F419" s="212"/>
      <c r="G419" s="203"/>
      <c r="H419" s="61"/>
      <c r="I419" s="180"/>
      <c r="J419" s="180"/>
      <c r="K419" s="61"/>
      <c r="L419" s="96"/>
    </row>
    <row r="420" spans="1:12" s="10" customFormat="1" ht="22.5" customHeight="1" x14ac:dyDescent="0.25">
      <c r="A420" s="8">
        <v>417</v>
      </c>
      <c r="B420" s="9"/>
      <c r="C420" s="61"/>
      <c r="D420" s="200"/>
      <c r="E420" s="8"/>
      <c r="F420" s="226"/>
      <c r="G420" s="203"/>
      <c r="H420" s="61"/>
      <c r="I420" s="180"/>
      <c r="J420" s="180"/>
      <c r="K420" s="61"/>
      <c r="L420" s="96"/>
    </row>
    <row r="421" spans="1:12" s="10" customFormat="1" ht="22.5" customHeight="1" x14ac:dyDescent="0.25">
      <c r="A421" s="8">
        <v>418</v>
      </c>
      <c r="B421" s="9"/>
      <c r="C421" s="193"/>
      <c r="D421" s="198"/>
      <c r="E421" s="8"/>
      <c r="F421" s="228"/>
      <c r="G421" s="203"/>
      <c r="H421" s="61"/>
      <c r="I421" s="180"/>
      <c r="J421" s="180"/>
      <c r="K421" s="61"/>
      <c r="L421" s="96"/>
    </row>
    <row r="422" spans="1:12" s="10" customFormat="1" ht="22.5" customHeight="1" x14ac:dyDescent="0.25">
      <c r="A422" s="8">
        <v>419</v>
      </c>
      <c r="B422" s="9"/>
      <c r="C422" s="61"/>
      <c r="D422" s="200"/>
      <c r="E422" s="8"/>
      <c r="F422" s="8"/>
      <c r="G422" s="203"/>
      <c r="H422" s="61"/>
      <c r="I422" s="180"/>
      <c r="J422" s="180"/>
      <c r="K422" s="61"/>
      <c r="L422" s="96"/>
    </row>
    <row r="423" spans="1:12" s="10" customFormat="1" ht="22.5" customHeight="1" x14ac:dyDescent="0.25">
      <c r="A423" s="8">
        <v>420</v>
      </c>
      <c r="B423" s="9"/>
      <c r="C423" s="193"/>
      <c r="D423" s="61"/>
      <c r="E423" s="8"/>
      <c r="F423" s="226"/>
      <c r="G423" s="203"/>
      <c r="H423" s="61"/>
      <c r="I423" s="180"/>
      <c r="J423" s="180"/>
      <c r="K423" s="61"/>
      <c r="L423" s="96"/>
    </row>
    <row r="424" spans="1:12" s="10" customFormat="1" ht="22.5" customHeight="1" x14ac:dyDescent="0.25">
      <c r="A424" s="8">
        <v>421</v>
      </c>
      <c r="B424" s="9"/>
      <c r="C424" s="61"/>
      <c r="D424" s="61"/>
      <c r="E424" s="8"/>
      <c r="F424" s="226"/>
      <c r="G424" s="203"/>
      <c r="H424" s="61"/>
      <c r="I424" s="180"/>
      <c r="J424" s="180"/>
      <c r="K424" s="61"/>
      <c r="L424" s="96"/>
    </row>
    <row r="425" spans="1:12" s="10" customFormat="1" ht="22.5" customHeight="1" x14ac:dyDescent="0.25">
      <c r="A425" s="8">
        <v>422</v>
      </c>
      <c r="B425" s="9"/>
      <c r="C425" s="193"/>
      <c r="D425" s="61"/>
      <c r="E425" s="8"/>
      <c r="F425" s="226"/>
      <c r="G425" s="203"/>
      <c r="H425" s="61"/>
      <c r="I425" s="180"/>
      <c r="J425" s="180"/>
      <c r="K425" s="61"/>
      <c r="L425" s="96"/>
    </row>
    <row r="426" spans="1:12" s="10" customFormat="1" ht="22.5" customHeight="1" x14ac:dyDescent="0.25">
      <c r="A426" s="8">
        <v>423</v>
      </c>
      <c r="B426" s="9"/>
      <c r="C426" s="61"/>
      <c r="D426" s="61"/>
      <c r="E426" s="8"/>
      <c r="F426" s="226"/>
      <c r="G426" s="203"/>
      <c r="H426" s="61"/>
      <c r="I426" s="180"/>
      <c r="J426" s="180"/>
      <c r="K426" s="61"/>
      <c r="L426" s="96"/>
    </row>
    <row r="427" spans="1:12" s="10" customFormat="1" ht="22.5" customHeight="1" x14ac:dyDescent="0.25">
      <c r="A427" s="8">
        <v>424</v>
      </c>
      <c r="B427" s="9"/>
      <c r="C427" s="61"/>
      <c r="D427" s="61"/>
      <c r="E427" s="8"/>
      <c r="F427" s="228"/>
      <c r="G427" s="203"/>
      <c r="H427" s="61"/>
      <c r="I427" s="180"/>
      <c r="J427" s="180"/>
      <c r="K427" s="61"/>
      <c r="L427" s="96"/>
    </row>
    <row r="428" spans="1:12" s="10" customFormat="1" ht="22.5" customHeight="1" x14ac:dyDescent="0.25">
      <c r="A428" s="8">
        <v>425</v>
      </c>
      <c r="B428" s="9"/>
      <c r="C428" s="61"/>
      <c r="D428" s="200"/>
      <c r="E428" s="8"/>
      <c r="F428" s="8"/>
      <c r="G428" s="203"/>
      <c r="H428" s="61"/>
      <c r="I428" s="180"/>
      <c r="J428" s="180"/>
      <c r="K428" s="61"/>
      <c r="L428" s="96"/>
    </row>
    <row r="429" spans="1:12" s="10" customFormat="1" ht="22.5" customHeight="1" x14ac:dyDescent="0.25">
      <c r="A429" s="8">
        <v>426</v>
      </c>
      <c r="B429" s="9"/>
      <c r="C429" s="193"/>
      <c r="D429" s="200"/>
      <c r="E429" s="8"/>
      <c r="F429" s="226"/>
      <c r="G429" s="203"/>
      <c r="H429" s="61"/>
      <c r="I429" s="180"/>
      <c r="J429" s="180"/>
      <c r="K429" s="61"/>
      <c r="L429" s="96"/>
    </row>
    <row r="430" spans="1:12" s="10" customFormat="1" ht="22.5" customHeight="1" x14ac:dyDescent="0.25">
      <c r="A430" s="8">
        <v>427</v>
      </c>
      <c r="B430" s="9"/>
      <c r="C430" s="61"/>
      <c r="D430" s="200"/>
      <c r="E430" s="8"/>
      <c r="F430" s="8"/>
      <c r="G430" s="203"/>
      <c r="H430" s="61"/>
      <c r="I430" s="181"/>
      <c r="J430" s="180"/>
      <c r="K430" s="61"/>
      <c r="L430" s="96"/>
    </row>
    <row r="431" spans="1:12" s="10" customFormat="1" ht="22.5" customHeight="1" x14ac:dyDescent="0.25">
      <c r="A431" s="8">
        <v>428</v>
      </c>
      <c r="B431" s="9"/>
      <c r="C431" s="193"/>
      <c r="D431" s="200"/>
      <c r="E431" s="8"/>
      <c r="F431" s="226"/>
      <c r="G431" s="203"/>
      <c r="H431" s="61"/>
      <c r="I431" s="180"/>
      <c r="J431" s="180"/>
      <c r="K431" s="61"/>
      <c r="L431" s="96"/>
    </row>
    <row r="432" spans="1:12" s="10" customFormat="1" ht="22.5" customHeight="1" x14ac:dyDescent="0.25">
      <c r="A432" s="8">
        <v>429</v>
      </c>
      <c r="B432" s="9"/>
      <c r="C432" s="193"/>
      <c r="D432" s="200"/>
      <c r="E432" s="8"/>
      <c r="F432" s="226"/>
      <c r="G432" s="203"/>
      <c r="H432" s="61"/>
      <c r="I432" s="181"/>
      <c r="J432" s="180"/>
      <c r="K432" s="61"/>
      <c r="L432" s="96"/>
    </row>
    <row r="433" spans="1:12" s="10" customFormat="1" ht="22.5" customHeight="1" x14ac:dyDescent="0.25">
      <c r="A433" s="8">
        <v>430</v>
      </c>
      <c r="B433" s="9"/>
      <c r="C433" s="196"/>
      <c r="D433" s="200"/>
      <c r="E433" s="8"/>
      <c r="F433" s="226"/>
      <c r="G433" s="203"/>
      <c r="H433" s="61"/>
      <c r="I433" s="180"/>
      <c r="J433" s="180"/>
      <c r="K433" s="61"/>
      <c r="L433" s="96"/>
    </row>
    <row r="434" spans="1:12" s="10" customFormat="1" ht="22.5" customHeight="1" x14ac:dyDescent="0.25">
      <c r="A434" s="8">
        <v>431</v>
      </c>
      <c r="B434" s="9"/>
      <c r="C434" s="61"/>
      <c r="D434" s="200"/>
      <c r="E434" s="8"/>
      <c r="F434" s="226"/>
      <c r="G434" s="203"/>
      <c r="H434" s="61"/>
      <c r="I434" s="181"/>
      <c r="J434" s="180"/>
      <c r="K434" s="61"/>
      <c r="L434" s="96"/>
    </row>
    <row r="435" spans="1:12" s="10" customFormat="1" ht="22.5" customHeight="1" x14ac:dyDescent="0.25">
      <c r="A435" s="8">
        <v>432</v>
      </c>
      <c r="B435" s="9"/>
      <c r="C435" s="61"/>
      <c r="D435" s="200"/>
      <c r="E435" s="8"/>
      <c r="F435" s="226"/>
      <c r="G435" s="203"/>
      <c r="H435" s="61"/>
      <c r="I435" s="180"/>
      <c r="J435" s="180"/>
      <c r="K435" s="61"/>
      <c r="L435" s="96"/>
    </row>
    <row r="436" spans="1:12" s="10" customFormat="1" ht="22.5" customHeight="1" x14ac:dyDescent="0.25">
      <c r="A436" s="8">
        <v>433</v>
      </c>
      <c r="B436" s="9"/>
      <c r="C436" s="61"/>
      <c r="D436" s="200"/>
      <c r="E436" s="8"/>
      <c r="F436" s="226"/>
      <c r="G436" s="203"/>
      <c r="H436" s="61"/>
      <c r="I436" s="180"/>
      <c r="J436" s="180"/>
      <c r="K436" s="61"/>
      <c r="L436" s="96"/>
    </row>
    <row r="437" spans="1:12" s="10" customFormat="1" ht="22.5" customHeight="1" x14ac:dyDescent="0.25">
      <c r="A437" s="8">
        <v>434</v>
      </c>
      <c r="B437" s="9"/>
      <c r="C437" s="61"/>
      <c r="D437" s="200"/>
      <c r="E437" s="8"/>
      <c r="F437" s="8"/>
      <c r="G437" s="203"/>
      <c r="H437" s="61"/>
      <c r="I437" s="181"/>
      <c r="J437" s="180"/>
      <c r="K437" s="61"/>
      <c r="L437" s="96"/>
    </row>
    <row r="438" spans="1:12" s="10" customFormat="1" ht="22.5" customHeight="1" x14ac:dyDescent="0.25">
      <c r="A438" s="8">
        <v>435</v>
      </c>
      <c r="B438" s="9"/>
      <c r="C438" s="61"/>
      <c r="D438" s="200"/>
      <c r="E438" s="8"/>
      <c r="F438" s="197"/>
      <c r="G438" s="203"/>
      <c r="H438" s="61"/>
      <c r="I438" s="181"/>
      <c r="J438" s="180"/>
      <c r="K438" s="61"/>
      <c r="L438" s="96"/>
    </row>
    <row r="439" spans="1:12" s="10" customFormat="1" ht="22.5" customHeight="1" x14ac:dyDescent="0.25">
      <c r="A439" s="8">
        <v>436</v>
      </c>
      <c r="B439" s="9"/>
      <c r="C439" s="61"/>
      <c r="D439" s="200"/>
      <c r="E439" s="197"/>
      <c r="F439" s="212"/>
      <c r="G439" s="203"/>
      <c r="H439" s="61"/>
      <c r="I439" s="182"/>
      <c r="J439" s="180"/>
      <c r="K439" s="61"/>
      <c r="L439" s="96"/>
    </row>
    <row r="440" spans="1:12" s="10" customFormat="1" ht="22.5" customHeight="1" x14ac:dyDescent="0.25">
      <c r="A440" s="8">
        <v>437</v>
      </c>
      <c r="B440" s="9"/>
      <c r="C440" s="193"/>
      <c r="D440" s="61"/>
      <c r="E440" s="202"/>
      <c r="F440" s="197"/>
      <c r="G440" s="203"/>
      <c r="H440" s="61"/>
      <c r="I440" s="183"/>
      <c r="J440" s="180"/>
      <c r="K440" s="61"/>
      <c r="L440" s="96"/>
    </row>
    <row r="441" spans="1:12" s="10" customFormat="1" ht="22.5" customHeight="1" x14ac:dyDescent="0.25">
      <c r="A441" s="8">
        <v>438</v>
      </c>
      <c r="B441" s="9"/>
      <c r="C441" s="61"/>
      <c r="D441" s="61"/>
      <c r="E441" s="8"/>
      <c r="F441" s="8"/>
      <c r="G441" s="194"/>
      <c r="H441" s="61"/>
      <c r="I441" s="180"/>
      <c r="J441" s="180"/>
      <c r="K441" s="61"/>
      <c r="L441" s="96"/>
    </row>
    <row r="442" spans="1:12" s="10" customFormat="1" ht="22.5" customHeight="1" x14ac:dyDescent="0.25">
      <c r="A442" s="8">
        <v>439</v>
      </c>
      <c r="B442" s="9"/>
      <c r="C442" s="61"/>
      <c r="D442" s="61"/>
      <c r="E442" s="8"/>
      <c r="F442" s="226"/>
      <c r="G442" s="194"/>
      <c r="H442" s="61"/>
      <c r="I442" s="180"/>
      <c r="J442" s="180"/>
      <c r="K442" s="61"/>
      <c r="L442" s="96"/>
    </row>
    <row r="443" spans="1:12" s="10" customFormat="1" ht="22.5" customHeight="1" x14ac:dyDescent="0.25">
      <c r="A443" s="8">
        <v>440</v>
      </c>
      <c r="B443" s="9"/>
      <c r="C443" s="61"/>
      <c r="D443" s="61"/>
      <c r="E443" s="8"/>
      <c r="F443" s="8"/>
      <c r="G443" s="194"/>
      <c r="H443" s="61"/>
      <c r="I443" s="180"/>
      <c r="J443" s="180"/>
      <c r="K443" s="61"/>
      <c r="L443" s="96"/>
    </row>
    <row r="444" spans="1:12" s="10" customFormat="1" ht="22.5" customHeight="1" x14ac:dyDescent="0.25">
      <c r="A444" s="8">
        <v>441</v>
      </c>
      <c r="B444" s="9"/>
      <c r="C444" s="61"/>
      <c r="D444" s="61"/>
      <c r="E444" s="8"/>
      <c r="F444" s="8"/>
      <c r="G444" s="194"/>
      <c r="H444" s="61"/>
      <c r="I444" s="181"/>
      <c r="J444" s="180"/>
      <c r="K444" s="61"/>
      <c r="L444" s="96"/>
    </row>
    <row r="445" spans="1:12" s="10" customFormat="1" ht="22.5" customHeight="1" x14ac:dyDescent="0.25">
      <c r="A445" s="8">
        <v>442</v>
      </c>
      <c r="B445" s="9"/>
      <c r="C445" s="61"/>
      <c r="D445" s="61"/>
      <c r="E445" s="8"/>
      <c r="F445" s="226"/>
      <c r="G445" s="194"/>
      <c r="H445" s="61"/>
      <c r="I445" s="180"/>
      <c r="J445" s="180"/>
      <c r="K445" s="61"/>
      <c r="L445" s="96"/>
    </row>
    <row r="446" spans="1:12" s="10" customFormat="1" ht="22.5" customHeight="1" x14ac:dyDescent="0.25">
      <c r="A446" s="8">
        <v>443</v>
      </c>
      <c r="B446" s="9"/>
      <c r="C446" s="61"/>
      <c r="D446" s="61"/>
      <c r="E446" s="8"/>
      <c r="F446" s="226"/>
      <c r="G446" s="194"/>
      <c r="H446" s="61"/>
      <c r="I446" s="180"/>
      <c r="J446" s="180"/>
      <c r="K446" s="61"/>
      <c r="L446" s="96"/>
    </row>
    <row r="447" spans="1:12" s="10" customFormat="1" ht="22.5" customHeight="1" x14ac:dyDescent="0.25">
      <c r="A447" s="8">
        <v>444</v>
      </c>
      <c r="B447" s="9"/>
      <c r="C447" s="193"/>
      <c r="D447" s="200"/>
      <c r="E447" s="8"/>
      <c r="F447" s="226"/>
      <c r="G447" s="194"/>
      <c r="H447" s="61"/>
      <c r="I447" s="180"/>
      <c r="J447" s="180"/>
      <c r="K447" s="61"/>
      <c r="L447" s="96"/>
    </row>
    <row r="448" spans="1:12" s="10" customFormat="1" ht="22.5" customHeight="1" x14ac:dyDescent="0.25">
      <c r="A448" s="8">
        <v>445</v>
      </c>
      <c r="B448" s="9"/>
      <c r="C448" s="61"/>
      <c r="D448" s="200"/>
      <c r="E448" s="8"/>
      <c r="F448" s="212"/>
      <c r="G448" s="194"/>
      <c r="H448" s="61"/>
      <c r="I448" s="180"/>
      <c r="J448" s="180"/>
      <c r="K448" s="61"/>
      <c r="L448" s="96"/>
    </row>
    <row r="449" spans="1:12" s="10" customFormat="1" ht="22.5" customHeight="1" x14ac:dyDescent="0.25">
      <c r="A449" s="8">
        <v>446</v>
      </c>
      <c r="B449" s="9"/>
      <c r="C449" s="61"/>
      <c r="D449" s="200"/>
      <c r="E449" s="8"/>
      <c r="F449" s="212"/>
      <c r="G449" s="194"/>
      <c r="H449" s="61"/>
      <c r="I449" s="180"/>
      <c r="J449" s="180"/>
      <c r="K449" s="61"/>
      <c r="L449" s="96"/>
    </row>
    <row r="450" spans="1:12" s="10" customFormat="1" ht="22.5" customHeight="1" x14ac:dyDescent="0.25">
      <c r="A450" s="8">
        <v>447</v>
      </c>
      <c r="B450" s="9"/>
      <c r="C450" s="61"/>
      <c r="D450" s="200"/>
      <c r="E450" s="8"/>
      <c r="F450" s="212"/>
      <c r="G450" s="194"/>
      <c r="H450" s="61"/>
      <c r="I450" s="180"/>
      <c r="J450" s="180"/>
      <c r="K450" s="61"/>
      <c r="L450" s="96"/>
    </row>
    <row r="451" spans="1:12" s="10" customFormat="1" ht="22.5" customHeight="1" x14ac:dyDescent="0.25">
      <c r="A451" s="8">
        <v>448</v>
      </c>
      <c r="B451" s="9"/>
      <c r="C451" s="61"/>
      <c r="D451" s="200"/>
      <c r="E451" s="8"/>
      <c r="F451" s="212"/>
      <c r="G451" s="194"/>
      <c r="H451" s="61"/>
      <c r="I451" s="180"/>
      <c r="J451" s="180"/>
      <c r="K451" s="61"/>
      <c r="L451" s="96"/>
    </row>
    <row r="452" spans="1:12" s="10" customFormat="1" ht="22.5" customHeight="1" x14ac:dyDescent="0.25">
      <c r="A452" s="8">
        <v>449</v>
      </c>
      <c r="B452" s="9"/>
      <c r="C452" s="61"/>
      <c r="D452" s="61"/>
      <c r="E452" s="8"/>
      <c r="F452" s="8"/>
      <c r="G452" s="194"/>
      <c r="H452" s="61"/>
      <c r="I452" s="180"/>
      <c r="J452" s="180"/>
      <c r="K452" s="61"/>
      <c r="L452" s="96"/>
    </row>
    <row r="453" spans="1:12" s="10" customFormat="1" ht="22.5" customHeight="1" x14ac:dyDescent="0.25">
      <c r="A453" s="8">
        <v>450</v>
      </c>
      <c r="B453" s="9"/>
      <c r="C453" s="61"/>
      <c r="D453" s="61"/>
      <c r="E453" s="8"/>
      <c r="F453" s="8"/>
      <c r="G453" s="194"/>
      <c r="H453" s="61"/>
      <c r="I453" s="180"/>
      <c r="J453" s="180"/>
      <c r="K453" s="61"/>
      <c r="L453" s="96"/>
    </row>
    <row r="454" spans="1:12" s="10" customFormat="1" ht="22.5" customHeight="1" x14ac:dyDescent="0.25">
      <c r="A454" s="8">
        <v>451</v>
      </c>
      <c r="B454" s="9"/>
      <c r="C454" s="61"/>
      <c r="D454" s="198"/>
      <c r="E454" s="8"/>
      <c r="F454" s="226"/>
      <c r="G454" s="194"/>
      <c r="H454" s="61"/>
      <c r="I454" s="180"/>
      <c r="J454" s="180"/>
      <c r="K454" s="61"/>
      <c r="L454" s="96"/>
    </row>
    <row r="455" spans="1:12" s="10" customFormat="1" ht="22.5" customHeight="1" x14ac:dyDescent="0.25">
      <c r="A455" s="8">
        <v>452</v>
      </c>
      <c r="B455" s="9"/>
      <c r="C455" s="193"/>
      <c r="D455" s="198"/>
      <c r="E455" s="8"/>
      <c r="F455" s="228"/>
      <c r="G455" s="194"/>
      <c r="H455" s="61"/>
      <c r="I455" s="180"/>
      <c r="J455" s="180"/>
      <c r="K455" s="61"/>
      <c r="L455" s="96"/>
    </row>
    <row r="456" spans="1:12" s="10" customFormat="1" ht="22.5" customHeight="1" x14ac:dyDescent="0.25">
      <c r="A456" s="8">
        <v>453</v>
      </c>
      <c r="B456" s="9"/>
      <c r="C456" s="61"/>
      <c r="D456" s="198"/>
      <c r="E456" s="8"/>
      <c r="F456" s="228"/>
      <c r="G456" s="194"/>
      <c r="H456" s="61"/>
      <c r="I456" s="180"/>
      <c r="J456" s="180"/>
      <c r="K456" s="61"/>
      <c r="L456" s="96"/>
    </row>
    <row r="457" spans="1:12" s="10" customFormat="1" ht="22.5" customHeight="1" x14ac:dyDescent="0.25">
      <c r="A457" s="8">
        <v>454</v>
      </c>
      <c r="B457" s="9"/>
      <c r="C457" s="193"/>
      <c r="D457" s="198"/>
      <c r="E457" s="8"/>
      <c r="F457" s="228"/>
      <c r="G457" s="194"/>
      <c r="H457" s="61"/>
      <c r="I457" s="180"/>
      <c r="J457" s="180"/>
      <c r="K457" s="61"/>
      <c r="L457" s="96"/>
    </row>
    <row r="458" spans="1:12" s="10" customFormat="1" ht="22.5" customHeight="1" x14ac:dyDescent="0.25">
      <c r="A458" s="8">
        <v>455</v>
      </c>
      <c r="B458" s="9"/>
      <c r="C458" s="61"/>
      <c r="D458" s="61"/>
      <c r="E458" s="8"/>
      <c r="F458" s="226"/>
      <c r="G458" s="194"/>
      <c r="H458" s="61"/>
      <c r="I458" s="180"/>
      <c r="J458" s="180"/>
      <c r="K458" s="61"/>
      <c r="L458" s="96"/>
    </row>
    <row r="459" spans="1:12" s="10" customFormat="1" ht="22.5" customHeight="1" x14ac:dyDescent="0.25">
      <c r="A459" s="8">
        <v>456</v>
      </c>
      <c r="B459" s="9"/>
      <c r="C459" s="193"/>
      <c r="D459" s="61"/>
      <c r="E459" s="8"/>
      <c r="F459" s="226"/>
      <c r="G459" s="194"/>
      <c r="H459" s="61"/>
      <c r="I459" s="180"/>
      <c r="J459" s="180"/>
      <c r="K459" s="61"/>
      <c r="L459" s="96"/>
    </row>
    <row r="460" spans="1:12" s="10" customFormat="1" ht="22.5" customHeight="1" x14ac:dyDescent="0.25">
      <c r="A460" s="8">
        <v>457</v>
      </c>
      <c r="B460" s="9"/>
      <c r="C460" s="61"/>
      <c r="D460" s="61"/>
      <c r="E460" s="8"/>
      <c r="F460" s="226"/>
      <c r="G460" s="194"/>
      <c r="H460" s="61"/>
      <c r="I460" s="180"/>
      <c r="J460" s="180"/>
      <c r="K460" s="61"/>
      <c r="L460" s="96"/>
    </row>
    <row r="461" spans="1:12" s="10" customFormat="1" ht="22.5" customHeight="1" x14ac:dyDescent="0.25">
      <c r="A461" s="8">
        <v>458</v>
      </c>
      <c r="B461" s="9"/>
      <c r="C461" s="193"/>
      <c r="D461" s="198"/>
      <c r="E461" s="8"/>
      <c r="F461" s="228"/>
      <c r="G461" s="194"/>
      <c r="H461" s="61"/>
      <c r="I461" s="180"/>
      <c r="J461" s="180"/>
      <c r="K461" s="61"/>
      <c r="L461" s="96"/>
    </row>
    <row r="462" spans="1:12" s="10" customFormat="1" ht="22.5" customHeight="1" x14ac:dyDescent="0.25">
      <c r="A462" s="8">
        <v>459</v>
      </c>
      <c r="B462" s="9"/>
      <c r="C462" s="61"/>
      <c r="D462" s="61"/>
      <c r="E462" s="197"/>
      <c r="F462" s="197"/>
      <c r="G462" s="194"/>
      <c r="H462" s="61"/>
      <c r="I462" s="182"/>
      <c r="J462" s="180"/>
      <c r="K462" s="61"/>
      <c r="L462" s="96"/>
    </row>
    <row r="463" spans="1:12" s="10" customFormat="1" ht="22.5" customHeight="1" x14ac:dyDescent="0.25">
      <c r="A463" s="8">
        <v>460</v>
      </c>
      <c r="B463" s="9"/>
      <c r="C463" s="61"/>
      <c r="D463" s="198"/>
      <c r="E463" s="8"/>
      <c r="F463" s="8"/>
      <c r="G463" s="194"/>
      <c r="H463" s="61"/>
      <c r="I463" s="180"/>
      <c r="J463" s="180"/>
      <c r="K463" s="61"/>
      <c r="L463" s="96"/>
    </row>
    <row r="464" spans="1:12" s="10" customFormat="1" ht="22.5" customHeight="1" x14ac:dyDescent="0.25">
      <c r="A464" s="8">
        <v>461</v>
      </c>
      <c r="B464" s="9"/>
      <c r="C464" s="193"/>
      <c r="D464" s="198"/>
      <c r="E464" s="8"/>
      <c r="F464" s="8"/>
      <c r="G464" s="194"/>
      <c r="H464" s="61"/>
      <c r="I464" s="180"/>
      <c r="J464" s="180"/>
      <c r="K464" s="61"/>
      <c r="L464" s="96"/>
    </row>
    <row r="465" spans="1:12" s="10" customFormat="1" ht="22.5" customHeight="1" x14ac:dyDescent="0.25">
      <c r="A465" s="8">
        <v>462</v>
      </c>
      <c r="B465" s="9"/>
      <c r="C465" s="61"/>
      <c r="D465" s="200"/>
      <c r="E465" s="8"/>
      <c r="F465" s="226"/>
      <c r="G465" s="194"/>
      <c r="H465" s="61"/>
      <c r="I465" s="181"/>
      <c r="J465" s="180"/>
      <c r="K465" s="61"/>
      <c r="L465" s="96"/>
    </row>
    <row r="466" spans="1:12" s="10" customFormat="1" ht="22.5" customHeight="1" x14ac:dyDescent="0.25">
      <c r="A466" s="8">
        <v>463</v>
      </c>
      <c r="B466" s="9"/>
      <c r="C466" s="61"/>
      <c r="D466" s="200"/>
      <c r="E466" s="8"/>
      <c r="F466" s="226"/>
      <c r="G466" s="194"/>
      <c r="H466" s="61"/>
      <c r="I466" s="180"/>
      <c r="J466" s="180"/>
      <c r="K466" s="61"/>
      <c r="L466" s="96"/>
    </row>
    <row r="467" spans="1:12" s="10" customFormat="1" ht="22.5" customHeight="1" x14ac:dyDescent="0.25">
      <c r="A467" s="8">
        <v>464</v>
      </c>
      <c r="B467" s="9"/>
      <c r="C467" s="61"/>
      <c r="D467" s="200"/>
      <c r="E467" s="8"/>
      <c r="F467" s="226"/>
      <c r="G467" s="194"/>
      <c r="H467" s="61"/>
      <c r="I467" s="180"/>
      <c r="J467" s="180"/>
      <c r="K467" s="61"/>
      <c r="L467" s="96"/>
    </row>
    <row r="468" spans="1:12" s="10" customFormat="1" ht="22.5" customHeight="1" x14ac:dyDescent="0.25">
      <c r="A468" s="8">
        <v>465</v>
      </c>
      <c r="B468" s="9"/>
      <c r="C468" s="61"/>
      <c r="D468" s="61"/>
      <c r="E468" s="8"/>
      <c r="F468" s="8"/>
      <c r="G468" s="194"/>
      <c r="H468" s="61"/>
      <c r="I468" s="180"/>
      <c r="J468" s="180"/>
      <c r="K468" s="61"/>
      <c r="L468" s="96"/>
    </row>
    <row r="469" spans="1:12" s="10" customFormat="1" ht="22.5" customHeight="1" x14ac:dyDescent="0.25">
      <c r="A469" s="8">
        <v>466</v>
      </c>
      <c r="B469" s="9"/>
      <c r="C469" s="61"/>
      <c r="D469" s="61"/>
      <c r="E469" s="8"/>
      <c r="F469" s="226"/>
      <c r="G469" s="194"/>
      <c r="H469" s="61"/>
      <c r="I469" s="180"/>
      <c r="J469" s="180"/>
      <c r="K469" s="61"/>
      <c r="L469" s="96"/>
    </row>
    <row r="470" spans="1:12" s="10" customFormat="1" ht="22.5" customHeight="1" x14ac:dyDescent="0.25">
      <c r="A470" s="8">
        <v>467</v>
      </c>
      <c r="B470" s="9"/>
      <c r="C470" s="61"/>
      <c r="D470" s="61"/>
      <c r="E470" s="8"/>
      <c r="F470" s="8"/>
      <c r="G470" s="194"/>
      <c r="H470" s="61"/>
      <c r="I470" s="180"/>
      <c r="J470" s="180"/>
      <c r="K470" s="61"/>
      <c r="L470" s="96"/>
    </row>
    <row r="471" spans="1:12" s="10" customFormat="1" ht="22.5" customHeight="1" x14ac:dyDescent="0.25">
      <c r="A471" s="8">
        <v>468</v>
      </c>
      <c r="B471" s="9"/>
      <c r="C471" s="61"/>
      <c r="D471" s="61"/>
      <c r="E471" s="8"/>
      <c r="F471" s="8"/>
      <c r="G471" s="194"/>
      <c r="H471" s="61"/>
      <c r="I471" s="181"/>
      <c r="J471" s="180"/>
      <c r="K471" s="61"/>
      <c r="L471" s="96"/>
    </row>
    <row r="472" spans="1:12" s="10" customFormat="1" ht="22.5" customHeight="1" x14ac:dyDescent="0.25">
      <c r="A472" s="8">
        <v>469</v>
      </c>
      <c r="B472" s="9"/>
      <c r="C472" s="61"/>
      <c r="D472" s="61"/>
      <c r="E472" s="8"/>
      <c r="F472" s="226"/>
      <c r="G472" s="194"/>
      <c r="H472" s="61"/>
      <c r="I472" s="180"/>
      <c r="J472" s="180"/>
      <c r="K472" s="61"/>
      <c r="L472" s="96"/>
    </row>
    <row r="473" spans="1:12" s="10" customFormat="1" ht="22.5" customHeight="1" x14ac:dyDescent="0.25">
      <c r="A473" s="8">
        <v>470</v>
      </c>
      <c r="B473" s="9"/>
      <c r="C473" s="61"/>
      <c r="D473" s="61"/>
      <c r="E473" s="8"/>
      <c r="F473" s="226"/>
      <c r="G473" s="194"/>
      <c r="H473" s="61"/>
      <c r="I473" s="180"/>
      <c r="J473" s="180"/>
      <c r="K473" s="61"/>
      <c r="L473" s="96"/>
    </row>
    <row r="474" spans="1:12" s="10" customFormat="1" ht="22.5" customHeight="1" x14ac:dyDescent="0.25">
      <c r="A474" s="8">
        <v>471</v>
      </c>
      <c r="B474" s="9"/>
      <c r="C474" s="193"/>
      <c r="D474" s="61"/>
      <c r="E474" s="8"/>
      <c r="F474" s="226"/>
      <c r="G474" s="194"/>
      <c r="H474" s="61"/>
      <c r="I474" s="180"/>
      <c r="J474" s="180"/>
      <c r="K474" s="61"/>
      <c r="L474" s="96"/>
    </row>
    <row r="475" spans="1:12" s="10" customFormat="1" ht="22.5" customHeight="1" x14ac:dyDescent="0.25">
      <c r="A475" s="8">
        <v>472</v>
      </c>
      <c r="B475" s="9"/>
      <c r="C475" s="61"/>
      <c r="D475" s="61"/>
      <c r="E475" s="8"/>
      <c r="F475" s="212"/>
      <c r="G475" s="194"/>
      <c r="H475" s="61"/>
      <c r="I475" s="180"/>
      <c r="J475" s="180"/>
      <c r="K475" s="61"/>
      <c r="L475" s="96"/>
    </row>
    <row r="476" spans="1:12" s="10" customFormat="1" ht="22.5" customHeight="1" x14ac:dyDescent="0.25">
      <c r="A476" s="8">
        <v>473</v>
      </c>
      <c r="B476" s="9"/>
      <c r="C476" s="61"/>
      <c r="D476" s="61"/>
      <c r="E476" s="8"/>
      <c r="F476" s="212"/>
      <c r="G476" s="194"/>
      <c r="H476" s="61"/>
      <c r="I476" s="180"/>
      <c r="J476" s="180"/>
      <c r="K476" s="61"/>
      <c r="L476" s="96"/>
    </row>
    <row r="477" spans="1:12" s="10" customFormat="1" ht="22.5" customHeight="1" x14ac:dyDescent="0.25">
      <c r="A477" s="8">
        <v>474</v>
      </c>
      <c r="B477" s="9"/>
      <c r="C477" s="61"/>
      <c r="D477" s="61"/>
      <c r="E477" s="8"/>
      <c r="F477" s="212"/>
      <c r="G477" s="194"/>
      <c r="H477" s="61"/>
      <c r="I477" s="180"/>
      <c r="J477" s="180"/>
      <c r="K477" s="61"/>
      <c r="L477" s="96"/>
    </row>
    <row r="478" spans="1:12" s="10" customFormat="1" ht="22.5" customHeight="1" x14ac:dyDescent="0.25">
      <c r="A478" s="8">
        <v>475</v>
      </c>
      <c r="B478" s="9"/>
      <c r="C478" s="61"/>
      <c r="D478" s="61"/>
      <c r="E478" s="8"/>
      <c r="F478" s="212"/>
      <c r="G478" s="194"/>
      <c r="H478" s="61"/>
      <c r="I478" s="180"/>
      <c r="J478" s="180"/>
      <c r="K478" s="61"/>
      <c r="L478" s="96"/>
    </row>
    <row r="479" spans="1:12" s="10" customFormat="1" ht="22.5" customHeight="1" x14ac:dyDescent="0.25">
      <c r="A479" s="8">
        <v>476</v>
      </c>
      <c r="B479" s="9"/>
      <c r="C479" s="61"/>
      <c r="D479" s="61"/>
      <c r="E479" s="8"/>
      <c r="F479" s="8"/>
      <c r="G479" s="194"/>
      <c r="H479" s="61"/>
      <c r="I479" s="180"/>
      <c r="J479" s="180"/>
      <c r="K479" s="61"/>
      <c r="L479" s="96"/>
    </row>
    <row r="480" spans="1:12" s="10" customFormat="1" ht="22.5" customHeight="1" x14ac:dyDescent="0.25">
      <c r="A480" s="8">
        <v>477</v>
      </c>
      <c r="B480" s="9"/>
      <c r="C480" s="61"/>
      <c r="D480" s="61"/>
      <c r="E480" s="8"/>
      <c r="F480" s="8"/>
      <c r="G480" s="194"/>
      <c r="H480" s="61"/>
      <c r="I480" s="180"/>
      <c r="J480" s="180"/>
      <c r="K480" s="61"/>
      <c r="L480" s="96"/>
    </row>
    <row r="481" spans="1:12" s="10" customFormat="1" ht="22.5" customHeight="1" x14ac:dyDescent="0.25">
      <c r="A481" s="8">
        <v>478</v>
      </c>
      <c r="B481" s="9"/>
      <c r="C481" s="61"/>
      <c r="D481" s="61"/>
      <c r="E481" s="8"/>
      <c r="F481" s="226"/>
      <c r="G481" s="194"/>
      <c r="H481" s="61"/>
      <c r="I481" s="180"/>
      <c r="J481" s="180"/>
      <c r="K481" s="61"/>
      <c r="L481" s="96"/>
    </row>
    <row r="482" spans="1:12" s="10" customFormat="1" ht="22.5" customHeight="1" x14ac:dyDescent="0.25">
      <c r="A482" s="8">
        <v>479</v>
      </c>
      <c r="B482" s="9"/>
      <c r="C482" s="193"/>
      <c r="D482" s="61"/>
      <c r="E482" s="8"/>
      <c r="F482" s="228"/>
      <c r="G482" s="194"/>
      <c r="H482" s="61"/>
      <c r="I482" s="180"/>
      <c r="J482" s="180"/>
      <c r="K482" s="61"/>
      <c r="L482" s="96"/>
    </row>
    <row r="483" spans="1:12" s="10" customFormat="1" ht="22.5" customHeight="1" x14ac:dyDescent="0.25">
      <c r="A483" s="8">
        <v>480</v>
      </c>
      <c r="B483" s="9"/>
      <c r="C483" s="61"/>
      <c r="D483" s="61"/>
      <c r="E483" s="8"/>
      <c r="F483" s="228"/>
      <c r="G483" s="194"/>
      <c r="H483" s="61"/>
      <c r="I483" s="180"/>
      <c r="J483" s="180"/>
      <c r="K483" s="61"/>
      <c r="L483" s="96"/>
    </row>
    <row r="484" spans="1:12" s="10" customFormat="1" ht="22.5" customHeight="1" x14ac:dyDescent="0.25">
      <c r="A484" s="8">
        <v>481</v>
      </c>
      <c r="B484" s="9"/>
      <c r="C484" s="193"/>
      <c r="D484" s="61"/>
      <c r="E484" s="8"/>
      <c r="F484" s="228"/>
      <c r="G484" s="194"/>
      <c r="H484" s="61"/>
      <c r="I484" s="180"/>
      <c r="J484" s="180"/>
      <c r="K484" s="61"/>
      <c r="L484" s="96"/>
    </row>
    <row r="485" spans="1:12" s="10" customFormat="1" ht="22.5" customHeight="1" x14ac:dyDescent="0.25">
      <c r="A485" s="8">
        <v>482</v>
      </c>
      <c r="B485" s="9"/>
      <c r="C485" s="61"/>
      <c r="D485" s="61"/>
      <c r="E485" s="8"/>
      <c r="F485" s="226"/>
      <c r="G485" s="194"/>
      <c r="H485" s="61"/>
      <c r="I485" s="180"/>
      <c r="J485" s="180"/>
      <c r="K485" s="61"/>
      <c r="L485" s="96"/>
    </row>
    <row r="486" spans="1:12" s="10" customFormat="1" ht="22.5" customHeight="1" x14ac:dyDescent="0.25">
      <c r="A486" s="8">
        <v>483</v>
      </c>
      <c r="B486" s="9"/>
      <c r="C486" s="193"/>
      <c r="D486" s="61"/>
      <c r="E486" s="8"/>
      <c r="F486" s="226"/>
      <c r="G486" s="194"/>
      <c r="H486" s="61"/>
      <c r="I486" s="180"/>
      <c r="J486" s="180"/>
      <c r="K486" s="61"/>
      <c r="L486" s="96"/>
    </row>
    <row r="487" spans="1:12" s="10" customFormat="1" ht="22.5" customHeight="1" x14ac:dyDescent="0.25">
      <c r="A487" s="8">
        <v>484</v>
      </c>
      <c r="B487" s="9"/>
      <c r="C487" s="61"/>
      <c r="D487" s="61"/>
      <c r="E487" s="8"/>
      <c r="F487" s="226"/>
      <c r="G487" s="194"/>
      <c r="H487" s="61"/>
      <c r="I487" s="180"/>
      <c r="J487" s="180"/>
      <c r="K487" s="61"/>
      <c r="L487" s="96"/>
    </row>
    <row r="488" spans="1:12" s="10" customFormat="1" ht="22.5" customHeight="1" x14ac:dyDescent="0.25">
      <c r="A488" s="8">
        <v>485</v>
      </c>
      <c r="B488" s="9"/>
      <c r="C488" s="193"/>
      <c r="D488" s="61"/>
      <c r="E488" s="8"/>
      <c r="F488" s="228"/>
      <c r="G488" s="194"/>
      <c r="H488" s="61"/>
      <c r="I488" s="180"/>
      <c r="J488" s="180"/>
      <c r="K488" s="61"/>
      <c r="L488" s="96"/>
    </row>
    <row r="489" spans="1:12" s="10" customFormat="1" ht="22.5" customHeight="1" x14ac:dyDescent="0.25">
      <c r="A489" s="8">
        <v>486</v>
      </c>
      <c r="B489" s="9"/>
      <c r="C489" s="61"/>
      <c r="D489" s="61"/>
      <c r="E489" s="197"/>
      <c r="F489" s="197"/>
      <c r="G489" s="194"/>
      <c r="H489" s="61"/>
      <c r="I489" s="182"/>
      <c r="J489" s="180"/>
      <c r="K489" s="61"/>
      <c r="L489" s="96"/>
    </row>
    <row r="490" spans="1:12" s="10" customFormat="1" ht="22.5" customHeight="1" x14ac:dyDescent="0.25">
      <c r="A490" s="8">
        <v>487</v>
      </c>
      <c r="B490" s="9"/>
      <c r="C490" s="61"/>
      <c r="D490" s="61"/>
      <c r="E490" s="8"/>
      <c r="F490" s="8"/>
      <c r="G490" s="194"/>
      <c r="H490" s="61"/>
      <c r="I490" s="180"/>
      <c r="J490" s="180"/>
      <c r="K490" s="61"/>
      <c r="L490" s="96"/>
    </row>
    <row r="491" spans="1:12" s="10" customFormat="1" ht="22.5" customHeight="1" x14ac:dyDescent="0.25">
      <c r="A491" s="8">
        <v>488</v>
      </c>
      <c r="B491" s="9"/>
      <c r="C491" s="61"/>
      <c r="D491" s="61"/>
      <c r="E491" s="8"/>
      <c r="F491" s="8"/>
      <c r="G491" s="194"/>
      <c r="H491" s="61"/>
      <c r="I491" s="180"/>
      <c r="J491" s="180"/>
      <c r="K491" s="61"/>
      <c r="L491" s="96"/>
    </row>
    <row r="492" spans="1:12" s="10" customFormat="1" ht="22.5" customHeight="1" x14ac:dyDescent="0.25">
      <c r="A492" s="8">
        <v>489</v>
      </c>
      <c r="B492" s="9"/>
      <c r="C492" s="193"/>
      <c r="D492" s="61"/>
      <c r="E492" s="8"/>
      <c r="F492" s="8"/>
      <c r="G492" s="194"/>
      <c r="H492" s="61"/>
      <c r="I492" s="180"/>
      <c r="J492" s="180"/>
      <c r="K492" s="61"/>
      <c r="L492" s="96"/>
    </row>
    <row r="493" spans="1:12" s="10" customFormat="1" ht="22.5" customHeight="1" x14ac:dyDescent="0.25">
      <c r="A493" s="8">
        <v>490</v>
      </c>
      <c r="B493" s="9"/>
      <c r="C493" s="193"/>
      <c r="D493" s="61"/>
      <c r="E493" s="8"/>
      <c r="F493" s="226"/>
      <c r="G493" s="194"/>
      <c r="H493" s="61"/>
      <c r="I493" s="180"/>
      <c r="J493" s="180"/>
      <c r="K493" s="61"/>
      <c r="L493" s="96"/>
    </row>
    <row r="494" spans="1:12" s="10" customFormat="1" ht="22.5" customHeight="1" x14ac:dyDescent="0.25">
      <c r="A494" s="8">
        <v>491</v>
      </c>
      <c r="B494" s="9"/>
      <c r="C494" s="193"/>
      <c r="D494" s="61"/>
      <c r="E494" s="8"/>
      <c r="F494" s="226"/>
      <c r="G494" s="194"/>
      <c r="H494" s="61"/>
      <c r="I494" s="181"/>
      <c r="J494" s="180"/>
      <c r="K494" s="61"/>
      <c r="L494" s="96"/>
    </row>
    <row r="495" spans="1:12" s="10" customFormat="1" ht="22.5" customHeight="1" x14ac:dyDescent="0.25">
      <c r="A495" s="8">
        <v>492</v>
      </c>
      <c r="B495" s="9"/>
      <c r="C495" s="196"/>
      <c r="D495" s="200"/>
      <c r="E495" s="8"/>
      <c r="F495" s="226"/>
      <c r="G495" s="194"/>
      <c r="H495" s="61"/>
      <c r="I495" s="180"/>
      <c r="J495" s="180"/>
      <c r="K495" s="61"/>
      <c r="L495" s="96"/>
    </row>
    <row r="496" spans="1:12" s="10" customFormat="1" ht="22.5" customHeight="1" x14ac:dyDescent="0.25">
      <c r="A496" s="8">
        <v>493</v>
      </c>
      <c r="B496" s="9"/>
      <c r="C496" s="61"/>
      <c r="D496" s="200"/>
      <c r="E496" s="8"/>
      <c r="F496" s="226"/>
      <c r="G496" s="194"/>
      <c r="H496" s="61"/>
      <c r="I496" s="181"/>
      <c r="J496" s="180"/>
      <c r="K496" s="61"/>
      <c r="L496" s="96"/>
    </row>
    <row r="497" spans="1:12" s="10" customFormat="1" ht="22.5" customHeight="1" x14ac:dyDescent="0.25">
      <c r="A497" s="8">
        <v>494</v>
      </c>
      <c r="B497" s="9"/>
      <c r="C497" s="61"/>
      <c r="D497" s="200"/>
      <c r="E497" s="8"/>
      <c r="F497" s="226"/>
      <c r="G497" s="194"/>
      <c r="H497" s="61"/>
      <c r="I497" s="180"/>
      <c r="J497" s="180"/>
      <c r="K497" s="61"/>
      <c r="L497" s="96"/>
    </row>
    <row r="498" spans="1:12" s="10" customFormat="1" ht="22.5" customHeight="1" x14ac:dyDescent="0.25">
      <c r="A498" s="8">
        <v>495</v>
      </c>
      <c r="B498" s="9"/>
      <c r="C498" s="61"/>
      <c r="D498" s="200"/>
      <c r="E498" s="8"/>
      <c r="F498" s="226"/>
      <c r="G498" s="194"/>
      <c r="H498" s="61"/>
      <c r="I498" s="180"/>
      <c r="J498" s="180"/>
      <c r="K498" s="61"/>
      <c r="L498" s="96"/>
    </row>
    <row r="499" spans="1:12" s="10" customFormat="1" ht="22.5" customHeight="1" x14ac:dyDescent="0.25">
      <c r="A499" s="8">
        <v>496</v>
      </c>
      <c r="B499" s="9"/>
      <c r="C499" s="61"/>
      <c r="D499" s="200"/>
      <c r="E499" s="8"/>
      <c r="F499" s="8"/>
      <c r="G499" s="194"/>
      <c r="H499" s="61"/>
      <c r="I499" s="181"/>
      <c r="J499" s="180"/>
      <c r="K499" s="61"/>
      <c r="L499" s="96"/>
    </row>
    <row r="500" spans="1:12" s="10" customFormat="1" ht="22.5" customHeight="1" x14ac:dyDescent="0.25">
      <c r="A500" s="8">
        <v>497</v>
      </c>
      <c r="B500" s="9"/>
      <c r="C500" s="61"/>
      <c r="D500" s="200"/>
      <c r="E500" s="8"/>
      <c r="F500" s="197"/>
      <c r="G500" s="194"/>
      <c r="H500" s="61"/>
      <c r="I500" s="181"/>
      <c r="J500" s="180"/>
      <c r="K500" s="61"/>
      <c r="L500" s="96"/>
    </row>
    <row r="501" spans="1:12" s="10" customFormat="1" ht="22.5" customHeight="1" x14ac:dyDescent="0.25">
      <c r="A501" s="8">
        <v>498</v>
      </c>
      <c r="B501" s="9"/>
      <c r="C501" s="61"/>
      <c r="D501" s="200"/>
      <c r="E501" s="197"/>
      <c r="F501" s="212"/>
      <c r="G501" s="194"/>
      <c r="H501" s="61"/>
      <c r="I501" s="182"/>
      <c r="J501" s="180"/>
      <c r="K501" s="61"/>
      <c r="L501" s="96"/>
    </row>
    <row r="502" spans="1:12" s="10" customFormat="1" ht="22.5" customHeight="1" x14ac:dyDescent="0.25">
      <c r="A502" s="8">
        <v>499</v>
      </c>
      <c r="B502" s="9"/>
      <c r="C502" s="61"/>
      <c r="D502" s="200"/>
      <c r="E502" s="197"/>
      <c r="F502" s="197"/>
      <c r="G502" s="194"/>
      <c r="H502" s="61"/>
      <c r="I502" s="182"/>
      <c r="J502" s="180"/>
      <c r="K502" s="61"/>
      <c r="L502" s="96"/>
    </row>
    <row r="503" spans="1:12" s="10" customFormat="1" ht="22.5" customHeight="1" x14ac:dyDescent="0.25">
      <c r="A503" s="8">
        <v>500</v>
      </c>
      <c r="B503" s="9"/>
      <c r="C503" s="193"/>
      <c r="D503" s="200"/>
      <c r="E503" s="202"/>
      <c r="F503" s="197"/>
      <c r="G503" s="194"/>
      <c r="H503" s="61"/>
      <c r="I503" s="183"/>
      <c r="J503" s="180"/>
      <c r="K503" s="61"/>
      <c r="L503" s="96"/>
    </row>
    <row r="504" spans="1:12" s="10" customFormat="1" ht="22.5" customHeight="1" x14ac:dyDescent="0.25">
      <c r="A504" s="8">
        <v>501</v>
      </c>
      <c r="B504" s="9"/>
      <c r="C504" s="193"/>
      <c r="D504" s="200"/>
      <c r="E504" s="197"/>
      <c r="F504" s="197"/>
      <c r="G504" s="194"/>
      <c r="H504" s="61"/>
      <c r="I504" s="182"/>
      <c r="J504" s="180"/>
      <c r="K504" s="61"/>
      <c r="L504" s="96"/>
    </row>
    <row r="505" spans="1:12" s="10" customFormat="1" ht="22.5" customHeight="1" x14ac:dyDescent="0.25">
      <c r="A505" s="8">
        <v>502</v>
      </c>
      <c r="B505" s="9"/>
      <c r="C505" s="193"/>
      <c r="D505" s="200"/>
      <c r="E505" s="202"/>
      <c r="F505" s="197"/>
      <c r="G505" s="194"/>
      <c r="H505" s="61"/>
      <c r="I505" s="183"/>
      <c r="J505" s="180"/>
      <c r="K505" s="61"/>
      <c r="L505" s="96"/>
    </row>
    <row r="506" spans="1:12" s="10" customFormat="1" ht="22.5" customHeight="1" x14ac:dyDescent="0.25">
      <c r="A506" s="8">
        <v>503</v>
      </c>
      <c r="B506" s="9"/>
      <c r="C506" s="61"/>
      <c r="D506" s="200"/>
      <c r="E506" s="8"/>
      <c r="F506" s="197"/>
      <c r="G506" s="194"/>
      <c r="H506" s="61"/>
      <c r="I506" s="181"/>
      <c r="J506" s="180"/>
      <c r="K506" s="61"/>
      <c r="L506" s="96"/>
    </row>
    <row r="507" spans="1:12" s="10" customFormat="1" ht="22.5" customHeight="1" x14ac:dyDescent="0.25">
      <c r="A507" s="8">
        <v>504</v>
      </c>
      <c r="B507" s="9"/>
      <c r="C507" s="61"/>
      <c r="D507" s="200"/>
      <c r="E507" s="8"/>
      <c r="F507" s="228"/>
      <c r="G507" s="194"/>
      <c r="H507" s="61"/>
      <c r="I507" s="180"/>
      <c r="J507" s="180"/>
      <c r="K507" s="61"/>
      <c r="L507" s="96"/>
    </row>
    <row r="508" spans="1:12" s="10" customFormat="1" ht="22.5" customHeight="1" x14ac:dyDescent="0.25">
      <c r="A508" s="8">
        <v>505</v>
      </c>
      <c r="B508" s="9"/>
      <c r="C508" s="61"/>
      <c r="D508" s="224"/>
      <c r="E508" s="197"/>
      <c r="F508" s="197"/>
      <c r="G508" s="194"/>
      <c r="H508" s="61"/>
      <c r="I508" s="182"/>
      <c r="J508" s="180"/>
      <c r="K508" s="61"/>
      <c r="L508" s="96"/>
    </row>
    <row r="509" spans="1:12" s="10" customFormat="1" ht="22.5" customHeight="1" x14ac:dyDescent="0.25">
      <c r="A509" s="8">
        <v>506</v>
      </c>
      <c r="B509" s="9"/>
      <c r="C509" s="61"/>
      <c r="D509" s="224"/>
      <c r="E509" s="197"/>
      <c r="F509" s="197"/>
      <c r="G509" s="194"/>
      <c r="H509" s="61"/>
      <c r="I509" s="182"/>
      <c r="J509" s="180"/>
      <c r="K509" s="61"/>
      <c r="L509" s="96"/>
    </row>
    <row r="510" spans="1:12" s="10" customFormat="1" ht="22.5" customHeight="1" x14ac:dyDescent="0.25">
      <c r="A510" s="8">
        <v>507</v>
      </c>
      <c r="B510" s="9"/>
      <c r="C510" s="61"/>
      <c r="D510" s="224"/>
      <c r="E510" s="197"/>
      <c r="F510" s="197"/>
      <c r="G510" s="194"/>
      <c r="H510" s="61"/>
      <c r="I510" s="182"/>
      <c r="J510" s="180"/>
      <c r="K510" s="61"/>
      <c r="L510" s="96"/>
    </row>
    <row r="511" spans="1:12" s="10" customFormat="1" ht="22.5" customHeight="1" x14ac:dyDescent="0.25">
      <c r="A511" s="8">
        <v>508</v>
      </c>
      <c r="B511" s="9"/>
      <c r="C511" s="61"/>
      <c r="D511" s="224"/>
      <c r="E511" s="197"/>
      <c r="F511" s="197"/>
      <c r="G511" s="194"/>
      <c r="H511" s="61"/>
      <c r="I511" s="182"/>
      <c r="J511" s="180"/>
      <c r="K511" s="61"/>
      <c r="L511" s="96"/>
    </row>
    <row r="512" spans="1:12" s="10" customFormat="1" ht="22.5" customHeight="1" x14ac:dyDescent="0.25">
      <c r="A512" s="8">
        <v>509</v>
      </c>
      <c r="B512" s="9"/>
      <c r="C512" s="61"/>
      <c r="D512" s="224"/>
      <c r="E512" s="197"/>
      <c r="F512" s="197"/>
      <c r="G512" s="194"/>
      <c r="H512" s="61"/>
      <c r="I512" s="182"/>
      <c r="J512" s="180"/>
      <c r="K512" s="61"/>
      <c r="L512" s="96"/>
    </row>
    <row r="513" spans="1:12" s="10" customFormat="1" ht="22.5" customHeight="1" x14ac:dyDescent="0.25">
      <c r="A513" s="8">
        <v>510</v>
      </c>
      <c r="B513" s="9"/>
      <c r="C513" s="61"/>
      <c r="D513" s="224"/>
      <c r="E513" s="197"/>
      <c r="F513" s="197"/>
      <c r="G513" s="194"/>
      <c r="H513" s="61"/>
      <c r="I513" s="182"/>
      <c r="J513" s="180"/>
      <c r="K513" s="61"/>
      <c r="L513" s="96"/>
    </row>
    <row r="514" spans="1:12" s="10" customFormat="1" ht="22.5" customHeight="1" x14ac:dyDescent="0.25">
      <c r="A514" s="8">
        <v>511</v>
      </c>
      <c r="B514" s="9"/>
      <c r="C514" s="61"/>
      <c r="D514" s="224"/>
      <c r="E514" s="197"/>
      <c r="F514" s="197"/>
      <c r="G514" s="194"/>
      <c r="H514" s="61"/>
      <c r="I514" s="182"/>
      <c r="J514" s="180"/>
      <c r="K514" s="61"/>
      <c r="L514" s="96"/>
    </row>
    <row r="515" spans="1:12" s="10" customFormat="1" ht="22.5" customHeight="1" x14ac:dyDescent="0.25">
      <c r="A515" s="8">
        <v>512</v>
      </c>
      <c r="B515" s="9"/>
      <c r="C515" s="61"/>
      <c r="D515" s="224"/>
      <c r="E515" s="197"/>
      <c r="F515" s="197"/>
      <c r="G515" s="194"/>
      <c r="H515" s="61"/>
      <c r="I515" s="182"/>
      <c r="J515" s="180"/>
      <c r="K515" s="61"/>
      <c r="L515" s="96"/>
    </row>
    <row r="516" spans="1:12" s="10" customFormat="1" ht="22.5" customHeight="1" x14ac:dyDescent="0.25">
      <c r="A516" s="8">
        <v>513</v>
      </c>
      <c r="B516" s="9"/>
      <c r="C516" s="61"/>
      <c r="D516" s="224"/>
      <c r="E516" s="197"/>
      <c r="F516" s="197"/>
      <c r="G516" s="194"/>
      <c r="H516" s="61"/>
      <c r="I516" s="182"/>
      <c r="J516" s="180"/>
      <c r="K516" s="61"/>
      <c r="L516" s="96"/>
    </row>
    <row r="517" spans="1:12" s="10" customFormat="1" ht="22.5" customHeight="1" x14ac:dyDescent="0.25">
      <c r="A517" s="8">
        <v>514</v>
      </c>
      <c r="B517" s="9"/>
      <c r="C517" s="61"/>
      <c r="D517" s="200"/>
      <c r="E517" s="8"/>
      <c r="F517" s="8"/>
      <c r="G517" s="194"/>
      <c r="H517" s="61"/>
      <c r="I517" s="181"/>
      <c r="J517" s="180"/>
      <c r="K517" s="61"/>
      <c r="L517" s="96"/>
    </row>
    <row r="518" spans="1:12" s="10" customFormat="1" ht="22.5" customHeight="1" x14ac:dyDescent="0.25">
      <c r="A518" s="8">
        <v>515</v>
      </c>
      <c r="B518" s="9"/>
      <c r="C518" s="61"/>
      <c r="D518" s="61"/>
      <c r="E518" s="8"/>
      <c r="F518" s="8"/>
      <c r="G518" s="8"/>
      <c r="H518" s="61"/>
      <c r="I518" s="181"/>
      <c r="J518" s="180"/>
      <c r="K518" s="61"/>
      <c r="L518" s="96"/>
    </row>
    <row r="519" spans="1:12" s="10" customFormat="1" ht="22.5" customHeight="1" x14ac:dyDescent="0.25">
      <c r="A519" s="8">
        <v>516</v>
      </c>
      <c r="B519" s="9"/>
      <c r="C519" s="61"/>
      <c r="D519" s="61"/>
      <c r="E519" s="8"/>
      <c r="F519" s="8"/>
      <c r="G519" s="8"/>
      <c r="H519" s="61"/>
      <c r="I519" s="181"/>
      <c r="J519" s="180"/>
      <c r="K519" s="61"/>
      <c r="L519" s="96"/>
    </row>
    <row r="520" spans="1:12" s="10" customFormat="1" ht="22.5" customHeight="1" x14ac:dyDescent="0.25">
      <c r="A520" s="8">
        <v>517</v>
      </c>
      <c r="B520" s="9"/>
      <c r="C520" s="61"/>
      <c r="D520" s="61"/>
      <c r="E520" s="8"/>
      <c r="F520" s="8"/>
      <c r="G520" s="8"/>
      <c r="H520" s="61"/>
      <c r="I520" s="181"/>
      <c r="J520" s="180"/>
      <c r="K520" s="61"/>
      <c r="L520" s="96"/>
    </row>
    <row r="521" spans="1:12" s="10" customFormat="1" ht="22.5" customHeight="1" x14ac:dyDescent="0.25">
      <c r="A521" s="8">
        <v>518</v>
      </c>
      <c r="B521" s="9"/>
      <c r="C521" s="61"/>
      <c r="D521" s="61"/>
      <c r="E521" s="8"/>
      <c r="F521" s="8"/>
      <c r="G521" s="200"/>
      <c r="H521" s="61"/>
      <c r="I521" s="181"/>
      <c r="J521" s="180"/>
      <c r="K521" s="61"/>
      <c r="L521" s="96"/>
    </row>
    <row r="522" spans="1:12" s="10" customFormat="1" ht="22.5" customHeight="1" x14ac:dyDescent="0.25">
      <c r="A522" s="8">
        <v>519</v>
      </c>
      <c r="B522" s="9"/>
      <c r="C522" s="61"/>
      <c r="D522" s="61"/>
      <c r="E522" s="8"/>
      <c r="F522" s="8"/>
      <c r="G522" s="200"/>
      <c r="H522" s="61"/>
      <c r="I522" s="181"/>
      <c r="J522" s="180"/>
      <c r="K522" s="61"/>
      <c r="L522" s="96"/>
    </row>
    <row r="523" spans="1:12" s="10" customFormat="1" ht="22.5" customHeight="1" x14ac:dyDescent="0.25">
      <c r="A523" s="8">
        <v>520</v>
      </c>
      <c r="B523" s="9"/>
      <c r="C523" s="61"/>
      <c r="D523" s="61"/>
      <c r="E523" s="8"/>
      <c r="F523" s="8"/>
      <c r="G523" s="200"/>
      <c r="H523" s="61"/>
      <c r="I523" s="181"/>
      <c r="J523" s="180"/>
      <c r="K523" s="61"/>
      <c r="L523" s="96"/>
    </row>
    <row r="524" spans="1:12" s="10" customFormat="1" ht="22.5" customHeight="1" x14ac:dyDescent="0.25">
      <c r="A524" s="8">
        <v>521</v>
      </c>
      <c r="B524" s="9"/>
      <c r="C524" s="61"/>
      <c r="D524" s="61"/>
      <c r="E524" s="8"/>
      <c r="F524" s="8"/>
      <c r="G524" s="200"/>
      <c r="H524" s="61"/>
      <c r="I524" s="181"/>
      <c r="J524" s="180"/>
      <c r="K524" s="61"/>
      <c r="L524" s="96"/>
    </row>
    <row r="525" spans="1:12" s="10" customFormat="1" ht="22.5" customHeight="1" x14ac:dyDescent="0.25">
      <c r="A525" s="8">
        <v>522</v>
      </c>
      <c r="B525" s="9"/>
      <c r="C525" s="61"/>
      <c r="D525" s="61"/>
      <c r="E525" s="8"/>
      <c r="F525" s="8"/>
      <c r="G525" s="200"/>
      <c r="H525" s="61"/>
      <c r="I525" s="181"/>
      <c r="J525" s="180"/>
      <c r="K525" s="61"/>
      <c r="L525" s="96"/>
    </row>
    <row r="526" spans="1:12" s="10" customFormat="1" ht="22.5" customHeight="1" x14ac:dyDescent="0.25">
      <c r="A526" s="8">
        <v>523</v>
      </c>
      <c r="B526" s="9"/>
      <c r="C526" s="61"/>
      <c r="D526" s="61"/>
      <c r="E526" s="8"/>
      <c r="F526" s="8"/>
      <c r="G526" s="203"/>
      <c r="H526" s="61"/>
      <c r="I526" s="180"/>
      <c r="J526" s="180"/>
      <c r="K526" s="61"/>
      <c r="L526" s="96"/>
    </row>
    <row r="527" spans="1:12" s="10" customFormat="1" ht="22.5" customHeight="1" x14ac:dyDescent="0.25">
      <c r="A527" s="8">
        <v>524</v>
      </c>
      <c r="B527" s="9"/>
      <c r="C527" s="61"/>
      <c r="D527" s="61"/>
      <c r="E527" s="8"/>
      <c r="F527" s="226"/>
      <c r="G527" s="203"/>
      <c r="H527" s="61"/>
      <c r="I527" s="180"/>
      <c r="J527" s="180"/>
      <c r="K527" s="61"/>
      <c r="L527" s="96"/>
    </row>
    <row r="528" spans="1:12" s="10" customFormat="1" ht="22.5" customHeight="1" x14ac:dyDescent="0.25">
      <c r="A528" s="8">
        <v>525</v>
      </c>
      <c r="B528" s="9"/>
      <c r="C528" s="61"/>
      <c r="D528" s="61"/>
      <c r="E528" s="8"/>
      <c r="F528" s="8"/>
      <c r="G528" s="203"/>
      <c r="H528" s="61"/>
      <c r="I528" s="180"/>
      <c r="J528" s="180"/>
      <c r="K528" s="61"/>
      <c r="L528" s="96"/>
    </row>
    <row r="529" spans="1:12" s="10" customFormat="1" ht="22.5" customHeight="1" x14ac:dyDescent="0.25">
      <c r="A529" s="8">
        <v>526</v>
      </c>
      <c r="B529" s="9"/>
      <c r="C529" s="61"/>
      <c r="D529" s="61"/>
      <c r="E529" s="8"/>
      <c r="F529" s="8"/>
      <c r="G529" s="203"/>
      <c r="H529" s="61"/>
      <c r="I529" s="181"/>
      <c r="J529" s="180"/>
      <c r="K529" s="61"/>
      <c r="L529" s="96"/>
    </row>
    <row r="530" spans="1:12" s="10" customFormat="1" ht="22.5" customHeight="1" x14ac:dyDescent="0.25">
      <c r="A530" s="8">
        <v>527</v>
      </c>
      <c r="B530" s="9"/>
      <c r="C530" s="61"/>
      <c r="D530" s="61"/>
      <c r="E530" s="8"/>
      <c r="F530" s="226"/>
      <c r="G530" s="203"/>
      <c r="H530" s="61"/>
      <c r="I530" s="180"/>
      <c r="J530" s="180"/>
      <c r="K530" s="61"/>
      <c r="L530" s="96"/>
    </row>
    <row r="531" spans="1:12" s="10" customFormat="1" ht="22.5" customHeight="1" x14ac:dyDescent="0.25">
      <c r="A531" s="8">
        <v>528</v>
      </c>
      <c r="B531" s="9"/>
      <c r="C531" s="61"/>
      <c r="D531" s="61"/>
      <c r="E531" s="8"/>
      <c r="F531" s="226"/>
      <c r="G531" s="203"/>
      <c r="H531" s="61"/>
      <c r="I531" s="180"/>
      <c r="J531" s="180"/>
      <c r="K531" s="61"/>
      <c r="L531" s="96"/>
    </row>
    <row r="532" spans="1:12" s="10" customFormat="1" ht="22.5" customHeight="1" x14ac:dyDescent="0.25">
      <c r="A532" s="8">
        <v>529</v>
      </c>
      <c r="B532" s="9"/>
      <c r="C532" s="193"/>
      <c r="D532" s="61"/>
      <c r="E532" s="8"/>
      <c r="F532" s="226"/>
      <c r="G532" s="203"/>
      <c r="H532" s="61"/>
      <c r="I532" s="180"/>
      <c r="J532" s="180"/>
      <c r="K532" s="61"/>
      <c r="L532" s="96"/>
    </row>
    <row r="533" spans="1:12" s="10" customFormat="1" ht="22.5" customHeight="1" x14ac:dyDescent="0.25">
      <c r="A533" s="8">
        <v>530</v>
      </c>
      <c r="B533" s="9"/>
      <c r="C533" s="61"/>
      <c r="D533" s="61"/>
      <c r="E533" s="8"/>
      <c r="F533" s="212"/>
      <c r="G533" s="203"/>
      <c r="H533" s="61"/>
      <c r="I533" s="180"/>
      <c r="J533" s="180"/>
      <c r="K533" s="61"/>
      <c r="L533" s="96"/>
    </row>
    <row r="534" spans="1:12" s="10" customFormat="1" ht="22.5" customHeight="1" x14ac:dyDescent="0.25">
      <c r="A534" s="8">
        <v>531</v>
      </c>
      <c r="B534" s="9"/>
      <c r="C534" s="61"/>
      <c r="D534" s="61"/>
      <c r="E534" s="8"/>
      <c r="F534" s="212"/>
      <c r="G534" s="203"/>
      <c r="H534" s="61"/>
      <c r="I534" s="180"/>
      <c r="J534" s="180"/>
      <c r="K534" s="61"/>
      <c r="L534" s="96"/>
    </row>
    <row r="535" spans="1:12" s="10" customFormat="1" ht="22.5" customHeight="1" x14ac:dyDescent="0.25">
      <c r="A535" s="8">
        <v>532</v>
      </c>
      <c r="B535" s="9"/>
      <c r="C535" s="61"/>
      <c r="D535" s="61"/>
      <c r="E535" s="8"/>
      <c r="F535" s="212"/>
      <c r="G535" s="203"/>
      <c r="H535" s="61"/>
      <c r="I535" s="180"/>
      <c r="J535" s="180"/>
      <c r="K535" s="61"/>
      <c r="L535" s="96"/>
    </row>
    <row r="536" spans="1:12" s="10" customFormat="1" ht="22.5" customHeight="1" x14ac:dyDescent="0.25">
      <c r="A536" s="8">
        <v>533</v>
      </c>
      <c r="B536" s="9"/>
      <c r="C536" s="61"/>
      <c r="D536" s="61"/>
      <c r="E536" s="8"/>
      <c r="F536" s="212"/>
      <c r="G536" s="203"/>
      <c r="H536" s="61"/>
      <c r="I536" s="180"/>
      <c r="J536" s="180"/>
      <c r="K536" s="61"/>
      <c r="L536" s="96"/>
    </row>
    <row r="537" spans="1:12" s="10" customFormat="1" ht="22.5" customHeight="1" x14ac:dyDescent="0.25">
      <c r="A537" s="8">
        <v>534</v>
      </c>
      <c r="B537" s="9"/>
      <c r="C537" s="61"/>
      <c r="D537" s="61"/>
      <c r="E537" s="8"/>
      <c r="F537" s="8"/>
      <c r="G537" s="203"/>
      <c r="H537" s="61"/>
      <c r="I537" s="180"/>
      <c r="J537" s="180"/>
      <c r="K537" s="61"/>
      <c r="L537" s="96"/>
    </row>
    <row r="538" spans="1:12" s="10" customFormat="1" ht="22.5" customHeight="1" x14ac:dyDescent="0.25">
      <c r="A538" s="8">
        <v>535</v>
      </c>
      <c r="B538" s="9"/>
      <c r="C538" s="61"/>
      <c r="D538" s="61"/>
      <c r="E538" s="8"/>
      <c r="F538" s="8"/>
      <c r="G538" s="203"/>
      <c r="H538" s="61"/>
      <c r="I538" s="180"/>
      <c r="J538" s="180"/>
      <c r="K538" s="61"/>
      <c r="L538" s="96"/>
    </row>
    <row r="539" spans="1:12" s="10" customFormat="1" ht="22.5" customHeight="1" x14ac:dyDescent="0.25">
      <c r="A539" s="8">
        <v>536</v>
      </c>
      <c r="B539" s="9"/>
      <c r="C539" s="61"/>
      <c r="D539" s="61"/>
      <c r="E539" s="8"/>
      <c r="F539" s="226"/>
      <c r="G539" s="203"/>
      <c r="H539" s="61"/>
      <c r="I539" s="180"/>
      <c r="J539" s="180"/>
      <c r="K539" s="61"/>
      <c r="L539" s="96"/>
    </row>
    <row r="540" spans="1:12" s="10" customFormat="1" ht="22.5" customHeight="1" x14ac:dyDescent="0.25">
      <c r="A540" s="8">
        <v>537</v>
      </c>
      <c r="B540" s="9"/>
      <c r="C540" s="193"/>
      <c r="D540" s="61"/>
      <c r="E540" s="8"/>
      <c r="F540" s="228"/>
      <c r="G540" s="203"/>
      <c r="H540" s="61"/>
      <c r="I540" s="180"/>
      <c r="J540" s="180"/>
      <c r="K540" s="61"/>
      <c r="L540" s="96"/>
    </row>
    <row r="541" spans="1:12" s="10" customFormat="1" ht="22.5" customHeight="1" x14ac:dyDescent="0.25">
      <c r="A541" s="8">
        <v>538</v>
      </c>
      <c r="B541" s="9"/>
      <c r="C541" s="61"/>
      <c r="D541" s="61"/>
      <c r="E541" s="8"/>
      <c r="F541" s="228"/>
      <c r="G541" s="203"/>
      <c r="H541" s="61"/>
      <c r="I541" s="180"/>
      <c r="J541" s="180"/>
      <c r="K541" s="61"/>
      <c r="L541" s="96"/>
    </row>
    <row r="542" spans="1:12" s="10" customFormat="1" ht="22.5" customHeight="1" x14ac:dyDescent="0.25">
      <c r="A542" s="8">
        <v>539</v>
      </c>
      <c r="B542" s="9"/>
      <c r="C542" s="193"/>
      <c r="D542" s="61"/>
      <c r="E542" s="8"/>
      <c r="F542" s="228"/>
      <c r="G542" s="203"/>
      <c r="H542" s="61"/>
      <c r="I542" s="180"/>
      <c r="J542" s="180"/>
      <c r="K542" s="61"/>
      <c r="L542" s="96"/>
    </row>
    <row r="543" spans="1:12" s="10" customFormat="1" ht="22.5" customHeight="1" x14ac:dyDescent="0.25">
      <c r="A543" s="8">
        <v>540</v>
      </c>
      <c r="B543" s="9"/>
      <c r="C543" s="61"/>
      <c r="D543" s="61"/>
      <c r="E543" s="8"/>
      <c r="F543" s="226"/>
      <c r="G543" s="203"/>
      <c r="H543" s="61"/>
      <c r="I543" s="180"/>
      <c r="J543" s="180"/>
      <c r="K543" s="61"/>
      <c r="L543" s="96"/>
    </row>
    <row r="544" spans="1:12" s="10" customFormat="1" ht="22.5" customHeight="1" x14ac:dyDescent="0.25">
      <c r="A544" s="8">
        <v>541</v>
      </c>
      <c r="B544" s="9"/>
      <c r="C544" s="193"/>
      <c r="D544" s="61"/>
      <c r="E544" s="8"/>
      <c r="F544" s="226"/>
      <c r="G544" s="203"/>
      <c r="H544" s="61"/>
      <c r="I544" s="180"/>
      <c r="J544" s="180"/>
      <c r="K544" s="61"/>
      <c r="L544" s="96"/>
    </row>
    <row r="545" spans="1:12" s="10" customFormat="1" ht="22.5" customHeight="1" x14ac:dyDescent="0.25">
      <c r="A545" s="8">
        <v>542</v>
      </c>
      <c r="B545" s="9"/>
      <c r="C545" s="61"/>
      <c r="D545" s="61"/>
      <c r="E545" s="8"/>
      <c r="F545" s="226"/>
      <c r="G545" s="203"/>
      <c r="H545" s="61"/>
      <c r="I545" s="180"/>
      <c r="J545" s="180"/>
      <c r="K545" s="61"/>
      <c r="L545" s="96"/>
    </row>
    <row r="546" spans="1:12" s="10" customFormat="1" ht="22.5" customHeight="1" x14ac:dyDescent="0.25">
      <c r="A546" s="8">
        <v>543</v>
      </c>
      <c r="B546" s="9"/>
      <c r="C546" s="193"/>
      <c r="D546" s="61"/>
      <c r="E546" s="8"/>
      <c r="F546" s="228"/>
      <c r="G546" s="203"/>
      <c r="H546" s="61"/>
      <c r="I546" s="180"/>
      <c r="J546" s="180"/>
      <c r="K546" s="61"/>
      <c r="L546" s="96"/>
    </row>
    <row r="547" spans="1:12" s="10" customFormat="1" ht="22.5" customHeight="1" x14ac:dyDescent="0.25">
      <c r="A547" s="8">
        <v>544</v>
      </c>
      <c r="B547" s="9"/>
      <c r="C547" s="61"/>
      <c r="D547" s="61"/>
      <c r="E547" s="197"/>
      <c r="F547" s="197"/>
      <c r="G547" s="203"/>
      <c r="H547" s="61"/>
      <c r="I547" s="182"/>
      <c r="J547" s="180"/>
      <c r="K547" s="61"/>
      <c r="L547" s="96"/>
    </row>
    <row r="548" spans="1:12" s="10" customFormat="1" ht="22.5" customHeight="1" x14ac:dyDescent="0.25">
      <c r="A548" s="8">
        <v>545</v>
      </c>
      <c r="B548" s="9"/>
      <c r="C548" s="61"/>
      <c r="D548" s="61"/>
      <c r="E548" s="8"/>
      <c r="F548" s="8"/>
      <c r="G548" s="203"/>
      <c r="H548" s="61"/>
      <c r="I548" s="180"/>
      <c r="J548" s="180"/>
      <c r="K548" s="61"/>
      <c r="L548" s="96"/>
    </row>
    <row r="549" spans="1:12" s="10" customFormat="1" ht="22.5" customHeight="1" x14ac:dyDescent="0.25">
      <c r="A549" s="8">
        <v>546</v>
      </c>
      <c r="B549" s="9"/>
      <c r="C549" s="61"/>
      <c r="D549" s="61"/>
      <c r="E549" s="8"/>
      <c r="F549" s="8"/>
      <c r="G549" s="203"/>
      <c r="H549" s="61"/>
      <c r="I549" s="180"/>
      <c r="J549" s="180"/>
      <c r="K549" s="61"/>
      <c r="L549" s="96"/>
    </row>
    <row r="550" spans="1:12" s="10" customFormat="1" ht="22.5" customHeight="1" x14ac:dyDescent="0.25">
      <c r="A550" s="8">
        <v>547</v>
      </c>
      <c r="B550" s="9"/>
      <c r="C550" s="193"/>
      <c r="D550" s="61"/>
      <c r="E550" s="8"/>
      <c r="F550" s="8"/>
      <c r="G550" s="203"/>
      <c r="H550" s="61"/>
      <c r="I550" s="180"/>
      <c r="J550" s="180"/>
      <c r="K550" s="61"/>
      <c r="L550" s="96"/>
    </row>
    <row r="551" spans="1:12" s="10" customFormat="1" ht="22.5" customHeight="1" x14ac:dyDescent="0.25">
      <c r="A551" s="8">
        <v>548</v>
      </c>
      <c r="B551" s="9"/>
      <c r="C551" s="193"/>
      <c r="D551" s="61"/>
      <c r="E551" s="8"/>
      <c r="F551" s="226"/>
      <c r="G551" s="203"/>
      <c r="H551" s="61"/>
      <c r="I551" s="180"/>
      <c r="J551" s="180"/>
      <c r="K551" s="61"/>
      <c r="L551" s="96"/>
    </row>
    <row r="552" spans="1:12" s="10" customFormat="1" ht="22.5" customHeight="1" x14ac:dyDescent="0.25">
      <c r="A552" s="8">
        <v>549</v>
      </c>
      <c r="B552" s="9"/>
      <c r="C552" s="193"/>
      <c r="D552" s="61"/>
      <c r="E552" s="8"/>
      <c r="F552" s="226"/>
      <c r="G552" s="203"/>
      <c r="H552" s="61"/>
      <c r="I552" s="181"/>
      <c r="J552" s="180"/>
      <c r="K552" s="61"/>
      <c r="L552" s="96"/>
    </row>
    <row r="553" spans="1:12" s="10" customFormat="1" ht="22.5" customHeight="1" x14ac:dyDescent="0.25">
      <c r="A553" s="8">
        <v>550</v>
      </c>
      <c r="B553" s="9"/>
      <c r="C553" s="196"/>
      <c r="D553" s="61"/>
      <c r="E553" s="8"/>
      <c r="F553" s="226"/>
      <c r="G553" s="203"/>
      <c r="H553" s="61"/>
      <c r="I553" s="180"/>
      <c r="J553" s="180"/>
      <c r="K553" s="61"/>
      <c r="L553" s="96"/>
    </row>
    <row r="554" spans="1:12" s="10" customFormat="1" ht="22.5" customHeight="1" x14ac:dyDescent="0.25">
      <c r="A554" s="8">
        <v>551</v>
      </c>
      <c r="B554" s="9"/>
      <c r="C554" s="61"/>
      <c r="D554" s="61"/>
      <c r="E554" s="8"/>
      <c r="F554" s="226"/>
      <c r="G554" s="203"/>
      <c r="H554" s="61"/>
      <c r="I554" s="181"/>
      <c r="J554" s="180"/>
      <c r="K554" s="61"/>
      <c r="L554" s="96"/>
    </row>
    <row r="555" spans="1:12" s="10" customFormat="1" ht="22.5" customHeight="1" x14ac:dyDescent="0.25">
      <c r="A555" s="8">
        <v>552</v>
      </c>
      <c r="B555" s="9"/>
      <c r="C555" s="61"/>
      <c r="D555" s="61"/>
      <c r="E555" s="8"/>
      <c r="F555" s="226"/>
      <c r="G555" s="203"/>
      <c r="H555" s="61"/>
      <c r="I555" s="180"/>
      <c r="J555" s="180"/>
      <c r="K555" s="61"/>
      <c r="L555" s="96"/>
    </row>
    <row r="556" spans="1:12" s="10" customFormat="1" ht="22.5" customHeight="1" x14ac:dyDescent="0.25">
      <c r="A556" s="8">
        <v>553</v>
      </c>
      <c r="B556" s="9"/>
      <c r="C556" s="61"/>
      <c r="D556" s="200"/>
      <c r="E556" s="8"/>
      <c r="F556" s="226"/>
      <c r="G556" s="203"/>
      <c r="H556" s="61"/>
      <c r="I556" s="180"/>
      <c r="J556" s="180"/>
      <c r="K556" s="61"/>
      <c r="L556" s="96"/>
    </row>
    <row r="557" spans="1:12" s="10" customFormat="1" ht="22.5" customHeight="1" x14ac:dyDescent="0.25">
      <c r="A557" s="8">
        <v>554</v>
      </c>
      <c r="B557" s="9"/>
      <c r="C557" s="61"/>
      <c r="D557" s="200"/>
      <c r="E557" s="8"/>
      <c r="F557" s="8"/>
      <c r="G557" s="203"/>
      <c r="H557" s="61"/>
      <c r="I557" s="181"/>
      <c r="J557" s="180"/>
      <c r="K557" s="61"/>
      <c r="L557" s="96"/>
    </row>
    <row r="558" spans="1:12" s="10" customFormat="1" ht="22.5" customHeight="1" x14ac:dyDescent="0.25">
      <c r="A558" s="8">
        <v>555</v>
      </c>
      <c r="B558" s="9"/>
      <c r="C558" s="61"/>
      <c r="D558" s="200"/>
      <c r="E558" s="8"/>
      <c r="F558" s="197"/>
      <c r="G558" s="203"/>
      <c r="H558" s="61"/>
      <c r="I558" s="181"/>
      <c r="J558" s="180"/>
      <c r="K558" s="61"/>
      <c r="L558" s="96"/>
    </row>
    <row r="559" spans="1:12" s="10" customFormat="1" ht="22.5" customHeight="1" x14ac:dyDescent="0.25">
      <c r="A559" s="8">
        <v>556</v>
      </c>
      <c r="B559" s="9"/>
      <c r="C559" s="61"/>
      <c r="D559" s="200"/>
      <c r="E559" s="197"/>
      <c r="F559" s="212"/>
      <c r="G559" s="203"/>
      <c r="H559" s="61"/>
      <c r="I559" s="182"/>
      <c r="J559" s="180"/>
      <c r="K559" s="61"/>
      <c r="L559" s="96"/>
    </row>
    <row r="560" spans="1:12" s="10" customFormat="1" ht="22.5" customHeight="1" x14ac:dyDescent="0.25">
      <c r="A560" s="8">
        <v>557</v>
      </c>
      <c r="B560" s="9"/>
      <c r="C560" s="61"/>
      <c r="D560" s="200"/>
      <c r="E560" s="197"/>
      <c r="F560" s="197"/>
      <c r="G560" s="203"/>
      <c r="H560" s="61"/>
      <c r="I560" s="182"/>
      <c r="J560" s="180"/>
      <c r="K560" s="61"/>
      <c r="L560" s="96"/>
    </row>
    <row r="561" spans="1:12" s="10" customFormat="1" ht="22.5" customHeight="1" x14ac:dyDescent="0.25">
      <c r="A561" s="8">
        <v>558</v>
      </c>
      <c r="B561" s="9"/>
      <c r="C561" s="193"/>
      <c r="D561" s="61"/>
      <c r="E561" s="202"/>
      <c r="F561" s="197"/>
      <c r="G561" s="203"/>
      <c r="H561" s="61"/>
      <c r="I561" s="183"/>
      <c r="J561" s="180"/>
      <c r="K561" s="61"/>
      <c r="L561" s="96"/>
    </row>
    <row r="562" spans="1:12" s="10" customFormat="1" ht="22.5" customHeight="1" x14ac:dyDescent="0.25">
      <c r="A562" s="8">
        <v>559</v>
      </c>
      <c r="B562" s="9"/>
      <c r="C562" s="193"/>
      <c r="D562" s="61"/>
      <c r="E562" s="197"/>
      <c r="F562" s="197"/>
      <c r="G562" s="203"/>
      <c r="H562" s="61"/>
      <c r="I562" s="182"/>
      <c r="J562" s="180"/>
      <c r="K562" s="61"/>
      <c r="L562" s="96"/>
    </row>
    <row r="563" spans="1:12" s="10" customFormat="1" ht="22.5" customHeight="1" x14ac:dyDescent="0.25">
      <c r="A563" s="8">
        <v>560</v>
      </c>
      <c r="B563" s="9"/>
      <c r="C563" s="193"/>
      <c r="D563" s="61"/>
      <c r="E563" s="202"/>
      <c r="F563" s="197"/>
      <c r="G563" s="203"/>
      <c r="H563" s="61"/>
      <c r="I563" s="183"/>
      <c r="J563" s="180"/>
      <c r="K563" s="61"/>
      <c r="L563" s="96"/>
    </row>
    <row r="564" spans="1:12" s="10" customFormat="1" ht="22.5" customHeight="1" x14ac:dyDescent="0.25">
      <c r="A564" s="8">
        <v>561</v>
      </c>
      <c r="B564" s="9"/>
      <c r="C564" s="193"/>
      <c r="D564" s="224"/>
      <c r="E564" s="8"/>
      <c r="F564" s="8"/>
      <c r="G564" s="203"/>
      <c r="H564" s="61"/>
      <c r="I564" s="180"/>
      <c r="J564" s="180"/>
      <c r="K564" s="61"/>
      <c r="L564" s="96"/>
    </row>
    <row r="565" spans="1:12" s="10" customFormat="1" ht="22.5" customHeight="1" x14ac:dyDescent="0.25">
      <c r="A565" s="8">
        <v>562</v>
      </c>
      <c r="B565" s="9"/>
      <c r="C565" s="61"/>
      <c r="D565" s="61"/>
      <c r="E565" s="8"/>
      <c r="F565" s="226"/>
      <c r="G565" s="203"/>
      <c r="H565" s="61"/>
      <c r="I565" s="180"/>
      <c r="J565" s="180"/>
      <c r="K565" s="61"/>
      <c r="L565" s="96"/>
    </row>
    <row r="566" spans="1:12" s="10" customFormat="1" ht="22.5" customHeight="1" x14ac:dyDescent="0.25">
      <c r="A566" s="8">
        <v>563</v>
      </c>
      <c r="B566" s="9"/>
      <c r="C566" s="61"/>
      <c r="D566" s="61"/>
      <c r="E566" s="8"/>
      <c r="F566" s="226"/>
      <c r="G566" s="203"/>
      <c r="H566" s="61"/>
      <c r="I566" s="180"/>
      <c r="J566" s="180"/>
      <c r="K566" s="61"/>
      <c r="L566" s="96"/>
    </row>
    <row r="567" spans="1:12" s="10" customFormat="1" ht="22.5" customHeight="1" x14ac:dyDescent="0.25">
      <c r="A567" s="8">
        <v>564</v>
      </c>
      <c r="B567" s="9"/>
      <c r="C567" s="61"/>
      <c r="D567" s="61"/>
      <c r="E567" s="8"/>
      <c r="F567" s="226"/>
      <c r="G567" s="203"/>
      <c r="H567" s="61"/>
      <c r="I567" s="180"/>
      <c r="J567" s="180"/>
      <c r="K567" s="61"/>
      <c r="L567" s="96"/>
    </row>
    <row r="568" spans="1:12" s="10" customFormat="1" ht="22.5" customHeight="1" x14ac:dyDescent="0.25">
      <c r="A568" s="8">
        <v>565</v>
      </c>
      <c r="B568" s="9"/>
      <c r="C568" s="61"/>
      <c r="D568" s="61"/>
      <c r="E568" s="8"/>
      <c r="F568" s="226"/>
      <c r="G568" s="203"/>
      <c r="H568" s="61"/>
      <c r="I568" s="180"/>
      <c r="J568" s="180"/>
      <c r="K568" s="61"/>
      <c r="L568" s="96"/>
    </row>
    <row r="569" spans="1:12" s="10" customFormat="1" ht="22.5" customHeight="1" x14ac:dyDescent="0.25">
      <c r="A569" s="8">
        <v>566</v>
      </c>
      <c r="B569" s="9"/>
      <c r="C569" s="61"/>
      <c r="D569" s="61"/>
      <c r="E569" s="8"/>
      <c r="F569" s="226"/>
      <c r="G569" s="203"/>
      <c r="H569" s="61"/>
      <c r="I569" s="180"/>
      <c r="J569" s="180"/>
      <c r="K569" s="61"/>
      <c r="L569" s="96"/>
    </row>
    <row r="570" spans="1:12" s="10" customFormat="1" ht="22.5" customHeight="1" x14ac:dyDescent="0.25">
      <c r="A570" s="8">
        <v>567</v>
      </c>
      <c r="B570" s="9"/>
      <c r="C570" s="193"/>
      <c r="D570" s="61"/>
      <c r="E570" s="8"/>
      <c r="F570" s="226"/>
      <c r="G570" s="203"/>
      <c r="H570" s="61"/>
      <c r="I570" s="180"/>
      <c r="J570" s="180"/>
      <c r="K570" s="61"/>
      <c r="L570" s="96"/>
    </row>
    <row r="571" spans="1:12" s="10" customFormat="1" ht="22.5" customHeight="1" x14ac:dyDescent="0.25">
      <c r="A571" s="8">
        <v>568</v>
      </c>
      <c r="B571" s="9"/>
      <c r="C571" s="61"/>
      <c r="D571" s="61"/>
      <c r="E571" s="8"/>
      <c r="F571" s="226"/>
      <c r="G571" s="203"/>
      <c r="H571" s="61"/>
      <c r="I571" s="180"/>
      <c r="J571" s="180"/>
      <c r="K571" s="61"/>
      <c r="L571" s="96"/>
    </row>
    <row r="572" spans="1:12" s="10" customFormat="1" ht="22.5" customHeight="1" x14ac:dyDescent="0.25">
      <c r="A572" s="8">
        <v>569</v>
      </c>
      <c r="B572" s="9"/>
      <c r="C572" s="61"/>
      <c r="D572" s="61"/>
      <c r="E572" s="8"/>
      <c r="F572" s="226"/>
      <c r="G572" s="203"/>
      <c r="H572" s="61"/>
      <c r="I572" s="180"/>
      <c r="J572" s="180"/>
      <c r="K572" s="61"/>
      <c r="L572" s="96"/>
    </row>
    <row r="573" spans="1:12" s="10" customFormat="1" ht="22.5" customHeight="1" x14ac:dyDescent="0.25">
      <c r="A573" s="8">
        <v>570</v>
      </c>
      <c r="B573" s="9"/>
      <c r="C573" s="61"/>
      <c r="D573" s="61"/>
      <c r="E573" s="8"/>
      <c r="F573" s="226"/>
      <c r="G573" s="203"/>
      <c r="H573" s="61"/>
      <c r="I573" s="180"/>
      <c r="J573" s="180"/>
      <c r="K573" s="61"/>
      <c r="L573" s="96"/>
    </row>
    <row r="574" spans="1:12" s="10" customFormat="1" ht="22.5" customHeight="1" x14ac:dyDescent="0.25">
      <c r="A574" s="8">
        <v>571</v>
      </c>
      <c r="B574" s="9"/>
      <c r="C574" s="61"/>
      <c r="D574" s="61"/>
      <c r="E574" s="8"/>
      <c r="F574" s="226"/>
      <c r="G574" s="203"/>
      <c r="H574" s="61"/>
      <c r="I574" s="180"/>
      <c r="J574" s="180"/>
      <c r="K574" s="61"/>
      <c r="L574" s="96"/>
    </row>
    <row r="575" spans="1:12" s="10" customFormat="1" ht="22.5" customHeight="1" x14ac:dyDescent="0.25">
      <c r="A575" s="8">
        <v>572</v>
      </c>
      <c r="B575" s="9"/>
      <c r="C575" s="61"/>
      <c r="D575" s="61"/>
      <c r="E575" s="8"/>
      <c r="F575" s="8"/>
      <c r="G575" s="203"/>
      <c r="H575" s="61"/>
      <c r="I575" s="180"/>
      <c r="J575" s="180"/>
      <c r="K575" s="61"/>
      <c r="L575" s="96"/>
    </row>
    <row r="576" spans="1:12" s="10" customFormat="1" ht="22.5" customHeight="1" x14ac:dyDescent="0.25">
      <c r="A576" s="8">
        <v>573</v>
      </c>
      <c r="B576" s="9"/>
      <c r="C576" s="61"/>
      <c r="D576" s="61"/>
      <c r="E576" s="8"/>
      <c r="F576" s="8"/>
      <c r="G576" s="203"/>
      <c r="H576" s="61"/>
      <c r="I576" s="180"/>
      <c r="J576" s="180"/>
      <c r="K576" s="61"/>
      <c r="L576" s="96"/>
    </row>
    <row r="577" spans="1:12" s="10" customFormat="1" ht="22.5" customHeight="1" x14ac:dyDescent="0.25">
      <c r="A577" s="8">
        <v>574</v>
      </c>
      <c r="B577" s="9"/>
      <c r="C577" s="61"/>
      <c r="D577" s="61"/>
      <c r="E577" s="8"/>
      <c r="F577" s="226"/>
      <c r="G577" s="203"/>
      <c r="H577" s="61"/>
      <c r="I577" s="180"/>
      <c r="J577" s="180"/>
      <c r="K577" s="61"/>
      <c r="L577" s="96"/>
    </row>
    <row r="578" spans="1:12" s="10" customFormat="1" ht="22.5" customHeight="1" x14ac:dyDescent="0.25">
      <c r="A578" s="8">
        <v>575</v>
      </c>
      <c r="B578" s="9"/>
      <c r="C578" s="193"/>
      <c r="D578" s="61"/>
      <c r="E578" s="8"/>
      <c r="F578" s="228"/>
      <c r="G578" s="203"/>
      <c r="H578" s="61"/>
      <c r="I578" s="180"/>
      <c r="J578" s="180"/>
      <c r="K578" s="61"/>
      <c r="L578" s="96"/>
    </row>
    <row r="579" spans="1:12" s="10" customFormat="1" ht="22.5" customHeight="1" x14ac:dyDescent="0.25">
      <c r="A579" s="8">
        <v>576</v>
      </c>
      <c r="B579" s="9"/>
      <c r="C579" s="61"/>
      <c r="D579" s="61"/>
      <c r="E579" s="8"/>
      <c r="F579" s="228"/>
      <c r="G579" s="203"/>
      <c r="H579" s="61"/>
      <c r="I579" s="180"/>
      <c r="J579" s="180"/>
      <c r="K579" s="61"/>
      <c r="L579" s="96"/>
    </row>
    <row r="580" spans="1:12" s="10" customFormat="1" ht="22.5" customHeight="1" x14ac:dyDescent="0.25">
      <c r="A580" s="8">
        <v>577</v>
      </c>
      <c r="B580" s="9"/>
      <c r="C580" s="193"/>
      <c r="D580" s="61"/>
      <c r="E580" s="8"/>
      <c r="F580" s="228"/>
      <c r="G580" s="203"/>
      <c r="H580" s="61"/>
      <c r="I580" s="180"/>
      <c r="J580" s="180"/>
      <c r="K580" s="61"/>
      <c r="L580" s="96"/>
    </row>
    <row r="581" spans="1:12" s="10" customFormat="1" ht="22.5" customHeight="1" x14ac:dyDescent="0.25">
      <c r="A581" s="8">
        <v>578</v>
      </c>
      <c r="B581" s="9"/>
      <c r="C581" s="61"/>
      <c r="D581" s="61"/>
      <c r="E581" s="8"/>
      <c r="F581" s="228"/>
      <c r="G581" s="203"/>
      <c r="H581" s="61"/>
      <c r="I581" s="180"/>
      <c r="J581" s="180"/>
      <c r="K581" s="61"/>
      <c r="L581" s="96"/>
    </row>
    <row r="582" spans="1:12" s="10" customFormat="1" ht="22.5" customHeight="1" x14ac:dyDescent="0.25">
      <c r="A582" s="8">
        <v>579</v>
      </c>
      <c r="B582" s="9"/>
      <c r="C582" s="61"/>
      <c r="D582" s="61"/>
      <c r="E582" s="8"/>
      <c r="F582" s="226"/>
      <c r="G582" s="203"/>
      <c r="H582" s="61"/>
      <c r="I582" s="180"/>
      <c r="J582" s="180"/>
      <c r="K582" s="61"/>
      <c r="L582" s="96"/>
    </row>
    <row r="583" spans="1:12" s="10" customFormat="1" ht="22.5" customHeight="1" x14ac:dyDescent="0.25">
      <c r="A583" s="8">
        <v>580</v>
      </c>
      <c r="B583" s="9"/>
      <c r="C583" s="61"/>
      <c r="D583" s="61"/>
      <c r="E583" s="8"/>
      <c r="F583" s="8"/>
      <c r="G583" s="203"/>
      <c r="H583" s="61"/>
      <c r="I583" s="181"/>
      <c r="J583" s="180"/>
      <c r="K583" s="61"/>
      <c r="L583" s="96"/>
    </row>
    <row r="584" spans="1:12" s="10" customFormat="1" ht="22.5" customHeight="1" x14ac:dyDescent="0.25">
      <c r="A584" s="8">
        <v>581</v>
      </c>
      <c r="B584" s="9"/>
      <c r="C584" s="193"/>
      <c r="D584" s="61"/>
      <c r="E584" s="8"/>
      <c r="F584" s="228"/>
      <c r="G584" s="203"/>
      <c r="H584" s="61"/>
      <c r="I584" s="180"/>
      <c r="J584" s="180"/>
      <c r="K584" s="61"/>
      <c r="L584" s="96"/>
    </row>
    <row r="585" spans="1:12" s="10" customFormat="1" ht="22.5" customHeight="1" x14ac:dyDescent="0.25">
      <c r="A585" s="8">
        <v>582</v>
      </c>
      <c r="B585" s="9"/>
      <c r="C585" s="61"/>
      <c r="D585" s="61"/>
      <c r="E585" s="197"/>
      <c r="F585" s="197"/>
      <c r="G585" s="203"/>
      <c r="H585" s="61"/>
      <c r="I585" s="182"/>
      <c r="J585" s="180"/>
      <c r="K585" s="61"/>
      <c r="L585" s="96"/>
    </row>
    <row r="586" spans="1:12" s="10" customFormat="1" ht="22.5" customHeight="1" x14ac:dyDescent="0.25">
      <c r="A586" s="8">
        <v>583</v>
      </c>
      <c r="B586" s="9"/>
      <c r="C586" s="61"/>
      <c r="D586" s="61"/>
      <c r="E586" s="8"/>
      <c r="F586" s="8"/>
      <c r="G586" s="203"/>
      <c r="H586" s="61"/>
      <c r="I586" s="180"/>
      <c r="J586" s="180"/>
      <c r="K586" s="61"/>
      <c r="L586" s="96"/>
    </row>
    <row r="587" spans="1:12" s="10" customFormat="1" ht="22.5" customHeight="1" x14ac:dyDescent="0.25">
      <c r="A587" s="8">
        <v>584</v>
      </c>
      <c r="B587" s="9"/>
      <c r="C587" s="61"/>
      <c r="D587" s="61"/>
      <c r="E587" s="8"/>
      <c r="F587" s="8"/>
      <c r="G587" s="203"/>
      <c r="H587" s="61"/>
      <c r="I587" s="180"/>
      <c r="J587" s="180"/>
      <c r="K587" s="61"/>
      <c r="L587" s="96"/>
    </row>
    <row r="588" spans="1:12" s="10" customFormat="1" ht="22.5" customHeight="1" x14ac:dyDescent="0.25">
      <c r="A588" s="8">
        <v>585</v>
      </c>
      <c r="B588" s="9"/>
      <c r="C588" s="193"/>
      <c r="D588" s="61"/>
      <c r="E588" s="8"/>
      <c r="F588" s="8"/>
      <c r="G588" s="203"/>
      <c r="H588" s="61"/>
      <c r="I588" s="180"/>
      <c r="J588" s="180"/>
      <c r="K588" s="61"/>
      <c r="L588" s="96"/>
    </row>
    <row r="589" spans="1:12" s="10" customFormat="1" ht="22.5" customHeight="1" x14ac:dyDescent="0.25">
      <c r="A589" s="8">
        <v>586</v>
      </c>
      <c r="B589" s="9"/>
      <c r="C589" s="193"/>
      <c r="D589" s="61"/>
      <c r="E589" s="8"/>
      <c r="F589" s="226"/>
      <c r="G589" s="203"/>
      <c r="H589" s="61"/>
      <c r="I589" s="180"/>
      <c r="J589" s="180"/>
      <c r="K589" s="61"/>
      <c r="L589" s="96"/>
    </row>
    <row r="590" spans="1:12" s="10" customFormat="1" ht="22.5" customHeight="1" x14ac:dyDescent="0.25">
      <c r="A590" s="8">
        <v>587</v>
      </c>
      <c r="B590" s="9"/>
      <c r="C590" s="61"/>
      <c r="D590" s="200"/>
      <c r="E590" s="8"/>
      <c r="F590" s="226"/>
      <c r="G590" s="203"/>
      <c r="H590" s="61"/>
      <c r="I590" s="180"/>
      <c r="J590" s="180"/>
      <c r="K590" s="61"/>
      <c r="L590" s="96"/>
    </row>
    <row r="591" spans="1:12" s="10" customFormat="1" ht="22.5" customHeight="1" x14ac:dyDescent="0.25">
      <c r="A591" s="8">
        <v>588</v>
      </c>
      <c r="B591" s="9"/>
      <c r="C591" s="193"/>
      <c r="D591" s="224"/>
      <c r="E591" s="8"/>
      <c r="F591" s="8"/>
      <c r="G591" s="203"/>
      <c r="H591" s="61"/>
      <c r="I591" s="180"/>
      <c r="J591" s="180"/>
      <c r="K591" s="61"/>
      <c r="L591" s="96"/>
    </row>
    <row r="592" spans="1:12" s="10" customFormat="1" ht="22.5" customHeight="1" x14ac:dyDescent="0.25">
      <c r="A592" s="8">
        <v>589</v>
      </c>
      <c r="B592" s="9"/>
      <c r="C592" s="61"/>
      <c r="D592" s="224"/>
      <c r="E592" s="8"/>
      <c r="F592" s="226"/>
      <c r="G592" s="203"/>
      <c r="H592" s="61"/>
      <c r="I592" s="180"/>
      <c r="J592" s="180"/>
      <c r="K592" s="61"/>
      <c r="L592" s="96"/>
    </row>
    <row r="593" spans="1:12" s="10" customFormat="1" ht="22.5" customHeight="1" x14ac:dyDescent="0.25">
      <c r="A593" s="8">
        <v>590</v>
      </c>
      <c r="B593" s="9"/>
      <c r="C593" s="61"/>
      <c r="D593" s="224"/>
      <c r="E593" s="8"/>
      <c r="F593" s="226"/>
      <c r="G593" s="203"/>
      <c r="H593" s="61"/>
      <c r="I593" s="180"/>
      <c r="J593" s="180"/>
      <c r="K593" s="61"/>
      <c r="L593" s="96"/>
    </row>
    <row r="594" spans="1:12" s="10" customFormat="1" ht="22.5" customHeight="1" x14ac:dyDescent="0.25">
      <c r="A594" s="8">
        <v>591</v>
      </c>
      <c r="B594" s="9"/>
      <c r="C594" s="61"/>
      <c r="D594" s="61"/>
      <c r="E594" s="8"/>
      <c r="F594" s="8"/>
      <c r="G594" s="203"/>
      <c r="H594" s="61"/>
      <c r="I594" s="181"/>
      <c r="J594" s="180"/>
      <c r="K594" s="61"/>
      <c r="L594" s="96"/>
    </row>
    <row r="595" spans="1:12" s="10" customFormat="1" ht="22.5" customHeight="1" x14ac:dyDescent="0.25">
      <c r="A595" s="8">
        <v>592</v>
      </c>
      <c r="B595" s="9"/>
      <c r="C595" s="61"/>
      <c r="D595" s="224"/>
      <c r="E595" s="8"/>
      <c r="F595" s="226"/>
      <c r="G595" s="203"/>
      <c r="H595" s="61"/>
      <c r="I595" s="180"/>
      <c r="J595" s="180"/>
      <c r="K595" s="61"/>
      <c r="L595" s="96"/>
    </row>
    <row r="596" spans="1:12" s="10" customFormat="1" ht="22.5" customHeight="1" x14ac:dyDescent="0.25">
      <c r="A596" s="8">
        <v>593</v>
      </c>
      <c r="B596" s="9"/>
      <c r="C596" s="61"/>
      <c r="D596" s="224"/>
      <c r="E596" s="8"/>
      <c r="F596" s="226"/>
      <c r="G596" s="203"/>
      <c r="H596" s="61"/>
      <c r="I596" s="180"/>
      <c r="J596" s="180"/>
      <c r="K596" s="61"/>
      <c r="L596" s="96"/>
    </row>
    <row r="597" spans="1:12" s="10" customFormat="1" ht="22.5" customHeight="1" x14ac:dyDescent="0.25">
      <c r="A597" s="8">
        <v>594</v>
      </c>
      <c r="B597" s="9"/>
      <c r="C597" s="193"/>
      <c r="D597" s="61"/>
      <c r="E597" s="8"/>
      <c r="F597" s="226"/>
      <c r="G597" s="203"/>
      <c r="H597" s="61"/>
      <c r="I597" s="180"/>
      <c r="J597" s="180"/>
      <c r="K597" s="61"/>
      <c r="L597" s="96"/>
    </row>
    <row r="598" spans="1:12" s="10" customFormat="1" ht="22.5" customHeight="1" x14ac:dyDescent="0.25">
      <c r="A598" s="8">
        <v>595</v>
      </c>
      <c r="B598" s="9"/>
      <c r="C598" s="193"/>
      <c r="D598" s="61"/>
      <c r="E598" s="8"/>
      <c r="F598" s="226"/>
      <c r="G598" s="203"/>
      <c r="H598" s="61"/>
      <c r="I598" s="180"/>
      <c r="J598" s="180"/>
      <c r="K598" s="61"/>
      <c r="L598" s="96"/>
    </row>
    <row r="599" spans="1:12" s="10" customFormat="1" ht="22.5" customHeight="1" x14ac:dyDescent="0.25">
      <c r="A599" s="8">
        <v>596</v>
      </c>
      <c r="B599" s="9"/>
      <c r="C599" s="193"/>
      <c r="D599" s="61"/>
      <c r="E599" s="8"/>
      <c r="F599" s="226"/>
      <c r="G599" s="203"/>
      <c r="H599" s="61"/>
      <c r="I599" s="180"/>
      <c r="J599" s="180"/>
      <c r="K599" s="61"/>
      <c r="L599" s="96"/>
    </row>
    <row r="600" spans="1:12" s="10" customFormat="1" ht="22.5" customHeight="1" x14ac:dyDescent="0.25">
      <c r="A600" s="8">
        <v>597</v>
      </c>
      <c r="B600" s="9"/>
      <c r="C600" s="193"/>
      <c r="D600" s="61"/>
      <c r="E600" s="8"/>
      <c r="F600" s="226"/>
      <c r="G600" s="203"/>
      <c r="H600" s="61"/>
      <c r="I600" s="180"/>
      <c r="J600" s="180"/>
      <c r="K600" s="61"/>
      <c r="L600" s="96"/>
    </row>
    <row r="601" spans="1:12" s="10" customFormat="1" ht="22.5" customHeight="1" x14ac:dyDescent="0.25">
      <c r="A601" s="8">
        <v>598</v>
      </c>
      <c r="B601" s="9"/>
      <c r="C601" s="193"/>
      <c r="D601" s="61"/>
      <c r="E601" s="8"/>
      <c r="F601" s="226"/>
      <c r="G601" s="203"/>
      <c r="H601" s="61"/>
      <c r="I601" s="180"/>
      <c r="J601" s="180"/>
      <c r="K601" s="61"/>
      <c r="L601" s="96"/>
    </row>
    <row r="602" spans="1:12" s="10" customFormat="1" ht="22.5" customHeight="1" x14ac:dyDescent="0.25">
      <c r="A602" s="8">
        <v>599</v>
      </c>
      <c r="B602" s="9"/>
      <c r="C602" s="193"/>
      <c r="D602" s="61"/>
      <c r="E602" s="8"/>
      <c r="F602" s="8"/>
      <c r="G602" s="203"/>
      <c r="H602" s="61"/>
      <c r="I602" s="180"/>
      <c r="J602" s="180"/>
      <c r="K602" s="61"/>
      <c r="L602" s="96"/>
    </row>
    <row r="603" spans="1:12" s="10" customFormat="1" ht="22.5" customHeight="1" x14ac:dyDescent="0.25">
      <c r="A603" s="8">
        <v>600</v>
      </c>
      <c r="B603" s="9"/>
      <c r="C603" s="196"/>
      <c r="D603" s="224"/>
      <c r="E603" s="8"/>
      <c r="F603" s="8"/>
      <c r="G603" s="203"/>
      <c r="H603" s="61"/>
      <c r="I603" s="181"/>
      <c r="J603" s="180"/>
      <c r="K603" s="61"/>
      <c r="L603" s="96"/>
    </row>
    <row r="604" spans="1:12" s="10" customFormat="1" ht="22.5" customHeight="1" x14ac:dyDescent="0.25">
      <c r="A604" s="8">
        <v>601</v>
      </c>
      <c r="B604" s="9"/>
      <c r="C604" s="196"/>
      <c r="D604" s="224"/>
      <c r="E604" s="8"/>
      <c r="F604" s="226"/>
      <c r="G604" s="203"/>
      <c r="H604" s="61"/>
      <c r="I604" s="180"/>
      <c r="J604" s="180"/>
      <c r="K604" s="61"/>
      <c r="L604" s="96"/>
    </row>
    <row r="605" spans="1:12" s="10" customFormat="1" ht="22.5" customHeight="1" x14ac:dyDescent="0.25">
      <c r="A605" s="8">
        <v>602</v>
      </c>
      <c r="B605" s="9"/>
      <c r="C605" s="193"/>
      <c r="D605" s="61"/>
      <c r="E605" s="8"/>
      <c r="F605" s="228"/>
      <c r="G605" s="203"/>
      <c r="H605" s="61"/>
      <c r="I605" s="180"/>
      <c r="J605" s="180"/>
      <c r="K605" s="61"/>
      <c r="L605" s="96"/>
    </row>
    <row r="606" spans="1:12" s="10" customFormat="1" ht="22.5" customHeight="1" x14ac:dyDescent="0.25">
      <c r="A606" s="8">
        <v>603</v>
      </c>
      <c r="B606" s="9"/>
      <c r="C606" s="193"/>
      <c r="D606" s="61"/>
      <c r="E606" s="8"/>
      <c r="F606" s="228"/>
      <c r="G606" s="203"/>
      <c r="H606" s="61"/>
      <c r="I606" s="180"/>
      <c r="J606" s="180"/>
      <c r="K606" s="61"/>
      <c r="L606" s="96"/>
    </row>
    <row r="607" spans="1:12" s="10" customFormat="1" ht="22.5" customHeight="1" x14ac:dyDescent="0.25">
      <c r="A607" s="8">
        <v>604</v>
      </c>
      <c r="B607" s="9"/>
      <c r="C607" s="193"/>
      <c r="D607" s="224"/>
      <c r="E607" s="8"/>
      <c r="F607" s="8"/>
      <c r="G607" s="203"/>
      <c r="H607" s="61"/>
      <c r="I607" s="180"/>
      <c r="J607" s="180"/>
      <c r="K607" s="61"/>
      <c r="L607" s="96"/>
    </row>
    <row r="608" spans="1:12" s="10" customFormat="1" ht="22.5" customHeight="1" x14ac:dyDescent="0.25">
      <c r="A608" s="8">
        <v>605</v>
      </c>
      <c r="B608" s="9"/>
      <c r="C608" s="61"/>
      <c r="D608" s="61"/>
      <c r="E608" s="8"/>
      <c r="F608" s="226"/>
      <c r="G608" s="203"/>
      <c r="H608" s="61"/>
      <c r="I608" s="180"/>
      <c r="J608" s="180"/>
      <c r="K608" s="61"/>
      <c r="L608" s="96"/>
    </row>
    <row r="609" spans="1:12" s="10" customFormat="1" ht="22.5" customHeight="1" x14ac:dyDescent="0.25">
      <c r="A609" s="8">
        <v>606</v>
      </c>
      <c r="B609" s="9"/>
      <c r="C609" s="61"/>
      <c r="D609" s="61"/>
      <c r="E609" s="8"/>
      <c r="F609" s="226"/>
      <c r="G609" s="203"/>
      <c r="H609" s="61"/>
      <c r="I609" s="180"/>
      <c r="J609" s="180"/>
      <c r="K609" s="61"/>
      <c r="L609" s="96"/>
    </row>
    <row r="610" spans="1:12" s="10" customFormat="1" ht="22.5" customHeight="1" x14ac:dyDescent="0.25">
      <c r="A610" s="8">
        <v>607</v>
      </c>
      <c r="B610" s="9"/>
      <c r="C610" s="61"/>
      <c r="D610" s="61"/>
      <c r="E610" s="8"/>
      <c r="F610" s="8"/>
      <c r="G610" s="203"/>
      <c r="H610" s="61"/>
      <c r="I610" s="181"/>
      <c r="J610" s="180"/>
      <c r="K610" s="61"/>
      <c r="L610" s="96"/>
    </row>
    <row r="611" spans="1:12" s="10" customFormat="1" ht="22.5" customHeight="1" x14ac:dyDescent="0.25">
      <c r="A611" s="8">
        <v>608</v>
      </c>
      <c r="B611" s="9"/>
      <c r="C611" s="61"/>
      <c r="D611" s="61"/>
      <c r="E611" s="8"/>
      <c r="F611" s="8"/>
      <c r="G611" s="203"/>
      <c r="H611" s="61"/>
      <c r="I611" s="181"/>
      <c r="J611" s="180"/>
      <c r="K611" s="61"/>
      <c r="L611" s="96"/>
    </row>
    <row r="612" spans="1:12" s="10" customFormat="1" ht="22.5" customHeight="1" x14ac:dyDescent="0.25">
      <c r="A612" s="8">
        <v>609</v>
      </c>
      <c r="B612" s="9"/>
      <c r="C612" s="61"/>
      <c r="D612" s="61"/>
      <c r="E612" s="8"/>
      <c r="F612" s="8"/>
      <c r="G612" s="203"/>
      <c r="H612" s="61"/>
      <c r="I612" s="181"/>
      <c r="J612" s="180"/>
      <c r="K612" s="61"/>
      <c r="L612" s="96"/>
    </row>
    <row r="613" spans="1:12" s="10" customFormat="1" ht="22.5" customHeight="1" x14ac:dyDescent="0.25">
      <c r="A613" s="8">
        <v>610</v>
      </c>
      <c r="B613" s="9"/>
      <c r="C613" s="61"/>
      <c r="D613" s="61"/>
      <c r="E613" s="8"/>
      <c r="F613" s="8"/>
      <c r="G613" s="203"/>
      <c r="H613" s="61"/>
      <c r="I613" s="181"/>
      <c r="J613" s="180"/>
      <c r="K613" s="61"/>
      <c r="L613" s="96"/>
    </row>
    <row r="614" spans="1:12" s="10" customFormat="1" ht="22.5" customHeight="1" x14ac:dyDescent="0.25">
      <c r="A614" s="8">
        <v>611</v>
      </c>
      <c r="B614" s="9"/>
      <c r="C614" s="61"/>
      <c r="D614" s="61"/>
      <c r="E614" s="8"/>
      <c r="F614" s="226"/>
      <c r="G614" s="203"/>
      <c r="H614" s="61"/>
      <c r="I614" s="180"/>
      <c r="J614" s="180"/>
      <c r="K614" s="61"/>
      <c r="L614" s="96"/>
    </row>
    <row r="615" spans="1:12" s="10" customFormat="1" ht="22.5" customHeight="1" x14ac:dyDescent="0.25">
      <c r="A615" s="8">
        <v>612</v>
      </c>
      <c r="B615" s="9"/>
      <c r="C615" s="61"/>
      <c r="D615" s="61"/>
      <c r="E615" s="8"/>
      <c r="F615" s="226"/>
      <c r="G615" s="203"/>
      <c r="H615" s="61"/>
      <c r="I615" s="180"/>
      <c r="J615" s="180"/>
      <c r="K615" s="61"/>
      <c r="L615" s="96"/>
    </row>
    <row r="616" spans="1:12" s="10" customFormat="1" ht="22.5" customHeight="1" x14ac:dyDescent="0.25">
      <c r="A616" s="8">
        <v>613</v>
      </c>
      <c r="B616" s="9"/>
      <c r="C616" s="61"/>
      <c r="D616" s="61"/>
      <c r="E616" s="8"/>
      <c r="F616" s="226"/>
      <c r="G616" s="203"/>
      <c r="H616" s="61"/>
      <c r="I616" s="180"/>
      <c r="J616" s="180"/>
      <c r="K616" s="61"/>
      <c r="L616" s="96"/>
    </row>
    <row r="617" spans="1:12" s="10" customFormat="1" ht="22.5" customHeight="1" x14ac:dyDescent="0.25">
      <c r="A617" s="8">
        <v>614</v>
      </c>
      <c r="B617" s="9"/>
      <c r="C617" s="193"/>
      <c r="D617" s="61"/>
      <c r="E617" s="8"/>
      <c r="F617" s="226"/>
      <c r="G617" s="203"/>
      <c r="H617" s="61"/>
      <c r="I617" s="180"/>
      <c r="J617" s="180"/>
      <c r="K617" s="61"/>
      <c r="L617" s="96"/>
    </row>
    <row r="618" spans="1:12" s="10" customFormat="1" ht="22.5" customHeight="1" x14ac:dyDescent="0.25">
      <c r="A618" s="8">
        <v>615</v>
      </c>
      <c r="B618" s="9"/>
      <c r="C618" s="193"/>
      <c r="D618" s="61"/>
      <c r="E618" s="8"/>
      <c r="F618" s="226"/>
      <c r="G618" s="203"/>
      <c r="H618" s="61"/>
      <c r="I618" s="180"/>
      <c r="J618" s="180"/>
      <c r="K618" s="61"/>
      <c r="L618" s="96"/>
    </row>
    <row r="619" spans="1:12" s="10" customFormat="1" ht="22.5" customHeight="1" x14ac:dyDescent="0.25">
      <c r="A619" s="8">
        <v>616</v>
      </c>
      <c r="B619" s="9"/>
      <c r="C619" s="193"/>
      <c r="D619" s="61"/>
      <c r="E619" s="8"/>
      <c r="F619" s="226"/>
      <c r="G619" s="203"/>
      <c r="H619" s="61"/>
      <c r="I619" s="180"/>
      <c r="J619" s="180"/>
      <c r="K619" s="61"/>
      <c r="L619" s="96"/>
    </row>
    <row r="620" spans="1:12" s="10" customFormat="1" ht="22.5" customHeight="1" x14ac:dyDescent="0.25">
      <c r="A620" s="8">
        <v>617</v>
      </c>
      <c r="B620" s="9"/>
      <c r="C620" s="193"/>
      <c r="D620" s="61"/>
      <c r="E620" s="8"/>
      <c r="F620" s="226"/>
      <c r="G620" s="203"/>
      <c r="H620" s="61"/>
      <c r="I620" s="180"/>
      <c r="J620" s="180"/>
      <c r="K620" s="61"/>
      <c r="L620" s="96"/>
    </row>
    <row r="621" spans="1:12" s="10" customFormat="1" ht="22.5" customHeight="1" x14ac:dyDescent="0.25">
      <c r="A621" s="8">
        <v>618</v>
      </c>
      <c r="B621" s="9"/>
      <c r="C621" s="193"/>
      <c r="D621" s="61"/>
      <c r="E621" s="8"/>
      <c r="F621" s="8"/>
      <c r="G621" s="203"/>
      <c r="H621" s="61"/>
      <c r="I621" s="180"/>
      <c r="J621" s="180"/>
      <c r="K621" s="61"/>
      <c r="L621" s="96"/>
    </row>
    <row r="622" spans="1:12" s="10" customFormat="1" ht="22.5" customHeight="1" x14ac:dyDescent="0.25">
      <c r="A622" s="8">
        <v>619</v>
      </c>
      <c r="B622" s="9"/>
      <c r="C622" s="196"/>
      <c r="D622" s="230"/>
      <c r="E622" s="8"/>
      <c r="F622" s="8"/>
      <c r="G622" s="203"/>
      <c r="H622" s="61"/>
      <c r="I622" s="181"/>
      <c r="J622" s="180"/>
      <c r="K622" s="61"/>
      <c r="L622" s="96"/>
    </row>
    <row r="623" spans="1:12" s="10" customFormat="1" ht="22.5" customHeight="1" x14ac:dyDescent="0.25">
      <c r="A623" s="8">
        <v>620</v>
      </c>
      <c r="B623" s="9"/>
      <c r="C623" s="196"/>
      <c r="D623" s="230"/>
      <c r="E623" s="8"/>
      <c r="F623" s="226"/>
      <c r="G623" s="203"/>
      <c r="H623" s="61"/>
      <c r="I623" s="180"/>
      <c r="J623" s="180"/>
      <c r="K623" s="61"/>
      <c r="L623" s="96"/>
    </row>
    <row r="624" spans="1:12" s="10" customFormat="1" ht="22.5" customHeight="1" x14ac:dyDescent="0.25">
      <c r="A624" s="8">
        <v>621</v>
      </c>
      <c r="B624" s="9"/>
      <c r="C624" s="193"/>
      <c r="D624" s="61"/>
      <c r="E624" s="8"/>
      <c r="F624" s="228"/>
      <c r="G624" s="203"/>
      <c r="H624" s="61"/>
      <c r="I624" s="180"/>
      <c r="J624" s="180"/>
      <c r="K624" s="61"/>
      <c r="L624" s="96"/>
    </row>
    <row r="625" spans="1:12" s="10" customFormat="1" ht="22.5" customHeight="1" x14ac:dyDescent="0.25">
      <c r="A625" s="8">
        <v>622</v>
      </c>
      <c r="B625" s="9"/>
      <c r="C625" s="61"/>
      <c r="D625" s="61"/>
      <c r="E625" s="8"/>
      <c r="F625" s="228"/>
      <c r="G625" s="203"/>
      <c r="H625" s="61"/>
      <c r="I625" s="180"/>
      <c r="J625" s="180"/>
      <c r="K625" s="61"/>
      <c r="L625" s="96"/>
    </row>
    <row r="626" spans="1:12" s="10" customFormat="1" ht="22.5" customHeight="1" x14ac:dyDescent="0.25">
      <c r="A626" s="8">
        <v>623</v>
      </c>
      <c r="B626" s="9"/>
      <c r="C626" s="193"/>
      <c r="D626" s="61"/>
      <c r="E626" s="8"/>
      <c r="F626" s="228"/>
      <c r="G626" s="203"/>
      <c r="H626" s="61"/>
      <c r="I626" s="180"/>
      <c r="J626" s="180"/>
      <c r="K626" s="61"/>
      <c r="L626" s="96"/>
    </row>
    <row r="627" spans="1:12" s="10" customFormat="1" ht="22.5" customHeight="1" x14ac:dyDescent="0.25">
      <c r="A627" s="8">
        <v>624</v>
      </c>
      <c r="B627" s="9"/>
      <c r="C627" s="61"/>
      <c r="D627" s="61"/>
      <c r="E627" s="8"/>
      <c r="F627" s="228"/>
      <c r="G627" s="203"/>
      <c r="H627" s="61"/>
      <c r="I627" s="180"/>
      <c r="J627" s="180"/>
      <c r="K627" s="61"/>
      <c r="L627" s="96"/>
    </row>
    <row r="628" spans="1:12" s="10" customFormat="1" ht="22.5" customHeight="1" x14ac:dyDescent="0.25">
      <c r="A628" s="8">
        <v>625</v>
      </c>
      <c r="B628" s="9"/>
      <c r="C628" s="61"/>
      <c r="D628" s="61"/>
      <c r="E628" s="8"/>
      <c r="F628" s="226"/>
      <c r="G628" s="203"/>
      <c r="H628" s="61"/>
      <c r="I628" s="180"/>
      <c r="J628" s="180"/>
      <c r="K628" s="61"/>
      <c r="L628" s="96"/>
    </row>
    <row r="629" spans="1:12" s="10" customFormat="1" ht="22.5" customHeight="1" x14ac:dyDescent="0.25">
      <c r="A629" s="8">
        <v>626</v>
      </c>
      <c r="B629" s="9"/>
      <c r="C629" s="61"/>
      <c r="D629" s="61"/>
      <c r="E629" s="8"/>
      <c r="F629" s="8"/>
      <c r="G629" s="203"/>
      <c r="H629" s="61"/>
      <c r="I629" s="181"/>
      <c r="J629" s="180"/>
      <c r="K629" s="61"/>
      <c r="L629" s="96"/>
    </row>
    <row r="630" spans="1:12" s="10" customFormat="1" ht="22.5" customHeight="1" x14ac:dyDescent="0.25">
      <c r="A630" s="8">
        <v>627</v>
      </c>
      <c r="B630" s="9"/>
      <c r="C630" s="193"/>
      <c r="D630" s="61"/>
      <c r="E630" s="8"/>
      <c r="F630" s="228"/>
      <c r="G630" s="203"/>
      <c r="H630" s="61"/>
      <c r="I630" s="180"/>
      <c r="J630" s="180"/>
      <c r="K630" s="61"/>
      <c r="L630" s="96"/>
    </row>
    <row r="631" spans="1:12" s="10" customFormat="1" ht="22.5" customHeight="1" x14ac:dyDescent="0.25">
      <c r="A631" s="8">
        <v>628</v>
      </c>
      <c r="B631" s="9"/>
      <c r="C631" s="61"/>
      <c r="D631" s="61"/>
      <c r="E631" s="197"/>
      <c r="F631" s="197"/>
      <c r="G631" s="203"/>
      <c r="H631" s="61"/>
      <c r="I631" s="182"/>
      <c r="J631" s="180"/>
      <c r="K631" s="61"/>
      <c r="L631" s="96"/>
    </row>
    <row r="632" spans="1:12" s="10" customFormat="1" ht="22.5" customHeight="1" x14ac:dyDescent="0.25">
      <c r="A632" s="8">
        <v>629</v>
      </c>
      <c r="B632" s="9"/>
      <c r="C632" s="61"/>
      <c r="D632" s="61"/>
      <c r="E632" s="8"/>
      <c r="F632" s="8"/>
      <c r="G632" s="203"/>
      <c r="H632" s="61"/>
      <c r="I632" s="180"/>
      <c r="J632" s="180"/>
      <c r="K632" s="61"/>
      <c r="L632" s="96"/>
    </row>
    <row r="633" spans="1:12" s="10" customFormat="1" ht="22.5" customHeight="1" x14ac:dyDescent="0.25">
      <c r="A633" s="8">
        <v>630</v>
      </c>
      <c r="B633" s="9"/>
      <c r="C633" s="61"/>
      <c r="D633" s="61"/>
      <c r="E633" s="8"/>
      <c r="F633" s="8"/>
      <c r="G633" s="203"/>
      <c r="H633" s="61"/>
      <c r="I633" s="180"/>
      <c r="J633" s="180"/>
      <c r="K633" s="61"/>
      <c r="L633" s="96"/>
    </row>
    <row r="634" spans="1:12" s="10" customFormat="1" ht="22.5" customHeight="1" x14ac:dyDescent="0.25">
      <c r="A634" s="8">
        <v>631</v>
      </c>
      <c r="B634" s="9"/>
      <c r="C634" s="196"/>
      <c r="D634" s="198"/>
      <c r="E634" s="8"/>
      <c r="F634" s="228"/>
      <c r="G634" s="203"/>
      <c r="H634" s="61"/>
      <c r="I634" s="180"/>
      <c r="J634" s="180"/>
      <c r="K634" s="61"/>
      <c r="L634" s="96"/>
    </row>
    <row r="635" spans="1:12" s="10" customFormat="1" ht="22.5" customHeight="1" x14ac:dyDescent="0.25">
      <c r="A635" s="8">
        <v>632</v>
      </c>
      <c r="B635" s="9"/>
      <c r="C635" s="193"/>
      <c r="D635" s="61"/>
      <c r="E635" s="8"/>
      <c r="F635" s="226"/>
      <c r="G635" s="203"/>
      <c r="H635" s="61"/>
      <c r="I635" s="180"/>
      <c r="J635" s="180"/>
      <c r="K635" s="61"/>
      <c r="L635" s="96"/>
    </row>
    <row r="636" spans="1:12" s="10" customFormat="1" ht="22.5" customHeight="1" x14ac:dyDescent="0.25">
      <c r="A636" s="8">
        <v>633</v>
      </c>
      <c r="B636" s="9"/>
      <c r="C636" s="193"/>
      <c r="D636" s="61"/>
      <c r="E636" s="8"/>
      <c r="F636" s="226"/>
      <c r="G636" s="203"/>
      <c r="H636" s="61"/>
      <c r="I636" s="181"/>
      <c r="J636" s="180"/>
      <c r="K636" s="61"/>
      <c r="L636" s="96"/>
    </row>
    <row r="637" spans="1:12" s="10" customFormat="1" ht="22.5" customHeight="1" x14ac:dyDescent="0.25">
      <c r="A637" s="8">
        <v>634</v>
      </c>
      <c r="B637" s="9"/>
      <c r="C637" s="196"/>
      <c r="D637" s="61"/>
      <c r="E637" s="8"/>
      <c r="F637" s="226"/>
      <c r="G637" s="203"/>
      <c r="H637" s="61"/>
      <c r="I637" s="180"/>
      <c r="J637" s="180"/>
      <c r="K637" s="61"/>
      <c r="L637" s="96"/>
    </row>
    <row r="638" spans="1:12" s="10" customFormat="1" ht="22.5" customHeight="1" x14ac:dyDescent="0.25">
      <c r="A638" s="8">
        <v>635</v>
      </c>
      <c r="B638" s="9"/>
      <c r="C638" s="61"/>
      <c r="D638" s="61"/>
      <c r="E638" s="8"/>
      <c r="F638" s="226"/>
      <c r="G638" s="203"/>
      <c r="H638" s="61"/>
      <c r="I638" s="181"/>
      <c r="J638" s="180"/>
      <c r="K638" s="61"/>
      <c r="L638" s="96"/>
    </row>
    <row r="639" spans="1:12" s="10" customFormat="1" ht="22.5" customHeight="1" x14ac:dyDescent="0.25">
      <c r="A639" s="8">
        <v>636</v>
      </c>
      <c r="B639" s="9"/>
      <c r="C639" s="61"/>
      <c r="D639" s="61"/>
      <c r="E639" s="8"/>
      <c r="F639" s="226"/>
      <c r="G639" s="203"/>
      <c r="H639" s="61"/>
      <c r="I639" s="180"/>
      <c r="J639" s="180"/>
      <c r="K639" s="61"/>
      <c r="L639" s="96"/>
    </row>
    <row r="640" spans="1:12" s="10" customFormat="1" ht="22.5" customHeight="1" x14ac:dyDescent="0.25">
      <c r="A640" s="8">
        <v>637</v>
      </c>
      <c r="B640" s="9"/>
      <c r="C640" s="61"/>
      <c r="D640" s="61"/>
      <c r="E640" s="8"/>
      <c r="F640" s="226"/>
      <c r="G640" s="203"/>
      <c r="H640" s="61"/>
      <c r="I640" s="180"/>
      <c r="J640" s="180"/>
      <c r="K640" s="61"/>
      <c r="L640" s="96"/>
    </row>
    <row r="641" spans="1:12" s="10" customFormat="1" ht="22.5" customHeight="1" x14ac:dyDescent="0.25">
      <c r="A641" s="8">
        <v>638</v>
      </c>
      <c r="B641" s="9"/>
      <c r="C641" s="61"/>
      <c r="D641" s="200"/>
      <c r="E641" s="8"/>
      <c r="F641" s="8"/>
      <c r="G641" s="203"/>
      <c r="H641" s="61"/>
      <c r="I641" s="181"/>
      <c r="J641" s="180"/>
      <c r="K641" s="61"/>
      <c r="L641" s="96"/>
    </row>
    <row r="642" spans="1:12" s="10" customFormat="1" ht="22.5" customHeight="1" x14ac:dyDescent="0.25">
      <c r="A642" s="8">
        <v>639</v>
      </c>
      <c r="B642" s="204"/>
      <c r="C642" s="217"/>
      <c r="D642" s="231"/>
      <c r="E642" s="205"/>
      <c r="F642" s="232"/>
      <c r="G642" s="233"/>
      <c r="H642" s="217"/>
      <c r="I642" s="184"/>
      <c r="J642" s="184"/>
      <c r="K642" s="217"/>
      <c r="L642" s="96"/>
    </row>
    <row r="643" spans="1:12" ht="22.5" customHeight="1" thickBot="1" x14ac:dyDescent="0.3">
      <c r="A643" s="694" t="s">
        <v>11</v>
      </c>
      <c r="B643" s="695"/>
      <c r="C643" s="695"/>
      <c r="D643" s="695"/>
      <c r="E643" s="695"/>
      <c r="F643" s="695"/>
      <c r="G643" s="695"/>
      <c r="H643" s="695"/>
      <c r="I643" s="696"/>
      <c r="J643" s="185">
        <f>SUM(J4:J642)</f>
        <v>0</v>
      </c>
      <c r="K643" s="108"/>
      <c r="L643" s="48">
        <f>SUM(L4:L642)</f>
        <v>0</v>
      </c>
    </row>
    <row r="644" spans="1:12" ht="22.5" customHeight="1" x14ac:dyDescent="0.25">
      <c r="C644" s="3"/>
      <c r="I644" s="186"/>
    </row>
    <row r="645" spans="1:12" ht="22.5" customHeight="1" x14ac:dyDescent="0.25">
      <c r="C645" s="56"/>
      <c r="H645" s="35"/>
      <c r="I645" s="186"/>
      <c r="J645" s="187">
        <f>'[1]31 JULI 2023'!$S$47</f>
        <v>932112009.36000001</v>
      </c>
    </row>
    <row r="646" spans="1:12" ht="22.5" customHeight="1" x14ac:dyDescent="0.25">
      <c r="J646" s="187">
        <f>J643-J645</f>
        <v>-932112009.36000001</v>
      </c>
    </row>
    <row r="648" spans="1:12" ht="22.5" customHeight="1" x14ac:dyDescent="0.25">
      <c r="J648" s="188"/>
    </row>
    <row r="1179" spans="5:10" s="2" customFormat="1" ht="22.5" customHeight="1" x14ac:dyDescent="0.25">
      <c r="E1179" s="1"/>
      <c r="F1179" s="1"/>
      <c r="G1179" s="1"/>
      <c r="H1179" s="1"/>
      <c r="I1179" s="189"/>
      <c r="J1179" s="189"/>
    </row>
    <row r="1180" spans="5:10" s="2" customFormat="1" ht="22.5" customHeight="1" x14ac:dyDescent="0.25">
      <c r="E1180" s="1"/>
      <c r="F1180" s="1"/>
      <c r="G1180" s="1"/>
      <c r="H1180" s="1"/>
      <c r="I1180" s="189"/>
      <c r="J1180" s="189"/>
    </row>
    <row r="1181" spans="5:10" s="2" customFormat="1" ht="22.5" customHeight="1" x14ac:dyDescent="0.25">
      <c r="E1181" s="1"/>
      <c r="F1181" s="1"/>
      <c r="G1181" s="1"/>
      <c r="H1181" s="1"/>
      <c r="I1181" s="189"/>
      <c r="J1181" s="189"/>
    </row>
    <row r="1182" spans="5:10" s="2" customFormat="1" ht="22.5" customHeight="1" x14ac:dyDescent="0.25">
      <c r="E1182" s="1"/>
      <c r="F1182" s="1"/>
      <c r="G1182" s="1"/>
      <c r="H1182" s="1"/>
      <c r="I1182" s="189"/>
      <c r="J1182" s="189"/>
    </row>
    <row r="1184" spans="5:10" s="2" customFormat="1" ht="22.5" customHeight="1" x14ac:dyDescent="0.25">
      <c r="E1184" s="1"/>
      <c r="F1184" s="1"/>
      <c r="G1184" s="1"/>
      <c r="H1184" s="1"/>
      <c r="I1184" s="189"/>
      <c r="J1184" s="189"/>
    </row>
    <row r="1185" spans="5:10" s="2" customFormat="1" ht="22.5" customHeight="1" x14ac:dyDescent="0.25">
      <c r="E1185" s="1"/>
      <c r="F1185" s="1"/>
      <c r="G1185" s="1"/>
      <c r="H1185" s="1"/>
      <c r="I1185" s="189"/>
      <c r="J1185" s="189"/>
    </row>
    <row r="1186" spans="5:10" s="2" customFormat="1" ht="22.5" customHeight="1" x14ac:dyDescent="0.25">
      <c r="E1186" s="1"/>
      <c r="F1186" s="1"/>
      <c r="G1186" s="1"/>
      <c r="H1186" s="1"/>
      <c r="I1186" s="189"/>
      <c r="J1186" s="189"/>
    </row>
    <row r="1187" spans="5:10" s="2" customFormat="1" ht="22.5" customHeight="1" x14ac:dyDescent="0.25">
      <c r="E1187" s="1"/>
      <c r="F1187" s="1"/>
      <c r="G1187" s="1"/>
      <c r="H1187" s="1"/>
      <c r="I1187" s="189"/>
      <c r="J1187" s="189"/>
    </row>
    <row r="1188" spans="5:10" s="2" customFormat="1" ht="22.5" customHeight="1" x14ac:dyDescent="0.25">
      <c r="E1188" s="1"/>
      <c r="F1188" s="1"/>
      <c r="G1188" s="1"/>
      <c r="H1188" s="1"/>
      <c r="I1188" s="189"/>
      <c r="J1188" s="189"/>
    </row>
    <row r="1189" spans="5:10" s="2" customFormat="1" ht="22.5" customHeight="1" x14ac:dyDescent="0.25">
      <c r="E1189" s="1"/>
      <c r="F1189" s="1"/>
      <c r="G1189" s="1"/>
      <c r="H1189" s="1"/>
      <c r="I1189" s="189"/>
      <c r="J1189" s="189"/>
    </row>
    <row r="1190" spans="5:10" s="2" customFormat="1" ht="22.5" customHeight="1" x14ac:dyDescent="0.25">
      <c r="E1190" s="1"/>
      <c r="F1190" s="1"/>
      <c r="G1190" s="1"/>
      <c r="H1190" s="1"/>
      <c r="I1190" s="189"/>
      <c r="J1190" s="189"/>
    </row>
    <row r="1191" spans="5:10" s="2" customFormat="1" ht="22.5" customHeight="1" x14ac:dyDescent="0.25">
      <c r="E1191" s="1"/>
      <c r="F1191" s="1"/>
      <c r="G1191" s="1"/>
      <c r="H1191" s="1"/>
      <c r="I1191" s="189"/>
      <c r="J1191" s="189"/>
    </row>
    <row r="1192" spans="5:10" s="2" customFormat="1" ht="22.5" customHeight="1" x14ac:dyDescent="0.25">
      <c r="E1192" s="1"/>
      <c r="F1192" s="1"/>
      <c r="G1192" s="1"/>
      <c r="H1192" s="1"/>
      <c r="I1192" s="189"/>
      <c r="J1192" s="189"/>
    </row>
    <row r="1193" spans="5:10" s="2" customFormat="1" ht="22.5" customHeight="1" x14ac:dyDescent="0.25">
      <c r="E1193" s="1"/>
      <c r="F1193" s="1"/>
      <c r="G1193" s="1"/>
      <c r="H1193" s="1"/>
      <c r="I1193" s="189"/>
      <c r="J1193" s="189"/>
    </row>
    <row r="1194" spans="5:10" s="2" customFormat="1" ht="22.5" customHeight="1" x14ac:dyDescent="0.25">
      <c r="E1194" s="1"/>
      <c r="F1194" s="1"/>
      <c r="G1194" s="1"/>
      <c r="H1194" s="1"/>
      <c r="I1194" s="189"/>
      <c r="J1194" s="189"/>
    </row>
    <row r="1195" spans="5:10" s="2" customFormat="1" ht="22.5" customHeight="1" x14ac:dyDescent="0.25">
      <c r="E1195" s="1"/>
      <c r="F1195" s="1"/>
      <c r="G1195" s="1"/>
      <c r="H1195" s="1"/>
      <c r="I1195" s="189"/>
      <c r="J1195" s="189"/>
    </row>
    <row r="1197" spans="5:10" s="2" customFormat="1" ht="22.5" customHeight="1" x14ac:dyDescent="0.25">
      <c r="E1197" s="1"/>
      <c r="F1197" s="1"/>
      <c r="G1197" s="1"/>
      <c r="H1197" s="1"/>
      <c r="I1197" s="189"/>
      <c r="J1197" s="189"/>
    </row>
    <row r="1198" spans="5:10" s="2" customFormat="1" ht="22.5" customHeight="1" x14ac:dyDescent="0.25">
      <c r="E1198" s="1"/>
      <c r="F1198" s="1"/>
      <c r="G1198" s="1"/>
      <c r="H1198" s="1"/>
      <c r="I1198" s="189"/>
      <c r="J1198" s="189"/>
    </row>
    <row r="1199" spans="5:10" s="2" customFormat="1" ht="22.5" customHeight="1" x14ac:dyDescent="0.25">
      <c r="E1199" s="1"/>
      <c r="F1199" s="1"/>
      <c r="G1199" s="1"/>
      <c r="H1199" s="1"/>
      <c r="I1199" s="189"/>
      <c r="J1199" s="189"/>
    </row>
    <row r="1200" spans="5:10" s="2" customFormat="1" ht="22.5" customHeight="1" x14ac:dyDescent="0.25">
      <c r="E1200" s="1"/>
      <c r="F1200" s="1"/>
      <c r="G1200" s="1"/>
      <c r="H1200" s="1"/>
      <c r="I1200" s="189"/>
      <c r="J1200" s="189"/>
    </row>
    <row r="1201" spans="5:10" s="2" customFormat="1" ht="22.5" customHeight="1" x14ac:dyDescent="0.25">
      <c r="E1201" s="1"/>
      <c r="F1201" s="1"/>
      <c r="G1201" s="1"/>
      <c r="H1201" s="1"/>
      <c r="I1201" s="189"/>
      <c r="J1201" s="189"/>
    </row>
    <row r="1202" spans="5:10" s="2" customFormat="1" ht="22.5" customHeight="1" x14ac:dyDescent="0.25">
      <c r="E1202" s="1"/>
      <c r="F1202" s="1"/>
      <c r="G1202" s="1"/>
      <c r="H1202" s="1"/>
      <c r="I1202" s="189"/>
      <c r="J1202" s="189"/>
    </row>
    <row r="1203" spans="5:10" s="2" customFormat="1" ht="22.5" customHeight="1" x14ac:dyDescent="0.25">
      <c r="E1203" s="1"/>
      <c r="F1203" s="1"/>
      <c r="G1203" s="1"/>
      <c r="H1203" s="1"/>
      <c r="I1203" s="189"/>
      <c r="J1203" s="189"/>
    </row>
    <row r="1204" spans="5:10" s="2" customFormat="1" ht="22.5" customHeight="1" x14ac:dyDescent="0.25">
      <c r="E1204" s="1"/>
      <c r="F1204" s="1"/>
      <c r="G1204" s="1"/>
      <c r="H1204" s="1"/>
      <c r="I1204" s="189"/>
      <c r="J1204" s="189"/>
    </row>
    <row r="1205" spans="5:10" s="2" customFormat="1" ht="22.5" customHeight="1" x14ac:dyDescent="0.25">
      <c r="E1205" s="1"/>
      <c r="F1205" s="1"/>
      <c r="G1205" s="1"/>
      <c r="H1205" s="1"/>
      <c r="I1205" s="189"/>
      <c r="J1205" s="189"/>
    </row>
    <row r="1206" spans="5:10" s="2" customFormat="1" ht="22.5" customHeight="1" x14ac:dyDescent="0.25">
      <c r="E1206" s="1"/>
      <c r="F1206" s="1"/>
      <c r="G1206" s="1"/>
      <c r="H1206" s="1"/>
      <c r="I1206" s="189"/>
      <c r="J1206" s="189"/>
    </row>
    <row r="1207" spans="5:10" s="2" customFormat="1" ht="22.5" customHeight="1" x14ac:dyDescent="0.25">
      <c r="E1207" s="1"/>
      <c r="F1207" s="1"/>
      <c r="G1207" s="1"/>
      <c r="H1207" s="1"/>
      <c r="I1207" s="189"/>
      <c r="J1207" s="189"/>
    </row>
    <row r="1208" spans="5:10" s="2" customFormat="1" ht="22.5" customHeight="1" x14ac:dyDescent="0.25">
      <c r="E1208" s="1"/>
      <c r="F1208" s="1"/>
      <c r="G1208" s="1"/>
      <c r="H1208" s="1"/>
      <c r="I1208" s="189"/>
      <c r="J1208" s="189"/>
    </row>
    <row r="1210" spans="5:10" s="2" customFormat="1" ht="22.5" customHeight="1" x14ac:dyDescent="0.25">
      <c r="E1210" s="1"/>
      <c r="F1210" s="1"/>
      <c r="G1210" s="1"/>
      <c r="H1210" s="1"/>
      <c r="I1210" s="189"/>
      <c r="J1210" s="189"/>
    </row>
    <row r="1211" spans="5:10" s="2" customFormat="1" ht="22.5" customHeight="1" x14ac:dyDescent="0.25">
      <c r="E1211" s="1"/>
      <c r="F1211" s="1"/>
      <c r="G1211" s="1"/>
      <c r="H1211" s="1"/>
      <c r="I1211" s="189"/>
      <c r="J1211" s="189"/>
    </row>
    <row r="1212" spans="5:10" s="2" customFormat="1" ht="22.5" customHeight="1" x14ac:dyDescent="0.25">
      <c r="E1212" s="1"/>
      <c r="F1212" s="1"/>
      <c r="G1212" s="1"/>
      <c r="H1212" s="1"/>
      <c r="I1212" s="189"/>
      <c r="J1212" s="189"/>
    </row>
    <row r="1213" spans="5:10" s="2" customFormat="1" ht="22.5" customHeight="1" x14ac:dyDescent="0.25">
      <c r="E1213" s="1"/>
      <c r="F1213" s="1"/>
      <c r="G1213" s="1"/>
      <c r="H1213" s="1"/>
      <c r="I1213" s="189"/>
      <c r="J1213" s="189"/>
    </row>
    <row r="1214" spans="5:10" s="2" customFormat="1" ht="22.5" customHeight="1" x14ac:dyDescent="0.25">
      <c r="E1214" s="1"/>
      <c r="F1214" s="1"/>
      <c r="G1214" s="1"/>
      <c r="H1214" s="1"/>
      <c r="I1214" s="189"/>
      <c r="J1214" s="189"/>
    </row>
    <row r="1215" spans="5:10" s="2" customFormat="1" ht="22.5" customHeight="1" x14ac:dyDescent="0.25">
      <c r="E1215" s="1"/>
      <c r="F1215" s="1"/>
      <c r="G1215" s="1"/>
      <c r="H1215" s="1"/>
      <c r="I1215" s="189"/>
      <c r="J1215" s="189"/>
    </row>
    <row r="1216" spans="5:10" s="2" customFormat="1" ht="22.5" customHeight="1" x14ac:dyDescent="0.25">
      <c r="E1216" s="1"/>
      <c r="F1216" s="1"/>
      <c r="G1216" s="1"/>
      <c r="H1216" s="1"/>
      <c r="I1216" s="189"/>
      <c r="J1216" s="189"/>
    </row>
    <row r="1217" spans="5:10" s="2" customFormat="1" ht="22.5" customHeight="1" x14ac:dyDescent="0.25">
      <c r="E1217" s="1"/>
      <c r="F1217" s="1"/>
      <c r="G1217" s="1"/>
      <c r="H1217" s="1"/>
      <c r="I1217" s="189"/>
      <c r="J1217" s="189"/>
    </row>
    <row r="1218" spans="5:10" s="2" customFormat="1" ht="22.5" customHeight="1" x14ac:dyDescent="0.25">
      <c r="E1218" s="1"/>
      <c r="F1218" s="1"/>
      <c r="G1218" s="1"/>
      <c r="H1218" s="1"/>
      <c r="I1218" s="189"/>
      <c r="J1218" s="189"/>
    </row>
    <row r="1219" spans="5:10" s="2" customFormat="1" ht="22.5" customHeight="1" x14ac:dyDescent="0.25">
      <c r="E1219" s="1"/>
      <c r="F1219" s="1"/>
      <c r="G1219" s="1"/>
      <c r="H1219" s="1"/>
      <c r="I1219" s="189"/>
      <c r="J1219" s="189"/>
    </row>
    <row r="1220" spans="5:10" s="2" customFormat="1" ht="22.5" customHeight="1" x14ac:dyDescent="0.25">
      <c r="E1220" s="1"/>
      <c r="F1220" s="1"/>
      <c r="G1220" s="1"/>
      <c r="H1220" s="1"/>
      <c r="I1220" s="189"/>
      <c r="J1220" s="189"/>
    </row>
    <row r="1221" spans="5:10" s="2" customFormat="1" ht="22.5" customHeight="1" x14ac:dyDescent="0.25">
      <c r="E1221" s="1"/>
      <c r="F1221" s="1"/>
      <c r="G1221" s="1"/>
      <c r="H1221" s="1"/>
      <c r="I1221" s="189"/>
      <c r="J1221" s="189"/>
    </row>
    <row r="1222" spans="5:10" s="2" customFormat="1" ht="22.5" customHeight="1" x14ac:dyDescent="0.25">
      <c r="E1222" s="1"/>
      <c r="F1222" s="1"/>
      <c r="G1222" s="1"/>
      <c r="H1222" s="1"/>
      <c r="I1222" s="189"/>
      <c r="J1222" s="189"/>
    </row>
    <row r="1224" spans="5:10" s="2" customFormat="1" ht="22.5" customHeight="1" x14ac:dyDescent="0.25">
      <c r="E1224" s="1"/>
      <c r="F1224" s="1"/>
      <c r="G1224" s="1"/>
      <c r="H1224" s="1"/>
      <c r="I1224" s="189"/>
      <c r="J1224" s="189"/>
    </row>
    <row r="1225" spans="5:10" s="2" customFormat="1" ht="22.5" customHeight="1" x14ac:dyDescent="0.25">
      <c r="E1225" s="1"/>
      <c r="F1225" s="1"/>
      <c r="G1225" s="1"/>
      <c r="H1225" s="1"/>
      <c r="I1225" s="189"/>
      <c r="J1225" s="189"/>
    </row>
    <row r="1226" spans="5:10" s="2" customFormat="1" ht="22.5" customHeight="1" x14ac:dyDescent="0.25">
      <c r="E1226" s="1"/>
      <c r="F1226" s="1"/>
      <c r="G1226" s="1"/>
      <c r="H1226" s="1"/>
      <c r="I1226" s="189"/>
      <c r="J1226" s="189"/>
    </row>
    <row r="1227" spans="5:10" s="2" customFormat="1" ht="22.5" customHeight="1" x14ac:dyDescent="0.25">
      <c r="E1227" s="1"/>
      <c r="F1227" s="1"/>
      <c r="G1227" s="1"/>
      <c r="H1227" s="1"/>
      <c r="I1227" s="189"/>
      <c r="J1227" s="189"/>
    </row>
    <row r="1228" spans="5:10" s="2" customFormat="1" ht="22.5" customHeight="1" x14ac:dyDescent="0.25">
      <c r="E1228" s="1"/>
      <c r="F1228" s="1"/>
      <c r="G1228" s="1"/>
      <c r="H1228" s="1"/>
      <c r="I1228" s="189"/>
      <c r="J1228" s="189"/>
    </row>
    <row r="1229" spans="5:10" s="2" customFormat="1" ht="22.5" customHeight="1" x14ac:dyDescent="0.25">
      <c r="E1229" s="1"/>
      <c r="F1229" s="1"/>
      <c r="G1229" s="1"/>
      <c r="H1229" s="1"/>
      <c r="I1229" s="189"/>
      <c r="J1229" s="189"/>
    </row>
    <row r="1230" spans="5:10" s="2" customFormat="1" ht="22.5" customHeight="1" x14ac:dyDescent="0.25">
      <c r="E1230" s="1"/>
      <c r="F1230" s="1"/>
      <c r="G1230" s="1"/>
      <c r="H1230" s="1"/>
      <c r="I1230" s="189"/>
      <c r="J1230" s="189"/>
    </row>
    <row r="1231" spans="5:10" s="2" customFormat="1" ht="22.5" customHeight="1" x14ac:dyDescent="0.25">
      <c r="E1231" s="1"/>
      <c r="F1231" s="1"/>
      <c r="G1231" s="1"/>
      <c r="H1231" s="1"/>
      <c r="I1231" s="189"/>
      <c r="J1231" s="189"/>
    </row>
    <row r="1232" spans="5:10" s="2" customFormat="1" ht="22.5" customHeight="1" x14ac:dyDescent="0.25">
      <c r="E1232" s="1"/>
      <c r="F1232" s="1"/>
      <c r="G1232" s="1"/>
      <c r="H1232" s="1"/>
      <c r="I1232" s="189"/>
      <c r="J1232" s="189"/>
    </row>
    <row r="1233" spans="5:10" s="2" customFormat="1" ht="22.5" customHeight="1" x14ac:dyDescent="0.25">
      <c r="E1233" s="1"/>
      <c r="F1233" s="1"/>
      <c r="G1233" s="1"/>
      <c r="H1233" s="1"/>
      <c r="I1233" s="189"/>
      <c r="J1233" s="189"/>
    </row>
    <row r="1234" spans="5:10" s="2" customFormat="1" ht="22.5" customHeight="1" x14ac:dyDescent="0.25">
      <c r="E1234" s="1"/>
      <c r="F1234" s="1"/>
      <c r="G1234" s="1"/>
      <c r="H1234" s="1"/>
      <c r="I1234" s="189"/>
      <c r="J1234" s="189"/>
    </row>
    <row r="1235" spans="5:10" s="2" customFormat="1" ht="22.5" customHeight="1" x14ac:dyDescent="0.25">
      <c r="E1235" s="1"/>
      <c r="F1235" s="1"/>
      <c r="G1235" s="1"/>
      <c r="H1235" s="1"/>
      <c r="I1235" s="189"/>
      <c r="J1235" s="189"/>
    </row>
    <row r="1236" spans="5:10" s="2" customFormat="1" ht="22.5" customHeight="1" x14ac:dyDescent="0.25">
      <c r="E1236" s="1"/>
      <c r="F1236" s="1"/>
      <c r="G1236" s="1"/>
      <c r="H1236" s="1"/>
      <c r="I1236" s="189"/>
      <c r="J1236" s="189"/>
    </row>
    <row r="1237" spans="5:10" s="2" customFormat="1" ht="22.5" customHeight="1" x14ac:dyDescent="0.25">
      <c r="E1237" s="1"/>
      <c r="F1237" s="1"/>
      <c r="G1237" s="1"/>
      <c r="H1237" s="1"/>
      <c r="I1237" s="189"/>
      <c r="J1237" s="189"/>
    </row>
    <row r="1238" spans="5:10" s="2" customFormat="1" ht="22.5" customHeight="1" x14ac:dyDescent="0.25">
      <c r="E1238" s="1"/>
      <c r="F1238" s="1"/>
      <c r="G1238" s="1"/>
      <c r="H1238" s="1"/>
      <c r="I1238" s="189"/>
      <c r="J1238" s="189"/>
    </row>
    <row r="1239" spans="5:10" s="2" customFormat="1" ht="22.5" customHeight="1" x14ac:dyDescent="0.25">
      <c r="E1239" s="1"/>
      <c r="F1239" s="1"/>
      <c r="G1239" s="1"/>
      <c r="H1239" s="1"/>
      <c r="I1239" s="189"/>
      <c r="J1239" s="189"/>
    </row>
    <row r="1240" spans="5:10" s="2" customFormat="1" ht="22.5" customHeight="1" x14ac:dyDescent="0.25">
      <c r="E1240" s="1"/>
      <c r="F1240" s="1"/>
      <c r="G1240" s="1"/>
      <c r="H1240" s="1"/>
      <c r="I1240" s="189"/>
      <c r="J1240" s="189"/>
    </row>
    <row r="1242" spans="5:10" s="2" customFormat="1" ht="22.5" customHeight="1" x14ac:dyDescent="0.25">
      <c r="E1242" s="1"/>
      <c r="F1242" s="1"/>
      <c r="G1242" s="1"/>
      <c r="H1242" s="1"/>
      <c r="I1242" s="189"/>
      <c r="J1242" s="189"/>
    </row>
    <row r="1243" spans="5:10" s="2" customFormat="1" ht="22.5" customHeight="1" x14ac:dyDescent="0.25">
      <c r="E1243" s="1"/>
      <c r="F1243" s="1"/>
      <c r="G1243" s="1"/>
      <c r="H1243" s="1"/>
      <c r="I1243" s="189"/>
      <c r="J1243" s="189"/>
    </row>
    <row r="1244" spans="5:10" s="2" customFormat="1" ht="22.5" customHeight="1" x14ac:dyDescent="0.25">
      <c r="E1244" s="1"/>
      <c r="F1244" s="1"/>
      <c r="G1244" s="1"/>
      <c r="H1244" s="1"/>
      <c r="I1244" s="189"/>
      <c r="J1244" s="189"/>
    </row>
    <row r="1246" spans="5:10" s="2" customFormat="1" ht="22.5" customHeight="1" x14ac:dyDescent="0.25">
      <c r="E1246" s="1"/>
      <c r="F1246" s="1"/>
      <c r="G1246" s="1"/>
      <c r="H1246" s="1"/>
      <c r="I1246" s="189"/>
      <c r="J1246" s="189"/>
    </row>
    <row r="1249" spans="5:10" s="2" customFormat="1" ht="22.5" customHeight="1" x14ac:dyDescent="0.25">
      <c r="E1249" s="1"/>
      <c r="F1249" s="1"/>
      <c r="G1249" s="1"/>
      <c r="H1249" s="1"/>
      <c r="I1249" s="189"/>
      <c r="J1249" s="189"/>
    </row>
    <row r="1250" spans="5:10" s="2" customFormat="1" ht="22.5" customHeight="1" x14ac:dyDescent="0.25">
      <c r="E1250" s="1"/>
      <c r="F1250" s="1"/>
      <c r="G1250" s="1"/>
      <c r="H1250" s="1"/>
      <c r="I1250" s="189"/>
      <c r="J1250" s="189"/>
    </row>
    <row r="1251" spans="5:10" s="2" customFormat="1" ht="22.5" customHeight="1" x14ac:dyDescent="0.25">
      <c r="E1251" s="1"/>
      <c r="F1251" s="1"/>
      <c r="G1251" s="1"/>
      <c r="H1251" s="1"/>
      <c r="I1251" s="189"/>
      <c r="J1251" s="189"/>
    </row>
  </sheetData>
  <autoFilter ref="B3:K643"/>
  <mergeCells count="2">
    <mergeCell ref="A1:K1"/>
    <mergeCell ref="A643:I643"/>
  </mergeCells>
  <pageMargins left="0.28999999999999998" right="0.2" top="0.51181102362204722" bottom="2.4803149606299213" header="0.31496062992125984" footer="0.31496062992125984"/>
  <pageSetup paperSize="5" scale="75" fitToWidth="0" fitToHeight="0" orientation="portrait" horizontalDpi="4294967293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P1888"/>
  <sheetViews>
    <sheetView tabSelected="1" zoomScale="85" zoomScaleNormal="85" workbookViewId="0">
      <pane xSplit="2" ySplit="3" topLeftCell="C1059" activePane="bottomRight" state="frozen"/>
      <selection pane="topRight" activeCell="C1" sqref="C1"/>
      <selection pane="bottomLeft" activeCell="A4" sqref="A4"/>
      <selection pane="bottomRight" activeCell="G1073" sqref="G1073"/>
    </sheetView>
  </sheetViews>
  <sheetFormatPr defaultRowHeight="22.5" customHeight="1" x14ac:dyDescent="0.25"/>
  <cols>
    <col min="1" max="1" width="6" style="1" customWidth="1"/>
    <col min="2" max="2" width="11.5703125" style="1" customWidth="1"/>
    <col min="3" max="3" width="40.28515625" style="55" customWidth="1"/>
    <col min="4" max="4" width="18.85546875" style="3" customWidth="1"/>
    <col min="5" max="5" width="6.85546875" style="209" customWidth="1"/>
    <col min="6" max="6" width="6.85546875" style="1" customWidth="1"/>
    <col min="7" max="7" width="22.85546875" style="44" customWidth="1"/>
    <col min="8" max="8" width="8.5703125" style="52" customWidth="1"/>
    <col min="9" max="9" width="18.140625" style="365" customWidth="1"/>
    <col min="10" max="10" width="20.140625" style="365" customWidth="1"/>
    <col min="11" max="11" width="14.85546875" style="106" customWidth="1"/>
    <col min="12" max="13" width="21.140625" style="111" customWidth="1"/>
    <col min="14" max="14" width="16.140625" style="111" customWidth="1"/>
    <col min="15" max="15" width="17.5703125" style="2" customWidth="1"/>
    <col min="16" max="16" width="17.5703125" style="111" customWidth="1"/>
    <col min="17" max="17" width="12.7109375" style="2" bestFit="1" customWidth="1"/>
    <col min="18" max="16384" width="9.140625" style="2"/>
  </cols>
  <sheetData>
    <row r="1" spans="1:16" ht="22.5" customHeight="1" x14ac:dyDescent="0.25">
      <c r="A1" s="697" t="s">
        <v>713</v>
      </c>
      <c r="B1" s="697"/>
      <c r="C1" s="697"/>
      <c r="D1" s="698"/>
      <c r="E1" s="699"/>
      <c r="F1" s="697"/>
      <c r="G1" s="700"/>
      <c r="H1" s="697"/>
      <c r="I1" s="697"/>
      <c r="J1" s="697"/>
      <c r="K1" s="697"/>
    </row>
    <row r="2" spans="1:16" ht="22.5" customHeight="1" thickBot="1" x14ac:dyDescent="0.3">
      <c r="A2" s="4"/>
      <c r="B2" s="5"/>
      <c r="C2" s="53"/>
      <c r="D2" s="276"/>
      <c r="E2" s="207"/>
      <c r="F2" s="4"/>
      <c r="G2" s="110"/>
      <c r="H2" s="22"/>
      <c r="I2" s="346"/>
      <c r="J2" s="346"/>
    </row>
    <row r="3" spans="1:16" s="11" customFormat="1" ht="22.5" customHeight="1" thickTop="1" x14ac:dyDescent="0.25">
      <c r="A3" s="38" t="s">
        <v>0</v>
      </c>
      <c r="B3" s="39" t="s">
        <v>1</v>
      </c>
      <c r="C3" s="54" t="s">
        <v>4</v>
      </c>
      <c r="D3" s="277" t="s">
        <v>3</v>
      </c>
      <c r="E3" s="208" t="s">
        <v>2</v>
      </c>
      <c r="F3" s="40" t="s">
        <v>49</v>
      </c>
      <c r="G3" s="54" t="s">
        <v>7</v>
      </c>
      <c r="H3" s="41" t="s">
        <v>12</v>
      </c>
      <c r="I3" s="347" t="s">
        <v>5</v>
      </c>
      <c r="J3" s="348" t="s">
        <v>6</v>
      </c>
      <c r="K3" s="107" t="s">
        <v>57</v>
      </c>
      <c r="L3" s="341"/>
      <c r="M3" s="341"/>
      <c r="N3" s="341"/>
      <c r="P3" s="341"/>
    </row>
    <row r="4" spans="1:16" s="23" customFormat="1" ht="22.5" hidden="1" customHeight="1" x14ac:dyDescent="0.25">
      <c r="A4" s="173">
        <v>1</v>
      </c>
      <c r="B4" s="192">
        <v>45170</v>
      </c>
      <c r="C4" s="132" t="s">
        <v>715</v>
      </c>
      <c r="D4" s="336" t="s">
        <v>716</v>
      </c>
      <c r="E4" s="133">
        <v>2</v>
      </c>
      <c r="F4" s="133" t="s">
        <v>42</v>
      </c>
      <c r="G4" s="337" t="s">
        <v>18</v>
      </c>
      <c r="H4" s="173">
        <v>0</v>
      </c>
      <c r="I4" s="349">
        <v>25000</v>
      </c>
      <c r="J4" s="349">
        <f t="shared" ref="J4:J35" si="0">I4*E4</f>
        <v>50000</v>
      </c>
      <c r="K4" s="335"/>
      <c r="L4" s="342"/>
      <c r="M4" s="342"/>
      <c r="N4" s="342"/>
      <c r="P4" s="342"/>
    </row>
    <row r="5" spans="1:16" s="23" customFormat="1" ht="22.5" hidden="1" customHeight="1" x14ac:dyDescent="0.25">
      <c r="A5" s="8">
        <v>2</v>
      </c>
      <c r="B5" s="9">
        <v>45170</v>
      </c>
      <c r="C5" s="58" t="s">
        <v>717</v>
      </c>
      <c r="D5" s="63" t="s">
        <v>718</v>
      </c>
      <c r="E5" s="59">
        <v>2</v>
      </c>
      <c r="F5" s="59" t="s">
        <v>42</v>
      </c>
      <c r="G5" s="60" t="s">
        <v>18</v>
      </c>
      <c r="H5" s="8">
        <v>0</v>
      </c>
      <c r="I5" s="350">
        <v>6500</v>
      </c>
      <c r="J5" s="350">
        <f t="shared" si="0"/>
        <v>13000</v>
      </c>
      <c r="K5" s="125"/>
      <c r="L5" s="342"/>
      <c r="M5" s="342"/>
      <c r="N5" s="342"/>
      <c r="P5" s="342"/>
    </row>
    <row r="6" spans="1:16" s="23" customFormat="1" ht="22.5" hidden="1" customHeight="1" x14ac:dyDescent="0.25">
      <c r="A6" s="8">
        <v>3</v>
      </c>
      <c r="B6" s="9">
        <v>45170</v>
      </c>
      <c r="C6" s="58" t="s">
        <v>719</v>
      </c>
      <c r="D6" s="89" t="s">
        <v>117</v>
      </c>
      <c r="E6" s="59">
        <v>1</v>
      </c>
      <c r="F6" s="59" t="s">
        <v>46</v>
      </c>
      <c r="G6" s="60" t="s">
        <v>720</v>
      </c>
      <c r="H6" s="8">
        <v>137</v>
      </c>
      <c r="I6" s="350">
        <v>82500</v>
      </c>
      <c r="J6" s="350">
        <f t="shared" si="0"/>
        <v>82500</v>
      </c>
      <c r="K6" s="125"/>
      <c r="L6" s="342"/>
      <c r="M6" s="342"/>
      <c r="N6" s="342"/>
      <c r="P6" s="342"/>
    </row>
    <row r="7" spans="1:16" s="23" customFormat="1" ht="22.5" hidden="1" customHeight="1" x14ac:dyDescent="0.25">
      <c r="A7" s="8">
        <v>4</v>
      </c>
      <c r="B7" s="9">
        <v>45170</v>
      </c>
      <c r="C7" s="58" t="s">
        <v>638</v>
      </c>
      <c r="D7" s="89" t="s">
        <v>721</v>
      </c>
      <c r="E7" s="59">
        <v>1</v>
      </c>
      <c r="F7" s="59" t="s">
        <v>42</v>
      </c>
      <c r="G7" s="60" t="s">
        <v>720</v>
      </c>
      <c r="H7" s="8">
        <v>137</v>
      </c>
      <c r="I7" s="350">
        <v>450000</v>
      </c>
      <c r="J7" s="350">
        <f t="shared" si="0"/>
        <v>450000</v>
      </c>
      <c r="K7" s="125"/>
      <c r="L7" s="342"/>
      <c r="M7" s="342"/>
      <c r="N7" s="342"/>
      <c r="P7" s="342"/>
    </row>
    <row r="8" spans="1:16" s="23" customFormat="1" ht="22.5" hidden="1" customHeight="1" x14ac:dyDescent="0.25">
      <c r="A8" s="8">
        <v>5</v>
      </c>
      <c r="B8" s="9">
        <v>45170</v>
      </c>
      <c r="C8" s="57" t="s">
        <v>722</v>
      </c>
      <c r="D8" s="63" t="s">
        <v>50</v>
      </c>
      <c r="E8" s="59">
        <v>1</v>
      </c>
      <c r="F8" s="59" t="s">
        <v>42</v>
      </c>
      <c r="G8" s="60" t="s">
        <v>720</v>
      </c>
      <c r="H8" s="8">
        <v>137</v>
      </c>
      <c r="I8" s="350">
        <v>70000</v>
      </c>
      <c r="J8" s="350">
        <f t="shared" si="0"/>
        <v>70000</v>
      </c>
      <c r="K8" s="125"/>
      <c r="L8" s="342"/>
      <c r="M8" s="342"/>
      <c r="N8" s="342"/>
      <c r="P8" s="342"/>
    </row>
    <row r="9" spans="1:16" s="23" customFormat="1" ht="22.5" hidden="1" customHeight="1" x14ac:dyDescent="0.25">
      <c r="A9" s="8">
        <v>6</v>
      </c>
      <c r="B9" s="9">
        <v>45170</v>
      </c>
      <c r="C9" s="58" t="s">
        <v>624</v>
      </c>
      <c r="D9" s="63" t="s">
        <v>558</v>
      </c>
      <c r="E9" s="59">
        <v>6</v>
      </c>
      <c r="F9" s="59" t="s">
        <v>46</v>
      </c>
      <c r="G9" s="60" t="s">
        <v>720</v>
      </c>
      <c r="H9" s="8">
        <v>137</v>
      </c>
      <c r="I9" s="350">
        <v>98000</v>
      </c>
      <c r="J9" s="350">
        <f t="shared" si="0"/>
        <v>588000</v>
      </c>
      <c r="K9" s="125"/>
      <c r="L9" s="342"/>
      <c r="M9" s="342"/>
      <c r="N9" s="342"/>
      <c r="P9" s="342"/>
    </row>
    <row r="10" spans="1:16" s="23" customFormat="1" ht="22.5" hidden="1" customHeight="1" x14ac:dyDescent="0.25">
      <c r="A10" s="8">
        <v>7</v>
      </c>
      <c r="B10" s="9">
        <v>45170</v>
      </c>
      <c r="C10" s="57" t="s">
        <v>723</v>
      </c>
      <c r="D10" s="63" t="s">
        <v>96</v>
      </c>
      <c r="E10" s="59">
        <v>1</v>
      </c>
      <c r="F10" s="142" t="s">
        <v>42</v>
      </c>
      <c r="G10" s="60" t="s">
        <v>720</v>
      </c>
      <c r="H10" s="8">
        <v>137</v>
      </c>
      <c r="I10" s="350">
        <v>110000</v>
      </c>
      <c r="J10" s="350">
        <f t="shared" si="0"/>
        <v>110000</v>
      </c>
      <c r="K10" s="125"/>
      <c r="L10" s="342"/>
      <c r="M10" s="342"/>
      <c r="N10" s="342"/>
      <c r="P10" s="342"/>
    </row>
    <row r="11" spans="1:16" s="23" customFormat="1" ht="22.5" hidden="1" customHeight="1" x14ac:dyDescent="0.25">
      <c r="A11" s="8">
        <v>8</v>
      </c>
      <c r="B11" s="9">
        <v>45170</v>
      </c>
      <c r="C11" s="58" t="s">
        <v>596</v>
      </c>
      <c r="D11" s="63" t="s">
        <v>96</v>
      </c>
      <c r="E11" s="59">
        <v>3</v>
      </c>
      <c r="F11" s="59" t="s">
        <v>39</v>
      </c>
      <c r="G11" s="60" t="s">
        <v>720</v>
      </c>
      <c r="H11" s="8">
        <v>137</v>
      </c>
      <c r="I11" s="350">
        <v>40000</v>
      </c>
      <c r="J11" s="350">
        <f t="shared" si="0"/>
        <v>120000</v>
      </c>
      <c r="K11" s="125"/>
      <c r="L11" s="342"/>
      <c r="M11" s="342"/>
      <c r="N11" s="342"/>
      <c r="P11" s="342"/>
    </row>
    <row r="12" spans="1:16" s="23" customFormat="1" ht="22.5" hidden="1" customHeight="1" x14ac:dyDescent="0.25">
      <c r="A12" s="8">
        <v>9</v>
      </c>
      <c r="B12" s="9">
        <v>45170</v>
      </c>
      <c r="C12" s="58" t="s">
        <v>724</v>
      </c>
      <c r="D12" s="63" t="s">
        <v>560</v>
      </c>
      <c r="E12" s="8">
        <v>1</v>
      </c>
      <c r="F12" s="59" t="s">
        <v>42</v>
      </c>
      <c r="G12" s="60" t="s">
        <v>720</v>
      </c>
      <c r="H12" s="8">
        <v>137</v>
      </c>
      <c r="I12" s="350">
        <v>40000</v>
      </c>
      <c r="J12" s="350">
        <f t="shared" si="0"/>
        <v>40000</v>
      </c>
      <c r="K12" s="125"/>
      <c r="L12" s="105"/>
      <c r="M12" s="342"/>
      <c r="N12" s="342"/>
      <c r="P12" s="342"/>
    </row>
    <row r="13" spans="1:16" s="23" customFormat="1" ht="22.5" hidden="1" customHeight="1" x14ac:dyDescent="0.25">
      <c r="A13" s="8">
        <v>10</v>
      </c>
      <c r="B13" s="9">
        <v>45170</v>
      </c>
      <c r="C13" s="57" t="s">
        <v>521</v>
      </c>
      <c r="D13" s="63" t="s">
        <v>560</v>
      </c>
      <c r="E13" s="101" t="s">
        <v>175</v>
      </c>
      <c r="F13" s="174" t="s">
        <v>41</v>
      </c>
      <c r="G13" s="60" t="s">
        <v>720</v>
      </c>
      <c r="H13" s="8">
        <v>137</v>
      </c>
      <c r="I13" s="350">
        <v>17000</v>
      </c>
      <c r="J13" s="350">
        <f t="shared" si="0"/>
        <v>340000</v>
      </c>
      <c r="K13" s="125"/>
      <c r="L13" s="105"/>
      <c r="M13" s="342"/>
      <c r="N13" s="342"/>
      <c r="P13" s="342"/>
    </row>
    <row r="14" spans="1:16" s="10" customFormat="1" ht="22.5" customHeight="1" x14ac:dyDescent="0.25">
      <c r="A14" s="8">
        <v>11</v>
      </c>
      <c r="B14" s="9">
        <v>45170</v>
      </c>
      <c r="C14" s="58" t="s">
        <v>58</v>
      </c>
      <c r="D14" s="63" t="s">
        <v>59</v>
      </c>
      <c r="E14" s="59">
        <v>1.5</v>
      </c>
      <c r="F14" s="59" t="s">
        <v>41</v>
      </c>
      <c r="G14" s="60" t="s">
        <v>469</v>
      </c>
      <c r="H14" s="8">
        <v>401</v>
      </c>
      <c r="I14" s="351">
        <v>29000</v>
      </c>
      <c r="J14" s="350">
        <f t="shared" si="0"/>
        <v>43500</v>
      </c>
      <c r="K14" s="125"/>
      <c r="L14" s="105"/>
      <c r="M14" s="67"/>
      <c r="N14" s="67"/>
      <c r="P14" s="67"/>
    </row>
    <row r="15" spans="1:16" s="10" customFormat="1" ht="22.5" customHeight="1" x14ac:dyDescent="0.25">
      <c r="A15" s="8">
        <v>12</v>
      </c>
      <c r="B15" s="9">
        <v>45170</v>
      </c>
      <c r="C15" s="58" t="s">
        <v>56</v>
      </c>
      <c r="D15" s="63" t="s">
        <v>28</v>
      </c>
      <c r="E15" s="59">
        <v>1.2</v>
      </c>
      <c r="F15" s="59" t="s">
        <v>41</v>
      </c>
      <c r="G15" s="60" t="s">
        <v>469</v>
      </c>
      <c r="H15" s="8">
        <v>401</v>
      </c>
      <c r="I15" s="350">
        <v>86250</v>
      </c>
      <c r="J15" s="350">
        <f t="shared" si="0"/>
        <v>103500</v>
      </c>
      <c r="K15" s="125"/>
      <c r="L15" s="105"/>
      <c r="M15" s="67"/>
      <c r="N15" s="67"/>
      <c r="P15" s="67"/>
    </row>
    <row r="16" spans="1:16" s="10" customFormat="1" ht="22.5" customHeight="1" x14ac:dyDescent="0.25">
      <c r="A16" s="8">
        <v>13</v>
      </c>
      <c r="B16" s="9">
        <v>45170</v>
      </c>
      <c r="C16" s="58" t="s">
        <v>520</v>
      </c>
      <c r="D16" s="63" t="s">
        <v>96</v>
      </c>
      <c r="E16" s="59">
        <v>4</v>
      </c>
      <c r="F16" s="59" t="s">
        <v>42</v>
      </c>
      <c r="G16" s="60" t="s">
        <v>469</v>
      </c>
      <c r="H16" s="8">
        <v>401</v>
      </c>
      <c r="I16" s="350">
        <v>10000</v>
      </c>
      <c r="J16" s="350">
        <f t="shared" si="0"/>
        <v>40000</v>
      </c>
      <c r="K16" s="125"/>
      <c r="L16" s="67"/>
      <c r="M16" s="67"/>
      <c r="N16" s="67"/>
      <c r="P16" s="67"/>
    </row>
    <row r="17" spans="1:16" s="10" customFormat="1" ht="22.5" customHeight="1" x14ac:dyDescent="0.25">
      <c r="A17" s="8">
        <v>14</v>
      </c>
      <c r="B17" s="9">
        <v>45170</v>
      </c>
      <c r="C17" s="57" t="s">
        <v>543</v>
      </c>
      <c r="D17" s="63" t="s">
        <v>96</v>
      </c>
      <c r="E17" s="59">
        <v>4</v>
      </c>
      <c r="F17" s="142" t="s">
        <v>42</v>
      </c>
      <c r="G17" s="60" t="s">
        <v>469</v>
      </c>
      <c r="H17" s="8">
        <v>401</v>
      </c>
      <c r="I17" s="351">
        <v>3500</v>
      </c>
      <c r="J17" s="350">
        <f t="shared" si="0"/>
        <v>14000</v>
      </c>
      <c r="K17" s="125"/>
      <c r="L17" s="67"/>
      <c r="M17" s="67"/>
      <c r="N17" s="67"/>
      <c r="P17" s="67"/>
    </row>
    <row r="18" spans="1:16" s="10" customFormat="1" ht="22.5" hidden="1" customHeight="1" x14ac:dyDescent="0.25">
      <c r="A18" s="8">
        <v>15</v>
      </c>
      <c r="B18" s="9">
        <v>45170</v>
      </c>
      <c r="C18" s="57" t="s">
        <v>81</v>
      </c>
      <c r="D18" s="89" t="s">
        <v>72</v>
      </c>
      <c r="E18" s="59">
        <v>3</v>
      </c>
      <c r="F18" s="59" t="s">
        <v>41</v>
      </c>
      <c r="G18" s="60" t="s">
        <v>67</v>
      </c>
      <c r="H18" s="8">
        <v>1</v>
      </c>
      <c r="I18" s="350">
        <v>31000</v>
      </c>
      <c r="J18" s="350">
        <f t="shared" si="0"/>
        <v>93000</v>
      </c>
      <c r="K18" s="125"/>
      <c r="L18" s="67"/>
      <c r="M18" s="67"/>
      <c r="N18" s="67"/>
      <c r="P18" s="67"/>
    </row>
    <row r="19" spans="1:16" s="10" customFormat="1" ht="22.5" hidden="1" customHeight="1" x14ac:dyDescent="0.25">
      <c r="A19" s="8">
        <v>16</v>
      </c>
      <c r="B19" s="9">
        <v>45170</v>
      </c>
      <c r="C19" s="58" t="s">
        <v>58</v>
      </c>
      <c r="D19" s="63" t="s">
        <v>59</v>
      </c>
      <c r="E19" s="59">
        <v>2</v>
      </c>
      <c r="F19" s="59" t="s">
        <v>41</v>
      </c>
      <c r="G19" s="60" t="s">
        <v>67</v>
      </c>
      <c r="H19" s="8">
        <v>1</v>
      </c>
      <c r="I19" s="351">
        <v>29000</v>
      </c>
      <c r="J19" s="350">
        <f t="shared" si="0"/>
        <v>58000</v>
      </c>
      <c r="K19" s="125"/>
      <c r="L19" s="105"/>
      <c r="M19" s="67"/>
      <c r="N19" s="67"/>
      <c r="P19" s="67"/>
    </row>
    <row r="20" spans="1:16" s="10" customFormat="1" ht="22.5" hidden="1" customHeight="1" x14ac:dyDescent="0.25">
      <c r="A20" s="8">
        <v>17</v>
      </c>
      <c r="B20" s="9">
        <v>45170</v>
      </c>
      <c r="C20" s="58" t="s">
        <v>119</v>
      </c>
      <c r="D20" s="63" t="s">
        <v>126</v>
      </c>
      <c r="E20" s="59">
        <v>26</v>
      </c>
      <c r="F20" s="59" t="s">
        <v>42</v>
      </c>
      <c r="G20" s="60" t="s">
        <v>67</v>
      </c>
      <c r="H20" s="8">
        <v>1</v>
      </c>
      <c r="I20" s="350">
        <v>1565</v>
      </c>
      <c r="J20" s="350">
        <f t="shared" si="0"/>
        <v>40690</v>
      </c>
      <c r="K20" s="125"/>
      <c r="L20" s="105"/>
      <c r="M20" s="67"/>
      <c r="N20" s="67"/>
      <c r="P20" s="67"/>
    </row>
    <row r="21" spans="1:16" s="10" customFormat="1" ht="22.5" hidden="1" customHeight="1" x14ac:dyDescent="0.25">
      <c r="A21" s="8">
        <v>18</v>
      </c>
      <c r="B21" s="9">
        <v>45170</v>
      </c>
      <c r="C21" s="58" t="s">
        <v>48</v>
      </c>
      <c r="D21" s="63" t="s">
        <v>20</v>
      </c>
      <c r="E21" s="59">
        <v>2</v>
      </c>
      <c r="F21" s="59" t="s">
        <v>41</v>
      </c>
      <c r="G21" s="60" t="s">
        <v>725</v>
      </c>
      <c r="H21" s="8">
        <v>2</v>
      </c>
      <c r="I21" s="350">
        <v>32100</v>
      </c>
      <c r="J21" s="352">
        <f t="shared" si="0"/>
        <v>64200</v>
      </c>
      <c r="K21" s="125"/>
      <c r="L21" s="67"/>
      <c r="M21" s="67"/>
      <c r="N21" s="67"/>
      <c r="P21" s="67"/>
    </row>
    <row r="22" spans="1:16" s="10" customFormat="1" ht="22.5" customHeight="1" x14ac:dyDescent="0.25">
      <c r="A22" s="8">
        <v>19</v>
      </c>
      <c r="B22" s="9">
        <v>45170</v>
      </c>
      <c r="C22" s="58" t="s">
        <v>48</v>
      </c>
      <c r="D22" s="63" t="s">
        <v>20</v>
      </c>
      <c r="E22" s="59">
        <v>1.5</v>
      </c>
      <c r="F22" s="59" t="s">
        <v>41</v>
      </c>
      <c r="G22" s="60" t="s">
        <v>21</v>
      </c>
      <c r="H22" s="8">
        <v>405</v>
      </c>
      <c r="I22" s="350">
        <v>32100</v>
      </c>
      <c r="J22" s="350">
        <f t="shared" si="0"/>
        <v>48150</v>
      </c>
      <c r="K22" s="125"/>
      <c r="L22" s="67"/>
      <c r="M22" s="67"/>
      <c r="N22" s="67"/>
      <c r="P22" s="67"/>
    </row>
    <row r="23" spans="1:16" s="10" customFormat="1" ht="22.5" customHeight="1" x14ac:dyDescent="0.25">
      <c r="A23" s="8">
        <v>20</v>
      </c>
      <c r="B23" s="9">
        <v>45170</v>
      </c>
      <c r="C23" s="58" t="s">
        <v>599</v>
      </c>
      <c r="D23" s="63" t="s">
        <v>115</v>
      </c>
      <c r="E23" s="59">
        <v>1</v>
      </c>
      <c r="F23" s="59" t="s">
        <v>39</v>
      </c>
      <c r="G23" s="60" t="s">
        <v>490</v>
      </c>
      <c r="H23" s="8">
        <v>308</v>
      </c>
      <c r="I23" s="350">
        <v>2000</v>
      </c>
      <c r="J23" s="350">
        <f t="shared" si="0"/>
        <v>2000</v>
      </c>
      <c r="K23" s="63"/>
      <c r="L23" s="67"/>
      <c r="M23" s="67"/>
      <c r="N23" s="67"/>
      <c r="P23" s="67"/>
    </row>
    <row r="24" spans="1:16" s="10" customFormat="1" ht="22.5" customHeight="1" x14ac:dyDescent="0.25">
      <c r="A24" s="8">
        <v>21</v>
      </c>
      <c r="B24" s="9">
        <v>45170</v>
      </c>
      <c r="C24" s="57" t="s">
        <v>726</v>
      </c>
      <c r="D24" s="63" t="s">
        <v>115</v>
      </c>
      <c r="E24" s="100" t="s">
        <v>109</v>
      </c>
      <c r="F24" s="101" t="s">
        <v>42</v>
      </c>
      <c r="G24" s="60" t="s">
        <v>469</v>
      </c>
      <c r="H24" s="8">
        <v>401</v>
      </c>
      <c r="I24" s="353">
        <v>35000</v>
      </c>
      <c r="J24" s="350">
        <f t="shared" si="0"/>
        <v>35000</v>
      </c>
      <c r="K24" s="63"/>
      <c r="L24" s="67"/>
      <c r="M24" s="67"/>
      <c r="N24" s="67"/>
      <c r="P24" s="67"/>
    </row>
    <row r="25" spans="1:16" s="10" customFormat="1" ht="22.5" hidden="1" customHeight="1" x14ac:dyDescent="0.25">
      <c r="A25" s="8">
        <v>22</v>
      </c>
      <c r="B25" s="9">
        <v>45170</v>
      </c>
      <c r="C25" s="57" t="s">
        <v>727</v>
      </c>
      <c r="D25" s="63" t="s">
        <v>55</v>
      </c>
      <c r="E25" s="59">
        <v>1</v>
      </c>
      <c r="F25" s="142" t="s">
        <v>39</v>
      </c>
      <c r="G25" s="60" t="s">
        <v>728</v>
      </c>
      <c r="H25" s="8">
        <v>0</v>
      </c>
      <c r="I25" s="350">
        <v>54000</v>
      </c>
      <c r="J25" s="350">
        <f t="shared" si="0"/>
        <v>54000</v>
      </c>
      <c r="K25" s="63"/>
      <c r="L25" s="67"/>
      <c r="M25" s="67"/>
      <c r="N25" s="67"/>
      <c r="P25" s="67"/>
    </row>
    <row r="26" spans="1:16" s="10" customFormat="1" ht="22.5" hidden="1" customHeight="1" x14ac:dyDescent="0.25">
      <c r="A26" s="8">
        <v>23</v>
      </c>
      <c r="B26" s="9">
        <v>45170</v>
      </c>
      <c r="C26" s="58" t="s">
        <v>729</v>
      </c>
      <c r="D26" s="63" t="s">
        <v>730</v>
      </c>
      <c r="E26" s="59">
        <v>2</v>
      </c>
      <c r="F26" s="59" t="s">
        <v>42</v>
      </c>
      <c r="G26" s="60" t="s">
        <v>629</v>
      </c>
      <c r="H26" s="195" t="s">
        <v>694</v>
      </c>
      <c r="I26" s="350">
        <v>15000</v>
      </c>
      <c r="J26" s="350">
        <f t="shared" si="0"/>
        <v>30000</v>
      </c>
      <c r="K26" s="125"/>
      <c r="L26" s="67"/>
      <c r="M26" s="67"/>
      <c r="N26" s="67"/>
      <c r="P26" s="67"/>
    </row>
    <row r="27" spans="1:16" s="10" customFormat="1" ht="22.5" hidden="1" customHeight="1" x14ac:dyDescent="0.25">
      <c r="A27" s="8">
        <v>24</v>
      </c>
      <c r="B27" s="9">
        <v>45170</v>
      </c>
      <c r="C27" s="58" t="s">
        <v>731</v>
      </c>
      <c r="D27" s="63" t="s">
        <v>730</v>
      </c>
      <c r="E27" s="59">
        <v>2</v>
      </c>
      <c r="F27" s="59" t="s">
        <v>42</v>
      </c>
      <c r="G27" s="60" t="s">
        <v>629</v>
      </c>
      <c r="H27" s="195" t="s">
        <v>694</v>
      </c>
      <c r="I27" s="350">
        <v>65000</v>
      </c>
      <c r="J27" s="350">
        <f t="shared" si="0"/>
        <v>130000</v>
      </c>
      <c r="K27" s="125"/>
      <c r="L27" s="67"/>
      <c r="M27" s="67"/>
      <c r="N27" s="67"/>
      <c r="P27" s="67"/>
    </row>
    <row r="28" spans="1:16" s="10" customFormat="1" ht="22.5" hidden="1" customHeight="1" x14ac:dyDescent="0.25">
      <c r="A28" s="8">
        <v>25</v>
      </c>
      <c r="B28" s="9">
        <v>45170</v>
      </c>
      <c r="C28" s="62" t="s">
        <v>465</v>
      </c>
      <c r="D28" s="263" t="s">
        <v>466</v>
      </c>
      <c r="E28" s="59">
        <v>1</v>
      </c>
      <c r="F28" s="59" t="s">
        <v>157</v>
      </c>
      <c r="G28" s="60" t="s">
        <v>32</v>
      </c>
      <c r="H28" s="8">
        <v>3</v>
      </c>
      <c r="I28" s="354">
        <v>740000</v>
      </c>
      <c r="J28" s="350">
        <f t="shared" si="0"/>
        <v>740000</v>
      </c>
      <c r="K28" s="286" t="s">
        <v>732</v>
      </c>
      <c r="L28" s="67"/>
      <c r="M28" s="67"/>
      <c r="N28" s="67"/>
      <c r="P28" s="67"/>
    </row>
    <row r="29" spans="1:16" s="10" customFormat="1" ht="22.5" hidden="1" customHeight="1" x14ac:dyDescent="0.25">
      <c r="A29" s="8">
        <v>26</v>
      </c>
      <c r="B29" s="9">
        <v>45170</v>
      </c>
      <c r="C29" s="58" t="s">
        <v>1412</v>
      </c>
      <c r="D29" s="63" t="s">
        <v>733</v>
      </c>
      <c r="E29" s="59">
        <v>1</v>
      </c>
      <c r="F29" s="59" t="s">
        <v>42</v>
      </c>
      <c r="G29" s="60" t="s">
        <v>32</v>
      </c>
      <c r="H29" s="8">
        <v>3</v>
      </c>
      <c r="I29" s="350">
        <v>1050000</v>
      </c>
      <c r="J29" s="350">
        <f t="shared" si="0"/>
        <v>1050000</v>
      </c>
      <c r="K29" s="286" t="s">
        <v>732</v>
      </c>
      <c r="L29" s="67" t="s">
        <v>1746</v>
      </c>
      <c r="M29" s="67"/>
      <c r="N29" s="67"/>
      <c r="P29" s="67"/>
    </row>
    <row r="30" spans="1:16" s="10" customFormat="1" ht="22.5" hidden="1" customHeight="1" x14ac:dyDescent="0.25">
      <c r="A30" s="8">
        <v>27</v>
      </c>
      <c r="B30" s="9">
        <v>45170</v>
      </c>
      <c r="C30" s="58" t="s">
        <v>1412</v>
      </c>
      <c r="D30" s="63" t="s">
        <v>734</v>
      </c>
      <c r="E30" s="59">
        <v>1</v>
      </c>
      <c r="F30" s="59" t="s">
        <v>42</v>
      </c>
      <c r="G30" s="60" t="s">
        <v>32</v>
      </c>
      <c r="H30" s="8">
        <v>3</v>
      </c>
      <c r="I30" s="350">
        <v>1050000</v>
      </c>
      <c r="J30" s="350">
        <f t="shared" si="0"/>
        <v>1050000</v>
      </c>
      <c r="K30" s="286" t="s">
        <v>732</v>
      </c>
      <c r="L30" s="67" t="s">
        <v>1746</v>
      </c>
      <c r="M30" s="67"/>
      <c r="N30" s="67"/>
      <c r="P30" s="67"/>
    </row>
    <row r="31" spans="1:16" s="10" customFormat="1" ht="22.5" hidden="1" customHeight="1" x14ac:dyDescent="0.25">
      <c r="A31" s="8">
        <v>28</v>
      </c>
      <c r="B31" s="9">
        <v>45170</v>
      </c>
      <c r="C31" s="58" t="s">
        <v>1412</v>
      </c>
      <c r="D31" s="63" t="s">
        <v>1761</v>
      </c>
      <c r="E31" s="100" t="s">
        <v>109</v>
      </c>
      <c r="F31" s="59" t="s">
        <v>42</v>
      </c>
      <c r="G31" s="60" t="s">
        <v>32</v>
      </c>
      <c r="H31" s="8">
        <v>3</v>
      </c>
      <c r="I31" s="350">
        <v>0</v>
      </c>
      <c r="J31" s="350">
        <f t="shared" si="0"/>
        <v>0</v>
      </c>
      <c r="K31" s="286" t="s">
        <v>732</v>
      </c>
      <c r="L31" s="67" t="s">
        <v>1746</v>
      </c>
      <c r="M31" s="343"/>
      <c r="N31" s="67"/>
      <c r="P31" s="67"/>
    </row>
    <row r="32" spans="1:16" s="10" customFormat="1" ht="22.5" hidden="1" customHeight="1" x14ac:dyDescent="0.25">
      <c r="A32" s="8">
        <v>29</v>
      </c>
      <c r="B32" s="9">
        <v>45170</v>
      </c>
      <c r="C32" s="61" t="s">
        <v>1412</v>
      </c>
      <c r="D32" s="200" t="s">
        <v>735</v>
      </c>
      <c r="E32" s="8">
        <v>1</v>
      </c>
      <c r="F32" s="8" t="s">
        <v>42</v>
      </c>
      <c r="G32" s="194" t="s">
        <v>32</v>
      </c>
      <c r="H32" s="8">
        <v>3</v>
      </c>
      <c r="I32" s="355">
        <v>0</v>
      </c>
      <c r="J32" s="355">
        <f t="shared" si="0"/>
        <v>0</v>
      </c>
      <c r="K32" s="287" t="s">
        <v>732</v>
      </c>
      <c r="L32" s="67" t="s">
        <v>1746</v>
      </c>
      <c r="M32" s="67"/>
      <c r="N32" s="67"/>
      <c r="P32" s="67"/>
    </row>
    <row r="33" spans="1:16" s="25" customFormat="1" ht="22.5" hidden="1" customHeight="1" x14ac:dyDescent="0.25">
      <c r="A33" s="8">
        <v>30</v>
      </c>
      <c r="B33" s="9">
        <v>45170</v>
      </c>
      <c r="C33" s="61" t="s">
        <v>736</v>
      </c>
      <c r="D33" s="313" t="s">
        <v>737</v>
      </c>
      <c r="E33" s="8">
        <v>7</v>
      </c>
      <c r="F33" s="226" t="s">
        <v>42</v>
      </c>
      <c r="G33" s="194" t="s">
        <v>32</v>
      </c>
      <c r="H33" s="8">
        <v>3</v>
      </c>
      <c r="I33" s="355">
        <v>0</v>
      </c>
      <c r="J33" s="355">
        <f t="shared" si="0"/>
        <v>0</v>
      </c>
      <c r="K33" s="287" t="s">
        <v>732</v>
      </c>
      <c r="L33" s="343" t="s">
        <v>1763</v>
      </c>
      <c r="M33" s="343"/>
      <c r="N33" s="343"/>
      <c r="P33" s="343"/>
    </row>
    <row r="34" spans="1:16" s="25" customFormat="1" ht="22.5" hidden="1" customHeight="1" x14ac:dyDescent="0.25">
      <c r="A34" s="8">
        <v>31</v>
      </c>
      <c r="B34" s="9">
        <v>45170</v>
      </c>
      <c r="C34" s="61" t="s">
        <v>738</v>
      </c>
      <c r="D34" s="313" t="s">
        <v>737</v>
      </c>
      <c r="E34" s="8">
        <v>2</v>
      </c>
      <c r="F34" s="226" t="s">
        <v>42</v>
      </c>
      <c r="G34" s="194" t="s">
        <v>32</v>
      </c>
      <c r="H34" s="8">
        <v>3</v>
      </c>
      <c r="I34" s="355">
        <v>0</v>
      </c>
      <c r="J34" s="355">
        <f t="shared" si="0"/>
        <v>0</v>
      </c>
      <c r="K34" s="287" t="s">
        <v>732</v>
      </c>
      <c r="L34" s="343" t="s">
        <v>1763</v>
      </c>
      <c r="M34" s="343"/>
      <c r="N34" s="343"/>
      <c r="P34" s="343"/>
    </row>
    <row r="35" spans="1:16" s="25" customFormat="1" ht="22.5" hidden="1" customHeight="1" x14ac:dyDescent="0.25">
      <c r="A35" s="8">
        <v>32</v>
      </c>
      <c r="B35" s="9">
        <v>45170</v>
      </c>
      <c r="C35" s="196" t="s">
        <v>739</v>
      </c>
      <c r="D35" s="313" t="s">
        <v>737</v>
      </c>
      <c r="E35" s="8">
        <v>5</v>
      </c>
      <c r="F35" s="226" t="s">
        <v>42</v>
      </c>
      <c r="G35" s="194" t="s">
        <v>32</v>
      </c>
      <c r="H35" s="8">
        <v>3</v>
      </c>
      <c r="I35" s="355">
        <v>0</v>
      </c>
      <c r="J35" s="355">
        <f t="shared" si="0"/>
        <v>0</v>
      </c>
      <c r="K35" s="287" t="s">
        <v>732</v>
      </c>
      <c r="L35" s="343" t="s">
        <v>1763</v>
      </c>
      <c r="M35" s="343"/>
      <c r="N35" s="343"/>
      <c r="P35" s="343"/>
    </row>
    <row r="36" spans="1:16" s="10" customFormat="1" ht="22.5" hidden="1" customHeight="1" x14ac:dyDescent="0.25">
      <c r="A36" s="8">
        <v>33</v>
      </c>
      <c r="B36" s="9">
        <v>45170</v>
      </c>
      <c r="C36" s="58" t="s">
        <v>740</v>
      </c>
      <c r="D36" s="63" t="s">
        <v>50</v>
      </c>
      <c r="E36" s="59">
        <v>4</v>
      </c>
      <c r="F36" s="59" t="s">
        <v>42</v>
      </c>
      <c r="G36" s="60" t="s">
        <v>1818</v>
      </c>
      <c r="H36" s="8">
        <v>135</v>
      </c>
      <c r="I36" s="350">
        <v>65000</v>
      </c>
      <c r="J36" s="350">
        <f t="shared" ref="J36:J56" si="1">I36*E36</f>
        <v>260000</v>
      </c>
      <c r="K36" s="286" t="s">
        <v>742</v>
      </c>
      <c r="L36" s="67"/>
      <c r="M36" s="67"/>
      <c r="N36" s="67"/>
      <c r="P36" s="67"/>
    </row>
    <row r="37" spans="1:16" s="10" customFormat="1" ht="22.5" hidden="1" customHeight="1" x14ac:dyDescent="0.25">
      <c r="A37" s="8">
        <v>34</v>
      </c>
      <c r="B37" s="9">
        <v>45170</v>
      </c>
      <c r="C37" s="58" t="s">
        <v>743</v>
      </c>
      <c r="D37" s="63" t="s">
        <v>50</v>
      </c>
      <c r="E37" s="59">
        <v>2</v>
      </c>
      <c r="F37" s="59" t="s">
        <v>42</v>
      </c>
      <c r="G37" s="60" t="s">
        <v>1818</v>
      </c>
      <c r="H37" s="8">
        <v>135</v>
      </c>
      <c r="I37" s="350">
        <v>57500</v>
      </c>
      <c r="J37" s="350">
        <f t="shared" si="1"/>
        <v>115000</v>
      </c>
      <c r="K37" s="286" t="s">
        <v>742</v>
      </c>
      <c r="L37" s="67"/>
      <c r="M37" s="67"/>
      <c r="N37" s="67"/>
      <c r="P37" s="67"/>
    </row>
    <row r="38" spans="1:16" s="10" customFormat="1" ht="22.5" hidden="1" customHeight="1" x14ac:dyDescent="0.25">
      <c r="A38" s="8">
        <v>35</v>
      </c>
      <c r="B38" s="9">
        <v>45170</v>
      </c>
      <c r="C38" s="57" t="s">
        <v>744</v>
      </c>
      <c r="D38" s="63" t="s">
        <v>50</v>
      </c>
      <c r="E38" s="59">
        <v>2</v>
      </c>
      <c r="F38" s="59" t="s">
        <v>42</v>
      </c>
      <c r="G38" s="60" t="s">
        <v>1818</v>
      </c>
      <c r="H38" s="8">
        <v>135</v>
      </c>
      <c r="I38" s="350">
        <v>390000</v>
      </c>
      <c r="J38" s="350">
        <f t="shared" si="1"/>
        <v>780000</v>
      </c>
      <c r="K38" s="286" t="s">
        <v>742</v>
      </c>
      <c r="L38" s="67"/>
      <c r="M38" s="67"/>
      <c r="N38" s="67"/>
      <c r="P38" s="67"/>
    </row>
    <row r="39" spans="1:16" s="10" customFormat="1" ht="22.5" hidden="1" customHeight="1" x14ac:dyDescent="0.25">
      <c r="A39" s="8">
        <v>36</v>
      </c>
      <c r="B39" s="9">
        <v>45170</v>
      </c>
      <c r="C39" s="58" t="s">
        <v>745</v>
      </c>
      <c r="D39" s="63" t="s">
        <v>50</v>
      </c>
      <c r="E39" s="59">
        <v>1</v>
      </c>
      <c r="F39" s="59" t="s">
        <v>42</v>
      </c>
      <c r="G39" s="60" t="s">
        <v>1818</v>
      </c>
      <c r="H39" s="8">
        <v>135</v>
      </c>
      <c r="I39" s="350">
        <v>530000</v>
      </c>
      <c r="J39" s="350">
        <f t="shared" si="1"/>
        <v>530000</v>
      </c>
      <c r="K39" s="286" t="s">
        <v>742</v>
      </c>
      <c r="L39" s="67"/>
      <c r="M39" s="67"/>
      <c r="N39" s="67"/>
      <c r="P39" s="67"/>
    </row>
    <row r="40" spans="1:16" s="10" customFormat="1" ht="22.5" hidden="1" customHeight="1" x14ac:dyDescent="0.25">
      <c r="A40" s="8">
        <v>37</v>
      </c>
      <c r="B40" s="9">
        <v>45170</v>
      </c>
      <c r="C40" s="58" t="s">
        <v>746</v>
      </c>
      <c r="D40" s="63" t="s">
        <v>50</v>
      </c>
      <c r="E40" s="59">
        <v>1</v>
      </c>
      <c r="F40" s="59" t="s">
        <v>42</v>
      </c>
      <c r="G40" s="60" t="s">
        <v>1818</v>
      </c>
      <c r="H40" s="8">
        <v>135</v>
      </c>
      <c r="I40" s="354">
        <v>320000</v>
      </c>
      <c r="J40" s="350">
        <f t="shared" si="1"/>
        <v>320000</v>
      </c>
      <c r="K40" s="286" t="s">
        <v>742</v>
      </c>
      <c r="L40" s="67"/>
      <c r="M40" s="67"/>
      <c r="N40" s="67"/>
      <c r="P40" s="67"/>
    </row>
    <row r="41" spans="1:16" s="10" customFormat="1" ht="22.5" hidden="1" customHeight="1" x14ac:dyDescent="0.25">
      <c r="A41" s="8">
        <v>38</v>
      </c>
      <c r="B41" s="9">
        <v>45170</v>
      </c>
      <c r="C41" s="58" t="s">
        <v>747</v>
      </c>
      <c r="D41" s="63" t="s">
        <v>50</v>
      </c>
      <c r="E41" s="59">
        <v>2</v>
      </c>
      <c r="F41" s="59" t="s">
        <v>42</v>
      </c>
      <c r="G41" s="60" t="s">
        <v>1818</v>
      </c>
      <c r="H41" s="8">
        <v>135</v>
      </c>
      <c r="I41" s="350">
        <v>275000</v>
      </c>
      <c r="J41" s="350">
        <f t="shared" si="1"/>
        <v>550000</v>
      </c>
      <c r="K41" s="286" t="s">
        <v>742</v>
      </c>
      <c r="L41" s="67"/>
      <c r="M41" s="67"/>
      <c r="N41" s="67"/>
      <c r="P41" s="67"/>
    </row>
    <row r="42" spans="1:16" s="10" customFormat="1" ht="22.5" hidden="1" customHeight="1" x14ac:dyDescent="0.25">
      <c r="A42" s="8">
        <v>39</v>
      </c>
      <c r="B42" s="9">
        <v>45170</v>
      </c>
      <c r="C42" s="58" t="s">
        <v>748</v>
      </c>
      <c r="D42" s="63" t="s">
        <v>50</v>
      </c>
      <c r="E42" s="59">
        <v>1</v>
      </c>
      <c r="F42" s="59" t="s">
        <v>42</v>
      </c>
      <c r="G42" s="60" t="s">
        <v>1818</v>
      </c>
      <c r="H42" s="8">
        <v>135</v>
      </c>
      <c r="I42" s="350">
        <v>240000</v>
      </c>
      <c r="J42" s="350">
        <f t="shared" si="1"/>
        <v>240000</v>
      </c>
      <c r="K42" s="286" t="s">
        <v>742</v>
      </c>
      <c r="L42" s="67"/>
      <c r="M42" s="67"/>
      <c r="N42" s="67"/>
      <c r="P42" s="67"/>
    </row>
    <row r="43" spans="1:16" s="25" customFormat="1" ht="22.5" hidden="1" customHeight="1" x14ac:dyDescent="0.25">
      <c r="A43" s="8">
        <v>40</v>
      </c>
      <c r="B43" s="9">
        <v>45170</v>
      </c>
      <c r="C43" s="58" t="s">
        <v>749</v>
      </c>
      <c r="D43" s="63" t="s">
        <v>50</v>
      </c>
      <c r="E43" s="59">
        <v>1</v>
      </c>
      <c r="F43" s="59" t="s">
        <v>42</v>
      </c>
      <c r="G43" s="60" t="s">
        <v>1818</v>
      </c>
      <c r="H43" s="8">
        <v>135</v>
      </c>
      <c r="I43" s="350">
        <v>232500</v>
      </c>
      <c r="J43" s="350">
        <f t="shared" si="1"/>
        <v>232500</v>
      </c>
      <c r="K43" s="286" t="s">
        <v>742</v>
      </c>
      <c r="L43" s="67"/>
      <c r="M43" s="67"/>
      <c r="N43" s="67"/>
      <c r="O43" s="10"/>
      <c r="P43" s="343"/>
    </row>
    <row r="44" spans="1:16" s="10" customFormat="1" ht="22.5" hidden="1" customHeight="1" x14ac:dyDescent="0.25">
      <c r="A44" s="8">
        <v>41</v>
      </c>
      <c r="B44" s="9">
        <v>45170</v>
      </c>
      <c r="C44" s="58" t="s">
        <v>750</v>
      </c>
      <c r="D44" s="63" t="s">
        <v>50</v>
      </c>
      <c r="E44" s="59">
        <v>1</v>
      </c>
      <c r="F44" s="59" t="s">
        <v>42</v>
      </c>
      <c r="G44" s="60" t="s">
        <v>1818</v>
      </c>
      <c r="H44" s="8">
        <v>135</v>
      </c>
      <c r="I44" s="350">
        <v>170000</v>
      </c>
      <c r="J44" s="350">
        <f t="shared" si="1"/>
        <v>170000</v>
      </c>
      <c r="K44" s="286" t="s">
        <v>742</v>
      </c>
      <c r="L44" s="67"/>
      <c r="M44" s="67"/>
      <c r="N44" s="67"/>
      <c r="P44" s="67"/>
    </row>
    <row r="45" spans="1:16" s="10" customFormat="1" ht="22.5" hidden="1" customHeight="1" x14ac:dyDescent="0.25">
      <c r="A45" s="8">
        <v>42</v>
      </c>
      <c r="B45" s="9">
        <v>45170</v>
      </c>
      <c r="C45" s="58" t="s">
        <v>751</v>
      </c>
      <c r="D45" s="63" t="s">
        <v>50</v>
      </c>
      <c r="E45" s="59">
        <v>1</v>
      </c>
      <c r="F45" s="59" t="s">
        <v>42</v>
      </c>
      <c r="G45" s="60" t="s">
        <v>1818</v>
      </c>
      <c r="H45" s="8">
        <v>135</v>
      </c>
      <c r="I45" s="350">
        <v>135000</v>
      </c>
      <c r="J45" s="350">
        <f t="shared" si="1"/>
        <v>135000</v>
      </c>
      <c r="K45" s="286" t="s">
        <v>742</v>
      </c>
      <c r="L45" s="67"/>
      <c r="M45" s="67"/>
      <c r="N45" s="67"/>
      <c r="P45" s="67"/>
    </row>
    <row r="46" spans="1:16" s="10" customFormat="1" ht="22.5" hidden="1" customHeight="1" x14ac:dyDescent="0.25">
      <c r="A46" s="8">
        <v>43</v>
      </c>
      <c r="B46" s="9">
        <v>45170</v>
      </c>
      <c r="C46" s="58" t="s">
        <v>752</v>
      </c>
      <c r="D46" s="63" t="s">
        <v>636</v>
      </c>
      <c r="E46" s="59">
        <v>25</v>
      </c>
      <c r="F46" s="59" t="s">
        <v>538</v>
      </c>
      <c r="G46" s="60" t="s">
        <v>753</v>
      </c>
      <c r="H46" s="8">
        <v>4</v>
      </c>
      <c r="I46" s="350">
        <v>13500</v>
      </c>
      <c r="J46" s="350">
        <f t="shared" si="1"/>
        <v>337500</v>
      </c>
      <c r="K46" s="286" t="s">
        <v>742</v>
      </c>
      <c r="L46" s="67"/>
      <c r="M46" s="67"/>
      <c r="N46" s="67"/>
      <c r="P46" s="67"/>
    </row>
    <row r="47" spans="1:16" s="10" customFormat="1" ht="22.5" hidden="1" customHeight="1" x14ac:dyDescent="0.25">
      <c r="A47" s="8">
        <v>44</v>
      </c>
      <c r="B47" s="9">
        <v>45170</v>
      </c>
      <c r="C47" s="57" t="s">
        <v>754</v>
      </c>
      <c r="D47" s="63" t="s">
        <v>636</v>
      </c>
      <c r="E47" s="8">
        <v>15</v>
      </c>
      <c r="F47" s="59" t="s">
        <v>538</v>
      </c>
      <c r="G47" s="60" t="s">
        <v>753</v>
      </c>
      <c r="H47" s="8">
        <v>4</v>
      </c>
      <c r="I47" s="350">
        <v>14500</v>
      </c>
      <c r="J47" s="350">
        <f t="shared" si="1"/>
        <v>217500</v>
      </c>
      <c r="K47" s="286" t="s">
        <v>742</v>
      </c>
      <c r="L47" s="67"/>
      <c r="M47" s="67"/>
      <c r="N47" s="67"/>
      <c r="P47" s="67"/>
    </row>
    <row r="48" spans="1:16" s="10" customFormat="1" ht="22.5" hidden="1" customHeight="1" x14ac:dyDescent="0.25">
      <c r="A48" s="8">
        <v>45</v>
      </c>
      <c r="B48" s="9">
        <v>45170</v>
      </c>
      <c r="C48" s="57" t="s">
        <v>1817</v>
      </c>
      <c r="D48" s="63" t="s">
        <v>38</v>
      </c>
      <c r="E48" s="59">
        <v>100</v>
      </c>
      <c r="F48" s="142" t="s">
        <v>41</v>
      </c>
      <c r="G48" s="60" t="s">
        <v>755</v>
      </c>
      <c r="H48" s="195" t="s">
        <v>695</v>
      </c>
      <c r="I48" s="350">
        <v>40000</v>
      </c>
      <c r="J48" s="350">
        <f t="shared" si="1"/>
        <v>4000000</v>
      </c>
      <c r="K48" s="286" t="s">
        <v>756</v>
      </c>
      <c r="L48" s="67"/>
      <c r="M48" s="67"/>
      <c r="N48" s="67"/>
      <c r="P48" s="67"/>
    </row>
    <row r="49" spans="1:16" s="10" customFormat="1" ht="22.5" customHeight="1" x14ac:dyDescent="0.25">
      <c r="A49" s="8">
        <v>46</v>
      </c>
      <c r="B49" s="9">
        <v>45170</v>
      </c>
      <c r="C49" s="62" t="s">
        <v>1845</v>
      </c>
      <c r="D49" s="58" t="s">
        <v>89</v>
      </c>
      <c r="E49" s="59">
        <v>1</v>
      </c>
      <c r="F49" s="80" t="s">
        <v>451</v>
      </c>
      <c r="G49" s="60" t="s">
        <v>1846</v>
      </c>
      <c r="H49" s="8">
        <v>111</v>
      </c>
      <c r="I49" s="375">
        <f>173160+43290</f>
        <v>216450</v>
      </c>
      <c r="J49" s="376">
        <f>I49*E49</f>
        <v>216450</v>
      </c>
      <c r="K49" s="61"/>
      <c r="L49" s="67"/>
      <c r="M49" s="67"/>
      <c r="N49" s="67"/>
      <c r="P49" s="67"/>
    </row>
    <row r="50" spans="1:16" s="10" customFormat="1" ht="22.5" customHeight="1" x14ac:dyDescent="0.25">
      <c r="A50" s="8">
        <v>47</v>
      </c>
      <c r="B50" s="9">
        <v>45170</v>
      </c>
      <c r="C50" s="58" t="s">
        <v>1847</v>
      </c>
      <c r="D50" s="58" t="s">
        <v>89</v>
      </c>
      <c r="E50" s="59">
        <v>1</v>
      </c>
      <c r="F50" s="80" t="s">
        <v>39</v>
      </c>
      <c r="G50" s="60" t="s">
        <v>1846</v>
      </c>
      <c r="H50" s="8">
        <v>111</v>
      </c>
      <c r="I50" s="376">
        <v>1657501</v>
      </c>
      <c r="J50" s="376">
        <f>I50*E50</f>
        <v>1657501</v>
      </c>
      <c r="K50" s="61"/>
      <c r="L50" s="67"/>
      <c r="M50" s="67"/>
      <c r="N50" s="67"/>
      <c r="P50" s="67"/>
    </row>
    <row r="51" spans="1:16" s="10" customFormat="1" ht="22.5" hidden="1" customHeight="1" x14ac:dyDescent="0.25">
      <c r="A51" s="8">
        <v>48</v>
      </c>
      <c r="B51" s="9">
        <v>45170</v>
      </c>
      <c r="C51" s="58" t="s">
        <v>1848</v>
      </c>
      <c r="D51" s="58" t="s">
        <v>89</v>
      </c>
      <c r="E51" s="59">
        <v>1</v>
      </c>
      <c r="F51" s="80" t="s">
        <v>451</v>
      </c>
      <c r="G51" s="60" t="s">
        <v>1849</v>
      </c>
      <c r="H51" s="8">
        <v>3</v>
      </c>
      <c r="I51" s="376">
        <v>1633455</v>
      </c>
      <c r="J51" s="376">
        <f>I51*E51</f>
        <v>1633455</v>
      </c>
      <c r="K51" s="61"/>
      <c r="L51" s="367">
        <f>SUM(J4:J51)</f>
        <v>16854446</v>
      </c>
      <c r="M51" s="367">
        <f>'[2]01 SEPTEMBER 2023'!$Z$39</f>
        <v>16854446</v>
      </c>
      <c r="N51" s="367">
        <f>L51-M51</f>
        <v>0</v>
      </c>
      <c r="P51" s="67"/>
    </row>
    <row r="52" spans="1:16" s="10" customFormat="1" ht="22.5" hidden="1" customHeight="1" x14ac:dyDescent="0.25">
      <c r="A52" s="8">
        <v>49</v>
      </c>
      <c r="B52" s="9">
        <v>45171</v>
      </c>
      <c r="C52" s="57" t="s">
        <v>81</v>
      </c>
      <c r="D52" s="89" t="s">
        <v>72</v>
      </c>
      <c r="E52" s="59">
        <v>4</v>
      </c>
      <c r="F52" s="59" t="s">
        <v>41</v>
      </c>
      <c r="G52" s="109" t="s">
        <v>67</v>
      </c>
      <c r="H52" s="8">
        <v>1</v>
      </c>
      <c r="I52" s="350">
        <v>31000</v>
      </c>
      <c r="J52" s="350">
        <f t="shared" si="1"/>
        <v>124000</v>
      </c>
      <c r="K52" s="125"/>
      <c r="L52" s="67"/>
      <c r="M52" s="67"/>
      <c r="N52" s="67">
        <f t="shared" ref="N52:N115" si="2">L52-M52</f>
        <v>0</v>
      </c>
      <c r="P52" s="67"/>
    </row>
    <row r="53" spans="1:16" s="10" customFormat="1" ht="22.5" hidden="1" customHeight="1" x14ac:dyDescent="0.25">
      <c r="A53" s="8">
        <v>50</v>
      </c>
      <c r="B53" s="9">
        <v>45171</v>
      </c>
      <c r="C53" s="58" t="s">
        <v>58</v>
      </c>
      <c r="D53" s="63" t="s">
        <v>59</v>
      </c>
      <c r="E53" s="59">
        <v>3</v>
      </c>
      <c r="F53" s="59" t="s">
        <v>41</v>
      </c>
      <c r="G53" s="109" t="s">
        <v>67</v>
      </c>
      <c r="H53" s="8">
        <v>1</v>
      </c>
      <c r="I53" s="351">
        <v>29000</v>
      </c>
      <c r="J53" s="350">
        <f t="shared" si="1"/>
        <v>87000</v>
      </c>
      <c r="K53" s="125"/>
      <c r="L53" s="67"/>
      <c r="M53" s="67"/>
      <c r="N53" s="67">
        <f t="shared" si="2"/>
        <v>0</v>
      </c>
      <c r="P53" s="67"/>
    </row>
    <row r="54" spans="1:16" s="10" customFormat="1" ht="22.5" customHeight="1" x14ac:dyDescent="0.25">
      <c r="A54" s="8">
        <v>51</v>
      </c>
      <c r="B54" s="9">
        <v>45171</v>
      </c>
      <c r="C54" s="57" t="s">
        <v>757</v>
      </c>
      <c r="D54" s="63" t="s">
        <v>758</v>
      </c>
      <c r="E54" s="59">
        <v>0.6</v>
      </c>
      <c r="F54" s="59" t="s">
        <v>41</v>
      </c>
      <c r="G54" s="109" t="s">
        <v>171</v>
      </c>
      <c r="H54" s="8">
        <v>112</v>
      </c>
      <c r="I54" s="350">
        <v>82500</v>
      </c>
      <c r="J54" s="350">
        <f t="shared" si="1"/>
        <v>49500</v>
      </c>
      <c r="K54" s="125" t="s">
        <v>759</v>
      </c>
      <c r="L54" s="67"/>
      <c r="M54" s="67"/>
      <c r="N54" s="67">
        <f t="shared" si="2"/>
        <v>0</v>
      </c>
      <c r="P54" s="67"/>
    </row>
    <row r="55" spans="1:16" s="10" customFormat="1" ht="22.5" customHeight="1" x14ac:dyDescent="0.25">
      <c r="A55" s="8">
        <v>52</v>
      </c>
      <c r="B55" s="9">
        <v>45171</v>
      </c>
      <c r="C55" s="58" t="s">
        <v>586</v>
      </c>
      <c r="D55" s="63" t="s">
        <v>27</v>
      </c>
      <c r="E55" s="8">
        <v>1</v>
      </c>
      <c r="F55" s="59" t="s">
        <v>42</v>
      </c>
      <c r="G55" s="109" t="s">
        <v>171</v>
      </c>
      <c r="H55" s="8">
        <v>112</v>
      </c>
      <c r="I55" s="350">
        <v>43500</v>
      </c>
      <c r="J55" s="350">
        <f t="shared" si="1"/>
        <v>43500</v>
      </c>
      <c r="K55" s="125" t="s">
        <v>759</v>
      </c>
      <c r="L55" s="67"/>
      <c r="M55" s="67"/>
      <c r="N55" s="67">
        <f t="shared" si="2"/>
        <v>0</v>
      </c>
      <c r="P55" s="67"/>
    </row>
    <row r="56" spans="1:16" s="10" customFormat="1" ht="22.5" customHeight="1" x14ac:dyDescent="0.25">
      <c r="A56" s="8">
        <v>53</v>
      </c>
      <c r="B56" s="9">
        <v>45171</v>
      </c>
      <c r="C56" s="58" t="s">
        <v>170</v>
      </c>
      <c r="D56" s="63" t="s">
        <v>73</v>
      </c>
      <c r="E56" s="8">
        <v>1</v>
      </c>
      <c r="F56" s="59" t="s">
        <v>42</v>
      </c>
      <c r="G56" s="109" t="s">
        <v>171</v>
      </c>
      <c r="H56" s="8">
        <v>112</v>
      </c>
      <c r="I56" s="351">
        <v>12500</v>
      </c>
      <c r="J56" s="350">
        <f t="shared" si="1"/>
        <v>12500</v>
      </c>
      <c r="K56" s="125" t="s">
        <v>759</v>
      </c>
      <c r="L56" s="67"/>
      <c r="M56" s="67"/>
      <c r="N56" s="67">
        <f t="shared" si="2"/>
        <v>0</v>
      </c>
      <c r="P56" s="67"/>
    </row>
    <row r="57" spans="1:16" s="10" customFormat="1" ht="22.5" customHeight="1" x14ac:dyDescent="0.25">
      <c r="A57" s="8">
        <v>54</v>
      </c>
      <c r="B57" s="9">
        <v>45171</v>
      </c>
      <c r="C57" s="58" t="s">
        <v>760</v>
      </c>
      <c r="D57" s="63" t="s">
        <v>440</v>
      </c>
      <c r="E57" s="101" t="s">
        <v>109</v>
      </c>
      <c r="F57" s="59" t="s">
        <v>42</v>
      </c>
      <c r="G57" s="109" t="s">
        <v>171</v>
      </c>
      <c r="H57" s="8">
        <v>112</v>
      </c>
      <c r="I57" s="354">
        <v>510000</v>
      </c>
      <c r="J57" s="354">
        <v>1020000</v>
      </c>
      <c r="K57" s="125" t="s">
        <v>759</v>
      </c>
      <c r="L57" s="67"/>
      <c r="M57" s="67"/>
      <c r="N57" s="67">
        <f t="shared" si="2"/>
        <v>0</v>
      </c>
      <c r="P57" s="67"/>
    </row>
    <row r="58" spans="1:16" s="10" customFormat="1" ht="22.5" customHeight="1" x14ac:dyDescent="0.25">
      <c r="A58" s="8">
        <v>55</v>
      </c>
      <c r="B58" s="9">
        <v>45171</v>
      </c>
      <c r="C58" s="58" t="s">
        <v>593</v>
      </c>
      <c r="D58" s="89" t="s">
        <v>96</v>
      </c>
      <c r="E58" s="59">
        <v>1</v>
      </c>
      <c r="F58" s="142" t="s">
        <v>42</v>
      </c>
      <c r="G58" s="109" t="s">
        <v>171</v>
      </c>
      <c r="H58" s="8">
        <v>112</v>
      </c>
      <c r="I58" s="350">
        <v>790000</v>
      </c>
      <c r="J58" s="350">
        <f t="shared" ref="J58:J89" si="3">I58*E58</f>
        <v>790000</v>
      </c>
      <c r="K58" s="125" t="s">
        <v>759</v>
      </c>
      <c r="L58" s="67"/>
      <c r="M58" s="67"/>
      <c r="N58" s="67">
        <f t="shared" si="2"/>
        <v>0</v>
      </c>
      <c r="P58" s="67"/>
    </row>
    <row r="59" spans="1:16" s="10" customFormat="1" ht="22.5" customHeight="1" x14ac:dyDescent="0.25">
      <c r="A59" s="8">
        <v>56</v>
      </c>
      <c r="B59" s="9">
        <v>45171</v>
      </c>
      <c r="C59" s="57" t="s">
        <v>1817</v>
      </c>
      <c r="D59" s="63" t="s">
        <v>38</v>
      </c>
      <c r="E59" s="59">
        <v>6</v>
      </c>
      <c r="F59" s="59" t="s">
        <v>41</v>
      </c>
      <c r="G59" s="109" t="s">
        <v>171</v>
      </c>
      <c r="H59" s="8">
        <v>112</v>
      </c>
      <c r="I59" s="350">
        <v>40000</v>
      </c>
      <c r="J59" s="350">
        <f t="shared" si="3"/>
        <v>240000</v>
      </c>
      <c r="K59" s="125" t="s">
        <v>759</v>
      </c>
      <c r="L59" s="67"/>
      <c r="M59" s="67"/>
      <c r="N59" s="67">
        <f t="shared" si="2"/>
        <v>0</v>
      </c>
      <c r="P59" s="67"/>
    </row>
    <row r="60" spans="1:16" s="10" customFormat="1" ht="22.5" customHeight="1" x14ac:dyDescent="0.25">
      <c r="A60" s="8">
        <v>57</v>
      </c>
      <c r="B60" s="9">
        <v>45171</v>
      </c>
      <c r="C60" s="58" t="s">
        <v>169</v>
      </c>
      <c r="D60" s="63" t="s">
        <v>50</v>
      </c>
      <c r="E60" s="59">
        <v>1</v>
      </c>
      <c r="F60" s="59" t="s">
        <v>42</v>
      </c>
      <c r="G60" s="109" t="s">
        <v>171</v>
      </c>
      <c r="H60" s="8">
        <v>112</v>
      </c>
      <c r="I60" s="350">
        <v>25000</v>
      </c>
      <c r="J60" s="350">
        <f t="shared" si="3"/>
        <v>25000</v>
      </c>
      <c r="K60" s="125" t="s">
        <v>759</v>
      </c>
      <c r="L60" s="67"/>
      <c r="M60" s="67"/>
      <c r="N60" s="67">
        <f t="shared" si="2"/>
        <v>0</v>
      </c>
      <c r="P60" s="67"/>
    </row>
    <row r="61" spans="1:16" s="10" customFormat="1" ht="22.5" customHeight="1" x14ac:dyDescent="0.25">
      <c r="A61" s="8">
        <v>58</v>
      </c>
      <c r="B61" s="9">
        <v>45171</v>
      </c>
      <c r="C61" s="58" t="s">
        <v>40</v>
      </c>
      <c r="D61" s="63" t="s">
        <v>75</v>
      </c>
      <c r="E61" s="59">
        <v>1</v>
      </c>
      <c r="F61" s="59" t="s">
        <v>42</v>
      </c>
      <c r="G61" s="109" t="s">
        <v>171</v>
      </c>
      <c r="H61" s="8">
        <v>112</v>
      </c>
      <c r="I61" s="350">
        <v>188000</v>
      </c>
      <c r="J61" s="350">
        <f t="shared" si="3"/>
        <v>188000</v>
      </c>
      <c r="K61" s="125" t="s">
        <v>759</v>
      </c>
      <c r="L61" s="67"/>
      <c r="M61" s="67"/>
      <c r="N61" s="67">
        <f t="shared" si="2"/>
        <v>0</v>
      </c>
      <c r="P61" s="67"/>
    </row>
    <row r="62" spans="1:16" s="10" customFormat="1" ht="22.5" customHeight="1" x14ac:dyDescent="0.25">
      <c r="A62" s="8">
        <v>59</v>
      </c>
      <c r="B62" s="9">
        <v>45171</v>
      </c>
      <c r="C62" s="58" t="s">
        <v>92</v>
      </c>
      <c r="D62" s="63" t="s">
        <v>99</v>
      </c>
      <c r="E62" s="59">
        <v>1</v>
      </c>
      <c r="F62" s="59" t="s">
        <v>42</v>
      </c>
      <c r="G62" s="109" t="s">
        <v>171</v>
      </c>
      <c r="H62" s="8">
        <v>112</v>
      </c>
      <c r="I62" s="350">
        <v>186000</v>
      </c>
      <c r="J62" s="350">
        <f t="shared" si="3"/>
        <v>186000</v>
      </c>
      <c r="K62" s="125" t="s">
        <v>759</v>
      </c>
      <c r="L62" s="67"/>
      <c r="M62" s="67"/>
      <c r="N62" s="67">
        <f t="shared" si="2"/>
        <v>0</v>
      </c>
      <c r="P62" s="67"/>
    </row>
    <row r="63" spans="1:16" s="10" customFormat="1" ht="22.5" customHeight="1" x14ac:dyDescent="0.25">
      <c r="A63" s="8">
        <v>60</v>
      </c>
      <c r="B63" s="9">
        <v>45171</v>
      </c>
      <c r="C63" s="58" t="s">
        <v>586</v>
      </c>
      <c r="D63" s="63" t="s">
        <v>27</v>
      </c>
      <c r="E63" s="59">
        <v>1</v>
      </c>
      <c r="F63" s="59" t="s">
        <v>42</v>
      </c>
      <c r="G63" s="109" t="s">
        <v>171</v>
      </c>
      <c r="H63" s="8">
        <v>112</v>
      </c>
      <c r="I63" s="350">
        <v>43500</v>
      </c>
      <c r="J63" s="350">
        <f t="shared" si="3"/>
        <v>43500</v>
      </c>
      <c r="K63" s="125" t="s">
        <v>759</v>
      </c>
      <c r="L63" s="67"/>
      <c r="M63" s="67"/>
      <c r="N63" s="67">
        <f t="shared" si="2"/>
        <v>0</v>
      </c>
      <c r="P63" s="67"/>
    </row>
    <row r="64" spans="1:16" s="10" customFormat="1" ht="22.5" hidden="1" customHeight="1" x14ac:dyDescent="0.25">
      <c r="A64" s="8">
        <v>61</v>
      </c>
      <c r="B64" s="9">
        <v>45171</v>
      </c>
      <c r="C64" s="58" t="s">
        <v>761</v>
      </c>
      <c r="D64" s="63" t="s">
        <v>620</v>
      </c>
      <c r="E64" s="59">
        <v>15.5</v>
      </c>
      <c r="F64" s="59" t="s">
        <v>46</v>
      </c>
      <c r="G64" s="109" t="s">
        <v>762</v>
      </c>
      <c r="H64" s="8">
        <v>0</v>
      </c>
      <c r="I64" s="350">
        <v>17500</v>
      </c>
      <c r="J64" s="350">
        <f t="shared" si="3"/>
        <v>271250</v>
      </c>
      <c r="K64" s="125"/>
      <c r="L64" s="67"/>
      <c r="M64" s="67"/>
      <c r="N64" s="67">
        <f t="shared" si="2"/>
        <v>0</v>
      </c>
      <c r="P64" s="67"/>
    </row>
    <row r="65" spans="1:16" s="10" customFormat="1" ht="22.5" hidden="1" customHeight="1" x14ac:dyDescent="0.25">
      <c r="A65" s="8">
        <v>62</v>
      </c>
      <c r="B65" s="9">
        <v>45171</v>
      </c>
      <c r="C65" s="57" t="s">
        <v>763</v>
      </c>
      <c r="D65" s="63" t="s">
        <v>480</v>
      </c>
      <c r="E65" s="59">
        <v>1</v>
      </c>
      <c r="F65" s="59" t="s">
        <v>42</v>
      </c>
      <c r="G65" s="109" t="s">
        <v>762</v>
      </c>
      <c r="H65" s="8">
        <v>0</v>
      </c>
      <c r="I65" s="350">
        <v>49950</v>
      </c>
      <c r="J65" s="350">
        <f t="shared" si="3"/>
        <v>49950</v>
      </c>
      <c r="K65" s="125"/>
      <c r="L65" s="67"/>
      <c r="M65" s="67"/>
      <c r="N65" s="67">
        <f t="shared" si="2"/>
        <v>0</v>
      </c>
      <c r="P65" s="67"/>
    </row>
    <row r="66" spans="1:16" s="10" customFormat="1" ht="22.5" hidden="1" customHeight="1" x14ac:dyDescent="0.25">
      <c r="A66" s="8">
        <v>63</v>
      </c>
      <c r="B66" s="9">
        <v>45171</v>
      </c>
      <c r="C66" s="58" t="s">
        <v>764</v>
      </c>
      <c r="D66" s="63" t="s">
        <v>480</v>
      </c>
      <c r="E66" s="59">
        <v>1</v>
      </c>
      <c r="F66" s="59" t="s">
        <v>42</v>
      </c>
      <c r="G66" s="109" t="s">
        <v>762</v>
      </c>
      <c r="H66" s="8">
        <v>0</v>
      </c>
      <c r="I66" s="354">
        <v>225108</v>
      </c>
      <c r="J66" s="350">
        <f t="shared" si="3"/>
        <v>225108</v>
      </c>
      <c r="K66" s="125"/>
      <c r="L66" s="67"/>
      <c r="M66" s="67"/>
      <c r="N66" s="67">
        <f t="shared" si="2"/>
        <v>0</v>
      </c>
      <c r="P66" s="67"/>
    </row>
    <row r="67" spans="1:16" s="10" customFormat="1" ht="22.5" customHeight="1" x14ac:dyDescent="0.25">
      <c r="A67" s="8">
        <v>64</v>
      </c>
      <c r="B67" s="9">
        <v>45171</v>
      </c>
      <c r="C67" s="58" t="s">
        <v>48</v>
      </c>
      <c r="D67" s="63" t="s">
        <v>20</v>
      </c>
      <c r="E67" s="59">
        <v>9</v>
      </c>
      <c r="F67" s="59" t="s">
        <v>41</v>
      </c>
      <c r="G67" s="109" t="s">
        <v>477</v>
      </c>
      <c r="H67" s="8">
        <v>115</v>
      </c>
      <c r="I67" s="350">
        <v>32100</v>
      </c>
      <c r="J67" s="352">
        <f t="shared" si="3"/>
        <v>288900</v>
      </c>
      <c r="K67" s="125" t="s">
        <v>765</v>
      </c>
      <c r="L67" s="344"/>
      <c r="M67" s="67"/>
      <c r="N67" s="67">
        <f t="shared" si="2"/>
        <v>0</v>
      </c>
      <c r="P67" s="67"/>
    </row>
    <row r="68" spans="1:16" s="10" customFormat="1" ht="22.5" customHeight="1" x14ac:dyDescent="0.25">
      <c r="A68" s="8">
        <v>65</v>
      </c>
      <c r="B68" s="9">
        <v>45171</v>
      </c>
      <c r="C68" s="58" t="s">
        <v>100</v>
      </c>
      <c r="D68" s="63" t="s">
        <v>29</v>
      </c>
      <c r="E68" s="59">
        <v>1</v>
      </c>
      <c r="F68" s="59" t="s">
        <v>42</v>
      </c>
      <c r="G68" s="109" t="s">
        <v>477</v>
      </c>
      <c r="H68" s="8">
        <v>115</v>
      </c>
      <c r="I68" s="351">
        <v>94575</v>
      </c>
      <c r="J68" s="350">
        <f t="shared" si="3"/>
        <v>94575</v>
      </c>
      <c r="K68" s="125" t="s">
        <v>765</v>
      </c>
      <c r="L68" s="344"/>
      <c r="M68" s="67"/>
      <c r="N68" s="67">
        <f t="shared" si="2"/>
        <v>0</v>
      </c>
      <c r="P68" s="67"/>
    </row>
    <row r="69" spans="1:16" s="10" customFormat="1" ht="22.5" customHeight="1" x14ac:dyDescent="0.25">
      <c r="A69" s="8">
        <v>66</v>
      </c>
      <c r="B69" s="9">
        <v>45171</v>
      </c>
      <c r="C69" s="58" t="s">
        <v>76</v>
      </c>
      <c r="D69" s="63" t="s">
        <v>66</v>
      </c>
      <c r="E69" s="59">
        <v>1</v>
      </c>
      <c r="F69" s="59" t="s">
        <v>42</v>
      </c>
      <c r="G69" s="109" t="s">
        <v>477</v>
      </c>
      <c r="H69" s="8">
        <v>115</v>
      </c>
      <c r="I69" s="350">
        <v>39000</v>
      </c>
      <c r="J69" s="350">
        <f t="shared" si="3"/>
        <v>39000</v>
      </c>
      <c r="K69" s="125" t="s">
        <v>765</v>
      </c>
      <c r="L69" s="344"/>
      <c r="M69" s="67"/>
      <c r="N69" s="67">
        <f t="shared" si="2"/>
        <v>0</v>
      </c>
      <c r="P69" s="67"/>
    </row>
    <row r="70" spans="1:16" s="10" customFormat="1" ht="22.5" customHeight="1" x14ac:dyDescent="0.25">
      <c r="A70" s="8">
        <v>67</v>
      </c>
      <c r="B70" s="9">
        <v>45171</v>
      </c>
      <c r="C70" s="58" t="s">
        <v>82</v>
      </c>
      <c r="D70" s="63" t="s">
        <v>107</v>
      </c>
      <c r="E70" s="101" t="s">
        <v>109</v>
      </c>
      <c r="F70" s="59" t="s">
        <v>42</v>
      </c>
      <c r="G70" s="109" t="s">
        <v>477</v>
      </c>
      <c r="H70" s="8">
        <v>115</v>
      </c>
      <c r="I70" s="350">
        <v>93000</v>
      </c>
      <c r="J70" s="350">
        <f t="shared" si="3"/>
        <v>93000</v>
      </c>
      <c r="K70" s="125" t="s">
        <v>765</v>
      </c>
      <c r="L70" s="344"/>
      <c r="M70" s="67"/>
      <c r="N70" s="67">
        <f t="shared" si="2"/>
        <v>0</v>
      </c>
      <c r="P70" s="67"/>
    </row>
    <row r="71" spans="1:16" s="10" customFormat="1" ht="22.5" customHeight="1" x14ac:dyDescent="0.25">
      <c r="A71" s="8">
        <v>68</v>
      </c>
      <c r="B71" s="9">
        <v>45171</v>
      </c>
      <c r="C71" s="58" t="s">
        <v>766</v>
      </c>
      <c r="D71" s="63" t="s">
        <v>96</v>
      </c>
      <c r="E71" s="59">
        <v>8</v>
      </c>
      <c r="F71" s="59" t="s">
        <v>42</v>
      </c>
      <c r="G71" s="109" t="s">
        <v>477</v>
      </c>
      <c r="H71" s="8">
        <v>115</v>
      </c>
      <c r="I71" s="350">
        <v>10000</v>
      </c>
      <c r="J71" s="350">
        <f t="shared" si="3"/>
        <v>80000</v>
      </c>
      <c r="K71" s="125" t="s">
        <v>765</v>
      </c>
      <c r="L71" s="344"/>
      <c r="M71" s="67"/>
      <c r="N71" s="67">
        <f t="shared" si="2"/>
        <v>0</v>
      </c>
      <c r="P71" s="67"/>
    </row>
    <row r="72" spans="1:16" s="10" customFormat="1" ht="22.5" customHeight="1" x14ac:dyDescent="0.25">
      <c r="A72" s="8">
        <v>69</v>
      </c>
      <c r="B72" s="9">
        <v>45171</v>
      </c>
      <c r="C72" s="57" t="s">
        <v>543</v>
      </c>
      <c r="D72" s="63" t="s">
        <v>96</v>
      </c>
      <c r="E72" s="59">
        <v>4</v>
      </c>
      <c r="F72" s="142" t="s">
        <v>42</v>
      </c>
      <c r="G72" s="109" t="s">
        <v>477</v>
      </c>
      <c r="H72" s="8">
        <v>115</v>
      </c>
      <c r="I72" s="351">
        <v>3500</v>
      </c>
      <c r="J72" s="350">
        <f t="shared" si="3"/>
        <v>14000</v>
      </c>
      <c r="K72" s="125" t="s">
        <v>765</v>
      </c>
      <c r="L72" s="344"/>
      <c r="M72" s="67"/>
      <c r="N72" s="67">
        <f t="shared" si="2"/>
        <v>0</v>
      </c>
      <c r="P72" s="67"/>
    </row>
    <row r="73" spans="1:16" s="10" customFormat="1" ht="22.5" customHeight="1" x14ac:dyDescent="0.25">
      <c r="A73" s="8">
        <v>70</v>
      </c>
      <c r="B73" s="9">
        <v>45171</v>
      </c>
      <c r="C73" s="58" t="s">
        <v>767</v>
      </c>
      <c r="D73" s="63" t="s">
        <v>50</v>
      </c>
      <c r="E73" s="59">
        <v>1</v>
      </c>
      <c r="F73" s="59" t="s">
        <v>43</v>
      </c>
      <c r="G73" s="109" t="s">
        <v>477</v>
      </c>
      <c r="H73" s="8">
        <v>115</v>
      </c>
      <c r="I73" s="350">
        <v>500000</v>
      </c>
      <c r="J73" s="350">
        <f t="shared" si="3"/>
        <v>500000</v>
      </c>
      <c r="K73" s="125" t="s">
        <v>765</v>
      </c>
      <c r="L73" s="344"/>
      <c r="M73" s="67"/>
      <c r="N73" s="67">
        <f t="shared" si="2"/>
        <v>0</v>
      </c>
      <c r="P73" s="67"/>
    </row>
    <row r="74" spans="1:16" s="10" customFormat="1" ht="22.5" customHeight="1" x14ac:dyDescent="0.25">
      <c r="A74" s="8">
        <v>71</v>
      </c>
      <c r="B74" s="9">
        <v>45171</v>
      </c>
      <c r="C74" s="58" t="s">
        <v>56</v>
      </c>
      <c r="D74" s="63" t="s">
        <v>28</v>
      </c>
      <c r="E74" s="100" t="s">
        <v>768</v>
      </c>
      <c r="F74" s="101" t="s">
        <v>41</v>
      </c>
      <c r="G74" s="109" t="s">
        <v>477</v>
      </c>
      <c r="H74" s="8">
        <v>115</v>
      </c>
      <c r="I74" s="353">
        <v>86250</v>
      </c>
      <c r="J74" s="350" t="e">
        <f t="shared" si="3"/>
        <v>#VALUE!</v>
      </c>
      <c r="K74" s="125" t="s">
        <v>765</v>
      </c>
      <c r="L74" s="67"/>
      <c r="M74" s="67"/>
      <c r="N74" s="67">
        <f t="shared" si="2"/>
        <v>0</v>
      </c>
      <c r="P74" s="67"/>
    </row>
    <row r="75" spans="1:16" s="10" customFormat="1" ht="22.5" customHeight="1" x14ac:dyDescent="0.25">
      <c r="A75" s="8">
        <v>72</v>
      </c>
      <c r="B75" s="9">
        <v>45171</v>
      </c>
      <c r="C75" s="58" t="s">
        <v>460</v>
      </c>
      <c r="D75" s="63" t="s">
        <v>491</v>
      </c>
      <c r="E75" s="59">
        <v>1</v>
      </c>
      <c r="F75" s="59" t="s">
        <v>42</v>
      </c>
      <c r="G75" s="109" t="s">
        <v>35</v>
      </c>
      <c r="H75" s="8">
        <v>120</v>
      </c>
      <c r="I75" s="350">
        <v>60000</v>
      </c>
      <c r="J75" s="350">
        <f t="shared" si="3"/>
        <v>60000</v>
      </c>
      <c r="K75" s="63" t="s">
        <v>769</v>
      </c>
      <c r="L75" s="67"/>
      <c r="M75" s="67"/>
      <c r="N75" s="67">
        <f t="shared" si="2"/>
        <v>0</v>
      </c>
      <c r="P75" s="67"/>
    </row>
    <row r="76" spans="1:16" s="10" customFormat="1" ht="22.5" customHeight="1" x14ac:dyDescent="0.25">
      <c r="A76" s="8">
        <v>73</v>
      </c>
      <c r="B76" s="9">
        <v>45171</v>
      </c>
      <c r="C76" s="58" t="s">
        <v>119</v>
      </c>
      <c r="D76" s="63" t="s">
        <v>126</v>
      </c>
      <c r="E76" s="59">
        <v>11</v>
      </c>
      <c r="F76" s="59" t="s">
        <v>42</v>
      </c>
      <c r="G76" s="109" t="s">
        <v>35</v>
      </c>
      <c r="H76" s="8">
        <v>120</v>
      </c>
      <c r="I76" s="350">
        <v>1565</v>
      </c>
      <c r="J76" s="350">
        <f t="shared" si="3"/>
        <v>17215</v>
      </c>
      <c r="K76" s="63" t="s">
        <v>769</v>
      </c>
      <c r="L76" s="67"/>
      <c r="M76" s="67"/>
      <c r="N76" s="67">
        <f t="shared" si="2"/>
        <v>0</v>
      </c>
      <c r="P76" s="67"/>
    </row>
    <row r="77" spans="1:16" s="10" customFormat="1" ht="22.5" customHeight="1" x14ac:dyDescent="0.25">
      <c r="A77" s="8">
        <v>74</v>
      </c>
      <c r="B77" s="9">
        <v>45171</v>
      </c>
      <c r="C77" s="58" t="s">
        <v>770</v>
      </c>
      <c r="D77" s="63" t="s">
        <v>50</v>
      </c>
      <c r="E77" s="59">
        <v>1</v>
      </c>
      <c r="F77" s="59" t="s">
        <v>42</v>
      </c>
      <c r="G77" s="109" t="s">
        <v>35</v>
      </c>
      <c r="H77" s="8">
        <v>120</v>
      </c>
      <c r="I77" s="350">
        <v>175000</v>
      </c>
      <c r="J77" s="350">
        <f t="shared" si="3"/>
        <v>175000</v>
      </c>
      <c r="K77" s="63" t="s">
        <v>769</v>
      </c>
      <c r="L77" s="67"/>
      <c r="M77" s="67"/>
      <c r="N77" s="67">
        <f t="shared" si="2"/>
        <v>0</v>
      </c>
      <c r="P77" s="67"/>
    </row>
    <row r="78" spans="1:16" s="10" customFormat="1" ht="22.5" customHeight="1" x14ac:dyDescent="0.25">
      <c r="A78" s="8">
        <v>75</v>
      </c>
      <c r="B78" s="9">
        <v>45171</v>
      </c>
      <c r="C78" s="58" t="s">
        <v>650</v>
      </c>
      <c r="D78" s="63" t="s">
        <v>96</v>
      </c>
      <c r="E78" s="59">
        <v>1</v>
      </c>
      <c r="F78" s="59" t="s">
        <v>42</v>
      </c>
      <c r="G78" s="109" t="s">
        <v>35</v>
      </c>
      <c r="H78" s="8">
        <v>120</v>
      </c>
      <c r="I78" s="350">
        <v>57500</v>
      </c>
      <c r="J78" s="350">
        <f t="shared" si="3"/>
        <v>57500</v>
      </c>
      <c r="K78" s="63" t="s">
        <v>769</v>
      </c>
      <c r="L78" s="67"/>
      <c r="M78" s="67"/>
      <c r="N78" s="67">
        <f t="shared" si="2"/>
        <v>0</v>
      </c>
      <c r="P78" s="67"/>
    </row>
    <row r="79" spans="1:16" s="10" customFormat="1" ht="22.5" customHeight="1" x14ac:dyDescent="0.25">
      <c r="A79" s="8">
        <v>76</v>
      </c>
      <c r="B79" s="9">
        <v>45171</v>
      </c>
      <c r="C79" s="58" t="s">
        <v>651</v>
      </c>
      <c r="D79" s="63" t="s">
        <v>96</v>
      </c>
      <c r="E79" s="59">
        <v>1</v>
      </c>
      <c r="F79" s="59" t="s">
        <v>42</v>
      </c>
      <c r="G79" s="109" t="s">
        <v>35</v>
      </c>
      <c r="H79" s="8">
        <v>120</v>
      </c>
      <c r="I79" s="350">
        <v>57500</v>
      </c>
      <c r="J79" s="350">
        <f t="shared" si="3"/>
        <v>57500</v>
      </c>
      <c r="K79" s="63" t="s">
        <v>769</v>
      </c>
      <c r="L79" s="67"/>
      <c r="M79" s="67"/>
      <c r="N79" s="67">
        <f t="shared" si="2"/>
        <v>0</v>
      </c>
      <c r="P79" s="67"/>
    </row>
    <row r="80" spans="1:16" s="10" customFormat="1" ht="22.5" customHeight="1" x14ac:dyDescent="0.25">
      <c r="A80" s="8">
        <v>77</v>
      </c>
      <c r="B80" s="9">
        <v>45171</v>
      </c>
      <c r="C80" s="58" t="s">
        <v>48</v>
      </c>
      <c r="D80" s="63" t="s">
        <v>20</v>
      </c>
      <c r="E80" s="59">
        <v>9</v>
      </c>
      <c r="F80" s="59" t="s">
        <v>41</v>
      </c>
      <c r="G80" s="109" t="s">
        <v>120</v>
      </c>
      <c r="H80" s="8">
        <v>117</v>
      </c>
      <c r="I80" s="350">
        <v>32100</v>
      </c>
      <c r="J80" s="350">
        <f t="shared" si="3"/>
        <v>288900</v>
      </c>
      <c r="K80" s="63" t="s">
        <v>771</v>
      </c>
      <c r="L80" s="67"/>
      <c r="M80" s="67"/>
      <c r="N80" s="67">
        <f t="shared" si="2"/>
        <v>0</v>
      </c>
      <c r="P80" s="67"/>
    </row>
    <row r="81" spans="1:16" s="10" customFormat="1" ht="22.5" customHeight="1" x14ac:dyDescent="0.25">
      <c r="A81" s="8">
        <v>78</v>
      </c>
      <c r="B81" s="9">
        <v>45171</v>
      </c>
      <c r="C81" s="58" t="s">
        <v>100</v>
      </c>
      <c r="D81" s="63" t="s">
        <v>29</v>
      </c>
      <c r="E81" s="59">
        <v>1</v>
      </c>
      <c r="F81" s="59" t="s">
        <v>42</v>
      </c>
      <c r="G81" s="109" t="s">
        <v>120</v>
      </c>
      <c r="H81" s="8">
        <v>117</v>
      </c>
      <c r="I81" s="351">
        <v>94575</v>
      </c>
      <c r="J81" s="350">
        <f t="shared" si="3"/>
        <v>94575</v>
      </c>
      <c r="K81" s="63" t="s">
        <v>771</v>
      </c>
      <c r="L81" s="67"/>
      <c r="M81" s="67"/>
      <c r="N81" s="67">
        <f t="shared" si="2"/>
        <v>0</v>
      </c>
      <c r="P81" s="67"/>
    </row>
    <row r="82" spans="1:16" s="10" customFormat="1" ht="22.5" customHeight="1" x14ac:dyDescent="0.25">
      <c r="A82" s="8">
        <v>79</v>
      </c>
      <c r="B82" s="9">
        <v>45171</v>
      </c>
      <c r="C82" s="58" t="s">
        <v>766</v>
      </c>
      <c r="D82" s="63" t="s">
        <v>96</v>
      </c>
      <c r="E82" s="59">
        <v>4</v>
      </c>
      <c r="F82" s="59" t="s">
        <v>42</v>
      </c>
      <c r="G82" s="109" t="s">
        <v>120</v>
      </c>
      <c r="H82" s="8">
        <v>117</v>
      </c>
      <c r="I82" s="350">
        <v>10000</v>
      </c>
      <c r="J82" s="350">
        <f t="shared" si="3"/>
        <v>40000</v>
      </c>
      <c r="K82" s="63" t="s">
        <v>771</v>
      </c>
      <c r="L82" s="67"/>
      <c r="M82" s="67"/>
      <c r="N82" s="67">
        <f t="shared" si="2"/>
        <v>0</v>
      </c>
      <c r="P82" s="67"/>
    </row>
    <row r="83" spans="1:16" s="10" customFormat="1" ht="22.5" customHeight="1" x14ac:dyDescent="0.25">
      <c r="A83" s="8">
        <v>80</v>
      </c>
      <c r="B83" s="9">
        <v>45171</v>
      </c>
      <c r="C83" s="57" t="s">
        <v>543</v>
      </c>
      <c r="D83" s="63" t="s">
        <v>96</v>
      </c>
      <c r="E83" s="59">
        <v>4</v>
      </c>
      <c r="F83" s="142" t="s">
        <v>42</v>
      </c>
      <c r="G83" s="109" t="s">
        <v>120</v>
      </c>
      <c r="H83" s="8">
        <v>117</v>
      </c>
      <c r="I83" s="351">
        <v>3500</v>
      </c>
      <c r="J83" s="350">
        <f t="shared" si="3"/>
        <v>14000</v>
      </c>
      <c r="K83" s="63" t="s">
        <v>771</v>
      </c>
      <c r="L83" s="67"/>
      <c r="M83" s="67"/>
      <c r="N83" s="67">
        <f t="shared" si="2"/>
        <v>0</v>
      </c>
      <c r="P83" s="67"/>
    </row>
    <row r="84" spans="1:16" s="10" customFormat="1" ht="22.5" customHeight="1" x14ac:dyDescent="0.25">
      <c r="A84" s="8">
        <v>81</v>
      </c>
      <c r="B84" s="9">
        <v>45171</v>
      </c>
      <c r="C84" s="58" t="s">
        <v>56</v>
      </c>
      <c r="D84" s="63" t="s">
        <v>28</v>
      </c>
      <c r="E84" s="100" t="s">
        <v>768</v>
      </c>
      <c r="F84" s="101" t="s">
        <v>41</v>
      </c>
      <c r="G84" s="109" t="s">
        <v>120</v>
      </c>
      <c r="H84" s="8">
        <v>117</v>
      </c>
      <c r="I84" s="353">
        <v>86250</v>
      </c>
      <c r="J84" s="350" t="e">
        <f t="shared" si="3"/>
        <v>#VALUE!</v>
      </c>
      <c r="K84" s="63" t="s">
        <v>771</v>
      </c>
      <c r="L84" s="67"/>
      <c r="M84" s="67"/>
      <c r="N84" s="67">
        <f t="shared" si="2"/>
        <v>0</v>
      </c>
      <c r="P84" s="67"/>
    </row>
    <row r="85" spans="1:16" s="10" customFormat="1" ht="22.5" customHeight="1" x14ac:dyDescent="0.25">
      <c r="A85" s="8">
        <v>82</v>
      </c>
      <c r="B85" s="9">
        <v>45171</v>
      </c>
      <c r="C85" s="58" t="s">
        <v>579</v>
      </c>
      <c r="D85" s="63" t="s">
        <v>78</v>
      </c>
      <c r="E85" s="59">
        <v>1</v>
      </c>
      <c r="F85" s="59" t="s">
        <v>42</v>
      </c>
      <c r="G85" s="109" t="s">
        <v>36</v>
      </c>
      <c r="H85" s="8">
        <v>307</v>
      </c>
      <c r="I85" s="350">
        <v>124000</v>
      </c>
      <c r="J85" s="350">
        <f t="shared" si="3"/>
        <v>124000</v>
      </c>
      <c r="K85" s="63" t="s">
        <v>772</v>
      </c>
      <c r="L85" s="67"/>
      <c r="M85" s="67"/>
      <c r="N85" s="67">
        <f t="shared" si="2"/>
        <v>0</v>
      </c>
      <c r="P85" s="67"/>
    </row>
    <row r="86" spans="1:16" s="10" customFormat="1" ht="22.5" customHeight="1" x14ac:dyDescent="0.25">
      <c r="A86" s="8">
        <v>83</v>
      </c>
      <c r="B86" s="9">
        <v>45171</v>
      </c>
      <c r="C86" s="58" t="s">
        <v>617</v>
      </c>
      <c r="D86" s="63" t="s">
        <v>163</v>
      </c>
      <c r="E86" s="59">
        <v>1</v>
      </c>
      <c r="F86" s="59" t="s">
        <v>42</v>
      </c>
      <c r="G86" s="109" t="s">
        <v>36</v>
      </c>
      <c r="H86" s="8">
        <v>307</v>
      </c>
      <c r="I86" s="354">
        <v>80500</v>
      </c>
      <c r="J86" s="350">
        <f t="shared" si="3"/>
        <v>80500</v>
      </c>
      <c r="K86" s="63" t="s">
        <v>772</v>
      </c>
      <c r="L86" s="67"/>
      <c r="M86" s="67"/>
      <c r="N86" s="67">
        <f t="shared" si="2"/>
        <v>0</v>
      </c>
      <c r="P86" s="67"/>
    </row>
    <row r="87" spans="1:16" s="10" customFormat="1" ht="22.5" customHeight="1" x14ac:dyDescent="0.25">
      <c r="A87" s="8">
        <v>84</v>
      </c>
      <c r="B87" s="9">
        <v>45171</v>
      </c>
      <c r="C87" s="58" t="s">
        <v>651</v>
      </c>
      <c r="D87" s="63" t="s">
        <v>96</v>
      </c>
      <c r="E87" s="59">
        <v>1</v>
      </c>
      <c r="F87" s="59" t="s">
        <v>42</v>
      </c>
      <c r="G87" s="109" t="s">
        <v>36</v>
      </c>
      <c r="H87" s="8">
        <v>307</v>
      </c>
      <c r="I87" s="350">
        <v>57500</v>
      </c>
      <c r="J87" s="350">
        <f t="shared" si="3"/>
        <v>57500</v>
      </c>
      <c r="K87" s="63" t="s">
        <v>772</v>
      </c>
      <c r="L87" s="67"/>
      <c r="M87" s="67"/>
      <c r="N87" s="67">
        <f t="shared" si="2"/>
        <v>0</v>
      </c>
      <c r="P87" s="67"/>
    </row>
    <row r="88" spans="1:16" s="10" customFormat="1" ht="22.5" customHeight="1" x14ac:dyDescent="0.25">
      <c r="A88" s="8">
        <v>85</v>
      </c>
      <c r="B88" s="9">
        <v>45171</v>
      </c>
      <c r="C88" s="58" t="s">
        <v>766</v>
      </c>
      <c r="D88" s="63" t="s">
        <v>96</v>
      </c>
      <c r="E88" s="59">
        <v>4</v>
      </c>
      <c r="F88" s="59" t="s">
        <v>42</v>
      </c>
      <c r="G88" s="109" t="s">
        <v>106</v>
      </c>
      <c r="H88" s="8">
        <v>119</v>
      </c>
      <c r="I88" s="350">
        <v>10000</v>
      </c>
      <c r="J88" s="350">
        <f t="shared" si="3"/>
        <v>40000</v>
      </c>
      <c r="K88" s="63" t="s">
        <v>773</v>
      </c>
      <c r="L88" s="67"/>
      <c r="M88" s="67"/>
      <c r="N88" s="67">
        <f t="shared" si="2"/>
        <v>0</v>
      </c>
      <c r="P88" s="67"/>
    </row>
    <row r="89" spans="1:16" s="10" customFormat="1" ht="22.5" customHeight="1" x14ac:dyDescent="0.25">
      <c r="A89" s="8">
        <v>86</v>
      </c>
      <c r="B89" s="9">
        <v>45171</v>
      </c>
      <c r="C89" s="57" t="s">
        <v>543</v>
      </c>
      <c r="D89" s="63" t="s">
        <v>96</v>
      </c>
      <c r="E89" s="59">
        <v>4</v>
      </c>
      <c r="F89" s="142" t="s">
        <v>42</v>
      </c>
      <c r="G89" s="109" t="s">
        <v>106</v>
      </c>
      <c r="H89" s="8">
        <v>119</v>
      </c>
      <c r="I89" s="351">
        <v>3500</v>
      </c>
      <c r="J89" s="350">
        <f t="shared" si="3"/>
        <v>14000</v>
      </c>
      <c r="K89" s="63" t="s">
        <v>773</v>
      </c>
      <c r="L89" s="67"/>
      <c r="M89" s="67"/>
      <c r="N89" s="67">
        <f t="shared" si="2"/>
        <v>0</v>
      </c>
      <c r="P89" s="67"/>
    </row>
    <row r="90" spans="1:16" s="10" customFormat="1" ht="22.5" customHeight="1" x14ac:dyDescent="0.25">
      <c r="A90" s="8">
        <v>87</v>
      </c>
      <c r="B90" s="9">
        <v>45171</v>
      </c>
      <c r="C90" s="58" t="s">
        <v>56</v>
      </c>
      <c r="D90" s="63" t="s">
        <v>28</v>
      </c>
      <c r="E90" s="100" t="s">
        <v>774</v>
      </c>
      <c r="F90" s="101" t="s">
        <v>41</v>
      </c>
      <c r="G90" s="109" t="s">
        <v>106</v>
      </c>
      <c r="H90" s="8">
        <v>119</v>
      </c>
      <c r="I90" s="353">
        <v>86250</v>
      </c>
      <c r="J90" s="350" t="e">
        <f t="shared" ref="J90:J111" si="4">I90*E90</f>
        <v>#VALUE!</v>
      </c>
      <c r="K90" s="63" t="s">
        <v>773</v>
      </c>
      <c r="L90" s="67"/>
      <c r="M90" s="67"/>
      <c r="N90" s="67">
        <f t="shared" si="2"/>
        <v>0</v>
      </c>
      <c r="P90" s="67"/>
    </row>
    <row r="91" spans="1:16" s="10" customFormat="1" ht="22.5" customHeight="1" x14ac:dyDescent="0.25">
      <c r="A91" s="8">
        <v>88</v>
      </c>
      <c r="B91" s="9">
        <v>45171</v>
      </c>
      <c r="C91" s="58" t="s">
        <v>58</v>
      </c>
      <c r="D91" s="63" t="s">
        <v>59</v>
      </c>
      <c r="E91" s="59">
        <v>1</v>
      </c>
      <c r="F91" s="59" t="s">
        <v>41</v>
      </c>
      <c r="G91" s="109" t="s">
        <v>106</v>
      </c>
      <c r="H91" s="8">
        <v>119</v>
      </c>
      <c r="I91" s="351">
        <v>29000</v>
      </c>
      <c r="J91" s="350">
        <f t="shared" si="4"/>
        <v>29000</v>
      </c>
      <c r="K91" s="63" t="s">
        <v>773</v>
      </c>
      <c r="L91" s="67"/>
      <c r="M91" s="67"/>
      <c r="N91" s="67">
        <f t="shared" si="2"/>
        <v>0</v>
      </c>
      <c r="P91" s="67"/>
    </row>
    <row r="92" spans="1:16" s="10" customFormat="1" ht="22.5" customHeight="1" x14ac:dyDescent="0.25">
      <c r="A92" s="8">
        <v>89</v>
      </c>
      <c r="B92" s="9">
        <v>45171</v>
      </c>
      <c r="C92" s="58" t="s">
        <v>775</v>
      </c>
      <c r="D92" s="63" t="s">
        <v>96</v>
      </c>
      <c r="E92" s="59">
        <v>1</v>
      </c>
      <c r="F92" s="59" t="s">
        <v>43</v>
      </c>
      <c r="G92" s="109" t="s">
        <v>106</v>
      </c>
      <c r="H92" s="8">
        <v>119</v>
      </c>
      <c r="I92" s="350">
        <v>500000</v>
      </c>
      <c r="J92" s="350">
        <f t="shared" si="4"/>
        <v>500000</v>
      </c>
      <c r="K92" s="63" t="s">
        <v>773</v>
      </c>
      <c r="L92" s="105"/>
      <c r="M92" s="67"/>
      <c r="N92" s="67">
        <f t="shared" si="2"/>
        <v>0</v>
      </c>
      <c r="P92" s="67"/>
    </row>
    <row r="93" spans="1:16" s="10" customFormat="1" ht="22.5" customHeight="1" x14ac:dyDescent="0.25">
      <c r="A93" s="8">
        <v>90</v>
      </c>
      <c r="B93" s="9">
        <v>45171</v>
      </c>
      <c r="C93" s="58" t="s">
        <v>775</v>
      </c>
      <c r="D93" s="63" t="s">
        <v>96</v>
      </c>
      <c r="E93" s="59">
        <v>1</v>
      </c>
      <c r="F93" s="59" t="s">
        <v>43</v>
      </c>
      <c r="G93" s="109" t="s">
        <v>594</v>
      </c>
      <c r="H93" s="8">
        <v>113</v>
      </c>
      <c r="I93" s="350">
        <v>500000</v>
      </c>
      <c r="J93" s="350">
        <f t="shared" si="4"/>
        <v>500000</v>
      </c>
      <c r="K93" s="63" t="s">
        <v>776</v>
      </c>
      <c r="L93" s="105"/>
      <c r="M93" s="67"/>
      <c r="N93" s="67">
        <f t="shared" si="2"/>
        <v>0</v>
      </c>
      <c r="P93" s="67"/>
    </row>
    <row r="94" spans="1:16" s="10" customFormat="1" ht="22.5" customHeight="1" x14ac:dyDescent="0.25">
      <c r="A94" s="8">
        <v>91</v>
      </c>
      <c r="B94" s="9">
        <v>45171</v>
      </c>
      <c r="C94" s="58" t="s">
        <v>76</v>
      </c>
      <c r="D94" s="63" t="s">
        <v>66</v>
      </c>
      <c r="E94" s="59">
        <v>1</v>
      </c>
      <c r="F94" s="59" t="s">
        <v>42</v>
      </c>
      <c r="G94" s="109" t="s">
        <v>122</v>
      </c>
      <c r="H94" s="8">
        <v>111</v>
      </c>
      <c r="I94" s="350">
        <v>39000</v>
      </c>
      <c r="J94" s="350">
        <f t="shared" si="4"/>
        <v>39000</v>
      </c>
      <c r="K94" s="63" t="s">
        <v>777</v>
      </c>
      <c r="L94" s="67"/>
      <c r="M94" s="67"/>
      <c r="N94" s="67">
        <f t="shared" si="2"/>
        <v>0</v>
      </c>
      <c r="P94" s="67"/>
    </row>
    <row r="95" spans="1:16" s="10" customFormat="1" ht="22.5" customHeight="1" x14ac:dyDescent="0.25">
      <c r="A95" s="8">
        <v>92</v>
      </c>
      <c r="B95" s="9">
        <v>45171</v>
      </c>
      <c r="C95" s="58" t="s">
        <v>82</v>
      </c>
      <c r="D95" s="63" t="s">
        <v>107</v>
      </c>
      <c r="E95" s="101" t="s">
        <v>109</v>
      </c>
      <c r="F95" s="59" t="s">
        <v>42</v>
      </c>
      <c r="G95" s="109" t="s">
        <v>122</v>
      </c>
      <c r="H95" s="8">
        <v>111</v>
      </c>
      <c r="I95" s="350">
        <v>93000</v>
      </c>
      <c r="J95" s="350">
        <f t="shared" si="4"/>
        <v>93000</v>
      </c>
      <c r="K95" s="63" t="s">
        <v>777</v>
      </c>
      <c r="L95" s="67"/>
      <c r="M95" s="67"/>
      <c r="N95" s="67">
        <f t="shared" si="2"/>
        <v>0</v>
      </c>
      <c r="P95" s="67"/>
    </row>
    <row r="96" spans="1:16" s="10" customFormat="1" ht="22.5" hidden="1" customHeight="1" x14ac:dyDescent="0.25">
      <c r="A96" s="8">
        <v>93</v>
      </c>
      <c r="B96" s="9">
        <v>45171</v>
      </c>
      <c r="C96" s="58" t="s">
        <v>639</v>
      </c>
      <c r="D96" s="63" t="s">
        <v>612</v>
      </c>
      <c r="E96" s="101" t="s">
        <v>138</v>
      </c>
      <c r="F96" s="101" t="s">
        <v>42</v>
      </c>
      <c r="G96" s="109" t="s">
        <v>778</v>
      </c>
      <c r="H96" s="8">
        <v>14</v>
      </c>
      <c r="I96" s="356">
        <v>40000</v>
      </c>
      <c r="J96" s="350">
        <f t="shared" si="4"/>
        <v>160000</v>
      </c>
      <c r="K96" s="63"/>
      <c r="L96" s="67"/>
      <c r="M96" s="67"/>
      <c r="N96" s="67">
        <f t="shared" si="2"/>
        <v>0</v>
      </c>
      <c r="P96" s="67"/>
    </row>
    <row r="97" spans="1:16" s="10" customFormat="1" ht="22.5" hidden="1" customHeight="1" x14ac:dyDescent="0.25">
      <c r="A97" s="8">
        <v>94</v>
      </c>
      <c r="B97" s="9">
        <v>45171</v>
      </c>
      <c r="C97" s="58" t="s">
        <v>547</v>
      </c>
      <c r="D97" s="89" t="s">
        <v>113</v>
      </c>
      <c r="E97" s="59">
        <v>2</v>
      </c>
      <c r="F97" s="59" t="s">
        <v>42</v>
      </c>
      <c r="G97" s="109" t="s">
        <v>778</v>
      </c>
      <c r="H97" s="8">
        <v>14</v>
      </c>
      <c r="I97" s="350">
        <v>70586</v>
      </c>
      <c r="J97" s="350">
        <f t="shared" si="4"/>
        <v>141172</v>
      </c>
      <c r="K97" s="63"/>
      <c r="L97" s="67"/>
      <c r="M97" s="67"/>
      <c r="N97" s="67">
        <f t="shared" si="2"/>
        <v>0</v>
      </c>
      <c r="P97" s="67"/>
    </row>
    <row r="98" spans="1:16" s="10" customFormat="1" ht="22.5" hidden="1" customHeight="1" x14ac:dyDescent="0.25">
      <c r="A98" s="8">
        <v>95</v>
      </c>
      <c r="B98" s="9">
        <v>45171</v>
      </c>
      <c r="C98" s="58" t="s">
        <v>541</v>
      </c>
      <c r="D98" s="63" t="s">
        <v>113</v>
      </c>
      <c r="E98" s="59">
        <v>4</v>
      </c>
      <c r="F98" s="59" t="s">
        <v>42</v>
      </c>
      <c r="G98" s="109" t="s">
        <v>778</v>
      </c>
      <c r="H98" s="8">
        <v>14</v>
      </c>
      <c r="I98" s="356">
        <v>241500</v>
      </c>
      <c r="J98" s="350">
        <f t="shared" si="4"/>
        <v>966000</v>
      </c>
      <c r="K98" s="63"/>
      <c r="L98" s="67"/>
      <c r="M98" s="67"/>
      <c r="N98" s="67">
        <f t="shared" si="2"/>
        <v>0</v>
      </c>
      <c r="P98" s="67"/>
    </row>
    <row r="99" spans="1:16" s="10" customFormat="1" ht="22.5" hidden="1" customHeight="1" x14ac:dyDescent="0.25">
      <c r="A99" s="8">
        <v>96</v>
      </c>
      <c r="B99" s="9">
        <v>45171</v>
      </c>
      <c r="C99" s="58" t="s">
        <v>1822</v>
      </c>
      <c r="D99" s="63" t="s">
        <v>779</v>
      </c>
      <c r="E99" s="59">
        <v>1</v>
      </c>
      <c r="F99" s="59" t="s">
        <v>42</v>
      </c>
      <c r="G99" s="60" t="s">
        <v>778</v>
      </c>
      <c r="H99" s="8">
        <v>14</v>
      </c>
      <c r="I99" s="350">
        <v>1650000</v>
      </c>
      <c r="J99" s="350">
        <f t="shared" si="4"/>
        <v>1650000</v>
      </c>
      <c r="K99" s="63"/>
      <c r="L99" s="67" t="s">
        <v>1747</v>
      </c>
      <c r="M99" s="67"/>
      <c r="N99" s="67" t="e">
        <f t="shared" si="2"/>
        <v>#VALUE!</v>
      </c>
      <c r="P99" s="67"/>
    </row>
    <row r="100" spans="1:16" s="10" customFormat="1" ht="22.5" hidden="1" customHeight="1" x14ac:dyDescent="0.25">
      <c r="A100" s="8">
        <v>97</v>
      </c>
      <c r="B100" s="9">
        <v>45171</v>
      </c>
      <c r="C100" s="58" t="s">
        <v>1822</v>
      </c>
      <c r="D100" s="63" t="s">
        <v>780</v>
      </c>
      <c r="E100" s="59">
        <v>1</v>
      </c>
      <c r="F100" s="59" t="s">
        <v>42</v>
      </c>
      <c r="G100" s="60" t="s">
        <v>778</v>
      </c>
      <c r="H100" s="8">
        <v>14</v>
      </c>
      <c r="I100" s="350">
        <v>1650000</v>
      </c>
      <c r="J100" s="350">
        <f t="shared" si="4"/>
        <v>1650000</v>
      </c>
      <c r="K100" s="63"/>
      <c r="L100" s="67" t="s">
        <v>1747</v>
      </c>
      <c r="M100" s="67"/>
      <c r="N100" s="67" t="e">
        <f t="shared" si="2"/>
        <v>#VALUE!</v>
      </c>
      <c r="P100" s="67"/>
    </row>
    <row r="101" spans="1:16" s="10" customFormat="1" ht="22.5" hidden="1" customHeight="1" x14ac:dyDescent="0.25">
      <c r="A101" s="8">
        <v>98</v>
      </c>
      <c r="B101" s="9">
        <v>45171</v>
      </c>
      <c r="C101" s="58" t="s">
        <v>1822</v>
      </c>
      <c r="D101" s="63" t="s">
        <v>781</v>
      </c>
      <c r="E101" s="59">
        <v>1</v>
      </c>
      <c r="F101" s="59" t="s">
        <v>42</v>
      </c>
      <c r="G101" s="60" t="s">
        <v>778</v>
      </c>
      <c r="H101" s="8">
        <v>14</v>
      </c>
      <c r="I101" s="350">
        <v>1650000</v>
      </c>
      <c r="J101" s="350">
        <f t="shared" si="4"/>
        <v>1650000</v>
      </c>
      <c r="K101" s="63"/>
      <c r="L101" s="67" t="s">
        <v>1747</v>
      </c>
      <c r="M101" s="67"/>
      <c r="N101" s="67" t="e">
        <f t="shared" si="2"/>
        <v>#VALUE!</v>
      </c>
      <c r="P101" s="67"/>
    </row>
    <row r="102" spans="1:16" s="10" customFormat="1" ht="22.5" hidden="1" customHeight="1" x14ac:dyDescent="0.25">
      <c r="A102" s="8">
        <v>99</v>
      </c>
      <c r="B102" s="9">
        <v>45171</v>
      </c>
      <c r="C102" s="58" t="s">
        <v>1822</v>
      </c>
      <c r="D102" s="63" t="s">
        <v>782</v>
      </c>
      <c r="E102" s="59">
        <v>1</v>
      </c>
      <c r="F102" s="59" t="s">
        <v>42</v>
      </c>
      <c r="G102" s="60" t="s">
        <v>778</v>
      </c>
      <c r="H102" s="8">
        <v>14</v>
      </c>
      <c r="I102" s="350">
        <v>1650000</v>
      </c>
      <c r="J102" s="350">
        <f t="shared" si="4"/>
        <v>1650000</v>
      </c>
      <c r="K102" s="63"/>
      <c r="L102" s="67" t="s">
        <v>1747</v>
      </c>
      <c r="M102" s="67"/>
      <c r="N102" s="67" t="e">
        <f t="shared" si="2"/>
        <v>#VALUE!</v>
      </c>
      <c r="P102" s="67"/>
    </row>
    <row r="103" spans="1:16" s="10" customFormat="1" ht="22.5" customHeight="1" x14ac:dyDescent="0.25">
      <c r="A103" s="8">
        <v>100</v>
      </c>
      <c r="B103" s="9">
        <v>45171</v>
      </c>
      <c r="C103" s="58" t="s">
        <v>783</v>
      </c>
      <c r="D103" s="63" t="s">
        <v>50</v>
      </c>
      <c r="E103" s="59">
        <v>2</v>
      </c>
      <c r="F103" s="59" t="s">
        <v>42</v>
      </c>
      <c r="G103" s="109" t="s">
        <v>530</v>
      </c>
      <c r="H103" s="8">
        <v>311</v>
      </c>
      <c r="I103" s="350">
        <v>57500</v>
      </c>
      <c r="J103" s="350">
        <f t="shared" si="4"/>
        <v>115000</v>
      </c>
      <c r="K103" s="63"/>
      <c r="L103" s="67"/>
      <c r="M103" s="67"/>
      <c r="N103" s="67">
        <f t="shared" si="2"/>
        <v>0</v>
      </c>
      <c r="P103" s="67"/>
    </row>
    <row r="104" spans="1:16" s="10" customFormat="1" ht="22.5" customHeight="1" x14ac:dyDescent="0.25">
      <c r="A104" s="8">
        <v>101</v>
      </c>
      <c r="B104" s="9">
        <v>45171</v>
      </c>
      <c r="C104" s="58" t="s">
        <v>540</v>
      </c>
      <c r="D104" s="63" t="s">
        <v>113</v>
      </c>
      <c r="E104" s="101" t="s">
        <v>109</v>
      </c>
      <c r="F104" s="264" t="s">
        <v>42</v>
      </c>
      <c r="G104" s="19" t="s">
        <v>955</v>
      </c>
      <c r="H104" s="8" t="s">
        <v>1706</v>
      </c>
      <c r="I104" s="356">
        <v>62637</v>
      </c>
      <c r="J104" s="350">
        <f t="shared" si="4"/>
        <v>62637</v>
      </c>
      <c r="K104" s="63"/>
      <c r="L104" s="67"/>
      <c r="M104" s="67"/>
      <c r="N104" s="67">
        <f t="shared" si="2"/>
        <v>0</v>
      </c>
      <c r="P104" s="67"/>
    </row>
    <row r="105" spans="1:16" s="10" customFormat="1" ht="22.5" customHeight="1" x14ac:dyDescent="0.25">
      <c r="A105" s="8">
        <v>102</v>
      </c>
      <c r="B105" s="9">
        <v>45171</v>
      </c>
      <c r="C105" s="58" t="s">
        <v>460</v>
      </c>
      <c r="D105" s="63" t="s">
        <v>491</v>
      </c>
      <c r="E105" s="59">
        <v>1</v>
      </c>
      <c r="F105" s="59" t="s">
        <v>42</v>
      </c>
      <c r="G105" s="19" t="s">
        <v>955</v>
      </c>
      <c r="H105" s="8" t="s">
        <v>1706</v>
      </c>
      <c r="I105" s="350">
        <v>460000</v>
      </c>
      <c r="J105" s="350">
        <f t="shared" si="4"/>
        <v>460000</v>
      </c>
      <c r="K105" s="63"/>
      <c r="L105" s="67"/>
      <c r="M105" s="67"/>
      <c r="N105" s="67">
        <f t="shared" si="2"/>
        <v>0</v>
      </c>
      <c r="P105" s="67"/>
    </row>
    <row r="106" spans="1:16" s="10" customFormat="1" ht="22.5" customHeight="1" x14ac:dyDescent="0.25">
      <c r="A106" s="8">
        <v>103</v>
      </c>
      <c r="B106" s="9">
        <v>45171</v>
      </c>
      <c r="C106" s="58" t="s">
        <v>119</v>
      </c>
      <c r="D106" s="63" t="s">
        <v>126</v>
      </c>
      <c r="E106" s="59">
        <v>11</v>
      </c>
      <c r="F106" s="59" t="s">
        <v>42</v>
      </c>
      <c r="G106" s="19" t="s">
        <v>955</v>
      </c>
      <c r="H106" s="8" t="s">
        <v>1706</v>
      </c>
      <c r="I106" s="350">
        <v>1565</v>
      </c>
      <c r="J106" s="350">
        <f t="shared" si="4"/>
        <v>17215</v>
      </c>
      <c r="K106" s="63"/>
      <c r="L106" s="67"/>
      <c r="M106" s="67"/>
      <c r="N106" s="67">
        <f t="shared" si="2"/>
        <v>0</v>
      </c>
      <c r="P106" s="67"/>
    </row>
    <row r="107" spans="1:16" s="10" customFormat="1" ht="22.5" hidden="1" customHeight="1" x14ac:dyDescent="0.25">
      <c r="A107" s="8">
        <v>104</v>
      </c>
      <c r="B107" s="9">
        <v>45171</v>
      </c>
      <c r="C107" s="58" t="s">
        <v>784</v>
      </c>
      <c r="D107" s="63" t="s">
        <v>785</v>
      </c>
      <c r="E107" s="59">
        <v>1</v>
      </c>
      <c r="F107" s="59" t="s">
        <v>43</v>
      </c>
      <c r="G107" s="60" t="s">
        <v>786</v>
      </c>
      <c r="H107" s="8">
        <v>137</v>
      </c>
      <c r="I107" s="350">
        <v>4250000</v>
      </c>
      <c r="J107" s="350">
        <f t="shared" si="4"/>
        <v>4250000</v>
      </c>
      <c r="K107" s="63"/>
      <c r="L107" s="343" t="s">
        <v>1838</v>
      </c>
      <c r="M107" s="67"/>
      <c r="N107" s="67" t="e">
        <f t="shared" si="2"/>
        <v>#VALUE!</v>
      </c>
      <c r="P107" s="67"/>
    </row>
    <row r="108" spans="1:16" s="25" customFormat="1" ht="22.5" hidden="1" customHeight="1" x14ac:dyDescent="0.25">
      <c r="A108" s="8">
        <v>105</v>
      </c>
      <c r="B108" s="9">
        <v>45171</v>
      </c>
      <c r="C108" s="58" t="s">
        <v>784</v>
      </c>
      <c r="D108" s="63" t="s">
        <v>787</v>
      </c>
      <c r="E108" s="59">
        <v>1</v>
      </c>
      <c r="F108" s="59" t="s">
        <v>43</v>
      </c>
      <c r="G108" s="60" t="s">
        <v>786</v>
      </c>
      <c r="H108" s="8">
        <v>137</v>
      </c>
      <c r="I108" s="350">
        <v>4250000</v>
      </c>
      <c r="J108" s="350">
        <f t="shared" si="4"/>
        <v>4250000</v>
      </c>
      <c r="K108" s="63"/>
      <c r="L108" s="343" t="s">
        <v>1838</v>
      </c>
      <c r="M108" s="67"/>
      <c r="N108" s="67" t="e">
        <f t="shared" si="2"/>
        <v>#VALUE!</v>
      </c>
      <c r="O108" s="10"/>
      <c r="P108" s="343"/>
    </row>
    <row r="109" spans="1:16" s="10" customFormat="1" ht="22.5" hidden="1" customHeight="1" x14ac:dyDescent="0.25">
      <c r="A109" s="8">
        <v>106</v>
      </c>
      <c r="B109" s="9">
        <v>45171</v>
      </c>
      <c r="C109" s="58" t="s">
        <v>788</v>
      </c>
      <c r="D109" s="63" t="s">
        <v>475</v>
      </c>
      <c r="E109" s="59">
        <v>1</v>
      </c>
      <c r="F109" s="59" t="s">
        <v>43</v>
      </c>
      <c r="G109" s="60" t="s">
        <v>786</v>
      </c>
      <c r="H109" s="8">
        <v>137</v>
      </c>
      <c r="I109" s="350">
        <v>225000</v>
      </c>
      <c r="J109" s="350">
        <f t="shared" si="4"/>
        <v>225000</v>
      </c>
      <c r="K109" s="63"/>
      <c r="L109" s="67"/>
      <c r="M109" s="67"/>
      <c r="N109" s="67">
        <f t="shared" si="2"/>
        <v>0</v>
      </c>
      <c r="P109" s="67"/>
    </row>
    <row r="110" spans="1:16" s="10" customFormat="1" ht="22.5" hidden="1" customHeight="1" x14ac:dyDescent="0.25">
      <c r="A110" s="8">
        <v>107</v>
      </c>
      <c r="B110" s="9">
        <v>45171</v>
      </c>
      <c r="C110" s="58" t="s">
        <v>578</v>
      </c>
      <c r="D110" s="63" t="s">
        <v>63</v>
      </c>
      <c r="E110" s="59">
        <v>2</v>
      </c>
      <c r="F110" s="59" t="s">
        <v>39</v>
      </c>
      <c r="G110" s="60" t="s">
        <v>786</v>
      </c>
      <c r="H110" s="8">
        <v>137</v>
      </c>
      <c r="I110" s="350">
        <v>15000</v>
      </c>
      <c r="J110" s="350">
        <f t="shared" si="4"/>
        <v>30000</v>
      </c>
      <c r="K110" s="63"/>
      <c r="L110" s="67"/>
      <c r="M110" s="67"/>
      <c r="N110" s="67">
        <f t="shared" si="2"/>
        <v>0</v>
      </c>
      <c r="P110" s="67"/>
    </row>
    <row r="111" spans="1:16" s="10" customFormat="1" ht="22.5" hidden="1" customHeight="1" x14ac:dyDescent="0.25">
      <c r="A111" s="8">
        <v>108</v>
      </c>
      <c r="B111" s="9">
        <v>45171</v>
      </c>
      <c r="C111" s="58" t="s">
        <v>639</v>
      </c>
      <c r="D111" s="63" t="s">
        <v>612</v>
      </c>
      <c r="E111" s="101" t="s">
        <v>110</v>
      </c>
      <c r="F111" s="101" t="s">
        <v>42</v>
      </c>
      <c r="G111" s="60" t="s">
        <v>786</v>
      </c>
      <c r="H111" s="8">
        <v>137</v>
      </c>
      <c r="I111" s="356">
        <v>40000</v>
      </c>
      <c r="J111" s="350">
        <f t="shared" si="4"/>
        <v>80000</v>
      </c>
      <c r="K111" s="63"/>
      <c r="L111" s="67"/>
      <c r="M111" s="67"/>
      <c r="N111" s="67">
        <f t="shared" si="2"/>
        <v>0</v>
      </c>
      <c r="P111" s="67"/>
    </row>
    <row r="112" spans="1:16" s="10" customFormat="1" ht="22.5" customHeight="1" x14ac:dyDescent="0.25">
      <c r="A112" s="8">
        <v>109</v>
      </c>
      <c r="B112" s="9">
        <v>45171</v>
      </c>
      <c r="C112" s="57" t="s">
        <v>789</v>
      </c>
      <c r="D112" s="63" t="s">
        <v>114</v>
      </c>
      <c r="E112" s="101" t="s">
        <v>790</v>
      </c>
      <c r="F112" s="101" t="s">
        <v>41</v>
      </c>
      <c r="G112" s="109" t="s">
        <v>791</v>
      </c>
      <c r="H112" s="8">
        <v>112</v>
      </c>
      <c r="I112" s="353">
        <v>6800</v>
      </c>
      <c r="J112" s="350">
        <v>50000</v>
      </c>
      <c r="K112" s="63"/>
      <c r="L112" s="67"/>
      <c r="M112" s="67"/>
      <c r="N112" s="67">
        <f t="shared" si="2"/>
        <v>0</v>
      </c>
      <c r="P112" s="67"/>
    </row>
    <row r="113" spans="1:16" s="10" customFormat="1" ht="22.5" customHeight="1" x14ac:dyDescent="0.25">
      <c r="A113" s="8">
        <v>110</v>
      </c>
      <c r="B113" s="9">
        <v>45171</v>
      </c>
      <c r="C113" s="58" t="s">
        <v>792</v>
      </c>
      <c r="D113" s="63" t="s">
        <v>114</v>
      </c>
      <c r="E113" s="59">
        <v>2</v>
      </c>
      <c r="F113" s="142" t="s">
        <v>793</v>
      </c>
      <c r="G113" s="109" t="s">
        <v>791</v>
      </c>
      <c r="H113" s="8">
        <v>112</v>
      </c>
      <c r="I113" s="350">
        <v>15000</v>
      </c>
      <c r="J113" s="350">
        <f t="shared" ref="J113:J144" si="5">I113*E113</f>
        <v>30000</v>
      </c>
      <c r="K113" s="63"/>
      <c r="L113" s="344"/>
      <c r="M113" s="67"/>
      <c r="N113" s="67">
        <f t="shared" si="2"/>
        <v>0</v>
      </c>
      <c r="P113" s="67"/>
    </row>
    <row r="114" spans="1:16" s="10" customFormat="1" ht="22.5" customHeight="1" x14ac:dyDescent="0.25">
      <c r="A114" s="8">
        <v>111</v>
      </c>
      <c r="B114" s="9">
        <v>45171</v>
      </c>
      <c r="C114" s="58" t="s">
        <v>794</v>
      </c>
      <c r="D114" s="63" t="s">
        <v>114</v>
      </c>
      <c r="E114" s="59">
        <v>1</v>
      </c>
      <c r="F114" s="59" t="s">
        <v>108</v>
      </c>
      <c r="G114" s="109" t="s">
        <v>791</v>
      </c>
      <c r="H114" s="8">
        <v>112</v>
      </c>
      <c r="I114" s="354">
        <v>40000</v>
      </c>
      <c r="J114" s="350">
        <f t="shared" si="5"/>
        <v>40000</v>
      </c>
      <c r="K114" s="63"/>
      <c r="L114" s="344"/>
      <c r="M114" s="67"/>
      <c r="N114" s="67">
        <f t="shared" si="2"/>
        <v>0</v>
      </c>
      <c r="P114" s="67"/>
    </row>
    <row r="115" spans="1:16" s="10" customFormat="1" ht="22.5" hidden="1" customHeight="1" x14ac:dyDescent="0.25">
      <c r="A115" s="8">
        <v>112</v>
      </c>
      <c r="B115" s="9">
        <v>45171</v>
      </c>
      <c r="C115" s="58" t="s">
        <v>795</v>
      </c>
      <c r="D115" s="63" t="s">
        <v>603</v>
      </c>
      <c r="E115" s="59">
        <v>15</v>
      </c>
      <c r="F115" s="59" t="s">
        <v>42</v>
      </c>
      <c r="G115" s="60" t="s">
        <v>629</v>
      </c>
      <c r="H115" s="195" t="s">
        <v>694</v>
      </c>
      <c r="I115" s="350">
        <v>300</v>
      </c>
      <c r="J115" s="350">
        <f t="shared" si="5"/>
        <v>4500</v>
      </c>
      <c r="K115" s="125"/>
      <c r="L115" s="344"/>
      <c r="M115" s="67"/>
      <c r="N115" s="67">
        <f t="shared" si="2"/>
        <v>0</v>
      </c>
      <c r="P115" s="67"/>
    </row>
    <row r="116" spans="1:16" s="10" customFormat="1" ht="22.5" hidden="1" customHeight="1" x14ac:dyDescent="0.25">
      <c r="A116" s="8">
        <v>113</v>
      </c>
      <c r="B116" s="9">
        <v>45171</v>
      </c>
      <c r="C116" s="58" t="s">
        <v>796</v>
      </c>
      <c r="D116" s="63" t="s">
        <v>24</v>
      </c>
      <c r="E116" s="59">
        <v>1</v>
      </c>
      <c r="F116" s="59" t="s">
        <v>42</v>
      </c>
      <c r="G116" s="60" t="s">
        <v>1819</v>
      </c>
      <c r="H116" s="195" t="s">
        <v>695</v>
      </c>
      <c r="I116" s="350">
        <v>1575000</v>
      </c>
      <c r="J116" s="350">
        <f t="shared" si="5"/>
        <v>1575000</v>
      </c>
      <c r="K116" s="286" t="s">
        <v>797</v>
      </c>
      <c r="L116" s="344"/>
      <c r="M116" s="67"/>
      <c r="N116" s="67">
        <f t="shared" ref="N116:N179" si="6">L116-M116</f>
        <v>0</v>
      </c>
      <c r="P116" s="67"/>
    </row>
    <row r="117" spans="1:16" s="10" customFormat="1" ht="22.5" hidden="1" customHeight="1" x14ac:dyDescent="0.25">
      <c r="A117" s="8">
        <v>114</v>
      </c>
      <c r="B117" s="9">
        <v>45171</v>
      </c>
      <c r="C117" s="58" t="s">
        <v>201</v>
      </c>
      <c r="D117" s="63" t="s">
        <v>798</v>
      </c>
      <c r="E117" s="59">
        <v>1</v>
      </c>
      <c r="F117" s="59" t="s">
        <v>42</v>
      </c>
      <c r="G117" s="60" t="s">
        <v>566</v>
      </c>
      <c r="H117" s="8">
        <v>121</v>
      </c>
      <c r="I117" s="350">
        <v>4200000</v>
      </c>
      <c r="J117" s="350">
        <f t="shared" si="5"/>
        <v>4200000</v>
      </c>
      <c r="K117" s="286" t="s">
        <v>799</v>
      </c>
      <c r="L117" s="344" t="s">
        <v>1831</v>
      </c>
      <c r="M117" s="343" t="s">
        <v>1832</v>
      </c>
      <c r="N117" s="67" t="e">
        <f t="shared" si="6"/>
        <v>#VALUE!</v>
      </c>
      <c r="P117" s="67"/>
    </row>
    <row r="118" spans="1:16" s="10" customFormat="1" ht="22.5" hidden="1" customHeight="1" x14ac:dyDescent="0.25">
      <c r="A118" s="8">
        <v>115</v>
      </c>
      <c r="B118" s="9">
        <v>45171</v>
      </c>
      <c r="C118" s="58" t="s">
        <v>201</v>
      </c>
      <c r="D118" s="63" t="s">
        <v>800</v>
      </c>
      <c r="E118" s="59">
        <v>1</v>
      </c>
      <c r="F118" s="59" t="s">
        <v>42</v>
      </c>
      <c r="G118" s="60" t="s">
        <v>566</v>
      </c>
      <c r="H118" s="8">
        <v>121</v>
      </c>
      <c r="I118" s="350">
        <v>4200000</v>
      </c>
      <c r="J118" s="350">
        <f t="shared" si="5"/>
        <v>4200000</v>
      </c>
      <c r="K118" s="286" t="s">
        <v>799</v>
      </c>
      <c r="L118" s="344" t="s">
        <v>1831</v>
      </c>
      <c r="M118" s="343" t="s">
        <v>1832</v>
      </c>
      <c r="N118" s="67" t="e">
        <f t="shared" si="6"/>
        <v>#VALUE!</v>
      </c>
      <c r="P118" s="67"/>
    </row>
    <row r="119" spans="1:16" s="10" customFormat="1" ht="22.5" customHeight="1" x14ac:dyDescent="0.25">
      <c r="A119" s="8">
        <v>116</v>
      </c>
      <c r="B119" s="9">
        <v>45171</v>
      </c>
      <c r="C119" s="58" t="s">
        <v>201</v>
      </c>
      <c r="D119" s="63" t="s">
        <v>801</v>
      </c>
      <c r="E119" s="59">
        <v>1</v>
      </c>
      <c r="F119" s="59" t="s">
        <v>42</v>
      </c>
      <c r="G119" s="60" t="s">
        <v>802</v>
      </c>
      <c r="H119" s="8">
        <v>132</v>
      </c>
      <c r="I119" s="350">
        <v>4200000</v>
      </c>
      <c r="J119" s="350">
        <f t="shared" si="5"/>
        <v>4200000</v>
      </c>
      <c r="K119" s="286" t="s">
        <v>799</v>
      </c>
      <c r="L119" s="344" t="s">
        <v>1831</v>
      </c>
      <c r="M119" s="343" t="s">
        <v>1832</v>
      </c>
      <c r="N119" s="67" t="e">
        <f t="shared" si="6"/>
        <v>#VALUE!</v>
      </c>
      <c r="P119" s="67"/>
    </row>
    <row r="120" spans="1:16" s="10" customFormat="1" ht="22.5" customHeight="1" x14ac:dyDescent="0.25">
      <c r="A120" s="8">
        <v>117</v>
      </c>
      <c r="B120" s="9">
        <v>45171</v>
      </c>
      <c r="C120" s="58" t="s">
        <v>201</v>
      </c>
      <c r="D120" s="63" t="s">
        <v>803</v>
      </c>
      <c r="E120" s="59">
        <v>1</v>
      </c>
      <c r="F120" s="59" t="s">
        <v>42</v>
      </c>
      <c r="G120" s="60" t="s">
        <v>802</v>
      </c>
      <c r="H120" s="8">
        <v>132</v>
      </c>
      <c r="I120" s="350">
        <v>4200000</v>
      </c>
      <c r="J120" s="350">
        <f t="shared" si="5"/>
        <v>4200000</v>
      </c>
      <c r="K120" s="286" t="s">
        <v>799</v>
      </c>
      <c r="L120" s="344" t="s">
        <v>1831</v>
      </c>
      <c r="M120" s="343" t="s">
        <v>1832</v>
      </c>
      <c r="N120" s="67" t="e">
        <f t="shared" si="6"/>
        <v>#VALUE!</v>
      </c>
      <c r="P120" s="67"/>
    </row>
    <row r="121" spans="1:16" s="10" customFormat="1" ht="22.5" hidden="1" customHeight="1" x14ac:dyDescent="0.25">
      <c r="A121" s="8">
        <v>118</v>
      </c>
      <c r="B121" s="9">
        <v>45171</v>
      </c>
      <c r="C121" s="57" t="s">
        <v>542</v>
      </c>
      <c r="D121" s="63" t="s">
        <v>113</v>
      </c>
      <c r="E121" s="59">
        <v>2</v>
      </c>
      <c r="F121" s="59" t="s">
        <v>42</v>
      </c>
      <c r="G121" s="60" t="s">
        <v>630</v>
      </c>
      <c r="H121" s="8">
        <v>121</v>
      </c>
      <c r="I121" s="350">
        <v>269000</v>
      </c>
      <c r="J121" s="350">
        <f t="shared" si="5"/>
        <v>538000</v>
      </c>
      <c r="K121" s="286" t="s">
        <v>799</v>
      </c>
      <c r="L121" s="67"/>
      <c r="M121" s="67"/>
      <c r="N121" s="67">
        <f t="shared" si="6"/>
        <v>0</v>
      </c>
      <c r="P121" s="67"/>
    </row>
    <row r="122" spans="1:16" s="10" customFormat="1" ht="22.5" customHeight="1" x14ac:dyDescent="0.25">
      <c r="A122" s="8">
        <v>119</v>
      </c>
      <c r="B122" s="9">
        <v>45171</v>
      </c>
      <c r="C122" s="57" t="s">
        <v>542</v>
      </c>
      <c r="D122" s="63" t="s">
        <v>113</v>
      </c>
      <c r="E122" s="59">
        <v>2</v>
      </c>
      <c r="F122" s="59" t="s">
        <v>42</v>
      </c>
      <c r="G122" s="60" t="s">
        <v>802</v>
      </c>
      <c r="H122" s="8">
        <v>132</v>
      </c>
      <c r="I122" s="350">
        <v>269000</v>
      </c>
      <c r="J122" s="350">
        <f t="shared" si="5"/>
        <v>538000</v>
      </c>
      <c r="K122" s="286" t="s">
        <v>799</v>
      </c>
      <c r="L122" s="67"/>
      <c r="M122" s="67"/>
      <c r="N122" s="67">
        <f t="shared" si="6"/>
        <v>0</v>
      </c>
      <c r="P122" s="67"/>
    </row>
    <row r="123" spans="1:16" s="10" customFormat="1" ht="22.5" hidden="1" customHeight="1" x14ac:dyDescent="0.25">
      <c r="A123" s="8">
        <v>120</v>
      </c>
      <c r="B123" s="9">
        <v>45171</v>
      </c>
      <c r="C123" s="57" t="s">
        <v>804</v>
      </c>
      <c r="D123" s="63" t="s">
        <v>648</v>
      </c>
      <c r="E123" s="101" t="s">
        <v>109</v>
      </c>
      <c r="F123" s="174" t="s">
        <v>42</v>
      </c>
      <c r="G123" s="60" t="s">
        <v>805</v>
      </c>
      <c r="H123" s="8">
        <v>4</v>
      </c>
      <c r="I123" s="354">
        <v>899000</v>
      </c>
      <c r="J123" s="350">
        <f t="shared" si="5"/>
        <v>899000</v>
      </c>
      <c r="K123" s="286" t="s">
        <v>799</v>
      </c>
      <c r="L123" s="67"/>
      <c r="M123" s="67"/>
      <c r="N123" s="67">
        <f t="shared" si="6"/>
        <v>0</v>
      </c>
      <c r="P123" s="67"/>
    </row>
    <row r="124" spans="1:16" s="10" customFormat="1" ht="22.5" customHeight="1" x14ac:dyDescent="0.25">
      <c r="A124" s="8">
        <v>121</v>
      </c>
      <c r="B124" s="9">
        <v>45171</v>
      </c>
      <c r="C124" s="57" t="s">
        <v>806</v>
      </c>
      <c r="D124" s="63" t="s">
        <v>640</v>
      </c>
      <c r="E124" s="8">
        <v>1</v>
      </c>
      <c r="F124" s="59" t="s">
        <v>42</v>
      </c>
      <c r="G124" s="60" t="s">
        <v>802</v>
      </c>
      <c r="H124" s="8">
        <v>132</v>
      </c>
      <c r="I124" s="350">
        <v>120000</v>
      </c>
      <c r="J124" s="350">
        <f t="shared" si="5"/>
        <v>120000</v>
      </c>
      <c r="K124" s="286" t="s">
        <v>799</v>
      </c>
      <c r="L124" s="67"/>
      <c r="M124" s="67"/>
      <c r="N124" s="67">
        <f t="shared" si="6"/>
        <v>0</v>
      </c>
      <c r="P124" s="67"/>
    </row>
    <row r="125" spans="1:16" s="10" customFormat="1" ht="22.5" customHeight="1" x14ac:dyDescent="0.25">
      <c r="A125" s="8">
        <v>122</v>
      </c>
      <c r="B125" s="9">
        <v>45171</v>
      </c>
      <c r="C125" s="58" t="s">
        <v>807</v>
      </c>
      <c r="D125" s="63" t="s">
        <v>640</v>
      </c>
      <c r="E125" s="101" t="s">
        <v>109</v>
      </c>
      <c r="F125" s="174" t="s">
        <v>42</v>
      </c>
      <c r="G125" s="60" t="s">
        <v>802</v>
      </c>
      <c r="H125" s="8">
        <v>132</v>
      </c>
      <c r="I125" s="350">
        <v>120000</v>
      </c>
      <c r="J125" s="350">
        <f t="shared" si="5"/>
        <v>120000</v>
      </c>
      <c r="K125" s="286" t="s">
        <v>799</v>
      </c>
      <c r="L125" s="67"/>
      <c r="M125" s="67"/>
      <c r="N125" s="67">
        <f t="shared" si="6"/>
        <v>0</v>
      </c>
      <c r="P125" s="67"/>
    </row>
    <row r="126" spans="1:16" s="10" customFormat="1" ht="22.5" customHeight="1" x14ac:dyDescent="0.25">
      <c r="A126" s="8">
        <v>123</v>
      </c>
      <c r="B126" s="9">
        <v>45171</v>
      </c>
      <c r="C126" s="193" t="s">
        <v>808</v>
      </c>
      <c r="D126" s="63" t="s">
        <v>640</v>
      </c>
      <c r="E126" s="101" t="s">
        <v>109</v>
      </c>
      <c r="F126" s="174" t="s">
        <v>42</v>
      </c>
      <c r="G126" s="60" t="s">
        <v>802</v>
      </c>
      <c r="H126" s="8">
        <v>132</v>
      </c>
      <c r="I126" s="354">
        <v>70000</v>
      </c>
      <c r="J126" s="350">
        <f t="shared" si="5"/>
        <v>70000</v>
      </c>
      <c r="K126" s="286" t="s">
        <v>799</v>
      </c>
      <c r="L126" s="367" t="e">
        <f>SUM(J52:J126)</f>
        <v>#VALUE!</v>
      </c>
      <c r="M126" s="367">
        <f>'[2]02 SEPTEMBER 2023'!$Z$77</f>
        <v>44974247</v>
      </c>
      <c r="N126" s="367" t="e">
        <f t="shared" si="6"/>
        <v>#VALUE!</v>
      </c>
      <c r="P126" s="67"/>
    </row>
    <row r="127" spans="1:16" s="10" customFormat="1" ht="22.5" customHeight="1" x14ac:dyDescent="0.25">
      <c r="A127" s="8">
        <v>124</v>
      </c>
      <c r="B127" s="9">
        <v>45173</v>
      </c>
      <c r="C127" s="58" t="s">
        <v>809</v>
      </c>
      <c r="D127" s="63" t="s">
        <v>50</v>
      </c>
      <c r="E127" s="59">
        <v>3</v>
      </c>
      <c r="F127" s="59" t="s">
        <v>42</v>
      </c>
      <c r="G127" s="109" t="s">
        <v>561</v>
      </c>
      <c r="H127" s="8">
        <v>126</v>
      </c>
      <c r="I127" s="350">
        <v>57500</v>
      </c>
      <c r="J127" s="350">
        <f t="shared" si="5"/>
        <v>172500</v>
      </c>
      <c r="K127" s="125"/>
      <c r="L127" s="67"/>
      <c r="M127" s="67"/>
      <c r="N127" s="67">
        <f t="shared" si="6"/>
        <v>0</v>
      </c>
      <c r="P127" s="67"/>
    </row>
    <row r="128" spans="1:16" s="10" customFormat="1" ht="22.5" hidden="1" customHeight="1" x14ac:dyDescent="0.25">
      <c r="A128" s="8">
        <v>125</v>
      </c>
      <c r="B128" s="9">
        <v>45173</v>
      </c>
      <c r="C128" s="57" t="s">
        <v>81</v>
      </c>
      <c r="D128" s="89" t="s">
        <v>72</v>
      </c>
      <c r="E128" s="59">
        <v>3</v>
      </c>
      <c r="F128" s="59" t="s">
        <v>41</v>
      </c>
      <c r="G128" s="109" t="s">
        <v>67</v>
      </c>
      <c r="H128" s="8">
        <v>1</v>
      </c>
      <c r="I128" s="350">
        <v>31000</v>
      </c>
      <c r="J128" s="350">
        <f t="shared" si="5"/>
        <v>93000</v>
      </c>
      <c r="K128" s="125"/>
      <c r="L128" s="67"/>
      <c r="M128" s="67"/>
      <c r="N128" s="67">
        <f t="shared" si="6"/>
        <v>0</v>
      </c>
      <c r="P128" s="67"/>
    </row>
    <row r="129" spans="1:16" s="10" customFormat="1" ht="22.5" hidden="1" customHeight="1" x14ac:dyDescent="0.25">
      <c r="A129" s="8">
        <v>126</v>
      </c>
      <c r="B129" s="9">
        <v>45173</v>
      </c>
      <c r="C129" s="58" t="s">
        <v>58</v>
      </c>
      <c r="D129" s="63" t="s">
        <v>59</v>
      </c>
      <c r="E129" s="59">
        <v>2</v>
      </c>
      <c r="F129" s="59" t="s">
        <v>41</v>
      </c>
      <c r="G129" s="109" t="s">
        <v>67</v>
      </c>
      <c r="H129" s="8">
        <v>1</v>
      </c>
      <c r="I129" s="351">
        <v>29000</v>
      </c>
      <c r="J129" s="350">
        <f t="shared" si="5"/>
        <v>58000</v>
      </c>
      <c r="K129" s="125"/>
      <c r="L129" s="67"/>
      <c r="M129" s="67"/>
      <c r="N129" s="67">
        <f t="shared" si="6"/>
        <v>0</v>
      </c>
      <c r="P129" s="67"/>
    </row>
    <row r="130" spans="1:16" s="10" customFormat="1" ht="22.5" hidden="1" customHeight="1" x14ac:dyDescent="0.25">
      <c r="A130" s="8">
        <v>127</v>
      </c>
      <c r="B130" s="9">
        <v>45173</v>
      </c>
      <c r="C130" s="58" t="s">
        <v>48</v>
      </c>
      <c r="D130" s="63" t="s">
        <v>20</v>
      </c>
      <c r="E130" s="59">
        <v>1</v>
      </c>
      <c r="F130" s="59" t="s">
        <v>41</v>
      </c>
      <c r="G130" s="109" t="s">
        <v>67</v>
      </c>
      <c r="H130" s="8">
        <v>1</v>
      </c>
      <c r="I130" s="350">
        <v>32100</v>
      </c>
      <c r="J130" s="350">
        <f t="shared" si="5"/>
        <v>32100</v>
      </c>
      <c r="K130" s="125"/>
      <c r="L130" s="67"/>
      <c r="M130" s="67"/>
      <c r="N130" s="67">
        <f t="shared" si="6"/>
        <v>0</v>
      </c>
      <c r="P130" s="67"/>
    </row>
    <row r="131" spans="1:16" s="10" customFormat="1" ht="22.5" hidden="1" customHeight="1" x14ac:dyDescent="0.25">
      <c r="A131" s="8">
        <v>128</v>
      </c>
      <c r="B131" s="9">
        <v>45173</v>
      </c>
      <c r="C131" s="57" t="s">
        <v>619</v>
      </c>
      <c r="D131" s="57" t="s">
        <v>281</v>
      </c>
      <c r="E131" s="8">
        <v>1</v>
      </c>
      <c r="F131" s="59" t="s">
        <v>42</v>
      </c>
      <c r="G131" s="109" t="s">
        <v>67</v>
      </c>
      <c r="H131" s="8">
        <v>1</v>
      </c>
      <c r="I131" s="351">
        <v>72000</v>
      </c>
      <c r="J131" s="350">
        <f t="shared" si="5"/>
        <v>72000</v>
      </c>
      <c r="K131" s="125"/>
      <c r="L131" s="67"/>
      <c r="M131" s="67"/>
      <c r="N131" s="67">
        <f t="shared" si="6"/>
        <v>0</v>
      </c>
      <c r="P131" s="67"/>
    </row>
    <row r="132" spans="1:16" s="10" customFormat="1" ht="22.5" customHeight="1" x14ac:dyDescent="0.25">
      <c r="A132" s="8">
        <v>129</v>
      </c>
      <c r="B132" s="9">
        <v>45173</v>
      </c>
      <c r="C132" s="58" t="s">
        <v>48</v>
      </c>
      <c r="D132" s="63" t="s">
        <v>20</v>
      </c>
      <c r="E132" s="59">
        <v>3</v>
      </c>
      <c r="F132" s="59" t="s">
        <v>41</v>
      </c>
      <c r="G132" s="109" t="s">
        <v>34</v>
      </c>
      <c r="H132" s="8">
        <v>404</v>
      </c>
      <c r="I132" s="350">
        <v>32100</v>
      </c>
      <c r="J132" s="350">
        <f t="shared" si="5"/>
        <v>96300</v>
      </c>
      <c r="K132" s="125"/>
      <c r="L132" s="67"/>
      <c r="M132" s="67"/>
      <c r="N132" s="67">
        <f t="shared" si="6"/>
        <v>0</v>
      </c>
      <c r="P132" s="67"/>
    </row>
    <row r="133" spans="1:16" s="10" customFormat="1" ht="22.5" customHeight="1" x14ac:dyDescent="0.25">
      <c r="A133" s="8">
        <v>130</v>
      </c>
      <c r="B133" s="9">
        <v>45173</v>
      </c>
      <c r="C133" s="58" t="s">
        <v>58</v>
      </c>
      <c r="D133" s="63" t="s">
        <v>59</v>
      </c>
      <c r="E133" s="59">
        <v>0.6</v>
      </c>
      <c r="F133" s="59" t="s">
        <v>41</v>
      </c>
      <c r="G133" s="109" t="s">
        <v>34</v>
      </c>
      <c r="H133" s="8">
        <v>404</v>
      </c>
      <c r="I133" s="351">
        <v>29000</v>
      </c>
      <c r="J133" s="350">
        <f t="shared" si="5"/>
        <v>17400</v>
      </c>
      <c r="K133" s="125"/>
      <c r="L133" s="67"/>
      <c r="M133" s="67"/>
      <c r="N133" s="67">
        <f t="shared" si="6"/>
        <v>0</v>
      </c>
      <c r="P133" s="67"/>
    </row>
    <row r="134" spans="1:16" s="10" customFormat="1" ht="22.5" customHeight="1" x14ac:dyDescent="0.25">
      <c r="A134" s="8">
        <v>131</v>
      </c>
      <c r="B134" s="9">
        <v>45173</v>
      </c>
      <c r="C134" s="58" t="s">
        <v>48</v>
      </c>
      <c r="D134" s="63" t="s">
        <v>20</v>
      </c>
      <c r="E134" s="59">
        <v>1.5</v>
      </c>
      <c r="F134" s="59" t="s">
        <v>41</v>
      </c>
      <c r="G134" s="109" t="s">
        <v>21</v>
      </c>
      <c r="H134" s="8">
        <v>405</v>
      </c>
      <c r="I134" s="350">
        <v>32100</v>
      </c>
      <c r="J134" s="350">
        <f t="shared" si="5"/>
        <v>48150</v>
      </c>
      <c r="K134" s="125"/>
      <c r="L134" s="67"/>
      <c r="M134" s="67"/>
      <c r="N134" s="67">
        <f t="shared" si="6"/>
        <v>0</v>
      </c>
      <c r="P134" s="67"/>
    </row>
    <row r="135" spans="1:16" s="10" customFormat="1" ht="22.5" customHeight="1" x14ac:dyDescent="0.25">
      <c r="A135" s="8">
        <v>132</v>
      </c>
      <c r="B135" s="9">
        <v>45173</v>
      </c>
      <c r="C135" s="58" t="s">
        <v>810</v>
      </c>
      <c r="D135" s="63" t="s">
        <v>79</v>
      </c>
      <c r="E135" s="59">
        <v>1</v>
      </c>
      <c r="F135" s="59" t="s">
        <v>42</v>
      </c>
      <c r="G135" s="109" t="s">
        <v>105</v>
      </c>
      <c r="H135" s="8" t="s">
        <v>696</v>
      </c>
      <c r="I135" s="350">
        <v>60000</v>
      </c>
      <c r="J135" s="350">
        <f t="shared" si="5"/>
        <v>60000</v>
      </c>
      <c r="K135" s="125" t="s">
        <v>811</v>
      </c>
      <c r="L135" s="67"/>
      <c r="M135" s="67"/>
      <c r="N135" s="67">
        <f t="shared" si="6"/>
        <v>0</v>
      </c>
      <c r="P135" s="67"/>
    </row>
    <row r="136" spans="1:16" s="10" customFormat="1" ht="22.5" customHeight="1" x14ac:dyDescent="0.25">
      <c r="A136" s="8">
        <v>133</v>
      </c>
      <c r="B136" s="9">
        <v>45173</v>
      </c>
      <c r="C136" s="58" t="s">
        <v>119</v>
      </c>
      <c r="D136" s="63" t="s">
        <v>126</v>
      </c>
      <c r="E136" s="59">
        <v>11</v>
      </c>
      <c r="F136" s="59" t="s">
        <v>42</v>
      </c>
      <c r="G136" s="109" t="s">
        <v>105</v>
      </c>
      <c r="H136" s="8" t="s">
        <v>696</v>
      </c>
      <c r="I136" s="350">
        <v>1565</v>
      </c>
      <c r="J136" s="350">
        <f t="shared" si="5"/>
        <v>17215</v>
      </c>
      <c r="K136" s="125" t="s">
        <v>811</v>
      </c>
      <c r="L136" s="67"/>
      <c r="M136" s="67"/>
      <c r="N136" s="67">
        <f t="shared" si="6"/>
        <v>0</v>
      </c>
      <c r="P136" s="67"/>
    </row>
    <row r="137" spans="1:16" s="10" customFormat="1" ht="22.5" customHeight="1" x14ac:dyDescent="0.25">
      <c r="A137" s="8">
        <v>134</v>
      </c>
      <c r="B137" s="9">
        <v>45173</v>
      </c>
      <c r="C137" s="58" t="s">
        <v>812</v>
      </c>
      <c r="D137" s="63" t="s">
        <v>50</v>
      </c>
      <c r="E137" s="59">
        <v>2</v>
      </c>
      <c r="F137" s="59" t="s">
        <v>42</v>
      </c>
      <c r="G137" s="109" t="s">
        <v>105</v>
      </c>
      <c r="H137" s="8" t="s">
        <v>696</v>
      </c>
      <c r="I137" s="351">
        <v>260000</v>
      </c>
      <c r="J137" s="350">
        <f t="shared" si="5"/>
        <v>520000</v>
      </c>
      <c r="K137" s="125" t="s">
        <v>811</v>
      </c>
      <c r="L137" s="67"/>
      <c r="M137" s="67"/>
      <c r="N137" s="67">
        <f t="shared" si="6"/>
        <v>0</v>
      </c>
      <c r="P137" s="67"/>
    </row>
    <row r="138" spans="1:16" s="10" customFormat="1" ht="22.5" customHeight="1" x14ac:dyDescent="0.25">
      <c r="A138" s="8">
        <v>135</v>
      </c>
      <c r="B138" s="9">
        <v>45173</v>
      </c>
      <c r="C138" s="58" t="s">
        <v>813</v>
      </c>
      <c r="D138" s="63" t="s">
        <v>53</v>
      </c>
      <c r="E138" s="59">
        <v>1</v>
      </c>
      <c r="F138" s="59" t="s">
        <v>42</v>
      </c>
      <c r="G138" s="109" t="s">
        <v>105</v>
      </c>
      <c r="H138" s="8" t="s">
        <v>696</v>
      </c>
      <c r="I138" s="350">
        <v>875000</v>
      </c>
      <c r="J138" s="350">
        <f t="shared" si="5"/>
        <v>875000</v>
      </c>
      <c r="K138" s="125" t="s">
        <v>811</v>
      </c>
      <c r="L138" s="67"/>
      <c r="M138" s="67"/>
      <c r="N138" s="67">
        <f t="shared" si="6"/>
        <v>0</v>
      </c>
      <c r="P138" s="67"/>
    </row>
    <row r="139" spans="1:16" s="10" customFormat="1" ht="22.5" customHeight="1" x14ac:dyDescent="0.25">
      <c r="A139" s="8">
        <v>136</v>
      </c>
      <c r="B139" s="9">
        <v>45173</v>
      </c>
      <c r="C139" s="58" t="s">
        <v>48</v>
      </c>
      <c r="D139" s="63" t="s">
        <v>20</v>
      </c>
      <c r="E139" s="59">
        <v>14</v>
      </c>
      <c r="F139" s="59" t="s">
        <v>41</v>
      </c>
      <c r="G139" s="109" t="s">
        <v>802</v>
      </c>
      <c r="H139" s="8">
        <v>132</v>
      </c>
      <c r="I139" s="350">
        <v>32100</v>
      </c>
      <c r="J139" s="350">
        <f t="shared" si="5"/>
        <v>449400</v>
      </c>
      <c r="K139" s="125" t="s">
        <v>814</v>
      </c>
      <c r="L139" s="67"/>
      <c r="M139" s="67"/>
      <c r="N139" s="67">
        <f t="shared" si="6"/>
        <v>0</v>
      </c>
      <c r="P139" s="67"/>
    </row>
    <row r="140" spans="1:16" s="10" customFormat="1" ht="22.5" customHeight="1" x14ac:dyDescent="0.25">
      <c r="A140" s="8">
        <v>137</v>
      </c>
      <c r="B140" s="9">
        <v>45173</v>
      </c>
      <c r="C140" s="58" t="s">
        <v>524</v>
      </c>
      <c r="D140" s="89" t="s">
        <v>523</v>
      </c>
      <c r="E140" s="59">
        <v>1</v>
      </c>
      <c r="F140" s="142" t="s">
        <v>42</v>
      </c>
      <c r="G140" s="109" t="s">
        <v>802</v>
      </c>
      <c r="H140" s="8">
        <v>132</v>
      </c>
      <c r="I140" s="350">
        <v>100000</v>
      </c>
      <c r="J140" s="352">
        <f t="shared" si="5"/>
        <v>100000</v>
      </c>
      <c r="K140" s="125" t="s">
        <v>814</v>
      </c>
      <c r="L140" s="67"/>
      <c r="M140" s="67"/>
      <c r="N140" s="67">
        <f t="shared" si="6"/>
        <v>0</v>
      </c>
      <c r="P140" s="67"/>
    </row>
    <row r="141" spans="1:16" s="10" customFormat="1" ht="22.5" customHeight="1" x14ac:dyDescent="0.25">
      <c r="A141" s="8">
        <v>138</v>
      </c>
      <c r="B141" s="9">
        <v>45173</v>
      </c>
      <c r="C141" s="57" t="s">
        <v>81</v>
      </c>
      <c r="D141" s="89" t="s">
        <v>72</v>
      </c>
      <c r="E141" s="59">
        <v>3</v>
      </c>
      <c r="F141" s="59" t="s">
        <v>41</v>
      </c>
      <c r="G141" s="109" t="s">
        <v>802</v>
      </c>
      <c r="H141" s="8">
        <v>132</v>
      </c>
      <c r="I141" s="350">
        <v>31000</v>
      </c>
      <c r="J141" s="350">
        <f t="shared" si="5"/>
        <v>93000</v>
      </c>
      <c r="K141" s="125" t="s">
        <v>814</v>
      </c>
      <c r="L141" s="67"/>
      <c r="M141" s="67"/>
      <c r="N141" s="67">
        <f t="shared" si="6"/>
        <v>0</v>
      </c>
      <c r="P141" s="67"/>
    </row>
    <row r="142" spans="1:16" s="10" customFormat="1" ht="22.5" customHeight="1" x14ac:dyDescent="0.25">
      <c r="A142" s="8">
        <v>139</v>
      </c>
      <c r="B142" s="9">
        <v>45173</v>
      </c>
      <c r="C142" s="57" t="s">
        <v>544</v>
      </c>
      <c r="D142" s="63" t="s">
        <v>485</v>
      </c>
      <c r="E142" s="59">
        <v>11.5</v>
      </c>
      <c r="F142" s="142" t="s">
        <v>41</v>
      </c>
      <c r="G142" s="109" t="s">
        <v>561</v>
      </c>
      <c r="H142" s="8">
        <v>126</v>
      </c>
      <c r="I142" s="350">
        <v>33750</v>
      </c>
      <c r="J142" s="352">
        <f t="shared" si="5"/>
        <v>388125</v>
      </c>
      <c r="K142" s="125" t="s">
        <v>815</v>
      </c>
      <c r="L142" s="67"/>
      <c r="M142" s="67"/>
      <c r="N142" s="67">
        <f t="shared" si="6"/>
        <v>0</v>
      </c>
      <c r="P142" s="67"/>
    </row>
    <row r="143" spans="1:16" s="10" customFormat="1" ht="22.5" customHeight="1" x14ac:dyDescent="0.25">
      <c r="A143" s="8">
        <v>140</v>
      </c>
      <c r="B143" s="9">
        <v>45173</v>
      </c>
      <c r="C143" s="58" t="s">
        <v>100</v>
      </c>
      <c r="D143" s="63" t="s">
        <v>29</v>
      </c>
      <c r="E143" s="59">
        <v>1</v>
      </c>
      <c r="F143" s="264" t="s">
        <v>42</v>
      </c>
      <c r="G143" s="109" t="s">
        <v>561</v>
      </c>
      <c r="H143" s="8">
        <v>126</v>
      </c>
      <c r="I143" s="350">
        <v>94575</v>
      </c>
      <c r="J143" s="350">
        <f t="shared" si="5"/>
        <v>94575</v>
      </c>
      <c r="K143" s="125" t="s">
        <v>815</v>
      </c>
      <c r="L143" s="67"/>
      <c r="M143" s="67"/>
      <c r="N143" s="67">
        <f t="shared" si="6"/>
        <v>0</v>
      </c>
      <c r="P143" s="67"/>
    </row>
    <row r="144" spans="1:16" s="10" customFormat="1" ht="22.5" customHeight="1" x14ac:dyDescent="0.25">
      <c r="A144" s="8">
        <v>141</v>
      </c>
      <c r="B144" s="9">
        <v>45173</v>
      </c>
      <c r="C144" s="58" t="s">
        <v>82</v>
      </c>
      <c r="D144" s="63" t="s">
        <v>107</v>
      </c>
      <c r="E144" s="59">
        <v>1</v>
      </c>
      <c r="F144" s="264" t="s">
        <v>42</v>
      </c>
      <c r="G144" s="109" t="s">
        <v>561</v>
      </c>
      <c r="H144" s="8">
        <v>126</v>
      </c>
      <c r="I144" s="350">
        <v>93000</v>
      </c>
      <c r="J144" s="350">
        <f t="shared" si="5"/>
        <v>93000</v>
      </c>
      <c r="K144" s="125" t="s">
        <v>815</v>
      </c>
      <c r="L144" s="67"/>
      <c r="M144" s="67"/>
      <c r="N144" s="67">
        <f t="shared" si="6"/>
        <v>0</v>
      </c>
      <c r="P144" s="67"/>
    </row>
    <row r="145" spans="1:16" s="10" customFormat="1" ht="22.5" customHeight="1" x14ac:dyDescent="0.25">
      <c r="A145" s="8">
        <v>142</v>
      </c>
      <c r="B145" s="9">
        <v>45173</v>
      </c>
      <c r="C145" s="58" t="s">
        <v>462</v>
      </c>
      <c r="D145" s="63" t="s">
        <v>440</v>
      </c>
      <c r="E145" s="59">
        <v>1</v>
      </c>
      <c r="F145" s="264" t="s">
        <v>42</v>
      </c>
      <c r="G145" s="109" t="s">
        <v>561</v>
      </c>
      <c r="H145" s="8">
        <v>126</v>
      </c>
      <c r="I145" s="350">
        <v>75000</v>
      </c>
      <c r="J145" s="350">
        <f t="shared" ref="J145:J176" si="7">I145*E145</f>
        <v>75000</v>
      </c>
      <c r="K145" s="125" t="s">
        <v>815</v>
      </c>
      <c r="L145" s="67"/>
      <c r="M145" s="67"/>
      <c r="N145" s="67">
        <f t="shared" si="6"/>
        <v>0</v>
      </c>
      <c r="P145" s="67"/>
    </row>
    <row r="146" spans="1:16" s="10" customFormat="1" ht="22.5" customHeight="1" x14ac:dyDescent="0.25">
      <c r="A146" s="8">
        <v>143</v>
      </c>
      <c r="B146" s="9">
        <v>45173</v>
      </c>
      <c r="C146" s="57" t="s">
        <v>544</v>
      </c>
      <c r="D146" s="63" t="s">
        <v>485</v>
      </c>
      <c r="E146" s="59">
        <v>11.5</v>
      </c>
      <c r="F146" s="142" t="s">
        <v>41</v>
      </c>
      <c r="G146" s="109" t="s">
        <v>153</v>
      </c>
      <c r="H146" s="8">
        <v>127</v>
      </c>
      <c r="I146" s="350">
        <v>33750</v>
      </c>
      <c r="J146" s="350">
        <f t="shared" si="7"/>
        <v>388125</v>
      </c>
      <c r="K146" s="63" t="s">
        <v>816</v>
      </c>
      <c r="L146" s="67"/>
      <c r="M146" s="67"/>
      <c r="N146" s="67">
        <f t="shared" si="6"/>
        <v>0</v>
      </c>
      <c r="P146" s="67"/>
    </row>
    <row r="147" spans="1:16" s="10" customFormat="1" ht="22.5" customHeight="1" x14ac:dyDescent="0.25">
      <c r="A147" s="8">
        <v>144</v>
      </c>
      <c r="B147" s="9">
        <v>45173</v>
      </c>
      <c r="C147" s="58" t="s">
        <v>100</v>
      </c>
      <c r="D147" s="63" t="s">
        <v>29</v>
      </c>
      <c r="E147" s="59">
        <v>1</v>
      </c>
      <c r="F147" s="264" t="s">
        <v>42</v>
      </c>
      <c r="G147" s="109" t="s">
        <v>153</v>
      </c>
      <c r="H147" s="8">
        <v>127</v>
      </c>
      <c r="I147" s="350">
        <v>94575</v>
      </c>
      <c r="J147" s="350">
        <f t="shared" si="7"/>
        <v>94575</v>
      </c>
      <c r="K147" s="63" t="s">
        <v>816</v>
      </c>
      <c r="L147" s="67"/>
      <c r="M147" s="67"/>
      <c r="N147" s="67">
        <f t="shared" si="6"/>
        <v>0</v>
      </c>
      <c r="P147" s="67"/>
    </row>
    <row r="148" spans="1:16" s="10" customFormat="1" ht="22.5" customHeight="1" x14ac:dyDescent="0.25">
      <c r="A148" s="8">
        <v>145</v>
      </c>
      <c r="B148" s="9">
        <v>45173</v>
      </c>
      <c r="C148" s="58" t="s">
        <v>462</v>
      </c>
      <c r="D148" s="63" t="s">
        <v>440</v>
      </c>
      <c r="E148" s="59">
        <v>1</v>
      </c>
      <c r="F148" s="264" t="s">
        <v>42</v>
      </c>
      <c r="G148" s="109" t="s">
        <v>153</v>
      </c>
      <c r="H148" s="8">
        <v>127</v>
      </c>
      <c r="I148" s="350">
        <v>75000</v>
      </c>
      <c r="J148" s="350">
        <f t="shared" si="7"/>
        <v>75000</v>
      </c>
      <c r="K148" s="63" t="s">
        <v>816</v>
      </c>
      <c r="L148" s="67"/>
      <c r="M148" s="67"/>
      <c r="N148" s="67">
        <f t="shared" si="6"/>
        <v>0</v>
      </c>
      <c r="P148" s="67"/>
    </row>
    <row r="149" spans="1:16" s="10" customFormat="1" ht="22.5" customHeight="1" x14ac:dyDescent="0.25">
      <c r="A149" s="8">
        <v>146</v>
      </c>
      <c r="B149" s="9">
        <v>45173</v>
      </c>
      <c r="C149" s="58" t="s">
        <v>813</v>
      </c>
      <c r="D149" s="63" t="s">
        <v>53</v>
      </c>
      <c r="E149" s="59">
        <v>1</v>
      </c>
      <c r="F149" s="59" t="s">
        <v>42</v>
      </c>
      <c r="G149" s="109" t="s">
        <v>153</v>
      </c>
      <c r="H149" s="8">
        <v>127</v>
      </c>
      <c r="I149" s="350">
        <v>875000</v>
      </c>
      <c r="J149" s="350">
        <f t="shared" si="7"/>
        <v>875000</v>
      </c>
      <c r="K149" s="63" t="s">
        <v>816</v>
      </c>
      <c r="L149" s="67"/>
      <c r="M149" s="67"/>
      <c r="N149" s="67">
        <f t="shared" si="6"/>
        <v>0</v>
      </c>
      <c r="P149" s="67"/>
    </row>
    <row r="150" spans="1:16" s="10" customFormat="1" ht="22.5" customHeight="1" x14ac:dyDescent="0.25">
      <c r="A150" s="8">
        <v>147</v>
      </c>
      <c r="B150" s="9">
        <v>45173</v>
      </c>
      <c r="C150" s="58" t="s">
        <v>586</v>
      </c>
      <c r="D150" s="63" t="s">
        <v>27</v>
      </c>
      <c r="E150" s="8">
        <v>1</v>
      </c>
      <c r="F150" s="59" t="s">
        <v>42</v>
      </c>
      <c r="G150" s="109" t="s">
        <v>477</v>
      </c>
      <c r="H150" s="8">
        <v>115</v>
      </c>
      <c r="I150" s="350">
        <v>43500</v>
      </c>
      <c r="J150" s="350">
        <f t="shared" si="7"/>
        <v>43500</v>
      </c>
      <c r="K150" s="63" t="s">
        <v>817</v>
      </c>
      <c r="L150" s="67"/>
      <c r="M150" s="67"/>
      <c r="N150" s="67">
        <f t="shared" si="6"/>
        <v>0</v>
      </c>
      <c r="P150" s="67"/>
    </row>
    <row r="151" spans="1:16" s="10" customFormat="1" ht="22.5" customHeight="1" x14ac:dyDescent="0.25">
      <c r="A151" s="8">
        <v>148</v>
      </c>
      <c r="B151" s="9">
        <v>45173</v>
      </c>
      <c r="C151" s="58" t="s">
        <v>143</v>
      </c>
      <c r="D151" s="63" t="s">
        <v>144</v>
      </c>
      <c r="E151" s="59">
        <v>1</v>
      </c>
      <c r="F151" s="59" t="s">
        <v>42</v>
      </c>
      <c r="G151" s="109" t="s">
        <v>477</v>
      </c>
      <c r="H151" s="8">
        <v>115</v>
      </c>
      <c r="I151" s="350">
        <v>28000</v>
      </c>
      <c r="J151" s="350">
        <f t="shared" si="7"/>
        <v>28000</v>
      </c>
      <c r="K151" s="63" t="s">
        <v>817</v>
      </c>
      <c r="L151" s="67"/>
      <c r="M151" s="67"/>
      <c r="N151" s="67">
        <f t="shared" si="6"/>
        <v>0</v>
      </c>
      <c r="P151" s="67"/>
    </row>
    <row r="152" spans="1:16" s="10" customFormat="1" ht="22.5" customHeight="1" x14ac:dyDescent="0.25">
      <c r="A152" s="8">
        <v>149</v>
      </c>
      <c r="B152" s="9">
        <v>45173</v>
      </c>
      <c r="C152" s="58" t="s">
        <v>145</v>
      </c>
      <c r="D152" s="63" t="s">
        <v>146</v>
      </c>
      <c r="E152" s="59">
        <v>1</v>
      </c>
      <c r="F152" s="59" t="s">
        <v>42</v>
      </c>
      <c r="G152" s="109" t="s">
        <v>477</v>
      </c>
      <c r="H152" s="8">
        <v>115</v>
      </c>
      <c r="I152" s="350">
        <v>10000</v>
      </c>
      <c r="J152" s="350">
        <f t="shared" si="7"/>
        <v>10000</v>
      </c>
      <c r="K152" s="63" t="s">
        <v>817</v>
      </c>
      <c r="L152" s="67"/>
      <c r="M152" s="67"/>
      <c r="N152" s="67">
        <f t="shared" si="6"/>
        <v>0</v>
      </c>
      <c r="P152" s="67"/>
    </row>
    <row r="153" spans="1:16" s="10" customFormat="1" ht="22.5" customHeight="1" x14ac:dyDescent="0.25">
      <c r="A153" s="8">
        <v>150</v>
      </c>
      <c r="B153" s="9">
        <v>45173</v>
      </c>
      <c r="C153" s="58" t="s">
        <v>147</v>
      </c>
      <c r="D153" s="63" t="s">
        <v>148</v>
      </c>
      <c r="E153" s="59">
        <v>1</v>
      </c>
      <c r="F153" s="59" t="s">
        <v>42</v>
      </c>
      <c r="G153" s="109" t="s">
        <v>477</v>
      </c>
      <c r="H153" s="8">
        <v>115</v>
      </c>
      <c r="I153" s="350">
        <v>29000</v>
      </c>
      <c r="J153" s="350">
        <f t="shared" si="7"/>
        <v>29000</v>
      </c>
      <c r="K153" s="63" t="s">
        <v>817</v>
      </c>
      <c r="L153" s="67"/>
      <c r="M153" s="67"/>
      <c r="N153" s="67">
        <f t="shared" si="6"/>
        <v>0</v>
      </c>
      <c r="P153" s="67"/>
    </row>
    <row r="154" spans="1:16" s="10" customFormat="1" ht="22.5" customHeight="1" x14ac:dyDescent="0.25">
      <c r="A154" s="8">
        <v>151</v>
      </c>
      <c r="B154" s="9">
        <v>45173</v>
      </c>
      <c r="C154" s="58" t="s">
        <v>818</v>
      </c>
      <c r="D154" s="63" t="s">
        <v>819</v>
      </c>
      <c r="E154" s="59">
        <v>1</v>
      </c>
      <c r="F154" s="59" t="s">
        <v>42</v>
      </c>
      <c r="G154" s="109" t="s">
        <v>153</v>
      </c>
      <c r="H154" s="8">
        <v>127</v>
      </c>
      <c r="I154" s="350">
        <v>1450000</v>
      </c>
      <c r="J154" s="350">
        <f t="shared" si="7"/>
        <v>1450000</v>
      </c>
      <c r="K154" s="63" t="s">
        <v>820</v>
      </c>
      <c r="L154" s="67" t="s">
        <v>1828</v>
      </c>
      <c r="M154" s="67"/>
      <c r="N154" s="67" t="e">
        <f t="shared" si="6"/>
        <v>#VALUE!</v>
      </c>
      <c r="P154" s="67"/>
    </row>
    <row r="155" spans="1:16" s="10" customFormat="1" ht="22.5" customHeight="1" x14ac:dyDescent="0.25">
      <c r="A155" s="8">
        <v>152</v>
      </c>
      <c r="B155" s="9">
        <v>45173</v>
      </c>
      <c r="C155" s="58" t="s">
        <v>818</v>
      </c>
      <c r="D155" s="63" t="s">
        <v>821</v>
      </c>
      <c r="E155" s="59">
        <v>1</v>
      </c>
      <c r="F155" s="59" t="s">
        <v>42</v>
      </c>
      <c r="G155" s="109" t="s">
        <v>153</v>
      </c>
      <c r="H155" s="8">
        <v>127</v>
      </c>
      <c r="I155" s="350">
        <v>1450000</v>
      </c>
      <c r="J155" s="350">
        <f t="shared" si="7"/>
        <v>1450000</v>
      </c>
      <c r="K155" s="63" t="s">
        <v>820</v>
      </c>
      <c r="L155" s="67" t="s">
        <v>1828</v>
      </c>
      <c r="M155" s="67"/>
      <c r="N155" s="67" t="e">
        <f t="shared" si="6"/>
        <v>#VALUE!</v>
      </c>
      <c r="P155" s="67"/>
    </row>
    <row r="156" spans="1:16" s="10" customFormat="1" ht="22.5" customHeight="1" x14ac:dyDescent="0.25">
      <c r="A156" s="8">
        <v>153</v>
      </c>
      <c r="B156" s="9">
        <v>45173</v>
      </c>
      <c r="C156" s="58" t="s">
        <v>606</v>
      </c>
      <c r="D156" s="63" t="s">
        <v>53</v>
      </c>
      <c r="E156" s="59">
        <v>2</v>
      </c>
      <c r="F156" s="59" t="s">
        <v>42</v>
      </c>
      <c r="G156" s="109" t="s">
        <v>153</v>
      </c>
      <c r="H156" s="8">
        <v>127</v>
      </c>
      <c r="I156" s="350">
        <v>175000</v>
      </c>
      <c r="J156" s="350">
        <f t="shared" si="7"/>
        <v>350000</v>
      </c>
      <c r="K156" s="63" t="s">
        <v>820</v>
      </c>
      <c r="L156" s="105"/>
      <c r="M156" s="67"/>
      <c r="N156" s="67">
        <f t="shared" si="6"/>
        <v>0</v>
      </c>
      <c r="P156" s="67"/>
    </row>
    <row r="157" spans="1:16" s="10" customFormat="1" ht="22.5" customHeight="1" x14ac:dyDescent="0.25">
      <c r="A157" s="8">
        <v>154</v>
      </c>
      <c r="B157" s="9">
        <v>45173</v>
      </c>
      <c r="C157" s="57" t="s">
        <v>572</v>
      </c>
      <c r="D157" s="63" t="s">
        <v>53</v>
      </c>
      <c r="E157" s="59">
        <v>2</v>
      </c>
      <c r="F157" s="59" t="s">
        <v>42</v>
      </c>
      <c r="G157" s="109" t="s">
        <v>153</v>
      </c>
      <c r="H157" s="8">
        <v>127</v>
      </c>
      <c r="I157" s="350">
        <v>50000</v>
      </c>
      <c r="J157" s="350">
        <f t="shared" si="7"/>
        <v>100000</v>
      </c>
      <c r="K157" s="63" t="s">
        <v>820</v>
      </c>
      <c r="L157" s="105"/>
      <c r="M157" s="67"/>
      <c r="N157" s="67">
        <f t="shared" si="6"/>
        <v>0</v>
      </c>
      <c r="P157" s="67"/>
    </row>
    <row r="158" spans="1:16" s="10" customFormat="1" ht="22.5" hidden="1" customHeight="1" x14ac:dyDescent="0.25">
      <c r="A158" s="8">
        <v>155</v>
      </c>
      <c r="B158" s="9">
        <v>45173</v>
      </c>
      <c r="C158" s="57" t="s">
        <v>81</v>
      </c>
      <c r="D158" s="89" t="s">
        <v>72</v>
      </c>
      <c r="E158" s="59">
        <v>15</v>
      </c>
      <c r="F158" s="59" t="s">
        <v>41</v>
      </c>
      <c r="G158" s="109" t="s">
        <v>822</v>
      </c>
      <c r="H158" s="8">
        <v>2</v>
      </c>
      <c r="I158" s="350">
        <v>31000</v>
      </c>
      <c r="J158" s="350">
        <f t="shared" si="7"/>
        <v>465000</v>
      </c>
      <c r="K158" s="63"/>
      <c r="L158" s="105"/>
      <c r="M158" s="67"/>
      <c r="N158" s="67">
        <f t="shared" si="6"/>
        <v>0</v>
      </c>
      <c r="P158" s="67"/>
    </row>
    <row r="159" spans="1:16" s="10" customFormat="1" ht="22.5" customHeight="1" x14ac:dyDescent="0.25">
      <c r="A159" s="8">
        <v>156</v>
      </c>
      <c r="B159" s="9">
        <v>45173</v>
      </c>
      <c r="C159" s="57" t="s">
        <v>823</v>
      </c>
      <c r="D159" s="63" t="s">
        <v>456</v>
      </c>
      <c r="E159" s="101" t="s">
        <v>110</v>
      </c>
      <c r="F159" s="174" t="s">
        <v>42</v>
      </c>
      <c r="G159" s="109" t="s">
        <v>171</v>
      </c>
      <c r="H159" s="8">
        <v>112</v>
      </c>
      <c r="I159" s="354">
        <v>600000</v>
      </c>
      <c r="J159" s="350">
        <f t="shared" si="7"/>
        <v>1200000</v>
      </c>
      <c r="K159" s="63" t="s">
        <v>628</v>
      </c>
      <c r="L159" s="67"/>
      <c r="M159" s="67"/>
      <c r="N159" s="67">
        <f t="shared" si="6"/>
        <v>0</v>
      </c>
      <c r="P159" s="67"/>
    </row>
    <row r="160" spans="1:16" s="10" customFormat="1" ht="22.5" customHeight="1" x14ac:dyDescent="0.25">
      <c r="A160" s="8">
        <v>157</v>
      </c>
      <c r="B160" s="9">
        <v>45173</v>
      </c>
      <c r="C160" s="58" t="s">
        <v>824</v>
      </c>
      <c r="D160" s="63" t="s">
        <v>440</v>
      </c>
      <c r="E160" s="59">
        <v>2</v>
      </c>
      <c r="F160" s="142" t="s">
        <v>42</v>
      </c>
      <c r="G160" s="109" t="s">
        <v>171</v>
      </c>
      <c r="H160" s="8">
        <v>112</v>
      </c>
      <c r="I160" s="350">
        <v>1267500</v>
      </c>
      <c r="J160" s="350">
        <f t="shared" si="7"/>
        <v>2535000</v>
      </c>
      <c r="K160" s="63" t="s">
        <v>628</v>
      </c>
      <c r="L160" s="67"/>
      <c r="M160" s="67"/>
      <c r="N160" s="67">
        <f t="shared" si="6"/>
        <v>0</v>
      </c>
      <c r="P160" s="67"/>
    </row>
    <row r="161" spans="1:16" s="10" customFormat="1" ht="22.5" customHeight="1" x14ac:dyDescent="0.25">
      <c r="A161" s="8">
        <v>158</v>
      </c>
      <c r="B161" s="9">
        <v>45173</v>
      </c>
      <c r="C161" s="58" t="s">
        <v>676</v>
      </c>
      <c r="D161" s="63" t="s">
        <v>149</v>
      </c>
      <c r="E161" s="59">
        <v>1</v>
      </c>
      <c r="F161" s="59" t="s">
        <v>42</v>
      </c>
      <c r="G161" s="109" t="s">
        <v>105</v>
      </c>
      <c r="H161" s="8" t="s">
        <v>696</v>
      </c>
      <c r="I161" s="350">
        <v>31500</v>
      </c>
      <c r="J161" s="350">
        <f t="shared" si="7"/>
        <v>31500</v>
      </c>
      <c r="K161" s="63" t="s">
        <v>825</v>
      </c>
      <c r="L161" s="67"/>
      <c r="M161" s="67"/>
      <c r="N161" s="67">
        <f t="shared" si="6"/>
        <v>0</v>
      </c>
      <c r="P161" s="67"/>
    </row>
    <row r="162" spans="1:16" s="10" customFormat="1" ht="21.75" customHeight="1" x14ac:dyDescent="0.25">
      <c r="A162" s="8">
        <v>159</v>
      </c>
      <c r="B162" s="9">
        <v>45173</v>
      </c>
      <c r="C162" s="58" t="s">
        <v>586</v>
      </c>
      <c r="D162" s="63" t="s">
        <v>27</v>
      </c>
      <c r="E162" s="101" t="s">
        <v>109</v>
      </c>
      <c r="F162" s="59" t="s">
        <v>42</v>
      </c>
      <c r="G162" s="109" t="s">
        <v>105</v>
      </c>
      <c r="H162" s="8" t="s">
        <v>696</v>
      </c>
      <c r="I162" s="350">
        <v>43500</v>
      </c>
      <c r="J162" s="350">
        <f t="shared" si="7"/>
        <v>43500</v>
      </c>
      <c r="K162" s="63" t="s">
        <v>825</v>
      </c>
      <c r="L162" s="67"/>
      <c r="M162" s="67"/>
      <c r="N162" s="67">
        <f t="shared" si="6"/>
        <v>0</v>
      </c>
      <c r="P162" s="67"/>
    </row>
    <row r="163" spans="1:16" s="10" customFormat="1" ht="22.5" customHeight="1" x14ac:dyDescent="0.25">
      <c r="A163" s="8">
        <v>160</v>
      </c>
      <c r="B163" s="9">
        <v>45173</v>
      </c>
      <c r="C163" s="58" t="s">
        <v>170</v>
      </c>
      <c r="D163" s="63" t="s">
        <v>73</v>
      </c>
      <c r="E163" s="8">
        <v>1</v>
      </c>
      <c r="F163" s="59" t="s">
        <v>42</v>
      </c>
      <c r="G163" s="109" t="s">
        <v>105</v>
      </c>
      <c r="H163" s="8" t="s">
        <v>696</v>
      </c>
      <c r="I163" s="351">
        <v>12500</v>
      </c>
      <c r="J163" s="350">
        <f t="shared" si="7"/>
        <v>12500</v>
      </c>
      <c r="K163" s="63" t="s">
        <v>825</v>
      </c>
      <c r="L163" s="67"/>
      <c r="M163" s="67"/>
      <c r="N163" s="67">
        <f t="shared" si="6"/>
        <v>0</v>
      </c>
      <c r="P163" s="67"/>
    </row>
    <row r="164" spans="1:16" s="10" customFormat="1" ht="22.5" customHeight="1" x14ac:dyDescent="0.25">
      <c r="A164" s="8">
        <v>161</v>
      </c>
      <c r="B164" s="9">
        <v>45173</v>
      </c>
      <c r="C164" s="58" t="s">
        <v>40</v>
      </c>
      <c r="D164" s="63" t="s">
        <v>75</v>
      </c>
      <c r="E164" s="59">
        <v>1</v>
      </c>
      <c r="F164" s="59" t="s">
        <v>42</v>
      </c>
      <c r="G164" s="109" t="s">
        <v>105</v>
      </c>
      <c r="H164" s="8" t="s">
        <v>696</v>
      </c>
      <c r="I164" s="350">
        <v>188000</v>
      </c>
      <c r="J164" s="350">
        <f t="shared" si="7"/>
        <v>188000</v>
      </c>
      <c r="K164" s="63" t="s">
        <v>825</v>
      </c>
      <c r="L164" s="67"/>
      <c r="M164" s="67"/>
      <c r="N164" s="67">
        <f t="shared" si="6"/>
        <v>0</v>
      </c>
      <c r="P164" s="67"/>
    </row>
    <row r="165" spans="1:16" s="10" customFormat="1" ht="22.5" customHeight="1" x14ac:dyDescent="0.25">
      <c r="A165" s="8">
        <v>162</v>
      </c>
      <c r="B165" s="9">
        <v>45173</v>
      </c>
      <c r="C165" s="58" t="s">
        <v>92</v>
      </c>
      <c r="D165" s="63" t="s">
        <v>99</v>
      </c>
      <c r="E165" s="59">
        <v>1</v>
      </c>
      <c r="F165" s="59" t="s">
        <v>39</v>
      </c>
      <c r="G165" s="109" t="s">
        <v>105</v>
      </c>
      <c r="H165" s="8" t="s">
        <v>696</v>
      </c>
      <c r="I165" s="350">
        <v>186000</v>
      </c>
      <c r="J165" s="350">
        <f t="shared" si="7"/>
        <v>186000</v>
      </c>
      <c r="K165" s="63" t="s">
        <v>825</v>
      </c>
      <c r="L165" s="67"/>
      <c r="M165" s="67"/>
      <c r="N165" s="67">
        <f t="shared" si="6"/>
        <v>0</v>
      </c>
      <c r="P165" s="67"/>
    </row>
    <row r="166" spans="1:16" s="10" customFormat="1" ht="22.5" customHeight="1" x14ac:dyDescent="0.25">
      <c r="A166" s="8">
        <v>163</v>
      </c>
      <c r="B166" s="9">
        <v>45173</v>
      </c>
      <c r="C166" s="57" t="s">
        <v>1817</v>
      </c>
      <c r="D166" s="63" t="s">
        <v>38</v>
      </c>
      <c r="E166" s="59">
        <v>6</v>
      </c>
      <c r="F166" s="59" t="s">
        <v>41</v>
      </c>
      <c r="G166" s="109" t="s">
        <v>105</v>
      </c>
      <c r="H166" s="8" t="s">
        <v>696</v>
      </c>
      <c r="I166" s="350">
        <v>40000</v>
      </c>
      <c r="J166" s="350">
        <f t="shared" si="7"/>
        <v>240000</v>
      </c>
      <c r="K166" s="63" t="s">
        <v>825</v>
      </c>
      <c r="L166" s="67"/>
      <c r="M166" s="67"/>
      <c r="N166" s="67">
        <f t="shared" si="6"/>
        <v>0</v>
      </c>
      <c r="P166" s="67"/>
    </row>
    <row r="167" spans="1:16" s="10" customFormat="1" ht="22.5" customHeight="1" x14ac:dyDescent="0.25">
      <c r="A167" s="8">
        <v>164</v>
      </c>
      <c r="B167" s="9">
        <v>45173</v>
      </c>
      <c r="C167" s="57" t="s">
        <v>757</v>
      </c>
      <c r="D167" s="63" t="s">
        <v>758</v>
      </c>
      <c r="E167" s="59">
        <v>0.6</v>
      </c>
      <c r="F167" s="59" t="s">
        <v>41</v>
      </c>
      <c r="G167" s="109" t="s">
        <v>105</v>
      </c>
      <c r="H167" s="8" t="s">
        <v>696</v>
      </c>
      <c r="I167" s="350">
        <v>82500</v>
      </c>
      <c r="J167" s="350">
        <f t="shared" si="7"/>
        <v>49500</v>
      </c>
      <c r="K167" s="63" t="s">
        <v>825</v>
      </c>
      <c r="L167" s="344"/>
      <c r="M167" s="67"/>
      <c r="N167" s="67">
        <f t="shared" si="6"/>
        <v>0</v>
      </c>
      <c r="P167" s="67"/>
    </row>
    <row r="168" spans="1:16" s="10" customFormat="1" ht="22.5" customHeight="1" x14ac:dyDescent="0.25">
      <c r="A168" s="8">
        <v>165</v>
      </c>
      <c r="B168" s="9">
        <v>45173</v>
      </c>
      <c r="C168" s="57" t="s">
        <v>169</v>
      </c>
      <c r="D168" s="63" t="s">
        <v>50</v>
      </c>
      <c r="E168" s="59">
        <v>1</v>
      </c>
      <c r="F168" s="142" t="s">
        <v>42</v>
      </c>
      <c r="G168" s="109" t="s">
        <v>105</v>
      </c>
      <c r="H168" s="8" t="s">
        <v>696</v>
      </c>
      <c r="I168" s="350">
        <v>25000</v>
      </c>
      <c r="J168" s="350">
        <f t="shared" si="7"/>
        <v>25000</v>
      </c>
      <c r="K168" s="63" t="s">
        <v>825</v>
      </c>
      <c r="L168" s="344"/>
      <c r="M168" s="67"/>
      <c r="N168" s="67">
        <f t="shared" si="6"/>
        <v>0</v>
      </c>
      <c r="P168" s="67"/>
    </row>
    <row r="169" spans="1:16" s="10" customFormat="1" ht="22.5" customHeight="1" x14ac:dyDescent="0.25">
      <c r="A169" s="8">
        <v>166</v>
      </c>
      <c r="B169" s="9">
        <v>45173</v>
      </c>
      <c r="C169" s="58" t="s">
        <v>826</v>
      </c>
      <c r="D169" s="338" t="s">
        <v>50</v>
      </c>
      <c r="E169" s="59">
        <v>1</v>
      </c>
      <c r="F169" s="142" t="s">
        <v>42</v>
      </c>
      <c r="G169" s="109" t="s">
        <v>105</v>
      </c>
      <c r="H169" s="8" t="s">
        <v>696</v>
      </c>
      <c r="I169" s="350">
        <v>85000</v>
      </c>
      <c r="J169" s="350">
        <f t="shared" si="7"/>
        <v>85000</v>
      </c>
      <c r="K169" s="63" t="s">
        <v>825</v>
      </c>
      <c r="L169" s="67"/>
      <c r="M169" s="67"/>
      <c r="N169" s="67">
        <f t="shared" si="6"/>
        <v>0</v>
      </c>
      <c r="P169" s="67"/>
    </row>
    <row r="170" spans="1:16" s="10" customFormat="1" ht="22.5" hidden="1" customHeight="1" x14ac:dyDescent="0.25">
      <c r="A170" s="8">
        <v>167</v>
      </c>
      <c r="B170" s="9">
        <v>45173</v>
      </c>
      <c r="C170" s="58" t="s">
        <v>541</v>
      </c>
      <c r="D170" s="63" t="s">
        <v>113</v>
      </c>
      <c r="E170" s="59">
        <v>4</v>
      </c>
      <c r="F170" s="59" t="s">
        <v>42</v>
      </c>
      <c r="G170" s="109" t="s">
        <v>778</v>
      </c>
      <c r="H170" s="8">
        <v>14</v>
      </c>
      <c r="I170" s="356">
        <v>241500</v>
      </c>
      <c r="J170" s="350">
        <f t="shared" si="7"/>
        <v>966000</v>
      </c>
      <c r="K170" s="63"/>
      <c r="L170" s="67"/>
      <c r="M170" s="67"/>
      <c r="N170" s="67">
        <f t="shared" si="6"/>
        <v>0</v>
      </c>
      <c r="P170" s="67"/>
    </row>
    <row r="171" spans="1:16" s="10" customFormat="1" ht="22.5" hidden="1" customHeight="1" x14ac:dyDescent="0.25">
      <c r="A171" s="8">
        <v>168</v>
      </c>
      <c r="B171" s="9">
        <v>45173</v>
      </c>
      <c r="C171" s="58" t="s">
        <v>1822</v>
      </c>
      <c r="D171" s="63" t="s">
        <v>827</v>
      </c>
      <c r="E171" s="59">
        <v>1</v>
      </c>
      <c r="F171" s="59" t="s">
        <v>42</v>
      </c>
      <c r="G171" s="60" t="s">
        <v>778</v>
      </c>
      <c r="H171" s="8">
        <v>14</v>
      </c>
      <c r="I171" s="356">
        <v>1650000</v>
      </c>
      <c r="J171" s="350">
        <f t="shared" si="7"/>
        <v>1650000</v>
      </c>
      <c r="K171" s="63"/>
      <c r="L171" s="67" t="s">
        <v>1747</v>
      </c>
      <c r="M171" s="67"/>
      <c r="N171" s="67" t="e">
        <f t="shared" si="6"/>
        <v>#VALUE!</v>
      </c>
      <c r="P171" s="67"/>
    </row>
    <row r="172" spans="1:16" s="10" customFormat="1" ht="22.5" hidden="1" customHeight="1" x14ac:dyDescent="0.25">
      <c r="A172" s="8">
        <v>169</v>
      </c>
      <c r="B172" s="9">
        <v>45173</v>
      </c>
      <c r="C172" s="58" t="s">
        <v>1822</v>
      </c>
      <c r="D172" s="63" t="s">
        <v>828</v>
      </c>
      <c r="E172" s="59">
        <v>1</v>
      </c>
      <c r="F172" s="59" t="s">
        <v>42</v>
      </c>
      <c r="G172" s="60" t="s">
        <v>778</v>
      </c>
      <c r="H172" s="8">
        <v>14</v>
      </c>
      <c r="I172" s="350">
        <v>1650000</v>
      </c>
      <c r="J172" s="350">
        <f t="shared" si="7"/>
        <v>1650000</v>
      </c>
      <c r="K172" s="63"/>
      <c r="L172" s="67" t="s">
        <v>1747</v>
      </c>
      <c r="M172" s="67"/>
      <c r="N172" s="67" t="e">
        <f t="shared" si="6"/>
        <v>#VALUE!</v>
      </c>
      <c r="P172" s="67"/>
    </row>
    <row r="173" spans="1:16" s="10" customFormat="1" ht="22.5" hidden="1" customHeight="1" x14ac:dyDescent="0.25">
      <c r="A173" s="8">
        <v>170</v>
      </c>
      <c r="B173" s="9">
        <v>45173</v>
      </c>
      <c r="C173" s="58" t="s">
        <v>1822</v>
      </c>
      <c r="D173" s="63" t="s">
        <v>829</v>
      </c>
      <c r="E173" s="59">
        <v>1</v>
      </c>
      <c r="F173" s="59" t="s">
        <v>42</v>
      </c>
      <c r="G173" s="60" t="s">
        <v>778</v>
      </c>
      <c r="H173" s="8">
        <v>14</v>
      </c>
      <c r="I173" s="350">
        <v>1650000</v>
      </c>
      <c r="J173" s="350">
        <f t="shared" si="7"/>
        <v>1650000</v>
      </c>
      <c r="K173" s="63"/>
      <c r="L173" s="67" t="s">
        <v>1747</v>
      </c>
      <c r="M173" s="67"/>
      <c r="N173" s="67" t="e">
        <f t="shared" si="6"/>
        <v>#VALUE!</v>
      </c>
      <c r="P173" s="67"/>
    </row>
    <row r="174" spans="1:16" s="10" customFormat="1" ht="22.5" hidden="1" customHeight="1" x14ac:dyDescent="0.25">
      <c r="A174" s="8">
        <v>171</v>
      </c>
      <c r="B174" s="9">
        <v>45173</v>
      </c>
      <c r="C174" s="58" t="s">
        <v>1822</v>
      </c>
      <c r="D174" s="63" t="s">
        <v>830</v>
      </c>
      <c r="E174" s="59">
        <v>1</v>
      </c>
      <c r="F174" s="59" t="s">
        <v>42</v>
      </c>
      <c r="G174" s="60" t="s">
        <v>778</v>
      </c>
      <c r="H174" s="8">
        <v>14</v>
      </c>
      <c r="I174" s="350">
        <v>1650000</v>
      </c>
      <c r="J174" s="350">
        <f t="shared" si="7"/>
        <v>1650000</v>
      </c>
      <c r="K174" s="63"/>
      <c r="L174" s="67" t="s">
        <v>1747</v>
      </c>
      <c r="M174" s="67"/>
      <c r="N174" s="67" t="e">
        <f t="shared" si="6"/>
        <v>#VALUE!</v>
      </c>
      <c r="P174" s="67"/>
    </row>
    <row r="175" spans="1:16" s="10" customFormat="1" ht="22.5" hidden="1" customHeight="1" x14ac:dyDescent="0.25">
      <c r="A175" s="8">
        <v>172</v>
      </c>
      <c r="B175" s="9">
        <v>45173</v>
      </c>
      <c r="C175" s="58" t="s">
        <v>639</v>
      </c>
      <c r="D175" s="63" t="s">
        <v>612</v>
      </c>
      <c r="E175" s="101" t="s">
        <v>138</v>
      </c>
      <c r="F175" s="101" t="s">
        <v>42</v>
      </c>
      <c r="G175" s="109" t="s">
        <v>778</v>
      </c>
      <c r="H175" s="8">
        <v>14</v>
      </c>
      <c r="I175" s="356">
        <v>40000</v>
      </c>
      <c r="J175" s="350">
        <f t="shared" si="7"/>
        <v>160000</v>
      </c>
      <c r="K175" s="63"/>
      <c r="L175" s="67"/>
      <c r="M175" s="67"/>
      <c r="N175" s="67">
        <f t="shared" si="6"/>
        <v>0</v>
      </c>
      <c r="P175" s="67"/>
    </row>
    <row r="176" spans="1:16" s="10" customFormat="1" ht="22.5" hidden="1" customHeight="1" x14ac:dyDescent="0.25">
      <c r="A176" s="8">
        <v>173</v>
      </c>
      <c r="B176" s="9">
        <v>45173</v>
      </c>
      <c r="C176" s="57" t="s">
        <v>831</v>
      </c>
      <c r="D176" s="63" t="s">
        <v>612</v>
      </c>
      <c r="E176" s="101" t="s">
        <v>138</v>
      </c>
      <c r="F176" s="174" t="s">
        <v>42</v>
      </c>
      <c r="G176" s="60" t="s">
        <v>786</v>
      </c>
      <c r="H176" s="8">
        <v>137</v>
      </c>
      <c r="I176" s="350">
        <v>20000</v>
      </c>
      <c r="J176" s="350">
        <f t="shared" si="7"/>
        <v>80000</v>
      </c>
      <c r="K176" s="63"/>
      <c r="L176" s="67"/>
      <c r="M176" s="67"/>
      <c r="N176" s="67">
        <f t="shared" si="6"/>
        <v>0</v>
      </c>
      <c r="P176" s="67"/>
    </row>
    <row r="177" spans="1:16" s="10" customFormat="1" ht="22.5" hidden="1" customHeight="1" x14ac:dyDescent="0.25">
      <c r="A177" s="8">
        <v>174</v>
      </c>
      <c r="B177" s="9">
        <v>45173</v>
      </c>
      <c r="C177" s="58" t="s">
        <v>639</v>
      </c>
      <c r="D177" s="63" t="s">
        <v>612</v>
      </c>
      <c r="E177" s="101" t="s">
        <v>110</v>
      </c>
      <c r="F177" s="101" t="s">
        <v>42</v>
      </c>
      <c r="G177" s="60" t="s">
        <v>786</v>
      </c>
      <c r="H177" s="8">
        <v>137</v>
      </c>
      <c r="I177" s="350">
        <v>40000</v>
      </c>
      <c r="J177" s="350">
        <f t="shared" ref="J177:J208" si="8">I177*E177</f>
        <v>80000</v>
      </c>
      <c r="K177" s="63"/>
      <c r="L177" s="67"/>
      <c r="M177" s="67"/>
      <c r="N177" s="67">
        <f t="shared" si="6"/>
        <v>0</v>
      </c>
      <c r="P177" s="67"/>
    </row>
    <row r="178" spans="1:16" s="10" customFormat="1" ht="22.5" hidden="1" customHeight="1" x14ac:dyDescent="0.25">
      <c r="A178" s="8">
        <v>175</v>
      </c>
      <c r="B178" s="9">
        <v>45173</v>
      </c>
      <c r="C178" s="58" t="s">
        <v>832</v>
      </c>
      <c r="D178" s="63" t="s">
        <v>833</v>
      </c>
      <c r="E178" s="59">
        <v>1</v>
      </c>
      <c r="F178" s="59" t="s">
        <v>42</v>
      </c>
      <c r="G178" s="60" t="s">
        <v>786</v>
      </c>
      <c r="H178" s="8">
        <v>137</v>
      </c>
      <c r="I178" s="350">
        <v>1700001</v>
      </c>
      <c r="J178" s="350">
        <f t="shared" si="8"/>
        <v>1700001</v>
      </c>
      <c r="K178" s="63"/>
      <c r="L178" s="67"/>
      <c r="M178" s="67"/>
      <c r="N178" s="67">
        <f t="shared" si="6"/>
        <v>0</v>
      </c>
      <c r="P178" s="67"/>
    </row>
    <row r="179" spans="1:16" s="10" customFormat="1" ht="22.5" hidden="1" customHeight="1" x14ac:dyDescent="0.25">
      <c r="A179" s="8">
        <v>176</v>
      </c>
      <c r="B179" s="9">
        <v>45173</v>
      </c>
      <c r="C179" s="58" t="s">
        <v>834</v>
      </c>
      <c r="D179" s="63" t="s">
        <v>833</v>
      </c>
      <c r="E179" s="59">
        <v>1</v>
      </c>
      <c r="F179" s="59" t="s">
        <v>42</v>
      </c>
      <c r="G179" s="60" t="s">
        <v>786</v>
      </c>
      <c r="H179" s="8">
        <v>137</v>
      </c>
      <c r="I179" s="350">
        <v>1700001</v>
      </c>
      <c r="J179" s="350">
        <f t="shared" si="8"/>
        <v>1700001</v>
      </c>
      <c r="K179" s="63"/>
      <c r="L179" s="67"/>
      <c r="M179" s="67"/>
      <c r="N179" s="67">
        <f t="shared" si="6"/>
        <v>0</v>
      </c>
      <c r="P179" s="67"/>
    </row>
    <row r="180" spans="1:16" s="10" customFormat="1" ht="22.5" hidden="1" customHeight="1" x14ac:dyDescent="0.25">
      <c r="A180" s="8">
        <v>177</v>
      </c>
      <c r="B180" s="9">
        <v>45173</v>
      </c>
      <c r="C180" s="58" t="s">
        <v>639</v>
      </c>
      <c r="D180" s="63" t="s">
        <v>612</v>
      </c>
      <c r="E180" s="101" t="s">
        <v>111</v>
      </c>
      <c r="F180" s="101" t="s">
        <v>42</v>
      </c>
      <c r="G180" s="60" t="s">
        <v>786</v>
      </c>
      <c r="H180" s="8">
        <v>137</v>
      </c>
      <c r="I180" s="356">
        <v>40000</v>
      </c>
      <c r="J180" s="350">
        <f t="shared" si="8"/>
        <v>200000</v>
      </c>
      <c r="K180" s="63"/>
      <c r="L180" s="67"/>
      <c r="M180" s="67"/>
      <c r="N180" s="67">
        <f t="shared" ref="N180:N243" si="9">L180-M180</f>
        <v>0</v>
      </c>
      <c r="P180" s="67"/>
    </row>
    <row r="181" spans="1:16" s="10" customFormat="1" ht="22.5" hidden="1" customHeight="1" x14ac:dyDescent="0.25">
      <c r="A181" s="8">
        <v>178</v>
      </c>
      <c r="B181" s="9">
        <v>45173</v>
      </c>
      <c r="C181" s="58" t="s">
        <v>835</v>
      </c>
      <c r="D181" s="63" t="s">
        <v>491</v>
      </c>
      <c r="E181" s="59">
        <v>2</v>
      </c>
      <c r="F181" s="59" t="s">
        <v>42</v>
      </c>
      <c r="G181" s="60" t="s">
        <v>786</v>
      </c>
      <c r="H181" s="8">
        <v>137</v>
      </c>
      <c r="I181" s="350">
        <v>230000</v>
      </c>
      <c r="J181" s="350">
        <f t="shared" si="8"/>
        <v>460000</v>
      </c>
      <c r="K181" s="63"/>
      <c r="L181" s="67"/>
      <c r="M181" s="67"/>
      <c r="N181" s="67">
        <f t="shared" si="9"/>
        <v>0</v>
      </c>
      <c r="P181" s="67"/>
    </row>
    <row r="182" spans="1:16" s="10" customFormat="1" ht="22.5" hidden="1" customHeight="1" x14ac:dyDescent="0.25">
      <c r="A182" s="8">
        <v>179</v>
      </c>
      <c r="B182" s="9">
        <v>45173</v>
      </c>
      <c r="C182" s="58" t="s">
        <v>836</v>
      </c>
      <c r="D182" s="63" t="s">
        <v>178</v>
      </c>
      <c r="E182" s="8">
        <v>2</v>
      </c>
      <c r="F182" s="59" t="s">
        <v>39</v>
      </c>
      <c r="G182" s="60" t="s">
        <v>786</v>
      </c>
      <c r="H182" s="8">
        <v>137</v>
      </c>
      <c r="I182" s="350">
        <v>600000</v>
      </c>
      <c r="J182" s="350">
        <f t="shared" si="8"/>
        <v>1200000</v>
      </c>
      <c r="K182" s="63"/>
      <c r="L182" s="67"/>
      <c r="M182" s="67"/>
      <c r="N182" s="67">
        <f t="shared" si="9"/>
        <v>0</v>
      </c>
      <c r="P182" s="67"/>
    </row>
    <row r="183" spans="1:16" s="10" customFormat="1" ht="22.5" hidden="1" customHeight="1" x14ac:dyDescent="0.25">
      <c r="A183" s="8">
        <v>180</v>
      </c>
      <c r="B183" s="9">
        <v>45173</v>
      </c>
      <c r="C183" s="58" t="s">
        <v>591</v>
      </c>
      <c r="D183" s="63" t="s">
        <v>178</v>
      </c>
      <c r="E183" s="59">
        <v>1</v>
      </c>
      <c r="F183" s="59" t="s">
        <v>42</v>
      </c>
      <c r="G183" s="60" t="s">
        <v>786</v>
      </c>
      <c r="H183" s="8">
        <v>137</v>
      </c>
      <c r="I183" s="351">
        <v>1750000</v>
      </c>
      <c r="J183" s="350">
        <f t="shared" si="8"/>
        <v>1750000</v>
      </c>
      <c r="K183" s="63"/>
      <c r="L183" s="67"/>
      <c r="M183" s="67"/>
      <c r="N183" s="67">
        <f t="shared" si="9"/>
        <v>0</v>
      </c>
      <c r="P183" s="67"/>
    </row>
    <row r="184" spans="1:16" s="10" customFormat="1" ht="22.5" hidden="1" customHeight="1" x14ac:dyDescent="0.25">
      <c r="A184" s="8">
        <v>181</v>
      </c>
      <c r="B184" s="9">
        <v>45173</v>
      </c>
      <c r="C184" s="57" t="s">
        <v>173</v>
      </c>
      <c r="D184" s="339" t="s">
        <v>126</v>
      </c>
      <c r="E184" s="100" t="s">
        <v>548</v>
      </c>
      <c r="F184" s="101" t="s">
        <v>42</v>
      </c>
      <c r="G184" s="60" t="s">
        <v>786</v>
      </c>
      <c r="H184" s="8">
        <v>137</v>
      </c>
      <c r="I184" s="353">
        <v>1650</v>
      </c>
      <c r="J184" s="350">
        <f t="shared" si="8"/>
        <v>41250</v>
      </c>
      <c r="K184" s="63"/>
      <c r="L184" s="67"/>
      <c r="M184" s="67"/>
      <c r="N184" s="67">
        <f t="shared" si="9"/>
        <v>0</v>
      </c>
      <c r="P184" s="67"/>
    </row>
    <row r="185" spans="1:16" s="10" customFormat="1" ht="22.5" hidden="1" customHeight="1" x14ac:dyDescent="0.25">
      <c r="A185" s="8">
        <v>182</v>
      </c>
      <c r="B185" s="9">
        <v>45173</v>
      </c>
      <c r="C185" s="58" t="s">
        <v>784</v>
      </c>
      <c r="D185" s="63" t="s">
        <v>837</v>
      </c>
      <c r="E185" s="59">
        <v>1</v>
      </c>
      <c r="F185" s="59" t="s">
        <v>43</v>
      </c>
      <c r="G185" s="60" t="s">
        <v>786</v>
      </c>
      <c r="H185" s="8">
        <v>137</v>
      </c>
      <c r="I185" s="350">
        <v>4250000</v>
      </c>
      <c r="J185" s="350">
        <f t="shared" si="8"/>
        <v>4250000</v>
      </c>
      <c r="K185" s="63"/>
      <c r="L185" s="343" t="s">
        <v>1838</v>
      </c>
      <c r="M185" s="67"/>
      <c r="N185" s="67" t="e">
        <f t="shared" si="9"/>
        <v>#VALUE!</v>
      </c>
      <c r="P185" s="67"/>
    </row>
    <row r="186" spans="1:16" s="10" customFormat="1" ht="22.5" hidden="1" customHeight="1" x14ac:dyDescent="0.25">
      <c r="A186" s="8">
        <v>183</v>
      </c>
      <c r="B186" s="9">
        <v>45173</v>
      </c>
      <c r="C186" s="58" t="s">
        <v>784</v>
      </c>
      <c r="D186" s="63" t="s">
        <v>838</v>
      </c>
      <c r="E186" s="59">
        <v>1</v>
      </c>
      <c r="F186" s="59" t="s">
        <v>43</v>
      </c>
      <c r="G186" s="60" t="s">
        <v>786</v>
      </c>
      <c r="H186" s="8">
        <v>137</v>
      </c>
      <c r="I186" s="350">
        <v>4250000</v>
      </c>
      <c r="J186" s="350">
        <f t="shared" si="8"/>
        <v>4250000</v>
      </c>
      <c r="K186" s="63"/>
      <c r="L186" s="343" t="s">
        <v>1838</v>
      </c>
      <c r="M186" s="67"/>
      <c r="N186" s="67" t="e">
        <f t="shared" si="9"/>
        <v>#VALUE!</v>
      </c>
      <c r="P186" s="67"/>
    </row>
    <row r="187" spans="1:16" s="10" customFormat="1" ht="22.5" hidden="1" customHeight="1" x14ac:dyDescent="0.25">
      <c r="A187" s="8">
        <v>184</v>
      </c>
      <c r="B187" s="9">
        <v>45173</v>
      </c>
      <c r="C187" s="58" t="s">
        <v>784</v>
      </c>
      <c r="D187" s="63" t="s">
        <v>839</v>
      </c>
      <c r="E187" s="59">
        <v>1</v>
      </c>
      <c r="F187" s="59" t="s">
        <v>43</v>
      </c>
      <c r="G187" s="60" t="s">
        <v>786</v>
      </c>
      <c r="H187" s="8">
        <v>137</v>
      </c>
      <c r="I187" s="350">
        <v>4250000</v>
      </c>
      <c r="J187" s="350">
        <f t="shared" si="8"/>
        <v>4250000</v>
      </c>
      <c r="K187" s="63"/>
      <c r="L187" s="343" t="s">
        <v>1838</v>
      </c>
      <c r="M187" s="67"/>
      <c r="N187" s="67" t="e">
        <f t="shared" si="9"/>
        <v>#VALUE!</v>
      </c>
      <c r="P187" s="67"/>
    </row>
    <row r="188" spans="1:16" s="10" customFormat="1" ht="22.5" hidden="1" customHeight="1" x14ac:dyDescent="0.25">
      <c r="A188" s="8">
        <v>185</v>
      </c>
      <c r="B188" s="9">
        <v>45173</v>
      </c>
      <c r="C188" s="58" t="s">
        <v>784</v>
      </c>
      <c r="D188" s="63" t="s">
        <v>840</v>
      </c>
      <c r="E188" s="59">
        <v>1</v>
      </c>
      <c r="F188" s="59" t="s">
        <v>43</v>
      </c>
      <c r="G188" s="60" t="s">
        <v>786</v>
      </c>
      <c r="H188" s="8">
        <v>137</v>
      </c>
      <c r="I188" s="350">
        <v>4250000</v>
      </c>
      <c r="J188" s="350">
        <f t="shared" si="8"/>
        <v>4250000</v>
      </c>
      <c r="K188" s="63"/>
      <c r="L188" s="343" t="s">
        <v>1838</v>
      </c>
      <c r="M188" s="67"/>
      <c r="N188" s="67" t="e">
        <f t="shared" si="9"/>
        <v>#VALUE!</v>
      </c>
      <c r="P188" s="67"/>
    </row>
    <row r="189" spans="1:16" s="10" customFormat="1" ht="22.5" hidden="1" customHeight="1" x14ac:dyDescent="0.25">
      <c r="A189" s="8">
        <v>186</v>
      </c>
      <c r="B189" s="9">
        <v>45173</v>
      </c>
      <c r="C189" s="58" t="s">
        <v>784</v>
      </c>
      <c r="D189" s="63" t="s">
        <v>841</v>
      </c>
      <c r="E189" s="59">
        <v>1</v>
      </c>
      <c r="F189" s="59" t="s">
        <v>43</v>
      </c>
      <c r="G189" s="60" t="s">
        <v>786</v>
      </c>
      <c r="H189" s="8">
        <v>137</v>
      </c>
      <c r="I189" s="350">
        <v>4250000</v>
      </c>
      <c r="J189" s="354">
        <f t="shared" si="8"/>
        <v>4250000</v>
      </c>
      <c r="K189" s="63"/>
      <c r="L189" s="343" t="s">
        <v>1838</v>
      </c>
      <c r="M189" s="67"/>
      <c r="N189" s="67" t="e">
        <f t="shared" si="9"/>
        <v>#VALUE!</v>
      </c>
      <c r="P189" s="67"/>
    </row>
    <row r="190" spans="1:16" s="10" customFormat="1" ht="22.5" hidden="1" customHeight="1" x14ac:dyDescent="0.25">
      <c r="A190" s="8">
        <v>187</v>
      </c>
      <c r="B190" s="9">
        <v>45173</v>
      </c>
      <c r="C190" s="58" t="s">
        <v>784</v>
      </c>
      <c r="D190" s="63" t="s">
        <v>842</v>
      </c>
      <c r="E190" s="59">
        <v>1</v>
      </c>
      <c r="F190" s="59" t="s">
        <v>43</v>
      </c>
      <c r="G190" s="60" t="s">
        <v>786</v>
      </c>
      <c r="H190" s="8">
        <v>137</v>
      </c>
      <c r="I190" s="350">
        <v>4250000</v>
      </c>
      <c r="J190" s="354">
        <f t="shared" si="8"/>
        <v>4250000</v>
      </c>
      <c r="K190" s="63"/>
      <c r="L190" s="343" t="s">
        <v>1838</v>
      </c>
      <c r="M190" s="67"/>
      <c r="N190" s="67" t="e">
        <f t="shared" si="9"/>
        <v>#VALUE!</v>
      </c>
      <c r="P190" s="67"/>
    </row>
    <row r="191" spans="1:16" s="10" customFormat="1" ht="22.5" hidden="1" customHeight="1" x14ac:dyDescent="0.25">
      <c r="A191" s="8">
        <v>188</v>
      </c>
      <c r="B191" s="9">
        <v>45173</v>
      </c>
      <c r="C191" s="58" t="s">
        <v>784</v>
      </c>
      <c r="D191" s="63" t="s">
        <v>843</v>
      </c>
      <c r="E191" s="59">
        <v>1</v>
      </c>
      <c r="F191" s="59" t="s">
        <v>43</v>
      </c>
      <c r="G191" s="60" t="s">
        <v>786</v>
      </c>
      <c r="H191" s="8">
        <v>137</v>
      </c>
      <c r="I191" s="350">
        <v>4250000</v>
      </c>
      <c r="J191" s="354">
        <f t="shared" si="8"/>
        <v>4250000</v>
      </c>
      <c r="K191" s="63"/>
      <c r="L191" s="343" t="s">
        <v>1838</v>
      </c>
      <c r="M191" s="67"/>
      <c r="N191" s="67" t="e">
        <f t="shared" si="9"/>
        <v>#VALUE!</v>
      </c>
      <c r="P191" s="67"/>
    </row>
    <row r="192" spans="1:16" s="25" customFormat="1" ht="22.5" hidden="1" customHeight="1" x14ac:dyDescent="0.25">
      <c r="A192" s="8">
        <v>189</v>
      </c>
      <c r="B192" s="9">
        <v>45173</v>
      </c>
      <c r="C192" s="58" t="s">
        <v>844</v>
      </c>
      <c r="D192" s="63" t="s">
        <v>96</v>
      </c>
      <c r="E192" s="59">
        <v>4</v>
      </c>
      <c r="F192" s="59" t="s">
        <v>42</v>
      </c>
      <c r="G192" s="60" t="s">
        <v>786</v>
      </c>
      <c r="H192" s="8">
        <v>137</v>
      </c>
      <c r="I192" s="350">
        <v>27500</v>
      </c>
      <c r="J192" s="354">
        <f t="shared" si="8"/>
        <v>110000</v>
      </c>
      <c r="K192" s="63"/>
      <c r="L192" s="67"/>
      <c r="M192" s="67"/>
      <c r="N192" s="67">
        <f t="shared" si="9"/>
        <v>0</v>
      </c>
      <c r="O192" s="10"/>
      <c r="P192" s="343"/>
    </row>
    <row r="193" spans="1:16" s="10" customFormat="1" ht="22.5" customHeight="1" x14ac:dyDescent="0.25">
      <c r="A193" s="8">
        <v>190</v>
      </c>
      <c r="B193" s="9">
        <v>45173</v>
      </c>
      <c r="C193" s="62" t="s">
        <v>568</v>
      </c>
      <c r="D193" s="63" t="s">
        <v>55</v>
      </c>
      <c r="E193" s="59">
        <v>1</v>
      </c>
      <c r="F193" s="59" t="s">
        <v>845</v>
      </c>
      <c r="G193" s="109" t="s">
        <v>846</v>
      </c>
      <c r="H193" s="8">
        <v>308</v>
      </c>
      <c r="I193" s="354">
        <v>1670000</v>
      </c>
      <c r="J193" s="350">
        <f t="shared" si="8"/>
        <v>1670000</v>
      </c>
      <c r="K193" s="63"/>
      <c r="L193" s="67"/>
      <c r="M193" s="67"/>
      <c r="N193" s="67">
        <f t="shared" si="9"/>
        <v>0</v>
      </c>
      <c r="P193" s="67"/>
    </row>
    <row r="194" spans="1:16" s="10" customFormat="1" ht="22.5" customHeight="1" x14ac:dyDescent="0.25">
      <c r="A194" s="8">
        <v>191</v>
      </c>
      <c r="B194" s="9">
        <v>45173</v>
      </c>
      <c r="C194" s="62" t="s">
        <v>568</v>
      </c>
      <c r="D194" s="63" t="s">
        <v>55</v>
      </c>
      <c r="E194" s="59">
        <v>1</v>
      </c>
      <c r="F194" s="59" t="s">
        <v>845</v>
      </c>
      <c r="G194" s="109" t="s">
        <v>453</v>
      </c>
      <c r="H194" s="8">
        <v>306</v>
      </c>
      <c r="I194" s="354">
        <v>1670000</v>
      </c>
      <c r="J194" s="350">
        <f t="shared" si="8"/>
        <v>1670000</v>
      </c>
      <c r="K194" s="63"/>
      <c r="L194" s="67"/>
      <c r="M194" s="67"/>
      <c r="N194" s="67">
        <f t="shared" si="9"/>
        <v>0</v>
      </c>
      <c r="P194" s="67"/>
    </row>
    <row r="195" spans="1:16" s="10" customFormat="1" ht="22.5" customHeight="1" x14ac:dyDescent="0.25">
      <c r="A195" s="8">
        <v>192</v>
      </c>
      <c r="B195" s="9">
        <v>45173</v>
      </c>
      <c r="C195" s="62" t="s">
        <v>568</v>
      </c>
      <c r="D195" s="63" t="s">
        <v>55</v>
      </c>
      <c r="E195" s="59">
        <v>1</v>
      </c>
      <c r="F195" s="59" t="s">
        <v>845</v>
      </c>
      <c r="G195" s="109" t="s">
        <v>847</v>
      </c>
      <c r="H195" s="8">
        <v>305</v>
      </c>
      <c r="I195" s="354">
        <v>1670000</v>
      </c>
      <c r="J195" s="350">
        <f t="shared" si="8"/>
        <v>1670000</v>
      </c>
      <c r="K195" s="63"/>
      <c r="L195" s="67"/>
      <c r="M195" s="67"/>
      <c r="N195" s="67">
        <f t="shared" si="9"/>
        <v>0</v>
      </c>
      <c r="P195" s="67"/>
    </row>
    <row r="196" spans="1:16" s="10" customFormat="1" ht="22.5" customHeight="1" x14ac:dyDescent="0.25">
      <c r="A196" s="8">
        <v>193</v>
      </c>
      <c r="B196" s="9">
        <v>45173</v>
      </c>
      <c r="C196" s="62" t="s">
        <v>568</v>
      </c>
      <c r="D196" s="63" t="s">
        <v>55</v>
      </c>
      <c r="E196" s="59">
        <v>1</v>
      </c>
      <c r="F196" s="59" t="s">
        <v>845</v>
      </c>
      <c r="G196" s="109" t="s">
        <v>848</v>
      </c>
      <c r="H196" s="8">
        <v>307</v>
      </c>
      <c r="I196" s="354">
        <v>1670000</v>
      </c>
      <c r="J196" s="350">
        <f t="shared" si="8"/>
        <v>1670000</v>
      </c>
      <c r="K196" s="63"/>
      <c r="L196" s="67"/>
      <c r="M196" s="67"/>
      <c r="N196" s="67">
        <f t="shared" si="9"/>
        <v>0</v>
      </c>
      <c r="P196" s="67"/>
    </row>
    <row r="197" spans="1:16" s="10" customFormat="1" ht="22.5" customHeight="1" x14ac:dyDescent="0.25">
      <c r="A197" s="8">
        <v>194</v>
      </c>
      <c r="B197" s="9">
        <v>45173</v>
      </c>
      <c r="C197" s="58" t="s">
        <v>849</v>
      </c>
      <c r="D197" s="63" t="s">
        <v>55</v>
      </c>
      <c r="E197" s="59">
        <v>2</v>
      </c>
      <c r="F197" s="142" t="s">
        <v>39</v>
      </c>
      <c r="G197" s="109" t="s">
        <v>850</v>
      </c>
      <c r="H197" s="8" t="s">
        <v>696</v>
      </c>
      <c r="I197" s="350">
        <v>15000</v>
      </c>
      <c r="J197" s="350">
        <f t="shared" si="8"/>
        <v>30000</v>
      </c>
      <c r="K197" s="63"/>
      <c r="L197" s="67"/>
      <c r="M197" s="67"/>
      <c r="N197" s="67">
        <f t="shared" si="9"/>
        <v>0</v>
      </c>
      <c r="P197" s="67"/>
    </row>
    <row r="198" spans="1:16" s="10" customFormat="1" ht="22.5" hidden="1" customHeight="1" x14ac:dyDescent="0.25">
      <c r="A198" s="8">
        <v>195</v>
      </c>
      <c r="B198" s="9">
        <v>45173</v>
      </c>
      <c r="C198" s="58" t="s">
        <v>851</v>
      </c>
      <c r="D198" s="63" t="s">
        <v>55</v>
      </c>
      <c r="E198" s="59">
        <v>1</v>
      </c>
      <c r="F198" s="142"/>
      <c r="G198" s="109" t="s">
        <v>852</v>
      </c>
      <c r="H198" s="8">
        <v>2</v>
      </c>
      <c r="I198" s="354">
        <v>7000000</v>
      </c>
      <c r="J198" s="350">
        <f t="shared" si="8"/>
        <v>7000000</v>
      </c>
      <c r="K198" s="63"/>
      <c r="L198" s="67"/>
      <c r="M198" s="67"/>
      <c r="N198" s="67">
        <f t="shared" si="9"/>
        <v>0</v>
      </c>
      <c r="P198" s="67"/>
    </row>
    <row r="199" spans="1:16" s="10" customFormat="1" ht="22.5" hidden="1" customHeight="1" x14ac:dyDescent="0.25">
      <c r="A199" s="8">
        <v>196</v>
      </c>
      <c r="B199" s="9">
        <v>45173</v>
      </c>
      <c r="C199" s="57" t="s">
        <v>64</v>
      </c>
      <c r="D199" s="63" t="s">
        <v>152</v>
      </c>
      <c r="E199" s="59">
        <v>20</v>
      </c>
      <c r="F199" s="59" t="s">
        <v>41</v>
      </c>
      <c r="G199" s="60" t="s">
        <v>853</v>
      </c>
      <c r="H199" s="195" t="s">
        <v>693</v>
      </c>
      <c r="I199" s="350">
        <v>38000</v>
      </c>
      <c r="J199" s="350">
        <f t="shared" si="8"/>
        <v>760000</v>
      </c>
      <c r="K199" s="286" t="s">
        <v>854</v>
      </c>
      <c r="L199" s="67"/>
      <c r="M199" s="67"/>
      <c r="N199" s="67">
        <f t="shared" si="9"/>
        <v>0</v>
      </c>
      <c r="P199" s="67"/>
    </row>
    <row r="200" spans="1:16" s="10" customFormat="1" ht="22.5" hidden="1" customHeight="1" x14ac:dyDescent="0.25">
      <c r="A200" s="8">
        <v>197</v>
      </c>
      <c r="B200" s="9">
        <v>45173</v>
      </c>
      <c r="C200" s="57" t="s">
        <v>521</v>
      </c>
      <c r="D200" s="63" t="s">
        <v>63</v>
      </c>
      <c r="E200" s="100" t="s">
        <v>855</v>
      </c>
      <c r="F200" s="101" t="s">
        <v>41</v>
      </c>
      <c r="G200" s="60" t="s">
        <v>528</v>
      </c>
      <c r="H200" s="195" t="s">
        <v>693</v>
      </c>
      <c r="I200" s="353">
        <v>17000</v>
      </c>
      <c r="J200" s="350" t="e">
        <f t="shared" si="8"/>
        <v>#VALUE!</v>
      </c>
      <c r="K200" s="286" t="s">
        <v>854</v>
      </c>
      <c r="L200" s="67"/>
      <c r="M200" s="67"/>
      <c r="N200" s="67">
        <f t="shared" si="9"/>
        <v>0</v>
      </c>
      <c r="P200" s="67"/>
    </row>
    <row r="201" spans="1:16" s="10" customFormat="1" ht="22.5" hidden="1" customHeight="1" x14ac:dyDescent="0.25">
      <c r="A201" s="8">
        <v>198</v>
      </c>
      <c r="B201" s="9">
        <v>45173</v>
      </c>
      <c r="C201" s="57" t="s">
        <v>856</v>
      </c>
      <c r="D201" s="89" t="s">
        <v>857</v>
      </c>
      <c r="E201" s="59">
        <v>1</v>
      </c>
      <c r="F201" s="59" t="s">
        <v>42</v>
      </c>
      <c r="G201" s="60" t="s">
        <v>858</v>
      </c>
      <c r="H201" s="195" t="s">
        <v>693</v>
      </c>
      <c r="I201" s="350">
        <v>125000</v>
      </c>
      <c r="J201" s="350">
        <f t="shared" si="8"/>
        <v>125000</v>
      </c>
      <c r="K201" s="286" t="s">
        <v>854</v>
      </c>
      <c r="L201" s="67"/>
      <c r="M201" s="67"/>
      <c r="N201" s="67">
        <f t="shared" si="9"/>
        <v>0</v>
      </c>
      <c r="P201" s="67"/>
    </row>
    <row r="202" spans="1:16" s="10" customFormat="1" ht="22.5" hidden="1" customHeight="1" x14ac:dyDescent="0.25">
      <c r="A202" s="8">
        <v>199</v>
      </c>
      <c r="B202" s="9">
        <v>45173</v>
      </c>
      <c r="C202" s="62" t="s">
        <v>859</v>
      </c>
      <c r="D202" s="263" t="s">
        <v>96</v>
      </c>
      <c r="E202" s="59">
        <v>8</v>
      </c>
      <c r="F202" s="59" t="s">
        <v>42</v>
      </c>
      <c r="G202" s="60" t="s">
        <v>858</v>
      </c>
      <c r="H202" s="195" t="s">
        <v>693</v>
      </c>
      <c r="I202" s="351">
        <v>1500</v>
      </c>
      <c r="J202" s="350">
        <f t="shared" si="8"/>
        <v>12000</v>
      </c>
      <c r="K202" s="286" t="s">
        <v>854</v>
      </c>
      <c r="L202" s="67"/>
      <c r="M202" s="67"/>
      <c r="N202" s="67">
        <f t="shared" si="9"/>
        <v>0</v>
      </c>
      <c r="P202" s="67"/>
    </row>
    <row r="203" spans="1:16" s="10" customFormat="1" ht="22.5" hidden="1" customHeight="1" x14ac:dyDescent="0.25">
      <c r="A203" s="8">
        <v>200</v>
      </c>
      <c r="B203" s="9">
        <v>45173</v>
      </c>
      <c r="C203" s="58" t="s">
        <v>860</v>
      </c>
      <c r="D203" s="89" t="s">
        <v>96</v>
      </c>
      <c r="E203" s="59">
        <v>1</v>
      </c>
      <c r="F203" s="142" t="s">
        <v>43</v>
      </c>
      <c r="G203" s="60" t="s">
        <v>858</v>
      </c>
      <c r="H203" s="195" t="s">
        <v>693</v>
      </c>
      <c r="I203" s="350">
        <v>20000</v>
      </c>
      <c r="J203" s="350">
        <f t="shared" si="8"/>
        <v>20000</v>
      </c>
      <c r="K203" s="286" t="s">
        <v>854</v>
      </c>
      <c r="L203" s="67"/>
      <c r="M203" s="67"/>
      <c r="N203" s="67">
        <f t="shared" si="9"/>
        <v>0</v>
      </c>
      <c r="P203" s="67"/>
    </row>
    <row r="204" spans="1:16" s="10" customFormat="1" ht="22.5" hidden="1" customHeight="1" x14ac:dyDescent="0.25">
      <c r="A204" s="8">
        <v>201</v>
      </c>
      <c r="B204" s="9">
        <v>45173</v>
      </c>
      <c r="C204" s="57" t="s">
        <v>521</v>
      </c>
      <c r="D204" s="63" t="s">
        <v>63</v>
      </c>
      <c r="E204" s="100" t="s">
        <v>111</v>
      </c>
      <c r="F204" s="101" t="s">
        <v>41</v>
      </c>
      <c r="G204" s="194" t="s">
        <v>528</v>
      </c>
      <c r="H204" s="195" t="s">
        <v>693</v>
      </c>
      <c r="I204" s="353">
        <v>17000</v>
      </c>
      <c r="J204" s="350">
        <f t="shared" si="8"/>
        <v>85000</v>
      </c>
      <c r="K204" s="286" t="s">
        <v>854</v>
      </c>
      <c r="L204" s="67"/>
      <c r="M204" s="67"/>
      <c r="N204" s="67">
        <f t="shared" si="9"/>
        <v>0</v>
      </c>
      <c r="P204" s="67"/>
    </row>
    <row r="205" spans="1:16" s="10" customFormat="1" ht="22.5" hidden="1" customHeight="1" x14ac:dyDescent="0.25">
      <c r="A205" s="8">
        <v>202</v>
      </c>
      <c r="B205" s="9">
        <v>45173</v>
      </c>
      <c r="C205" s="57" t="s">
        <v>64</v>
      </c>
      <c r="D205" s="63" t="s">
        <v>152</v>
      </c>
      <c r="E205" s="59">
        <v>20</v>
      </c>
      <c r="F205" s="59" t="s">
        <v>41</v>
      </c>
      <c r="G205" s="194" t="s">
        <v>528</v>
      </c>
      <c r="H205" s="195" t="s">
        <v>693</v>
      </c>
      <c r="I205" s="350">
        <v>38000</v>
      </c>
      <c r="J205" s="350">
        <f t="shared" si="8"/>
        <v>760000</v>
      </c>
      <c r="K205" s="286" t="s">
        <v>854</v>
      </c>
      <c r="L205" s="67"/>
      <c r="M205" s="67"/>
      <c r="N205" s="67">
        <f t="shared" si="9"/>
        <v>0</v>
      </c>
      <c r="P205" s="67"/>
    </row>
    <row r="206" spans="1:16" s="10" customFormat="1" ht="22.5" hidden="1" customHeight="1" x14ac:dyDescent="0.25">
      <c r="A206" s="8">
        <v>203</v>
      </c>
      <c r="B206" s="9">
        <v>45173</v>
      </c>
      <c r="C206" s="58" t="s">
        <v>861</v>
      </c>
      <c r="D206" s="63" t="s">
        <v>50</v>
      </c>
      <c r="E206" s="59">
        <v>2</v>
      </c>
      <c r="F206" s="59" t="s">
        <v>42</v>
      </c>
      <c r="G206" s="194" t="s">
        <v>858</v>
      </c>
      <c r="H206" s="195" t="s">
        <v>693</v>
      </c>
      <c r="I206" s="350">
        <v>50000</v>
      </c>
      <c r="J206" s="350">
        <f t="shared" si="8"/>
        <v>100000</v>
      </c>
      <c r="K206" s="286" t="s">
        <v>854</v>
      </c>
      <c r="L206" s="67"/>
      <c r="M206" s="67"/>
      <c r="N206" s="67">
        <f t="shared" si="9"/>
        <v>0</v>
      </c>
      <c r="P206" s="67"/>
    </row>
    <row r="207" spans="1:16" s="10" customFormat="1" ht="22.5" hidden="1" customHeight="1" x14ac:dyDescent="0.25">
      <c r="A207" s="8">
        <v>204</v>
      </c>
      <c r="B207" s="9">
        <v>45173</v>
      </c>
      <c r="C207" s="57" t="s">
        <v>862</v>
      </c>
      <c r="D207" s="63" t="s">
        <v>478</v>
      </c>
      <c r="E207" s="59">
        <v>2</v>
      </c>
      <c r="F207" s="59" t="s">
        <v>42</v>
      </c>
      <c r="G207" s="60" t="s">
        <v>863</v>
      </c>
      <c r="H207" s="8">
        <v>4</v>
      </c>
      <c r="I207" s="350">
        <v>560000</v>
      </c>
      <c r="J207" s="350">
        <f t="shared" si="8"/>
        <v>1120000</v>
      </c>
      <c r="K207" s="125" t="s">
        <v>634</v>
      </c>
      <c r="L207" s="67"/>
      <c r="M207" s="67"/>
      <c r="N207" s="67">
        <f t="shared" si="9"/>
        <v>0</v>
      </c>
      <c r="P207" s="67"/>
    </row>
    <row r="208" spans="1:16" s="10" customFormat="1" ht="22.5" hidden="1" customHeight="1" x14ac:dyDescent="0.25">
      <c r="A208" s="8">
        <v>205</v>
      </c>
      <c r="B208" s="9">
        <v>45173</v>
      </c>
      <c r="C208" s="58" t="s">
        <v>80</v>
      </c>
      <c r="D208" s="63" t="s">
        <v>864</v>
      </c>
      <c r="E208" s="59">
        <v>1</v>
      </c>
      <c r="F208" s="59" t="s">
        <v>39</v>
      </c>
      <c r="G208" s="60" t="s">
        <v>555</v>
      </c>
      <c r="H208" s="8">
        <v>5</v>
      </c>
      <c r="I208" s="350">
        <v>3575000</v>
      </c>
      <c r="J208" s="350">
        <f t="shared" si="8"/>
        <v>3575000</v>
      </c>
      <c r="K208" s="286" t="s">
        <v>865</v>
      </c>
      <c r="L208" s="67" t="s">
        <v>1830</v>
      </c>
      <c r="M208" s="67"/>
      <c r="N208" s="67" t="e">
        <f t="shared" si="9"/>
        <v>#VALUE!</v>
      </c>
      <c r="P208" s="67"/>
    </row>
    <row r="209" spans="1:16" s="10" customFormat="1" ht="22.5" hidden="1" customHeight="1" x14ac:dyDescent="0.25">
      <c r="A209" s="8">
        <v>206</v>
      </c>
      <c r="B209" s="9">
        <v>45173</v>
      </c>
      <c r="C209" s="58" t="s">
        <v>80</v>
      </c>
      <c r="D209" s="63" t="s">
        <v>866</v>
      </c>
      <c r="E209" s="59">
        <v>1</v>
      </c>
      <c r="F209" s="59" t="s">
        <v>39</v>
      </c>
      <c r="G209" s="60" t="s">
        <v>555</v>
      </c>
      <c r="H209" s="8">
        <v>5</v>
      </c>
      <c r="I209" s="350">
        <v>3575000</v>
      </c>
      <c r="J209" s="350">
        <f t="shared" ref="J209:J224" si="10">I209*E209</f>
        <v>3575000</v>
      </c>
      <c r="K209" s="286" t="s">
        <v>865</v>
      </c>
      <c r="L209" s="67" t="s">
        <v>1830</v>
      </c>
      <c r="M209" s="67"/>
      <c r="N209" s="67" t="e">
        <f t="shared" si="9"/>
        <v>#VALUE!</v>
      </c>
      <c r="P209" s="67"/>
    </row>
    <row r="210" spans="1:16" s="10" customFormat="1" ht="22.5" hidden="1" customHeight="1" x14ac:dyDescent="0.25">
      <c r="A210" s="8">
        <v>207</v>
      </c>
      <c r="B210" s="9">
        <v>45173</v>
      </c>
      <c r="C210" s="58" t="s">
        <v>80</v>
      </c>
      <c r="D210" s="63" t="s">
        <v>867</v>
      </c>
      <c r="E210" s="59">
        <v>1</v>
      </c>
      <c r="F210" s="59" t="s">
        <v>39</v>
      </c>
      <c r="G210" s="60" t="s">
        <v>555</v>
      </c>
      <c r="H210" s="8">
        <v>5</v>
      </c>
      <c r="I210" s="350">
        <v>3575000</v>
      </c>
      <c r="J210" s="350">
        <f t="shared" si="10"/>
        <v>3575000</v>
      </c>
      <c r="K210" s="286" t="s">
        <v>865</v>
      </c>
      <c r="L210" s="67" t="s">
        <v>1830</v>
      </c>
      <c r="M210" s="67"/>
      <c r="N210" s="67" t="e">
        <f t="shared" si="9"/>
        <v>#VALUE!</v>
      </c>
      <c r="P210" s="67"/>
    </row>
    <row r="211" spans="1:16" s="10" customFormat="1" ht="22.5" hidden="1" customHeight="1" x14ac:dyDescent="0.25">
      <c r="A211" s="8">
        <v>208</v>
      </c>
      <c r="B211" s="9">
        <v>45173</v>
      </c>
      <c r="C211" s="58" t="s">
        <v>80</v>
      </c>
      <c r="D211" s="63" t="s">
        <v>868</v>
      </c>
      <c r="E211" s="59">
        <v>1</v>
      </c>
      <c r="F211" s="59" t="s">
        <v>39</v>
      </c>
      <c r="G211" s="60" t="s">
        <v>555</v>
      </c>
      <c r="H211" s="8">
        <v>5</v>
      </c>
      <c r="I211" s="350">
        <v>3575000</v>
      </c>
      <c r="J211" s="350">
        <f t="shared" si="10"/>
        <v>3575000</v>
      </c>
      <c r="K211" s="286" t="s">
        <v>865</v>
      </c>
      <c r="L211" s="67" t="s">
        <v>1830</v>
      </c>
      <c r="M211" s="67"/>
      <c r="N211" s="67" t="e">
        <f t="shared" si="9"/>
        <v>#VALUE!</v>
      </c>
      <c r="P211" s="67"/>
    </row>
    <row r="212" spans="1:16" s="10" customFormat="1" ht="22.5" hidden="1" customHeight="1" x14ac:dyDescent="0.25">
      <c r="A212" s="8">
        <v>209</v>
      </c>
      <c r="B212" s="9">
        <v>45173</v>
      </c>
      <c r="C212" s="58" t="s">
        <v>869</v>
      </c>
      <c r="D212" s="63" t="s">
        <v>480</v>
      </c>
      <c r="E212" s="59">
        <v>1</v>
      </c>
      <c r="F212" s="59" t="s">
        <v>42</v>
      </c>
      <c r="G212" s="60" t="s">
        <v>870</v>
      </c>
      <c r="H212" s="195" t="s">
        <v>507</v>
      </c>
      <c r="I212" s="350">
        <v>290043</v>
      </c>
      <c r="J212" s="350">
        <f t="shared" si="10"/>
        <v>290043</v>
      </c>
      <c r="K212" s="286" t="s">
        <v>871</v>
      </c>
      <c r="L212" s="67"/>
      <c r="M212" s="67"/>
      <c r="N212" s="67">
        <f t="shared" si="9"/>
        <v>0</v>
      </c>
      <c r="P212" s="67"/>
    </row>
    <row r="213" spans="1:16" s="10" customFormat="1" ht="22.5" hidden="1" customHeight="1" x14ac:dyDescent="0.25">
      <c r="A213" s="8">
        <v>210</v>
      </c>
      <c r="B213" s="9">
        <v>45173</v>
      </c>
      <c r="C213" s="58" t="s">
        <v>872</v>
      </c>
      <c r="D213" s="63" t="s">
        <v>480</v>
      </c>
      <c r="E213" s="59">
        <v>1</v>
      </c>
      <c r="F213" s="59" t="s">
        <v>42</v>
      </c>
      <c r="G213" s="60" t="s">
        <v>870</v>
      </c>
      <c r="H213" s="195" t="s">
        <v>507</v>
      </c>
      <c r="I213" s="350">
        <v>315018</v>
      </c>
      <c r="J213" s="350">
        <f t="shared" si="10"/>
        <v>315018</v>
      </c>
      <c r="K213" s="286" t="s">
        <v>871</v>
      </c>
      <c r="L213" s="67"/>
      <c r="M213" s="67"/>
      <c r="N213" s="67">
        <f t="shared" si="9"/>
        <v>0</v>
      </c>
      <c r="P213" s="67"/>
    </row>
    <row r="214" spans="1:16" s="10" customFormat="1" ht="22.5" hidden="1" customHeight="1" x14ac:dyDescent="0.25">
      <c r="A214" s="8">
        <v>211</v>
      </c>
      <c r="B214" s="9">
        <v>45173</v>
      </c>
      <c r="C214" s="58" t="s">
        <v>873</v>
      </c>
      <c r="D214" s="63" t="s">
        <v>480</v>
      </c>
      <c r="E214" s="59">
        <v>1</v>
      </c>
      <c r="F214" s="59" t="s">
        <v>42</v>
      </c>
      <c r="G214" s="60" t="s">
        <v>870</v>
      </c>
      <c r="H214" s="195" t="s">
        <v>507</v>
      </c>
      <c r="I214" s="350">
        <v>420024</v>
      </c>
      <c r="J214" s="350">
        <f t="shared" si="10"/>
        <v>420024</v>
      </c>
      <c r="K214" s="286" t="s">
        <v>871</v>
      </c>
      <c r="L214" s="67"/>
      <c r="M214" s="67"/>
      <c r="N214" s="67">
        <f t="shared" si="9"/>
        <v>0</v>
      </c>
      <c r="P214" s="67"/>
    </row>
    <row r="215" spans="1:16" s="10" customFormat="1" ht="22.5" hidden="1" customHeight="1" x14ac:dyDescent="0.25">
      <c r="A215" s="8">
        <v>212</v>
      </c>
      <c r="B215" s="9">
        <v>45173</v>
      </c>
      <c r="C215" s="58" t="s">
        <v>874</v>
      </c>
      <c r="D215" s="89" t="s">
        <v>480</v>
      </c>
      <c r="E215" s="59">
        <v>1</v>
      </c>
      <c r="F215" s="59" t="s">
        <v>42</v>
      </c>
      <c r="G215" s="60" t="s">
        <v>870</v>
      </c>
      <c r="H215" s="195" t="s">
        <v>507</v>
      </c>
      <c r="I215" s="350">
        <v>525030</v>
      </c>
      <c r="J215" s="350">
        <f t="shared" si="10"/>
        <v>525030</v>
      </c>
      <c r="K215" s="286" t="s">
        <v>871</v>
      </c>
      <c r="L215" s="67"/>
      <c r="M215" s="67"/>
      <c r="N215" s="67">
        <f t="shared" si="9"/>
        <v>0</v>
      </c>
      <c r="P215" s="67"/>
    </row>
    <row r="216" spans="1:16" s="10" customFormat="1" ht="22.5" hidden="1" customHeight="1" x14ac:dyDescent="0.25">
      <c r="A216" s="8">
        <v>213</v>
      </c>
      <c r="B216" s="9">
        <v>45173</v>
      </c>
      <c r="C216" s="58" t="s">
        <v>875</v>
      </c>
      <c r="D216" s="63" t="s">
        <v>480</v>
      </c>
      <c r="E216" s="59">
        <v>1</v>
      </c>
      <c r="F216" s="59" t="s">
        <v>43</v>
      </c>
      <c r="G216" s="60" t="s">
        <v>870</v>
      </c>
      <c r="H216" s="195" t="s">
        <v>507</v>
      </c>
      <c r="I216" s="351">
        <v>1120101</v>
      </c>
      <c r="J216" s="350">
        <f t="shared" si="10"/>
        <v>1120101</v>
      </c>
      <c r="K216" s="286" t="s">
        <v>871</v>
      </c>
      <c r="L216" s="67"/>
      <c r="M216" s="67"/>
      <c r="N216" s="67">
        <f t="shared" si="9"/>
        <v>0</v>
      </c>
      <c r="P216" s="67"/>
    </row>
    <row r="217" spans="1:16" s="10" customFormat="1" ht="22.5" hidden="1" customHeight="1" x14ac:dyDescent="0.25">
      <c r="A217" s="8">
        <v>214</v>
      </c>
      <c r="B217" s="9">
        <v>45173</v>
      </c>
      <c r="C217" s="58" t="s">
        <v>876</v>
      </c>
      <c r="D217" s="63" t="s">
        <v>480</v>
      </c>
      <c r="E217" s="59">
        <v>1</v>
      </c>
      <c r="F217" s="59" t="s">
        <v>42</v>
      </c>
      <c r="G217" s="60" t="s">
        <v>870</v>
      </c>
      <c r="H217" s="195" t="s">
        <v>507</v>
      </c>
      <c r="I217" s="350">
        <v>415140</v>
      </c>
      <c r="J217" s="350">
        <f t="shared" si="10"/>
        <v>415140</v>
      </c>
      <c r="K217" s="286" t="s">
        <v>871</v>
      </c>
      <c r="L217" s="67"/>
      <c r="M217" s="67"/>
      <c r="N217" s="67">
        <f t="shared" si="9"/>
        <v>0</v>
      </c>
      <c r="P217" s="67"/>
    </row>
    <row r="218" spans="1:16" s="10" customFormat="1" ht="22.5" hidden="1" customHeight="1" x14ac:dyDescent="0.25">
      <c r="A218" s="8">
        <v>215</v>
      </c>
      <c r="B218" s="9">
        <v>45173</v>
      </c>
      <c r="C218" s="58" t="s">
        <v>877</v>
      </c>
      <c r="D218" s="63" t="s">
        <v>480</v>
      </c>
      <c r="E218" s="59">
        <v>1</v>
      </c>
      <c r="F218" s="59" t="s">
        <v>42</v>
      </c>
      <c r="G218" s="60" t="s">
        <v>870</v>
      </c>
      <c r="H218" s="195" t="s">
        <v>507</v>
      </c>
      <c r="I218" s="350">
        <v>990120</v>
      </c>
      <c r="J218" s="350">
        <f t="shared" si="10"/>
        <v>990120</v>
      </c>
      <c r="K218" s="286" t="s">
        <v>871</v>
      </c>
      <c r="L218" s="67"/>
      <c r="M218" s="67"/>
      <c r="N218" s="67">
        <f t="shared" si="9"/>
        <v>0</v>
      </c>
      <c r="P218" s="67"/>
    </row>
    <row r="219" spans="1:16" s="10" customFormat="1" ht="22.5" hidden="1" customHeight="1" x14ac:dyDescent="0.25">
      <c r="A219" s="8">
        <v>216</v>
      </c>
      <c r="B219" s="9">
        <v>45173</v>
      </c>
      <c r="C219" s="58" t="s">
        <v>878</v>
      </c>
      <c r="D219" s="63" t="s">
        <v>480</v>
      </c>
      <c r="E219" s="59">
        <v>1</v>
      </c>
      <c r="F219" s="59" t="s">
        <v>42</v>
      </c>
      <c r="G219" s="60" t="s">
        <v>870</v>
      </c>
      <c r="H219" s="195" t="s">
        <v>507</v>
      </c>
      <c r="I219" s="350">
        <v>75036</v>
      </c>
      <c r="J219" s="350">
        <f t="shared" si="10"/>
        <v>75036</v>
      </c>
      <c r="K219" s="286" t="s">
        <v>871</v>
      </c>
      <c r="L219" s="67"/>
      <c r="M219" s="67"/>
      <c r="N219" s="67">
        <f t="shared" si="9"/>
        <v>0</v>
      </c>
      <c r="P219" s="67"/>
    </row>
    <row r="220" spans="1:16" s="10" customFormat="1" ht="22.5" hidden="1" customHeight="1" x14ac:dyDescent="0.25">
      <c r="A220" s="8">
        <v>217</v>
      </c>
      <c r="B220" s="9">
        <v>45173</v>
      </c>
      <c r="C220" s="58" t="s">
        <v>879</v>
      </c>
      <c r="D220" s="63" t="s">
        <v>96</v>
      </c>
      <c r="E220" s="59">
        <v>1</v>
      </c>
      <c r="F220" s="59" t="s">
        <v>42</v>
      </c>
      <c r="G220" s="60" t="s">
        <v>870</v>
      </c>
      <c r="H220" s="195" t="s">
        <v>507</v>
      </c>
      <c r="I220" s="350">
        <v>160000</v>
      </c>
      <c r="J220" s="350">
        <f t="shared" si="10"/>
        <v>160000</v>
      </c>
      <c r="K220" s="286" t="s">
        <v>871</v>
      </c>
      <c r="L220" s="67"/>
      <c r="M220" s="67"/>
      <c r="N220" s="67">
        <f t="shared" si="9"/>
        <v>0</v>
      </c>
      <c r="P220" s="67"/>
    </row>
    <row r="221" spans="1:16" s="10" customFormat="1" ht="22.5" hidden="1" customHeight="1" x14ac:dyDescent="0.25">
      <c r="A221" s="8">
        <v>218</v>
      </c>
      <c r="B221" s="9">
        <v>45173</v>
      </c>
      <c r="C221" s="58" t="s">
        <v>880</v>
      </c>
      <c r="D221" s="63" t="s">
        <v>96</v>
      </c>
      <c r="E221" s="59">
        <v>1</v>
      </c>
      <c r="F221" s="59" t="s">
        <v>42</v>
      </c>
      <c r="G221" s="60" t="s">
        <v>870</v>
      </c>
      <c r="H221" s="195" t="s">
        <v>507</v>
      </c>
      <c r="I221" s="350">
        <v>210000</v>
      </c>
      <c r="J221" s="350">
        <f t="shared" si="10"/>
        <v>210000</v>
      </c>
      <c r="K221" s="286" t="s">
        <v>871</v>
      </c>
      <c r="L221" s="67"/>
      <c r="M221" s="67"/>
      <c r="N221" s="67">
        <f t="shared" si="9"/>
        <v>0</v>
      </c>
      <c r="P221" s="67"/>
    </row>
    <row r="222" spans="1:16" s="10" customFormat="1" ht="22.5" hidden="1" customHeight="1" x14ac:dyDescent="0.25">
      <c r="A222" s="8">
        <v>219</v>
      </c>
      <c r="B222" s="9">
        <v>45173</v>
      </c>
      <c r="C222" s="58" t="s">
        <v>881</v>
      </c>
      <c r="D222" s="63" t="s">
        <v>882</v>
      </c>
      <c r="E222" s="59">
        <v>1</v>
      </c>
      <c r="F222" s="59" t="s">
        <v>42</v>
      </c>
      <c r="G222" s="60" t="s">
        <v>870</v>
      </c>
      <c r="H222" s="195" t="s">
        <v>507</v>
      </c>
      <c r="I222" s="350">
        <v>550000</v>
      </c>
      <c r="J222" s="350">
        <f t="shared" si="10"/>
        <v>550000</v>
      </c>
      <c r="K222" s="286" t="s">
        <v>871</v>
      </c>
      <c r="L222" s="67"/>
      <c r="M222" s="67"/>
      <c r="N222" s="67">
        <f t="shared" si="9"/>
        <v>0</v>
      </c>
      <c r="P222" s="67"/>
    </row>
    <row r="223" spans="1:16" s="10" customFormat="1" ht="22.5" hidden="1" customHeight="1" x14ac:dyDescent="0.25">
      <c r="A223" s="8">
        <v>220</v>
      </c>
      <c r="B223" s="9">
        <v>45173</v>
      </c>
      <c r="C223" s="57" t="s">
        <v>883</v>
      </c>
      <c r="D223" s="57" t="s">
        <v>884</v>
      </c>
      <c r="E223" s="59">
        <v>1</v>
      </c>
      <c r="F223" s="59" t="s">
        <v>1824</v>
      </c>
      <c r="G223" s="60" t="s">
        <v>870</v>
      </c>
      <c r="H223" s="195" t="s">
        <v>507</v>
      </c>
      <c r="I223" s="354">
        <v>0</v>
      </c>
      <c r="J223" s="350">
        <f t="shared" si="10"/>
        <v>0</v>
      </c>
      <c r="K223" s="286" t="s">
        <v>871</v>
      </c>
      <c r="L223" s="67"/>
      <c r="M223" s="67"/>
      <c r="N223" s="67">
        <f t="shared" si="9"/>
        <v>0</v>
      </c>
      <c r="P223" s="67"/>
    </row>
    <row r="224" spans="1:16" s="10" customFormat="1" ht="22.5" hidden="1" customHeight="1" x14ac:dyDescent="0.25">
      <c r="A224" s="8">
        <v>221</v>
      </c>
      <c r="B224" s="9">
        <v>45173</v>
      </c>
      <c r="C224" s="58" t="s">
        <v>885</v>
      </c>
      <c r="D224" s="57" t="s">
        <v>884</v>
      </c>
      <c r="E224" s="59">
        <v>1</v>
      </c>
      <c r="F224" s="59" t="s">
        <v>1824</v>
      </c>
      <c r="G224" s="60" t="s">
        <v>870</v>
      </c>
      <c r="H224" s="195" t="s">
        <v>507</v>
      </c>
      <c r="I224" s="350">
        <v>0</v>
      </c>
      <c r="J224" s="350">
        <f t="shared" si="10"/>
        <v>0</v>
      </c>
      <c r="K224" s="286" t="s">
        <v>871</v>
      </c>
      <c r="L224" s="67"/>
      <c r="M224" s="67"/>
      <c r="N224" s="67">
        <f t="shared" si="9"/>
        <v>0</v>
      </c>
      <c r="P224" s="67"/>
    </row>
    <row r="225" spans="1:16" s="10" customFormat="1" ht="22.5" hidden="1" customHeight="1" x14ac:dyDescent="0.25">
      <c r="A225" s="8">
        <v>222</v>
      </c>
      <c r="B225" s="9">
        <v>45173</v>
      </c>
      <c r="C225" s="58" t="s">
        <v>886</v>
      </c>
      <c r="D225" s="63" t="s">
        <v>96</v>
      </c>
      <c r="E225" s="59">
        <v>1</v>
      </c>
      <c r="F225" s="59" t="s">
        <v>43</v>
      </c>
      <c r="G225" s="60" t="s">
        <v>888</v>
      </c>
      <c r="H225" s="8">
        <v>8</v>
      </c>
      <c r="I225" s="357" t="s">
        <v>887</v>
      </c>
      <c r="J225" s="350"/>
      <c r="K225" s="286" t="s">
        <v>889</v>
      </c>
      <c r="L225" s="67"/>
      <c r="M225" s="67"/>
      <c r="N225" s="67">
        <f t="shared" si="9"/>
        <v>0</v>
      </c>
      <c r="P225" s="67"/>
    </row>
    <row r="226" spans="1:16" s="10" customFormat="1" ht="22.5" hidden="1" customHeight="1" x14ac:dyDescent="0.25">
      <c r="A226" s="8">
        <v>223</v>
      </c>
      <c r="B226" s="9">
        <v>45173</v>
      </c>
      <c r="C226" s="58" t="s">
        <v>890</v>
      </c>
      <c r="D226" s="63" t="s">
        <v>620</v>
      </c>
      <c r="E226" s="59">
        <v>22</v>
      </c>
      <c r="F226" s="59" t="s">
        <v>46</v>
      </c>
      <c r="G226" s="60" t="s">
        <v>888</v>
      </c>
      <c r="H226" s="8">
        <v>8</v>
      </c>
      <c r="I226" s="350">
        <v>18000</v>
      </c>
      <c r="J226" s="350">
        <f t="shared" ref="J226:J291" si="11">I226*E226</f>
        <v>396000</v>
      </c>
      <c r="K226" s="286" t="s">
        <v>889</v>
      </c>
      <c r="L226" s="67"/>
      <c r="M226" s="67"/>
      <c r="N226" s="67">
        <f t="shared" si="9"/>
        <v>0</v>
      </c>
      <c r="P226" s="67"/>
    </row>
    <row r="227" spans="1:16" s="10" customFormat="1" ht="22.5" hidden="1" customHeight="1" x14ac:dyDescent="0.25">
      <c r="A227" s="8">
        <v>224</v>
      </c>
      <c r="B227" s="9">
        <v>45173</v>
      </c>
      <c r="C227" s="58" t="s">
        <v>201</v>
      </c>
      <c r="D227" s="63" t="s">
        <v>891</v>
      </c>
      <c r="E227" s="59">
        <v>1</v>
      </c>
      <c r="F227" s="59" t="s">
        <v>42</v>
      </c>
      <c r="G227" s="60" t="s">
        <v>892</v>
      </c>
      <c r="H227" s="8">
        <v>8</v>
      </c>
      <c r="I227" s="350">
        <v>4200000</v>
      </c>
      <c r="J227" s="350">
        <f t="shared" si="11"/>
        <v>4200000</v>
      </c>
      <c r="K227" s="286" t="s">
        <v>889</v>
      </c>
      <c r="L227" s="344" t="s">
        <v>1831</v>
      </c>
      <c r="M227" s="343" t="s">
        <v>1832</v>
      </c>
      <c r="N227" s="67" t="e">
        <f t="shared" si="9"/>
        <v>#VALUE!</v>
      </c>
      <c r="P227" s="67"/>
    </row>
    <row r="228" spans="1:16" s="10" customFormat="1" ht="22.5" hidden="1" customHeight="1" x14ac:dyDescent="0.25">
      <c r="A228" s="8">
        <v>225</v>
      </c>
      <c r="B228" s="9">
        <v>45173</v>
      </c>
      <c r="C228" s="58" t="s">
        <v>201</v>
      </c>
      <c r="D228" s="63" t="s">
        <v>893</v>
      </c>
      <c r="E228" s="59">
        <v>1</v>
      </c>
      <c r="F228" s="59" t="s">
        <v>42</v>
      </c>
      <c r="G228" s="60" t="s">
        <v>892</v>
      </c>
      <c r="H228" s="8">
        <v>8</v>
      </c>
      <c r="I228" s="350">
        <v>4200000</v>
      </c>
      <c r="J228" s="352">
        <f t="shared" si="11"/>
        <v>4200000</v>
      </c>
      <c r="K228" s="286" t="s">
        <v>889</v>
      </c>
      <c r="L228" s="344" t="s">
        <v>1831</v>
      </c>
      <c r="M228" s="343" t="s">
        <v>1832</v>
      </c>
      <c r="N228" s="67" t="e">
        <f t="shared" si="9"/>
        <v>#VALUE!</v>
      </c>
      <c r="P228" s="67"/>
    </row>
    <row r="229" spans="1:16" s="10" customFormat="1" ht="22.5" hidden="1" customHeight="1" x14ac:dyDescent="0.25">
      <c r="A229" s="8">
        <v>226</v>
      </c>
      <c r="B229" s="9">
        <v>45173</v>
      </c>
      <c r="C229" s="58" t="s">
        <v>201</v>
      </c>
      <c r="D229" s="63" t="s">
        <v>894</v>
      </c>
      <c r="E229" s="59">
        <v>1</v>
      </c>
      <c r="F229" s="59" t="s">
        <v>42</v>
      </c>
      <c r="G229" s="60" t="s">
        <v>892</v>
      </c>
      <c r="H229" s="8">
        <v>8</v>
      </c>
      <c r="I229" s="350">
        <v>4200000</v>
      </c>
      <c r="J229" s="352">
        <f t="shared" si="11"/>
        <v>4200000</v>
      </c>
      <c r="K229" s="286" t="s">
        <v>889</v>
      </c>
      <c r="L229" s="344" t="s">
        <v>1831</v>
      </c>
      <c r="M229" s="343" t="s">
        <v>1832</v>
      </c>
      <c r="N229" s="67" t="e">
        <f t="shared" si="9"/>
        <v>#VALUE!</v>
      </c>
      <c r="P229" s="67"/>
    </row>
    <row r="230" spans="1:16" s="10" customFormat="1" ht="22.5" hidden="1" customHeight="1" x14ac:dyDescent="0.25">
      <c r="A230" s="8">
        <v>227</v>
      </c>
      <c r="B230" s="9">
        <v>45173</v>
      </c>
      <c r="C230" s="58" t="s">
        <v>201</v>
      </c>
      <c r="D230" s="63" t="s">
        <v>895</v>
      </c>
      <c r="E230" s="101" t="s">
        <v>109</v>
      </c>
      <c r="F230" s="59" t="s">
        <v>42</v>
      </c>
      <c r="G230" s="60" t="s">
        <v>892</v>
      </c>
      <c r="H230" s="8">
        <v>8</v>
      </c>
      <c r="I230" s="350">
        <v>4200000</v>
      </c>
      <c r="J230" s="352">
        <f t="shared" si="11"/>
        <v>4200000</v>
      </c>
      <c r="K230" s="286" t="s">
        <v>889</v>
      </c>
      <c r="L230" s="344" t="s">
        <v>1831</v>
      </c>
      <c r="M230" s="343" t="s">
        <v>1832</v>
      </c>
      <c r="N230" s="67" t="e">
        <f t="shared" si="9"/>
        <v>#VALUE!</v>
      </c>
      <c r="P230" s="67"/>
    </row>
    <row r="231" spans="1:16" s="10" customFormat="1" ht="22.5" hidden="1" customHeight="1" x14ac:dyDescent="0.25">
      <c r="A231" s="8">
        <v>228</v>
      </c>
      <c r="B231" s="9">
        <v>45173</v>
      </c>
      <c r="C231" s="58" t="s">
        <v>1822</v>
      </c>
      <c r="D231" s="63" t="s">
        <v>896</v>
      </c>
      <c r="E231" s="59">
        <v>1</v>
      </c>
      <c r="F231" s="142" t="s">
        <v>42</v>
      </c>
      <c r="G231" s="60" t="s">
        <v>888</v>
      </c>
      <c r="H231" s="8">
        <v>8</v>
      </c>
      <c r="I231" s="350">
        <v>1650000</v>
      </c>
      <c r="J231" s="352">
        <f t="shared" si="11"/>
        <v>1650000</v>
      </c>
      <c r="K231" s="286" t="s">
        <v>889</v>
      </c>
      <c r="L231" s="67" t="s">
        <v>1747</v>
      </c>
      <c r="M231" s="67"/>
      <c r="N231" s="67" t="e">
        <f t="shared" si="9"/>
        <v>#VALUE!</v>
      </c>
      <c r="P231" s="67"/>
    </row>
    <row r="232" spans="1:16" s="10" customFormat="1" ht="22.5" hidden="1" customHeight="1" x14ac:dyDescent="0.25">
      <c r="A232" s="8">
        <v>229</v>
      </c>
      <c r="B232" s="9">
        <v>45173</v>
      </c>
      <c r="C232" s="58" t="s">
        <v>1822</v>
      </c>
      <c r="D232" s="63" t="s">
        <v>897</v>
      </c>
      <c r="E232" s="59">
        <v>1</v>
      </c>
      <c r="F232" s="59" t="s">
        <v>39</v>
      </c>
      <c r="G232" s="60" t="s">
        <v>888</v>
      </c>
      <c r="H232" s="8">
        <v>8</v>
      </c>
      <c r="I232" s="350">
        <v>1650000</v>
      </c>
      <c r="J232" s="352">
        <f t="shared" si="11"/>
        <v>1650000</v>
      </c>
      <c r="K232" s="286" t="s">
        <v>889</v>
      </c>
      <c r="L232" s="67" t="s">
        <v>1747</v>
      </c>
      <c r="M232" s="67"/>
      <c r="N232" s="67" t="e">
        <f t="shared" si="9"/>
        <v>#VALUE!</v>
      </c>
      <c r="P232" s="67"/>
    </row>
    <row r="233" spans="1:16" s="10" customFormat="1" ht="22.5" hidden="1" customHeight="1" x14ac:dyDescent="0.25">
      <c r="A233" s="8">
        <v>230</v>
      </c>
      <c r="B233" s="9">
        <v>45173</v>
      </c>
      <c r="C233" s="58" t="s">
        <v>647</v>
      </c>
      <c r="D233" s="63" t="s">
        <v>898</v>
      </c>
      <c r="E233" s="59">
        <v>1</v>
      </c>
      <c r="F233" s="59" t="s">
        <v>42</v>
      </c>
      <c r="G233" s="60" t="s">
        <v>888</v>
      </c>
      <c r="H233" s="8">
        <v>8</v>
      </c>
      <c r="I233" s="350">
        <v>1425000</v>
      </c>
      <c r="J233" s="350">
        <f t="shared" si="11"/>
        <v>1425000</v>
      </c>
      <c r="K233" s="286" t="s">
        <v>889</v>
      </c>
      <c r="L233" s="67" t="s">
        <v>1828</v>
      </c>
      <c r="M233" s="67"/>
      <c r="N233" s="67" t="e">
        <f t="shared" si="9"/>
        <v>#VALUE!</v>
      </c>
      <c r="P233" s="67"/>
    </row>
    <row r="234" spans="1:16" s="10" customFormat="1" ht="22.5" hidden="1" customHeight="1" x14ac:dyDescent="0.25">
      <c r="A234" s="8">
        <v>231</v>
      </c>
      <c r="B234" s="9">
        <v>45173</v>
      </c>
      <c r="C234" s="58" t="s">
        <v>40</v>
      </c>
      <c r="D234" s="63" t="s">
        <v>75</v>
      </c>
      <c r="E234" s="59">
        <v>1</v>
      </c>
      <c r="F234" s="59" t="s">
        <v>42</v>
      </c>
      <c r="G234" s="60" t="s">
        <v>888</v>
      </c>
      <c r="H234" s="8">
        <v>8</v>
      </c>
      <c r="I234" s="350">
        <v>188000</v>
      </c>
      <c r="J234" s="350">
        <f t="shared" si="11"/>
        <v>188000</v>
      </c>
      <c r="K234" s="286" t="s">
        <v>889</v>
      </c>
      <c r="L234" s="67"/>
      <c r="M234" s="67"/>
      <c r="N234" s="67">
        <f t="shared" si="9"/>
        <v>0</v>
      </c>
      <c r="P234" s="67"/>
    </row>
    <row r="235" spans="1:16" s="10" customFormat="1" ht="22.5" hidden="1" customHeight="1" x14ac:dyDescent="0.25">
      <c r="A235" s="8">
        <v>232</v>
      </c>
      <c r="B235" s="9">
        <v>45173</v>
      </c>
      <c r="C235" s="58" t="s">
        <v>92</v>
      </c>
      <c r="D235" s="63" t="s">
        <v>99</v>
      </c>
      <c r="E235" s="59">
        <v>1</v>
      </c>
      <c r="F235" s="59" t="s">
        <v>39</v>
      </c>
      <c r="G235" s="60" t="s">
        <v>888</v>
      </c>
      <c r="H235" s="8">
        <v>8</v>
      </c>
      <c r="I235" s="350">
        <v>186000</v>
      </c>
      <c r="J235" s="350">
        <f t="shared" si="11"/>
        <v>186000</v>
      </c>
      <c r="K235" s="286" t="s">
        <v>889</v>
      </c>
      <c r="L235" s="67"/>
      <c r="M235" s="67"/>
      <c r="N235" s="67">
        <f t="shared" si="9"/>
        <v>0</v>
      </c>
      <c r="P235" s="67"/>
    </row>
    <row r="236" spans="1:16" s="10" customFormat="1" ht="22.5" hidden="1" customHeight="1" x14ac:dyDescent="0.25">
      <c r="A236" s="8">
        <v>233</v>
      </c>
      <c r="B236" s="9">
        <v>45173</v>
      </c>
      <c r="C236" s="58" t="s">
        <v>899</v>
      </c>
      <c r="D236" s="63" t="s">
        <v>24</v>
      </c>
      <c r="E236" s="59">
        <v>10</v>
      </c>
      <c r="F236" s="142" t="s">
        <v>42</v>
      </c>
      <c r="G236" s="60" t="s">
        <v>888</v>
      </c>
      <c r="H236" s="8">
        <v>8</v>
      </c>
      <c r="I236" s="350">
        <v>2500</v>
      </c>
      <c r="J236" s="350">
        <f t="shared" si="11"/>
        <v>25000</v>
      </c>
      <c r="K236" s="286" t="s">
        <v>889</v>
      </c>
      <c r="L236" s="67"/>
      <c r="M236" s="67"/>
      <c r="N236" s="67">
        <f t="shared" si="9"/>
        <v>0</v>
      </c>
      <c r="P236" s="67"/>
    </row>
    <row r="237" spans="1:16" s="10" customFormat="1" ht="22.5" hidden="1" customHeight="1" x14ac:dyDescent="0.25">
      <c r="A237" s="8">
        <v>234</v>
      </c>
      <c r="B237" s="9">
        <v>45173</v>
      </c>
      <c r="C237" s="58" t="s">
        <v>900</v>
      </c>
      <c r="D237" s="63" t="s">
        <v>95</v>
      </c>
      <c r="E237" s="59">
        <v>6</v>
      </c>
      <c r="F237" s="59" t="s">
        <v>42</v>
      </c>
      <c r="G237" s="60" t="s">
        <v>901</v>
      </c>
      <c r="H237" s="8">
        <v>8</v>
      </c>
      <c r="I237" s="350">
        <v>120000</v>
      </c>
      <c r="J237" s="350">
        <f t="shared" si="11"/>
        <v>720000</v>
      </c>
      <c r="K237" s="125" t="s">
        <v>902</v>
      </c>
      <c r="L237" s="67"/>
      <c r="M237" s="67"/>
      <c r="N237" s="67">
        <f t="shared" si="9"/>
        <v>0</v>
      </c>
      <c r="P237" s="67"/>
    </row>
    <row r="238" spans="1:16" s="10" customFormat="1" ht="22.5" hidden="1" customHeight="1" x14ac:dyDescent="0.25">
      <c r="A238" s="8">
        <v>235</v>
      </c>
      <c r="B238" s="9">
        <v>45173</v>
      </c>
      <c r="C238" s="58" t="s">
        <v>903</v>
      </c>
      <c r="D238" s="63" t="s">
        <v>95</v>
      </c>
      <c r="E238" s="59">
        <v>1</v>
      </c>
      <c r="F238" s="59" t="s">
        <v>42</v>
      </c>
      <c r="G238" s="60" t="s">
        <v>901</v>
      </c>
      <c r="H238" s="8">
        <v>8</v>
      </c>
      <c r="I238" s="350">
        <v>1950000</v>
      </c>
      <c r="J238" s="350">
        <f t="shared" si="11"/>
        <v>1950000</v>
      </c>
      <c r="K238" s="125" t="s">
        <v>902</v>
      </c>
      <c r="L238" s="67"/>
      <c r="M238" s="67"/>
      <c r="N238" s="67">
        <f t="shared" si="9"/>
        <v>0</v>
      </c>
      <c r="P238" s="67"/>
    </row>
    <row r="239" spans="1:16" s="10" customFormat="1" ht="22.5" hidden="1" customHeight="1" x14ac:dyDescent="0.25">
      <c r="A239" s="8">
        <v>236</v>
      </c>
      <c r="B239" s="9">
        <v>45173</v>
      </c>
      <c r="C239" s="58" t="s">
        <v>904</v>
      </c>
      <c r="D239" s="63" t="s">
        <v>95</v>
      </c>
      <c r="E239" s="59">
        <v>1</v>
      </c>
      <c r="F239" s="59" t="s">
        <v>42</v>
      </c>
      <c r="G239" s="60" t="s">
        <v>901</v>
      </c>
      <c r="H239" s="8">
        <v>8</v>
      </c>
      <c r="I239" s="350">
        <v>965000</v>
      </c>
      <c r="J239" s="350">
        <f t="shared" si="11"/>
        <v>965000</v>
      </c>
      <c r="K239" s="125" t="s">
        <v>902</v>
      </c>
      <c r="L239" s="67"/>
      <c r="M239" s="67"/>
      <c r="N239" s="67">
        <f t="shared" si="9"/>
        <v>0</v>
      </c>
      <c r="P239" s="67"/>
    </row>
    <row r="240" spans="1:16" s="10" customFormat="1" ht="22.5" hidden="1" customHeight="1" x14ac:dyDescent="0.25">
      <c r="A240" s="8">
        <v>237</v>
      </c>
      <c r="B240" s="9">
        <v>45173</v>
      </c>
      <c r="C240" s="58" t="s">
        <v>905</v>
      </c>
      <c r="D240" s="89" t="s">
        <v>95</v>
      </c>
      <c r="E240" s="59">
        <v>1</v>
      </c>
      <c r="F240" s="59" t="s">
        <v>42</v>
      </c>
      <c r="G240" s="60" t="s">
        <v>901</v>
      </c>
      <c r="H240" s="8">
        <v>8</v>
      </c>
      <c r="I240" s="350">
        <v>2100000</v>
      </c>
      <c r="J240" s="350">
        <f t="shared" si="11"/>
        <v>2100000</v>
      </c>
      <c r="K240" s="125" t="s">
        <v>902</v>
      </c>
      <c r="L240" s="67"/>
      <c r="M240" s="67"/>
      <c r="N240" s="67">
        <f t="shared" si="9"/>
        <v>0</v>
      </c>
      <c r="P240" s="67"/>
    </row>
    <row r="241" spans="1:16" s="25" customFormat="1" ht="22.5" hidden="1" customHeight="1" x14ac:dyDescent="0.25">
      <c r="A241" s="8">
        <v>238</v>
      </c>
      <c r="B241" s="315">
        <v>45173</v>
      </c>
      <c r="C241" s="210" t="s">
        <v>906</v>
      </c>
      <c r="D241" s="313" t="s">
        <v>95</v>
      </c>
      <c r="E241" s="211">
        <v>1</v>
      </c>
      <c r="F241" s="211" t="s">
        <v>43</v>
      </c>
      <c r="G241" s="316" t="s">
        <v>901</v>
      </c>
      <c r="H241" s="211">
        <v>8</v>
      </c>
      <c r="I241" s="358">
        <v>0</v>
      </c>
      <c r="J241" s="359">
        <f t="shared" si="11"/>
        <v>0</v>
      </c>
      <c r="K241" s="334" t="s">
        <v>902</v>
      </c>
      <c r="L241" s="367" t="e">
        <f>SUM(J127:J241)</f>
        <v>#VALUE!</v>
      </c>
      <c r="M241" s="367">
        <f>'[2]04 SEPTEMBER 2023'!$Z$86</f>
        <v>122266229</v>
      </c>
      <c r="N241" s="367" t="e">
        <f t="shared" si="9"/>
        <v>#VALUE!</v>
      </c>
      <c r="P241" s="343"/>
    </row>
    <row r="242" spans="1:16" s="10" customFormat="1" ht="22.5" customHeight="1" x14ac:dyDescent="0.25">
      <c r="A242" s="8">
        <v>239</v>
      </c>
      <c r="B242" s="9">
        <v>45174</v>
      </c>
      <c r="C242" s="58" t="s">
        <v>907</v>
      </c>
      <c r="D242" s="63" t="s">
        <v>116</v>
      </c>
      <c r="E242" s="59">
        <v>30</v>
      </c>
      <c r="F242" s="59" t="s">
        <v>43</v>
      </c>
      <c r="G242" s="109" t="s">
        <v>52</v>
      </c>
      <c r="H242" s="8">
        <v>402</v>
      </c>
      <c r="I242" s="350">
        <v>1200</v>
      </c>
      <c r="J242" s="350">
        <f t="shared" si="11"/>
        <v>36000</v>
      </c>
      <c r="K242" s="125"/>
      <c r="L242" s="67"/>
      <c r="M242" s="67"/>
      <c r="N242" s="67">
        <f t="shared" si="9"/>
        <v>0</v>
      </c>
      <c r="P242" s="67"/>
    </row>
    <row r="243" spans="1:16" s="10" customFormat="1" ht="22.5" customHeight="1" x14ac:dyDescent="0.25">
      <c r="A243" s="8">
        <v>240</v>
      </c>
      <c r="B243" s="9">
        <v>45174</v>
      </c>
      <c r="C243" s="58" t="s">
        <v>908</v>
      </c>
      <c r="D243" s="63" t="s">
        <v>116</v>
      </c>
      <c r="E243" s="59">
        <v>10</v>
      </c>
      <c r="F243" s="59" t="s">
        <v>43</v>
      </c>
      <c r="G243" s="109" t="s">
        <v>52</v>
      </c>
      <c r="H243" s="8">
        <v>402</v>
      </c>
      <c r="I243" s="350">
        <v>3200</v>
      </c>
      <c r="J243" s="350">
        <f t="shared" si="11"/>
        <v>32000</v>
      </c>
      <c r="K243" s="125"/>
      <c r="L243" s="67"/>
      <c r="M243" s="67"/>
      <c r="N243" s="67">
        <f t="shared" si="9"/>
        <v>0</v>
      </c>
      <c r="P243" s="67"/>
    </row>
    <row r="244" spans="1:16" s="10" customFormat="1" ht="22.5" customHeight="1" x14ac:dyDescent="0.25">
      <c r="A244" s="8">
        <v>241</v>
      </c>
      <c r="B244" s="9">
        <v>45174</v>
      </c>
      <c r="C244" s="58" t="s">
        <v>909</v>
      </c>
      <c r="D244" s="89" t="s">
        <v>116</v>
      </c>
      <c r="E244" s="59">
        <v>10</v>
      </c>
      <c r="F244" s="59" t="s">
        <v>42</v>
      </c>
      <c r="G244" s="109" t="s">
        <v>52</v>
      </c>
      <c r="H244" s="8">
        <v>402</v>
      </c>
      <c r="I244" s="350">
        <v>3900</v>
      </c>
      <c r="J244" s="350">
        <f t="shared" si="11"/>
        <v>39000</v>
      </c>
      <c r="K244" s="125"/>
      <c r="L244" s="67"/>
      <c r="M244" s="67"/>
      <c r="N244" s="67">
        <f t="shared" ref="N244:N309" si="12">L244-M244</f>
        <v>0</v>
      </c>
      <c r="P244" s="67"/>
    </row>
    <row r="245" spans="1:16" s="10" customFormat="1" ht="22.5" hidden="1" customHeight="1" x14ac:dyDescent="0.25">
      <c r="A245" s="8">
        <v>242</v>
      </c>
      <c r="B245" s="9">
        <v>45174</v>
      </c>
      <c r="C245" s="58" t="s">
        <v>910</v>
      </c>
      <c r="D245" s="63" t="s">
        <v>115</v>
      </c>
      <c r="E245" s="59">
        <v>5</v>
      </c>
      <c r="F245" s="59" t="s">
        <v>45</v>
      </c>
      <c r="G245" s="109" t="s">
        <v>762</v>
      </c>
      <c r="H245" s="8">
        <v>0</v>
      </c>
      <c r="I245" s="351">
        <v>4000</v>
      </c>
      <c r="J245" s="350">
        <f t="shared" si="11"/>
        <v>20000</v>
      </c>
      <c r="K245" s="125"/>
      <c r="L245" s="67"/>
      <c r="M245" s="67"/>
      <c r="N245" s="67">
        <f t="shared" si="12"/>
        <v>0</v>
      </c>
      <c r="P245" s="67"/>
    </row>
    <row r="246" spans="1:16" s="10" customFormat="1" ht="22.5" hidden="1" customHeight="1" x14ac:dyDescent="0.25">
      <c r="A246" s="8">
        <v>243</v>
      </c>
      <c r="B246" s="9">
        <v>45174</v>
      </c>
      <c r="C246" s="58" t="s">
        <v>911</v>
      </c>
      <c r="D246" s="63" t="s">
        <v>137</v>
      </c>
      <c r="E246" s="59">
        <v>2</v>
      </c>
      <c r="F246" s="59" t="s">
        <v>42</v>
      </c>
      <c r="G246" s="109" t="s">
        <v>762</v>
      </c>
      <c r="H246" s="8">
        <v>0</v>
      </c>
      <c r="I246" s="350">
        <v>49000</v>
      </c>
      <c r="J246" s="350">
        <f t="shared" si="11"/>
        <v>98000</v>
      </c>
      <c r="K246" s="125"/>
      <c r="L246" s="67"/>
      <c r="M246" s="67"/>
      <c r="N246" s="67">
        <f t="shared" si="12"/>
        <v>0</v>
      </c>
      <c r="P246" s="67"/>
    </row>
    <row r="247" spans="1:16" s="10" customFormat="1" ht="22.5" hidden="1" customHeight="1" x14ac:dyDescent="0.25">
      <c r="A247" s="8">
        <v>244</v>
      </c>
      <c r="B247" s="9">
        <v>45174</v>
      </c>
      <c r="C247" s="58" t="s">
        <v>604</v>
      </c>
      <c r="D247" s="63" t="s">
        <v>115</v>
      </c>
      <c r="E247" s="59">
        <v>2</v>
      </c>
      <c r="F247" s="59" t="s">
        <v>42</v>
      </c>
      <c r="G247" s="109" t="s">
        <v>762</v>
      </c>
      <c r="H247" s="8">
        <v>0</v>
      </c>
      <c r="I247" s="350">
        <v>55000</v>
      </c>
      <c r="J247" s="350">
        <f t="shared" si="11"/>
        <v>110000</v>
      </c>
      <c r="K247" s="125"/>
      <c r="L247" s="67"/>
      <c r="M247" s="67"/>
      <c r="N247" s="67">
        <f t="shared" si="12"/>
        <v>0</v>
      </c>
      <c r="P247" s="67"/>
    </row>
    <row r="248" spans="1:16" s="10" customFormat="1" ht="22.5" hidden="1" customHeight="1" x14ac:dyDescent="0.25">
      <c r="A248" s="8">
        <v>245</v>
      </c>
      <c r="B248" s="9">
        <v>45174</v>
      </c>
      <c r="C248" s="58" t="s">
        <v>912</v>
      </c>
      <c r="D248" s="63" t="s">
        <v>115</v>
      </c>
      <c r="E248" s="59">
        <v>5</v>
      </c>
      <c r="F248" s="59" t="s">
        <v>42</v>
      </c>
      <c r="G248" s="109" t="s">
        <v>762</v>
      </c>
      <c r="H248" s="8">
        <v>0</v>
      </c>
      <c r="I248" s="350">
        <v>3000</v>
      </c>
      <c r="J248" s="350">
        <f t="shared" si="11"/>
        <v>15000</v>
      </c>
      <c r="K248" s="125"/>
      <c r="L248" s="67"/>
      <c r="M248" s="67"/>
      <c r="N248" s="67">
        <f t="shared" si="12"/>
        <v>0</v>
      </c>
      <c r="P248" s="67"/>
    </row>
    <row r="249" spans="1:16" s="10" customFormat="1" ht="22.5" customHeight="1" x14ac:dyDescent="0.25">
      <c r="A249" s="8">
        <v>246</v>
      </c>
      <c r="B249" s="9">
        <v>45174</v>
      </c>
      <c r="C249" s="57" t="s">
        <v>913</v>
      </c>
      <c r="D249" s="63" t="s">
        <v>50</v>
      </c>
      <c r="E249" s="101" t="s">
        <v>109</v>
      </c>
      <c r="F249" s="174" t="s">
        <v>42</v>
      </c>
      <c r="G249" s="109" t="s">
        <v>33</v>
      </c>
      <c r="H249" s="8">
        <v>103</v>
      </c>
      <c r="I249" s="354">
        <v>20000</v>
      </c>
      <c r="J249" s="350">
        <f t="shared" si="11"/>
        <v>20000</v>
      </c>
      <c r="K249" s="125"/>
      <c r="L249" s="67"/>
      <c r="M249" s="67"/>
      <c r="N249" s="67">
        <f t="shared" si="12"/>
        <v>0</v>
      </c>
      <c r="P249" s="67"/>
    </row>
    <row r="250" spans="1:16" s="10" customFormat="1" ht="22.5" customHeight="1" x14ac:dyDescent="0.25">
      <c r="A250" s="8">
        <v>247</v>
      </c>
      <c r="B250" s="9">
        <v>45174</v>
      </c>
      <c r="C250" s="58" t="s">
        <v>93</v>
      </c>
      <c r="D250" s="63" t="s">
        <v>60</v>
      </c>
      <c r="E250" s="59">
        <v>1</v>
      </c>
      <c r="F250" s="142" t="s">
        <v>39</v>
      </c>
      <c r="G250" s="109" t="s">
        <v>17</v>
      </c>
      <c r="H250" s="8">
        <v>114</v>
      </c>
      <c r="I250" s="350">
        <v>900000</v>
      </c>
      <c r="J250" s="350">
        <f t="shared" si="11"/>
        <v>900000</v>
      </c>
      <c r="K250" s="125" t="s">
        <v>914</v>
      </c>
      <c r="L250" s="67"/>
      <c r="M250" s="67"/>
      <c r="N250" s="67">
        <f t="shared" si="12"/>
        <v>0</v>
      </c>
      <c r="P250" s="67"/>
    </row>
    <row r="251" spans="1:16" s="10" customFormat="1" ht="22.5" customHeight="1" x14ac:dyDescent="0.25">
      <c r="A251" s="8">
        <v>248</v>
      </c>
      <c r="B251" s="9">
        <v>45174</v>
      </c>
      <c r="C251" s="57" t="s">
        <v>1836</v>
      </c>
      <c r="D251" s="63" t="s">
        <v>915</v>
      </c>
      <c r="E251" s="59">
        <v>1</v>
      </c>
      <c r="F251" s="59" t="s">
        <v>42</v>
      </c>
      <c r="G251" s="109" t="s">
        <v>17</v>
      </c>
      <c r="H251" s="8">
        <v>114</v>
      </c>
      <c r="I251" s="350">
        <v>1050000</v>
      </c>
      <c r="J251" s="350">
        <f t="shared" si="11"/>
        <v>1050000</v>
      </c>
      <c r="K251" s="125" t="s">
        <v>916</v>
      </c>
      <c r="L251" s="67" t="s">
        <v>1746</v>
      </c>
      <c r="M251" s="67"/>
      <c r="N251" s="67" t="e">
        <f t="shared" si="12"/>
        <v>#VALUE!</v>
      </c>
      <c r="P251" s="67"/>
    </row>
    <row r="252" spans="1:16" s="10" customFormat="1" ht="22.5" hidden="1" customHeight="1" x14ac:dyDescent="0.25">
      <c r="A252" s="8">
        <v>249</v>
      </c>
      <c r="B252" s="9">
        <v>45174</v>
      </c>
      <c r="C252" s="57" t="s">
        <v>81</v>
      </c>
      <c r="D252" s="89" t="s">
        <v>72</v>
      </c>
      <c r="E252" s="59">
        <v>4</v>
      </c>
      <c r="F252" s="59" t="s">
        <v>41</v>
      </c>
      <c r="G252" s="109" t="s">
        <v>67</v>
      </c>
      <c r="H252" s="8">
        <v>1</v>
      </c>
      <c r="I252" s="350">
        <v>31000</v>
      </c>
      <c r="J252" s="350">
        <f t="shared" si="11"/>
        <v>124000</v>
      </c>
      <c r="K252" s="125"/>
      <c r="L252" s="67"/>
      <c r="M252" s="67"/>
      <c r="N252" s="67">
        <f t="shared" si="12"/>
        <v>0</v>
      </c>
      <c r="P252" s="67"/>
    </row>
    <row r="253" spans="1:16" s="10" customFormat="1" ht="22.5" hidden="1" customHeight="1" x14ac:dyDescent="0.25">
      <c r="A253" s="8">
        <v>250</v>
      </c>
      <c r="B253" s="9">
        <v>45174</v>
      </c>
      <c r="C253" s="58" t="s">
        <v>58</v>
      </c>
      <c r="D253" s="63" t="s">
        <v>59</v>
      </c>
      <c r="E253" s="59">
        <v>3</v>
      </c>
      <c r="F253" s="59" t="s">
        <v>41</v>
      </c>
      <c r="G253" s="109" t="s">
        <v>67</v>
      </c>
      <c r="H253" s="8">
        <v>1</v>
      </c>
      <c r="I253" s="351">
        <v>29000</v>
      </c>
      <c r="J253" s="350">
        <f t="shared" si="11"/>
        <v>87000</v>
      </c>
      <c r="K253" s="125"/>
      <c r="L253" s="67"/>
      <c r="M253" s="67"/>
      <c r="N253" s="67">
        <f t="shared" si="12"/>
        <v>0</v>
      </c>
      <c r="P253" s="67"/>
    </row>
    <row r="254" spans="1:16" s="10" customFormat="1" ht="22.5" hidden="1" customHeight="1" x14ac:dyDescent="0.25">
      <c r="A254" s="8">
        <v>251</v>
      </c>
      <c r="B254" s="9">
        <v>45174</v>
      </c>
      <c r="C254" s="58" t="s">
        <v>644</v>
      </c>
      <c r="D254" s="63" t="s">
        <v>50</v>
      </c>
      <c r="E254" s="59">
        <v>1</v>
      </c>
      <c r="F254" s="59" t="s">
        <v>42</v>
      </c>
      <c r="G254" s="60" t="s">
        <v>786</v>
      </c>
      <c r="H254" s="8">
        <v>137</v>
      </c>
      <c r="I254" s="350">
        <v>175000</v>
      </c>
      <c r="J254" s="350">
        <f t="shared" si="11"/>
        <v>175000</v>
      </c>
      <c r="K254" s="125"/>
      <c r="L254" s="67"/>
      <c r="M254" s="67"/>
      <c r="N254" s="67">
        <f t="shared" si="12"/>
        <v>0</v>
      </c>
      <c r="P254" s="67"/>
    </row>
    <row r="255" spans="1:16" s="10" customFormat="1" ht="22.5" hidden="1" customHeight="1" x14ac:dyDescent="0.25">
      <c r="A255" s="8">
        <v>252</v>
      </c>
      <c r="B255" s="9">
        <v>45174</v>
      </c>
      <c r="C255" s="57" t="s">
        <v>722</v>
      </c>
      <c r="D255" s="63" t="s">
        <v>50</v>
      </c>
      <c r="E255" s="59">
        <v>1</v>
      </c>
      <c r="F255" s="59" t="s">
        <v>42</v>
      </c>
      <c r="G255" s="60" t="s">
        <v>786</v>
      </c>
      <c r="H255" s="8">
        <v>137</v>
      </c>
      <c r="I255" s="350">
        <v>70000</v>
      </c>
      <c r="J255" s="350">
        <f t="shared" si="11"/>
        <v>70000</v>
      </c>
      <c r="K255" s="125"/>
      <c r="L255" s="67"/>
      <c r="M255" s="67"/>
      <c r="N255" s="67">
        <f t="shared" si="12"/>
        <v>0</v>
      </c>
      <c r="P255" s="67"/>
    </row>
    <row r="256" spans="1:16" s="10" customFormat="1" ht="22.5" hidden="1" customHeight="1" x14ac:dyDescent="0.25">
      <c r="A256" s="8">
        <v>253</v>
      </c>
      <c r="B256" s="9">
        <v>45174</v>
      </c>
      <c r="C256" s="58" t="s">
        <v>917</v>
      </c>
      <c r="D256" s="63" t="s">
        <v>50</v>
      </c>
      <c r="E256" s="59">
        <v>1</v>
      </c>
      <c r="F256" s="59" t="s">
        <v>42</v>
      </c>
      <c r="G256" s="60" t="s">
        <v>786</v>
      </c>
      <c r="H256" s="8">
        <v>137</v>
      </c>
      <c r="I256" s="350">
        <v>70000</v>
      </c>
      <c r="J256" s="352">
        <f t="shared" si="11"/>
        <v>70000</v>
      </c>
      <c r="K256" s="125"/>
      <c r="L256" s="67"/>
      <c r="M256" s="67"/>
      <c r="N256" s="67">
        <f t="shared" si="12"/>
        <v>0</v>
      </c>
      <c r="P256" s="67"/>
    </row>
    <row r="257" spans="1:16" s="10" customFormat="1" ht="22.5" hidden="1" customHeight="1" x14ac:dyDescent="0.25">
      <c r="A257" s="8">
        <v>254</v>
      </c>
      <c r="B257" s="9">
        <v>45174</v>
      </c>
      <c r="C257" s="57" t="s">
        <v>918</v>
      </c>
      <c r="D257" s="89" t="s">
        <v>833</v>
      </c>
      <c r="E257" s="59">
        <v>1</v>
      </c>
      <c r="F257" s="174" t="s">
        <v>42</v>
      </c>
      <c r="G257" s="60" t="s">
        <v>786</v>
      </c>
      <c r="H257" s="8">
        <v>137</v>
      </c>
      <c r="I257" s="350">
        <v>4200000</v>
      </c>
      <c r="J257" s="350">
        <f t="shared" si="11"/>
        <v>4200000</v>
      </c>
      <c r="K257" s="125"/>
      <c r="L257" s="67"/>
      <c r="M257" s="67"/>
      <c r="N257" s="67">
        <f t="shared" si="12"/>
        <v>0</v>
      </c>
      <c r="P257" s="67"/>
    </row>
    <row r="258" spans="1:16" s="10" customFormat="1" ht="22.5" customHeight="1" x14ac:dyDescent="0.25">
      <c r="A258" s="8">
        <v>255</v>
      </c>
      <c r="B258" s="9">
        <v>45174</v>
      </c>
      <c r="C258" s="58" t="s">
        <v>610</v>
      </c>
      <c r="D258" s="63" t="s">
        <v>123</v>
      </c>
      <c r="E258" s="59">
        <v>3</v>
      </c>
      <c r="F258" s="59" t="s">
        <v>42</v>
      </c>
      <c r="G258" s="109" t="s">
        <v>490</v>
      </c>
      <c r="H258" s="8">
        <v>308</v>
      </c>
      <c r="I258" s="350">
        <v>10000</v>
      </c>
      <c r="J258" s="350">
        <f t="shared" si="11"/>
        <v>30000</v>
      </c>
      <c r="K258" s="125"/>
      <c r="L258" s="67"/>
      <c r="M258" s="67"/>
      <c r="N258" s="67">
        <f t="shared" si="12"/>
        <v>0</v>
      </c>
      <c r="P258" s="67"/>
    </row>
    <row r="259" spans="1:16" s="10" customFormat="1" ht="22.5" customHeight="1" x14ac:dyDescent="0.25">
      <c r="A259" s="8">
        <v>256</v>
      </c>
      <c r="B259" s="9">
        <v>45174</v>
      </c>
      <c r="C259" s="58" t="s">
        <v>599</v>
      </c>
      <c r="D259" s="63" t="s">
        <v>115</v>
      </c>
      <c r="E259" s="59">
        <v>23</v>
      </c>
      <c r="F259" s="59" t="s">
        <v>39</v>
      </c>
      <c r="G259" s="109" t="s">
        <v>490</v>
      </c>
      <c r="H259" s="8">
        <v>308</v>
      </c>
      <c r="I259" s="350">
        <v>2000</v>
      </c>
      <c r="J259" s="350">
        <f t="shared" si="11"/>
        <v>46000</v>
      </c>
      <c r="K259" s="125"/>
      <c r="L259" s="67"/>
      <c r="M259" s="67"/>
      <c r="N259" s="67">
        <f t="shared" si="12"/>
        <v>0</v>
      </c>
      <c r="P259" s="67"/>
    </row>
    <row r="260" spans="1:16" s="10" customFormat="1" ht="22.5" customHeight="1" x14ac:dyDescent="0.25">
      <c r="A260" s="8">
        <v>257</v>
      </c>
      <c r="B260" s="9">
        <v>45174</v>
      </c>
      <c r="C260" s="58" t="s">
        <v>611</v>
      </c>
      <c r="D260" s="63" t="s">
        <v>123</v>
      </c>
      <c r="E260" s="59">
        <v>2</v>
      </c>
      <c r="F260" s="59" t="s">
        <v>45</v>
      </c>
      <c r="G260" s="109" t="s">
        <v>490</v>
      </c>
      <c r="H260" s="8">
        <v>308</v>
      </c>
      <c r="I260" s="350">
        <v>3000</v>
      </c>
      <c r="J260" s="350">
        <f t="shared" si="11"/>
        <v>6000</v>
      </c>
      <c r="K260" s="125"/>
      <c r="L260" s="67"/>
      <c r="M260" s="67"/>
      <c r="N260" s="67">
        <f t="shared" si="12"/>
        <v>0</v>
      </c>
      <c r="P260" s="67"/>
    </row>
    <row r="261" spans="1:16" s="10" customFormat="1" ht="22.5" customHeight="1" x14ac:dyDescent="0.25">
      <c r="A261" s="8">
        <v>258</v>
      </c>
      <c r="B261" s="9">
        <v>45174</v>
      </c>
      <c r="C261" s="58" t="s">
        <v>919</v>
      </c>
      <c r="D261" s="63" t="s">
        <v>96</v>
      </c>
      <c r="E261" s="59">
        <v>1</v>
      </c>
      <c r="F261" s="59" t="s">
        <v>42</v>
      </c>
      <c r="G261" s="109" t="s">
        <v>133</v>
      </c>
      <c r="H261" s="8">
        <v>306</v>
      </c>
      <c r="I261" s="350">
        <v>40000</v>
      </c>
      <c r="J261" s="350">
        <f t="shared" si="11"/>
        <v>40000</v>
      </c>
      <c r="K261" s="63" t="s">
        <v>920</v>
      </c>
      <c r="L261" s="67"/>
      <c r="M261" s="67"/>
      <c r="N261" s="67">
        <f t="shared" si="12"/>
        <v>0</v>
      </c>
      <c r="P261" s="67"/>
    </row>
    <row r="262" spans="1:16" s="10" customFormat="1" ht="22.5" customHeight="1" x14ac:dyDescent="0.25">
      <c r="A262" s="8">
        <v>259</v>
      </c>
      <c r="B262" s="9">
        <v>45174</v>
      </c>
      <c r="C262" s="58" t="s">
        <v>174</v>
      </c>
      <c r="D262" s="63" t="s">
        <v>79</v>
      </c>
      <c r="E262" s="101">
        <v>1</v>
      </c>
      <c r="F262" s="142" t="s">
        <v>42</v>
      </c>
      <c r="G262" s="109" t="s">
        <v>598</v>
      </c>
      <c r="H262" s="8">
        <v>302</v>
      </c>
      <c r="I262" s="356">
        <v>460000</v>
      </c>
      <c r="J262" s="350">
        <f t="shared" si="11"/>
        <v>460000</v>
      </c>
      <c r="K262" s="125"/>
      <c r="L262" s="67"/>
      <c r="M262" s="67"/>
      <c r="N262" s="67">
        <f t="shared" si="12"/>
        <v>0</v>
      </c>
      <c r="P262" s="67"/>
    </row>
    <row r="263" spans="1:16" s="10" customFormat="1" ht="22.5" customHeight="1" x14ac:dyDescent="0.25">
      <c r="A263" s="8">
        <v>260</v>
      </c>
      <c r="B263" s="9">
        <v>45174</v>
      </c>
      <c r="C263" s="58" t="s">
        <v>119</v>
      </c>
      <c r="D263" s="339" t="s">
        <v>534</v>
      </c>
      <c r="E263" s="59">
        <v>11</v>
      </c>
      <c r="F263" s="174" t="s">
        <v>42</v>
      </c>
      <c r="G263" s="109" t="s">
        <v>598</v>
      </c>
      <c r="H263" s="8">
        <v>302</v>
      </c>
      <c r="I263" s="350">
        <v>1565</v>
      </c>
      <c r="J263" s="352">
        <f t="shared" si="11"/>
        <v>17215</v>
      </c>
      <c r="K263" s="125"/>
      <c r="L263" s="67"/>
      <c r="M263" s="67"/>
      <c r="N263" s="67">
        <f t="shared" si="12"/>
        <v>0</v>
      </c>
      <c r="P263" s="67"/>
    </row>
    <row r="264" spans="1:16" s="10" customFormat="1" ht="22.5" customHeight="1" x14ac:dyDescent="0.25">
      <c r="A264" s="8">
        <v>261</v>
      </c>
      <c r="B264" s="9">
        <v>45174</v>
      </c>
      <c r="C264" s="57" t="s">
        <v>1850</v>
      </c>
      <c r="D264" s="58" t="s">
        <v>1851</v>
      </c>
      <c r="E264" s="59">
        <v>1</v>
      </c>
      <c r="F264" s="59" t="s">
        <v>43</v>
      </c>
      <c r="G264" s="203" t="s">
        <v>19</v>
      </c>
      <c r="H264" s="8">
        <v>102</v>
      </c>
      <c r="I264" s="376">
        <v>310000</v>
      </c>
      <c r="J264" s="33">
        <f>I264*E264</f>
        <v>310000</v>
      </c>
      <c r="K264" s="61"/>
      <c r="L264" s="67"/>
      <c r="M264" s="67"/>
      <c r="N264" s="67"/>
      <c r="P264" s="67"/>
    </row>
    <row r="265" spans="1:16" s="10" customFormat="1" ht="22.5" customHeight="1" x14ac:dyDescent="0.25">
      <c r="A265" s="8">
        <v>262</v>
      </c>
      <c r="B265" s="9">
        <v>45174</v>
      </c>
      <c r="C265" s="58" t="s">
        <v>1852</v>
      </c>
      <c r="D265" s="58" t="s">
        <v>1853</v>
      </c>
      <c r="E265" s="101" t="s">
        <v>110</v>
      </c>
      <c r="F265" s="101" t="s">
        <v>42</v>
      </c>
      <c r="G265" s="203" t="s">
        <v>802</v>
      </c>
      <c r="H265" s="8">
        <v>132</v>
      </c>
      <c r="I265" s="376">
        <v>45000</v>
      </c>
      <c r="J265" s="33">
        <f>I265*E265</f>
        <v>90000</v>
      </c>
      <c r="K265" s="61"/>
      <c r="L265" s="67"/>
      <c r="M265" s="67"/>
      <c r="N265" s="67"/>
      <c r="P265" s="67"/>
    </row>
    <row r="266" spans="1:16" s="10" customFormat="1" ht="22.5" hidden="1" customHeight="1" x14ac:dyDescent="0.25">
      <c r="A266" s="8">
        <v>263</v>
      </c>
      <c r="B266" s="9">
        <v>45174</v>
      </c>
      <c r="C266" s="58" t="s">
        <v>921</v>
      </c>
      <c r="D266" s="63" t="s">
        <v>482</v>
      </c>
      <c r="E266" s="59">
        <v>1</v>
      </c>
      <c r="F266" s="59" t="s">
        <v>42</v>
      </c>
      <c r="G266" s="60" t="s">
        <v>629</v>
      </c>
      <c r="H266" s="195" t="s">
        <v>694</v>
      </c>
      <c r="I266" s="350">
        <v>125000</v>
      </c>
      <c r="J266" s="350">
        <f t="shared" si="11"/>
        <v>125000</v>
      </c>
      <c r="K266" s="125"/>
      <c r="L266" s="67"/>
      <c r="M266" s="67"/>
      <c r="N266" s="67">
        <f t="shared" si="12"/>
        <v>0</v>
      </c>
      <c r="P266" s="67"/>
    </row>
    <row r="267" spans="1:16" s="10" customFormat="1" ht="22.5" hidden="1" customHeight="1" x14ac:dyDescent="0.25">
      <c r="A267" s="8">
        <v>264</v>
      </c>
      <c r="B267" s="9">
        <v>45174</v>
      </c>
      <c r="C267" s="58" t="s">
        <v>922</v>
      </c>
      <c r="D267" s="63" t="s">
        <v>482</v>
      </c>
      <c r="E267" s="59">
        <v>1</v>
      </c>
      <c r="F267" s="59" t="s">
        <v>42</v>
      </c>
      <c r="G267" s="60" t="s">
        <v>629</v>
      </c>
      <c r="H267" s="195" t="s">
        <v>694</v>
      </c>
      <c r="I267" s="350">
        <v>35000</v>
      </c>
      <c r="J267" s="350">
        <f t="shared" si="11"/>
        <v>35000</v>
      </c>
      <c r="K267" s="125"/>
      <c r="L267" s="67"/>
      <c r="M267" s="67"/>
      <c r="N267" s="67">
        <f t="shared" si="12"/>
        <v>0</v>
      </c>
      <c r="P267" s="67"/>
    </row>
    <row r="268" spans="1:16" s="10" customFormat="1" ht="22.5" hidden="1" customHeight="1" x14ac:dyDescent="0.25">
      <c r="A268" s="8">
        <v>265</v>
      </c>
      <c r="B268" s="9">
        <v>45174</v>
      </c>
      <c r="C268" s="58" t="s">
        <v>923</v>
      </c>
      <c r="D268" s="63" t="s">
        <v>924</v>
      </c>
      <c r="E268" s="59">
        <v>2</v>
      </c>
      <c r="F268" s="59" t="s">
        <v>42</v>
      </c>
      <c r="G268" s="60" t="s">
        <v>629</v>
      </c>
      <c r="H268" s="195" t="s">
        <v>694</v>
      </c>
      <c r="I268" s="350">
        <v>425000</v>
      </c>
      <c r="J268" s="350">
        <f t="shared" si="11"/>
        <v>850000</v>
      </c>
      <c r="K268" s="125"/>
      <c r="L268" s="67"/>
      <c r="M268" s="67"/>
      <c r="N268" s="67">
        <f t="shared" si="12"/>
        <v>0</v>
      </c>
      <c r="P268" s="67"/>
    </row>
    <row r="269" spans="1:16" s="10" customFormat="1" ht="22.5" hidden="1" customHeight="1" x14ac:dyDescent="0.25">
      <c r="A269" s="8">
        <v>266</v>
      </c>
      <c r="B269" s="9">
        <v>45174</v>
      </c>
      <c r="C269" s="58" t="s">
        <v>925</v>
      </c>
      <c r="D269" s="338" t="s">
        <v>482</v>
      </c>
      <c r="E269" s="59">
        <v>1</v>
      </c>
      <c r="F269" s="142" t="s">
        <v>42</v>
      </c>
      <c r="G269" s="60" t="s">
        <v>629</v>
      </c>
      <c r="H269" s="195" t="s">
        <v>694</v>
      </c>
      <c r="I269" s="350">
        <v>130000</v>
      </c>
      <c r="J269" s="350">
        <f t="shared" si="11"/>
        <v>130000</v>
      </c>
      <c r="K269" s="125"/>
      <c r="L269" s="67"/>
      <c r="M269" s="67"/>
      <c r="N269" s="67">
        <f t="shared" si="12"/>
        <v>0</v>
      </c>
      <c r="P269" s="67"/>
    </row>
    <row r="270" spans="1:16" s="10" customFormat="1" ht="22.5" hidden="1" customHeight="1" x14ac:dyDescent="0.25">
      <c r="A270" s="8">
        <v>267</v>
      </c>
      <c r="B270" s="9">
        <v>45174</v>
      </c>
      <c r="C270" s="58" t="s">
        <v>926</v>
      </c>
      <c r="D270" s="63" t="s">
        <v>924</v>
      </c>
      <c r="E270" s="59">
        <v>2</v>
      </c>
      <c r="F270" s="59" t="s">
        <v>42</v>
      </c>
      <c r="G270" s="60" t="s">
        <v>629</v>
      </c>
      <c r="H270" s="195" t="s">
        <v>694</v>
      </c>
      <c r="I270" s="354">
        <v>35000</v>
      </c>
      <c r="J270" s="350">
        <f t="shared" si="11"/>
        <v>70000</v>
      </c>
      <c r="K270" s="125"/>
      <c r="L270" s="67"/>
      <c r="M270" s="67"/>
      <c r="N270" s="67">
        <f t="shared" si="12"/>
        <v>0</v>
      </c>
      <c r="P270" s="67"/>
    </row>
    <row r="271" spans="1:16" s="10" customFormat="1" ht="22.5" hidden="1" customHeight="1" x14ac:dyDescent="0.25">
      <c r="A271" s="8">
        <v>268</v>
      </c>
      <c r="B271" s="9">
        <v>45174</v>
      </c>
      <c r="C271" s="62" t="s">
        <v>927</v>
      </c>
      <c r="D271" s="63" t="s">
        <v>924</v>
      </c>
      <c r="E271" s="59">
        <v>1</v>
      </c>
      <c r="F271" s="59" t="s">
        <v>42</v>
      </c>
      <c r="G271" s="60" t="s">
        <v>629</v>
      </c>
      <c r="H271" s="195" t="s">
        <v>694</v>
      </c>
      <c r="I271" s="354">
        <v>25000</v>
      </c>
      <c r="J271" s="350">
        <f t="shared" si="11"/>
        <v>25000</v>
      </c>
      <c r="K271" s="125"/>
      <c r="L271" s="67"/>
      <c r="M271" s="67"/>
      <c r="N271" s="67">
        <f t="shared" si="12"/>
        <v>0</v>
      </c>
      <c r="P271" s="67"/>
    </row>
    <row r="272" spans="1:16" s="10" customFormat="1" ht="22.5" hidden="1" customHeight="1" x14ac:dyDescent="0.25">
      <c r="A272" s="8">
        <v>269</v>
      </c>
      <c r="B272" s="9">
        <v>45174</v>
      </c>
      <c r="C272" s="57" t="s">
        <v>81</v>
      </c>
      <c r="D272" s="63" t="s">
        <v>72</v>
      </c>
      <c r="E272" s="100" t="s">
        <v>109</v>
      </c>
      <c r="F272" s="101" t="s">
        <v>61</v>
      </c>
      <c r="G272" s="60" t="s">
        <v>32</v>
      </c>
      <c r="H272" s="8">
        <v>3</v>
      </c>
      <c r="I272" s="350">
        <v>6350000</v>
      </c>
      <c r="J272" s="350">
        <f t="shared" si="11"/>
        <v>6350000</v>
      </c>
      <c r="K272" s="286" t="s">
        <v>928</v>
      </c>
      <c r="L272" s="67"/>
      <c r="M272" s="67"/>
      <c r="N272" s="67">
        <f t="shared" si="12"/>
        <v>0</v>
      </c>
      <c r="P272" s="67"/>
    </row>
    <row r="273" spans="1:16" s="10" customFormat="1" ht="22.5" hidden="1" customHeight="1" x14ac:dyDescent="0.25">
      <c r="A273" s="8">
        <v>270</v>
      </c>
      <c r="B273" s="9">
        <v>45174</v>
      </c>
      <c r="C273" s="57" t="s">
        <v>81</v>
      </c>
      <c r="D273" s="89" t="s">
        <v>72</v>
      </c>
      <c r="E273" s="59">
        <v>10</v>
      </c>
      <c r="F273" s="59" t="s">
        <v>41</v>
      </c>
      <c r="G273" s="60" t="s">
        <v>32</v>
      </c>
      <c r="H273" s="8">
        <v>3</v>
      </c>
      <c r="I273" s="350">
        <v>31000</v>
      </c>
      <c r="J273" s="350">
        <f t="shared" si="11"/>
        <v>310000</v>
      </c>
      <c r="K273" s="286" t="s">
        <v>928</v>
      </c>
      <c r="L273" s="67"/>
      <c r="M273" s="67"/>
      <c r="N273" s="67">
        <f t="shared" si="12"/>
        <v>0</v>
      </c>
      <c r="P273" s="67"/>
    </row>
    <row r="274" spans="1:16" s="10" customFormat="1" ht="22.5" hidden="1" customHeight="1" x14ac:dyDescent="0.25">
      <c r="A274" s="8">
        <v>271</v>
      </c>
      <c r="B274" s="9">
        <v>45174</v>
      </c>
      <c r="C274" s="62" t="s">
        <v>929</v>
      </c>
      <c r="D274" s="63" t="s">
        <v>553</v>
      </c>
      <c r="E274" s="59">
        <v>2</v>
      </c>
      <c r="F274" s="59" t="s">
        <v>39</v>
      </c>
      <c r="G274" s="60" t="s">
        <v>471</v>
      </c>
      <c r="H274" s="8">
        <v>4</v>
      </c>
      <c r="I274" s="350">
        <v>434000</v>
      </c>
      <c r="J274" s="350">
        <f t="shared" si="11"/>
        <v>868000</v>
      </c>
      <c r="K274" s="125" t="s">
        <v>930</v>
      </c>
      <c r="L274" s="67"/>
      <c r="M274" s="67"/>
      <c r="N274" s="67">
        <f t="shared" si="12"/>
        <v>0</v>
      </c>
      <c r="P274" s="67"/>
    </row>
    <row r="275" spans="1:16" s="10" customFormat="1" ht="22.5" hidden="1" customHeight="1" x14ac:dyDescent="0.25">
      <c r="A275" s="8">
        <v>272</v>
      </c>
      <c r="B275" s="9">
        <v>45174</v>
      </c>
      <c r="C275" s="58" t="s">
        <v>931</v>
      </c>
      <c r="D275" s="63" t="s">
        <v>553</v>
      </c>
      <c r="E275" s="59">
        <v>3</v>
      </c>
      <c r="F275" s="142" t="s">
        <v>39</v>
      </c>
      <c r="G275" s="60" t="s">
        <v>471</v>
      </c>
      <c r="H275" s="8">
        <v>4</v>
      </c>
      <c r="I275" s="350">
        <v>591000</v>
      </c>
      <c r="J275" s="350">
        <f t="shared" si="11"/>
        <v>1773000</v>
      </c>
      <c r="K275" s="125" t="s">
        <v>930</v>
      </c>
      <c r="L275" s="67"/>
      <c r="M275" s="67"/>
      <c r="N275" s="67">
        <f t="shared" si="12"/>
        <v>0</v>
      </c>
      <c r="P275" s="67"/>
    </row>
    <row r="276" spans="1:16" s="10" customFormat="1" ht="22.5" hidden="1" customHeight="1" x14ac:dyDescent="0.25">
      <c r="A276" s="8">
        <v>273</v>
      </c>
      <c r="B276" s="9">
        <v>45174</v>
      </c>
      <c r="C276" s="58" t="s">
        <v>932</v>
      </c>
      <c r="D276" s="63" t="s">
        <v>553</v>
      </c>
      <c r="E276" s="59">
        <v>10</v>
      </c>
      <c r="F276" s="59" t="s">
        <v>45</v>
      </c>
      <c r="G276" s="60" t="s">
        <v>471</v>
      </c>
      <c r="H276" s="8">
        <v>4</v>
      </c>
      <c r="I276" s="350">
        <v>18500</v>
      </c>
      <c r="J276" s="350">
        <f t="shared" si="11"/>
        <v>185000</v>
      </c>
      <c r="K276" s="125" t="s">
        <v>930</v>
      </c>
      <c r="L276" s="67"/>
      <c r="M276" s="67"/>
      <c r="N276" s="67">
        <f t="shared" si="12"/>
        <v>0</v>
      </c>
      <c r="P276" s="67"/>
    </row>
    <row r="277" spans="1:16" s="10" customFormat="1" ht="22.5" hidden="1" customHeight="1" x14ac:dyDescent="0.25">
      <c r="A277" s="8">
        <v>274</v>
      </c>
      <c r="B277" s="9">
        <v>45174</v>
      </c>
      <c r="C277" s="58" t="s">
        <v>933</v>
      </c>
      <c r="D277" s="63" t="s">
        <v>553</v>
      </c>
      <c r="E277" s="59">
        <v>2</v>
      </c>
      <c r="F277" s="59" t="s">
        <v>42</v>
      </c>
      <c r="G277" s="60" t="s">
        <v>471</v>
      </c>
      <c r="H277" s="8">
        <v>4</v>
      </c>
      <c r="I277" s="350">
        <v>298000</v>
      </c>
      <c r="J277" s="350">
        <f t="shared" si="11"/>
        <v>596000</v>
      </c>
      <c r="K277" s="125" t="s">
        <v>930</v>
      </c>
      <c r="L277" s="67"/>
      <c r="M277" s="67"/>
      <c r="N277" s="67">
        <f t="shared" si="12"/>
        <v>0</v>
      </c>
      <c r="P277" s="67"/>
    </row>
    <row r="278" spans="1:16" s="10" customFormat="1" ht="22.5" hidden="1" customHeight="1" x14ac:dyDescent="0.25">
      <c r="A278" s="8">
        <v>275</v>
      </c>
      <c r="B278" s="9">
        <v>45174</v>
      </c>
      <c r="C278" s="58" t="s">
        <v>934</v>
      </c>
      <c r="D278" s="63" t="s">
        <v>553</v>
      </c>
      <c r="E278" s="59">
        <v>3</v>
      </c>
      <c r="F278" s="59" t="s">
        <v>42</v>
      </c>
      <c r="G278" s="60" t="s">
        <v>471</v>
      </c>
      <c r="H278" s="8">
        <v>4</v>
      </c>
      <c r="I278" s="350">
        <v>298000</v>
      </c>
      <c r="J278" s="350">
        <f t="shared" si="11"/>
        <v>894000</v>
      </c>
      <c r="K278" s="125" t="s">
        <v>930</v>
      </c>
      <c r="L278" s="67"/>
      <c r="M278" s="67"/>
      <c r="N278" s="67">
        <f t="shared" si="12"/>
        <v>0</v>
      </c>
      <c r="P278" s="67"/>
    </row>
    <row r="279" spans="1:16" s="10" customFormat="1" ht="22.5" hidden="1" customHeight="1" x14ac:dyDescent="0.25">
      <c r="A279" s="8">
        <v>276</v>
      </c>
      <c r="B279" s="9">
        <v>45174</v>
      </c>
      <c r="C279" s="58" t="s">
        <v>935</v>
      </c>
      <c r="D279" s="63" t="s">
        <v>553</v>
      </c>
      <c r="E279" s="59">
        <v>3</v>
      </c>
      <c r="F279" s="59" t="s">
        <v>42</v>
      </c>
      <c r="G279" s="60" t="s">
        <v>471</v>
      </c>
      <c r="H279" s="8">
        <v>4</v>
      </c>
      <c r="I279" s="350">
        <v>15000</v>
      </c>
      <c r="J279" s="350">
        <f t="shared" si="11"/>
        <v>45000</v>
      </c>
      <c r="K279" s="125" t="s">
        <v>930</v>
      </c>
      <c r="L279" s="67"/>
      <c r="M279" s="67"/>
      <c r="N279" s="67">
        <f t="shared" si="12"/>
        <v>0</v>
      </c>
      <c r="P279" s="67"/>
    </row>
    <row r="280" spans="1:16" s="10" customFormat="1" ht="22.5" hidden="1" customHeight="1" x14ac:dyDescent="0.25">
      <c r="A280" s="8">
        <v>277</v>
      </c>
      <c r="B280" s="9">
        <v>45174</v>
      </c>
      <c r="C280" s="58" t="s">
        <v>936</v>
      </c>
      <c r="D280" s="63" t="s">
        <v>553</v>
      </c>
      <c r="E280" s="59">
        <v>1</v>
      </c>
      <c r="F280" s="59" t="s">
        <v>937</v>
      </c>
      <c r="G280" s="60" t="s">
        <v>471</v>
      </c>
      <c r="H280" s="8">
        <v>4</v>
      </c>
      <c r="I280" s="350">
        <v>41000</v>
      </c>
      <c r="J280" s="350">
        <f t="shared" si="11"/>
        <v>41000</v>
      </c>
      <c r="K280" s="125" t="s">
        <v>930</v>
      </c>
      <c r="L280" s="67"/>
      <c r="M280" s="67"/>
      <c r="N280" s="67">
        <f t="shared" si="12"/>
        <v>0</v>
      </c>
      <c r="P280" s="67"/>
    </row>
    <row r="281" spans="1:16" s="10" customFormat="1" ht="22.5" hidden="1" customHeight="1" x14ac:dyDescent="0.25">
      <c r="A281" s="8">
        <v>278</v>
      </c>
      <c r="B281" s="9">
        <v>45174</v>
      </c>
      <c r="C281" s="58" t="s">
        <v>245</v>
      </c>
      <c r="D281" s="63" t="s">
        <v>246</v>
      </c>
      <c r="E281" s="59">
        <v>30</v>
      </c>
      <c r="F281" s="142" t="s">
        <v>45</v>
      </c>
      <c r="G281" s="59" t="s">
        <v>938</v>
      </c>
      <c r="H281" s="8">
        <v>5</v>
      </c>
      <c r="I281" s="354">
        <v>148000</v>
      </c>
      <c r="J281" s="350">
        <f t="shared" si="11"/>
        <v>4440000</v>
      </c>
      <c r="K281" s="286" t="s">
        <v>939</v>
      </c>
      <c r="L281" s="67"/>
      <c r="M281" s="67"/>
      <c r="N281" s="67">
        <f t="shared" si="12"/>
        <v>0</v>
      </c>
      <c r="P281" s="67"/>
    </row>
    <row r="282" spans="1:16" s="10" customFormat="1" ht="22.5" hidden="1" customHeight="1" x14ac:dyDescent="0.25">
      <c r="A282" s="8">
        <v>279</v>
      </c>
      <c r="B282" s="9">
        <v>45174</v>
      </c>
      <c r="C282" s="57" t="s">
        <v>467</v>
      </c>
      <c r="D282" s="63" t="s">
        <v>632</v>
      </c>
      <c r="E282" s="59">
        <v>1</v>
      </c>
      <c r="F282" s="142" t="s">
        <v>646</v>
      </c>
      <c r="G282" s="59" t="s">
        <v>940</v>
      </c>
      <c r="H282" s="8">
        <v>5</v>
      </c>
      <c r="I282" s="350">
        <v>1500000</v>
      </c>
      <c r="J282" s="350">
        <f t="shared" si="11"/>
        <v>1500000</v>
      </c>
      <c r="K282" s="286" t="s">
        <v>939</v>
      </c>
      <c r="L282" s="67"/>
      <c r="M282" s="67"/>
      <c r="N282" s="67">
        <f t="shared" si="12"/>
        <v>0</v>
      </c>
      <c r="P282" s="67"/>
    </row>
    <row r="283" spans="1:16" s="10" customFormat="1" ht="22.5" hidden="1" customHeight="1" x14ac:dyDescent="0.25">
      <c r="A283" s="8">
        <v>280</v>
      </c>
      <c r="B283" s="9">
        <v>45174</v>
      </c>
      <c r="C283" s="58" t="s">
        <v>602</v>
      </c>
      <c r="D283" s="63" t="s">
        <v>440</v>
      </c>
      <c r="E283" s="59">
        <v>1</v>
      </c>
      <c r="F283" s="59" t="s">
        <v>42</v>
      </c>
      <c r="G283" s="60" t="s">
        <v>941</v>
      </c>
      <c r="H283" s="8">
        <v>8</v>
      </c>
      <c r="I283" s="350">
        <v>1700601</v>
      </c>
      <c r="J283" s="350">
        <f t="shared" si="11"/>
        <v>1700601</v>
      </c>
      <c r="K283" s="286" t="s">
        <v>942</v>
      </c>
      <c r="L283" s="67"/>
      <c r="M283" s="67"/>
      <c r="N283" s="67">
        <f t="shared" si="12"/>
        <v>0</v>
      </c>
      <c r="P283" s="67"/>
    </row>
    <row r="284" spans="1:16" s="10" customFormat="1" ht="22.5" hidden="1" customHeight="1" x14ac:dyDescent="0.25">
      <c r="A284" s="8">
        <v>281</v>
      </c>
      <c r="B284" s="9">
        <v>45174</v>
      </c>
      <c r="C284" s="58" t="s">
        <v>943</v>
      </c>
      <c r="D284" s="63" t="s">
        <v>50</v>
      </c>
      <c r="E284" s="101" t="s">
        <v>109</v>
      </c>
      <c r="F284" s="101" t="s">
        <v>43</v>
      </c>
      <c r="G284" s="60" t="s">
        <v>941</v>
      </c>
      <c r="H284" s="8">
        <v>8</v>
      </c>
      <c r="I284" s="356">
        <v>1350000</v>
      </c>
      <c r="J284" s="350">
        <f t="shared" si="11"/>
        <v>1350000</v>
      </c>
      <c r="K284" s="286" t="s">
        <v>942</v>
      </c>
      <c r="L284" s="367">
        <f>SUM(J242:J284)</f>
        <v>29332816</v>
      </c>
      <c r="M284" s="367">
        <f>'[2]05 SEPTEMBER 2023'!$Z$38</f>
        <v>29332816</v>
      </c>
      <c r="N284" s="367">
        <f t="shared" si="12"/>
        <v>0</v>
      </c>
      <c r="P284" s="67"/>
    </row>
    <row r="285" spans="1:16" s="10" customFormat="1" ht="22.5" hidden="1" customHeight="1" x14ac:dyDescent="0.25">
      <c r="A285" s="8">
        <v>282</v>
      </c>
      <c r="B285" s="9">
        <v>45175</v>
      </c>
      <c r="C285" s="58" t="s">
        <v>944</v>
      </c>
      <c r="D285" s="63" t="s">
        <v>137</v>
      </c>
      <c r="E285" s="59">
        <v>2</v>
      </c>
      <c r="F285" s="59" t="s">
        <v>42</v>
      </c>
      <c r="G285" s="109" t="s">
        <v>762</v>
      </c>
      <c r="H285" s="8">
        <v>0</v>
      </c>
      <c r="I285" s="350">
        <v>10000</v>
      </c>
      <c r="J285" s="350">
        <f t="shared" si="11"/>
        <v>20000</v>
      </c>
      <c r="K285" s="125"/>
      <c r="L285" s="67"/>
      <c r="M285" s="67"/>
      <c r="N285" s="67">
        <f t="shared" si="12"/>
        <v>0</v>
      </c>
      <c r="P285" s="67"/>
    </row>
    <row r="286" spans="1:16" s="10" customFormat="1" ht="22.5" hidden="1" customHeight="1" x14ac:dyDescent="0.25">
      <c r="A286" s="8">
        <v>283</v>
      </c>
      <c r="B286" s="9">
        <v>45175</v>
      </c>
      <c r="C286" s="58" t="s">
        <v>945</v>
      </c>
      <c r="D286" s="63" t="s">
        <v>137</v>
      </c>
      <c r="E286" s="59">
        <v>2</v>
      </c>
      <c r="F286" s="59" t="s">
        <v>42</v>
      </c>
      <c r="G286" s="109" t="s">
        <v>762</v>
      </c>
      <c r="H286" s="8">
        <v>0</v>
      </c>
      <c r="I286" s="350">
        <v>10000</v>
      </c>
      <c r="J286" s="350">
        <f t="shared" si="11"/>
        <v>20000</v>
      </c>
      <c r="K286" s="125"/>
      <c r="L286" s="67"/>
      <c r="M286" s="67"/>
      <c r="N286" s="67">
        <f t="shared" si="12"/>
        <v>0</v>
      </c>
      <c r="P286" s="67"/>
    </row>
    <row r="287" spans="1:16" s="10" customFormat="1" ht="22.5" hidden="1" customHeight="1" x14ac:dyDescent="0.25">
      <c r="A287" s="8">
        <v>284</v>
      </c>
      <c r="B287" s="9">
        <v>45175</v>
      </c>
      <c r="C287" s="58" t="s">
        <v>604</v>
      </c>
      <c r="D287" s="63" t="s">
        <v>115</v>
      </c>
      <c r="E287" s="59">
        <v>2</v>
      </c>
      <c r="F287" s="59" t="s">
        <v>42</v>
      </c>
      <c r="G287" s="109" t="s">
        <v>762</v>
      </c>
      <c r="H287" s="8">
        <v>0</v>
      </c>
      <c r="I287" s="350">
        <v>55000</v>
      </c>
      <c r="J287" s="350">
        <f t="shared" si="11"/>
        <v>110000</v>
      </c>
      <c r="K287" s="125"/>
      <c r="L287" s="67"/>
      <c r="M287" s="67"/>
      <c r="N287" s="67">
        <f t="shared" si="12"/>
        <v>0</v>
      </c>
      <c r="P287" s="67"/>
    </row>
    <row r="288" spans="1:16" s="10" customFormat="1" ht="22.5" customHeight="1" x14ac:dyDescent="0.25">
      <c r="A288" s="8">
        <v>285</v>
      </c>
      <c r="B288" s="9">
        <v>45175</v>
      </c>
      <c r="C288" s="58" t="s">
        <v>48</v>
      </c>
      <c r="D288" s="63" t="s">
        <v>20</v>
      </c>
      <c r="E288" s="59">
        <v>1.5</v>
      </c>
      <c r="F288" s="59" t="s">
        <v>41</v>
      </c>
      <c r="G288" s="109" t="s">
        <v>21</v>
      </c>
      <c r="H288" s="8">
        <v>405</v>
      </c>
      <c r="I288" s="350">
        <v>32100</v>
      </c>
      <c r="J288" s="350">
        <f t="shared" si="11"/>
        <v>48150</v>
      </c>
      <c r="K288" s="125"/>
      <c r="L288" s="67"/>
      <c r="M288" s="67"/>
      <c r="N288" s="67">
        <f t="shared" si="12"/>
        <v>0</v>
      </c>
      <c r="P288" s="67"/>
    </row>
    <row r="289" spans="1:16" s="10" customFormat="1" ht="22.5" customHeight="1" x14ac:dyDescent="0.25">
      <c r="A289" s="8">
        <v>286</v>
      </c>
      <c r="B289" s="9">
        <v>45175</v>
      </c>
      <c r="C289" s="58" t="s">
        <v>48</v>
      </c>
      <c r="D289" s="63" t="s">
        <v>20</v>
      </c>
      <c r="E289" s="59">
        <v>3</v>
      </c>
      <c r="F289" s="59" t="s">
        <v>41</v>
      </c>
      <c r="G289" s="109" t="s">
        <v>34</v>
      </c>
      <c r="H289" s="8">
        <v>404</v>
      </c>
      <c r="I289" s="350">
        <v>32100</v>
      </c>
      <c r="J289" s="350">
        <f t="shared" si="11"/>
        <v>96300</v>
      </c>
      <c r="K289" s="125"/>
      <c r="L289" s="67"/>
      <c r="M289" s="67"/>
      <c r="N289" s="67">
        <f t="shared" si="12"/>
        <v>0</v>
      </c>
      <c r="P289" s="67"/>
    </row>
    <row r="290" spans="1:16" s="10" customFormat="1" ht="22.5" customHeight="1" x14ac:dyDescent="0.25">
      <c r="A290" s="8">
        <v>287</v>
      </c>
      <c r="B290" s="9">
        <v>45175</v>
      </c>
      <c r="C290" s="58" t="s">
        <v>650</v>
      </c>
      <c r="D290" s="63" t="s">
        <v>96</v>
      </c>
      <c r="E290" s="59">
        <v>1</v>
      </c>
      <c r="F290" s="59" t="s">
        <v>42</v>
      </c>
      <c r="G290" s="109" t="s">
        <v>54</v>
      </c>
      <c r="H290" s="8" t="s">
        <v>699</v>
      </c>
      <c r="I290" s="350">
        <v>57500</v>
      </c>
      <c r="J290" s="350">
        <f t="shared" si="11"/>
        <v>57500</v>
      </c>
      <c r="K290" s="125"/>
      <c r="L290" s="67"/>
      <c r="M290" s="67"/>
      <c r="N290" s="67">
        <f t="shared" si="12"/>
        <v>0</v>
      </c>
      <c r="P290" s="67"/>
    </row>
    <row r="291" spans="1:16" s="10" customFormat="1" ht="22.5" hidden="1" customHeight="1" x14ac:dyDescent="0.25">
      <c r="A291" s="8">
        <v>288</v>
      </c>
      <c r="B291" s="9">
        <v>45175</v>
      </c>
      <c r="C291" s="57" t="s">
        <v>81</v>
      </c>
      <c r="D291" s="89" t="s">
        <v>72</v>
      </c>
      <c r="E291" s="59">
        <v>3</v>
      </c>
      <c r="F291" s="59" t="s">
        <v>41</v>
      </c>
      <c r="G291" s="109" t="s">
        <v>67</v>
      </c>
      <c r="H291" s="8">
        <v>1</v>
      </c>
      <c r="I291" s="350">
        <v>31000</v>
      </c>
      <c r="J291" s="350">
        <f t="shared" si="11"/>
        <v>93000</v>
      </c>
      <c r="K291" s="125"/>
      <c r="L291" s="67"/>
      <c r="M291" s="67"/>
      <c r="N291" s="67">
        <f t="shared" si="12"/>
        <v>0</v>
      </c>
      <c r="P291" s="67"/>
    </row>
    <row r="292" spans="1:16" s="10" customFormat="1" ht="22.5" hidden="1" customHeight="1" x14ac:dyDescent="0.25">
      <c r="A292" s="8">
        <v>289</v>
      </c>
      <c r="B292" s="9">
        <v>45175</v>
      </c>
      <c r="C292" s="58" t="s">
        <v>58</v>
      </c>
      <c r="D292" s="63" t="s">
        <v>59</v>
      </c>
      <c r="E292" s="59">
        <v>2</v>
      </c>
      <c r="F292" s="59" t="s">
        <v>41</v>
      </c>
      <c r="G292" s="109" t="s">
        <v>67</v>
      </c>
      <c r="H292" s="8">
        <v>1</v>
      </c>
      <c r="I292" s="351">
        <v>29000</v>
      </c>
      <c r="J292" s="350">
        <f t="shared" ref="J292:J357" si="13">I292*E292</f>
        <v>58000</v>
      </c>
      <c r="K292" s="125"/>
      <c r="L292" s="67"/>
      <c r="M292" s="67"/>
      <c r="N292" s="67">
        <f t="shared" si="12"/>
        <v>0</v>
      </c>
      <c r="P292" s="67"/>
    </row>
    <row r="293" spans="1:16" s="10" customFormat="1" ht="22.5" hidden="1" customHeight="1" x14ac:dyDescent="0.25">
      <c r="A293" s="8">
        <v>290</v>
      </c>
      <c r="B293" s="9">
        <v>45175</v>
      </c>
      <c r="C293" s="57" t="s">
        <v>81</v>
      </c>
      <c r="D293" s="89" t="s">
        <v>72</v>
      </c>
      <c r="E293" s="59">
        <v>8</v>
      </c>
      <c r="F293" s="59" t="s">
        <v>41</v>
      </c>
      <c r="G293" s="60" t="s">
        <v>786</v>
      </c>
      <c r="H293" s="8">
        <v>137</v>
      </c>
      <c r="I293" s="350">
        <v>31000</v>
      </c>
      <c r="J293" s="350">
        <f t="shared" si="13"/>
        <v>248000</v>
      </c>
      <c r="K293" s="125"/>
      <c r="L293" s="67"/>
      <c r="M293" s="67"/>
      <c r="N293" s="67">
        <f t="shared" si="12"/>
        <v>0</v>
      </c>
      <c r="P293" s="67"/>
    </row>
    <row r="294" spans="1:16" s="10" customFormat="1" ht="22.5" hidden="1" customHeight="1" x14ac:dyDescent="0.25">
      <c r="A294" s="8">
        <v>291</v>
      </c>
      <c r="B294" s="9">
        <v>45175</v>
      </c>
      <c r="C294" s="58" t="s">
        <v>946</v>
      </c>
      <c r="D294" s="63" t="s">
        <v>601</v>
      </c>
      <c r="E294" s="59">
        <v>1</v>
      </c>
      <c r="F294" s="59" t="s">
        <v>42</v>
      </c>
      <c r="G294" s="60" t="s">
        <v>786</v>
      </c>
      <c r="H294" s="8">
        <v>137</v>
      </c>
      <c r="I294" s="350">
        <v>300000</v>
      </c>
      <c r="J294" s="350">
        <f t="shared" si="13"/>
        <v>300000</v>
      </c>
      <c r="K294" s="125"/>
      <c r="L294" s="67"/>
      <c r="M294" s="67"/>
      <c r="N294" s="67">
        <f t="shared" si="12"/>
        <v>0</v>
      </c>
      <c r="P294" s="67"/>
    </row>
    <row r="295" spans="1:16" s="10" customFormat="1" ht="22.5" hidden="1" customHeight="1" x14ac:dyDescent="0.25">
      <c r="A295" s="8">
        <v>292</v>
      </c>
      <c r="B295" s="9">
        <v>45175</v>
      </c>
      <c r="C295" s="58" t="s">
        <v>947</v>
      </c>
      <c r="D295" s="63" t="s">
        <v>882</v>
      </c>
      <c r="E295" s="59">
        <v>1</v>
      </c>
      <c r="F295" s="59" t="s">
        <v>42</v>
      </c>
      <c r="G295" s="60" t="s">
        <v>786</v>
      </c>
      <c r="H295" s="8">
        <v>137</v>
      </c>
      <c r="I295" s="350">
        <v>600000</v>
      </c>
      <c r="J295" s="350">
        <f t="shared" si="13"/>
        <v>600000</v>
      </c>
      <c r="K295" s="125"/>
      <c r="L295" s="67"/>
      <c r="M295" s="67"/>
      <c r="N295" s="67">
        <f t="shared" si="12"/>
        <v>0</v>
      </c>
      <c r="P295" s="67"/>
    </row>
    <row r="296" spans="1:16" s="10" customFormat="1" ht="22.5" hidden="1" customHeight="1" x14ac:dyDescent="0.25">
      <c r="A296" s="8">
        <v>293</v>
      </c>
      <c r="B296" s="9">
        <v>45175</v>
      </c>
      <c r="C296" s="58" t="s">
        <v>639</v>
      </c>
      <c r="D296" s="63" t="s">
        <v>612</v>
      </c>
      <c r="E296" s="101" t="s">
        <v>110</v>
      </c>
      <c r="F296" s="101" t="s">
        <v>42</v>
      </c>
      <c r="G296" s="60" t="s">
        <v>786</v>
      </c>
      <c r="H296" s="8">
        <v>137</v>
      </c>
      <c r="I296" s="356">
        <v>40000</v>
      </c>
      <c r="J296" s="350">
        <f t="shared" si="13"/>
        <v>80000</v>
      </c>
      <c r="K296" s="125"/>
      <c r="L296" s="67"/>
      <c r="M296" s="67"/>
      <c r="N296" s="67">
        <f t="shared" si="12"/>
        <v>0</v>
      </c>
      <c r="P296" s="67"/>
    </row>
    <row r="297" spans="1:16" s="10" customFormat="1" ht="22.5" hidden="1" customHeight="1" x14ac:dyDescent="0.25">
      <c r="A297" s="8">
        <v>294</v>
      </c>
      <c r="B297" s="9">
        <v>45175</v>
      </c>
      <c r="C297" s="58" t="s">
        <v>948</v>
      </c>
      <c r="D297" s="89" t="s">
        <v>612</v>
      </c>
      <c r="E297" s="59">
        <v>2</v>
      </c>
      <c r="F297" s="59" t="s">
        <v>42</v>
      </c>
      <c r="G297" s="60" t="s">
        <v>786</v>
      </c>
      <c r="H297" s="8">
        <v>137</v>
      </c>
      <c r="I297" s="350">
        <v>75000</v>
      </c>
      <c r="J297" s="350">
        <f t="shared" si="13"/>
        <v>150000</v>
      </c>
      <c r="K297" s="125"/>
      <c r="L297" s="67"/>
      <c r="M297" s="67"/>
      <c r="N297" s="67">
        <f t="shared" si="12"/>
        <v>0</v>
      </c>
      <c r="P297" s="67"/>
    </row>
    <row r="298" spans="1:16" s="10" customFormat="1" ht="22.5" hidden="1" customHeight="1" x14ac:dyDescent="0.25">
      <c r="A298" s="8">
        <v>295</v>
      </c>
      <c r="B298" s="9">
        <v>45175</v>
      </c>
      <c r="C298" s="58" t="s">
        <v>784</v>
      </c>
      <c r="D298" s="63" t="s">
        <v>949</v>
      </c>
      <c r="E298" s="59">
        <v>1</v>
      </c>
      <c r="F298" s="59" t="s">
        <v>43</v>
      </c>
      <c r="G298" s="60" t="s">
        <v>786</v>
      </c>
      <c r="H298" s="8">
        <v>137</v>
      </c>
      <c r="I298" s="350">
        <v>4250000</v>
      </c>
      <c r="J298" s="350">
        <f t="shared" si="13"/>
        <v>4250000</v>
      </c>
      <c r="K298" s="125"/>
      <c r="L298" s="343" t="s">
        <v>1838</v>
      </c>
      <c r="M298" s="67"/>
      <c r="N298" s="67" t="e">
        <f t="shared" si="12"/>
        <v>#VALUE!</v>
      </c>
      <c r="P298" s="67"/>
    </row>
    <row r="299" spans="1:16" s="10" customFormat="1" ht="22.5" customHeight="1" x14ac:dyDescent="0.25">
      <c r="A299" s="8">
        <v>296</v>
      </c>
      <c r="B299" s="9">
        <v>45175</v>
      </c>
      <c r="C299" s="58" t="s">
        <v>295</v>
      </c>
      <c r="D299" s="63" t="s">
        <v>296</v>
      </c>
      <c r="E299" s="59">
        <v>1</v>
      </c>
      <c r="F299" s="174" t="s">
        <v>42</v>
      </c>
      <c r="G299" s="109" t="s">
        <v>171</v>
      </c>
      <c r="H299" s="8">
        <v>112</v>
      </c>
      <c r="I299" s="350">
        <v>1200000</v>
      </c>
      <c r="J299" s="350">
        <f t="shared" si="13"/>
        <v>1200000</v>
      </c>
      <c r="K299" s="125" t="s">
        <v>950</v>
      </c>
      <c r="L299" s="67"/>
      <c r="M299" s="67"/>
      <c r="N299" s="67">
        <f t="shared" si="12"/>
        <v>0</v>
      </c>
      <c r="P299" s="67"/>
    </row>
    <row r="300" spans="1:16" s="10" customFormat="1" ht="22.5" customHeight="1" x14ac:dyDescent="0.25">
      <c r="A300" s="8">
        <v>297</v>
      </c>
      <c r="B300" s="9">
        <v>45175</v>
      </c>
      <c r="C300" s="58" t="s">
        <v>951</v>
      </c>
      <c r="D300" s="63" t="s">
        <v>601</v>
      </c>
      <c r="E300" s="59">
        <v>2</v>
      </c>
      <c r="F300" s="59" t="s">
        <v>42</v>
      </c>
      <c r="G300" s="109" t="s">
        <v>105</v>
      </c>
      <c r="H300" s="8" t="s">
        <v>696</v>
      </c>
      <c r="I300" s="350">
        <v>600000</v>
      </c>
      <c r="J300" s="350">
        <f t="shared" si="13"/>
        <v>1200000</v>
      </c>
      <c r="K300" s="125"/>
      <c r="L300" s="67"/>
      <c r="M300" s="67"/>
      <c r="N300" s="67">
        <f t="shared" si="12"/>
        <v>0</v>
      </c>
      <c r="P300" s="67"/>
    </row>
    <row r="301" spans="1:16" s="10" customFormat="1" ht="22.5" customHeight="1" x14ac:dyDescent="0.25">
      <c r="A301" s="8">
        <v>298</v>
      </c>
      <c r="B301" s="9">
        <v>45175</v>
      </c>
      <c r="C301" s="58" t="s">
        <v>824</v>
      </c>
      <c r="D301" s="63" t="s">
        <v>440</v>
      </c>
      <c r="E301" s="59">
        <v>2</v>
      </c>
      <c r="F301" s="142" t="s">
        <v>42</v>
      </c>
      <c r="G301" s="109" t="s">
        <v>105</v>
      </c>
      <c r="H301" s="8" t="s">
        <v>696</v>
      </c>
      <c r="I301" s="350">
        <v>1267500</v>
      </c>
      <c r="J301" s="350">
        <f t="shared" si="13"/>
        <v>2535000</v>
      </c>
      <c r="K301" s="125"/>
      <c r="L301" s="67"/>
      <c r="M301" s="67"/>
      <c r="N301" s="67">
        <f t="shared" si="12"/>
        <v>0</v>
      </c>
      <c r="P301" s="67"/>
    </row>
    <row r="302" spans="1:16" s="10" customFormat="1" ht="22.5" customHeight="1" x14ac:dyDescent="0.25">
      <c r="A302" s="8">
        <v>299</v>
      </c>
      <c r="B302" s="9">
        <v>45175</v>
      </c>
      <c r="C302" s="58" t="s">
        <v>952</v>
      </c>
      <c r="D302" s="63" t="s">
        <v>96</v>
      </c>
      <c r="E302" s="59">
        <v>1</v>
      </c>
      <c r="F302" s="59" t="s">
        <v>42</v>
      </c>
      <c r="G302" s="109" t="s">
        <v>33</v>
      </c>
      <c r="H302" s="8">
        <v>103</v>
      </c>
      <c r="I302" s="350">
        <v>80000</v>
      </c>
      <c r="J302" s="350">
        <f t="shared" si="13"/>
        <v>80000</v>
      </c>
      <c r="K302" s="125"/>
      <c r="L302" s="67"/>
      <c r="M302" s="67"/>
      <c r="N302" s="67">
        <f t="shared" si="12"/>
        <v>0</v>
      </c>
      <c r="P302" s="67"/>
    </row>
    <row r="303" spans="1:16" s="10" customFormat="1" ht="22.5" customHeight="1" x14ac:dyDescent="0.25">
      <c r="A303" s="8">
        <v>300</v>
      </c>
      <c r="B303" s="9">
        <v>45175</v>
      </c>
      <c r="C303" s="58" t="s">
        <v>953</v>
      </c>
      <c r="D303" s="63" t="s">
        <v>96</v>
      </c>
      <c r="E303" s="59">
        <v>1</v>
      </c>
      <c r="F303" s="59" t="s">
        <v>42</v>
      </c>
      <c r="G303" s="109" t="s">
        <v>33</v>
      </c>
      <c r="H303" s="8">
        <v>103</v>
      </c>
      <c r="I303" s="350">
        <v>290000</v>
      </c>
      <c r="J303" s="350">
        <f t="shared" si="13"/>
        <v>290000</v>
      </c>
      <c r="K303" s="125"/>
      <c r="L303" s="67"/>
      <c r="M303" s="67"/>
      <c r="N303" s="67">
        <f t="shared" si="12"/>
        <v>0</v>
      </c>
      <c r="P303" s="67"/>
    </row>
    <row r="304" spans="1:16" s="10" customFormat="1" ht="22.5" customHeight="1" x14ac:dyDescent="0.25">
      <c r="A304" s="8">
        <v>301</v>
      </c>
      <c r="B304" s="9">
        <v>45175</v>
      </c>
      <c r="C304" s="58" t="s">
        <v>128</v>
      </c>
      <c r="D304" s="63" t="s">
        <v>954</v>
      </c>
      <c r="E304" s="59">
        <v>1</v>
      </c>
      <c r="F304" s="142" t="s">
        <v>43</v>
      </c>
      <c r="G304" s="19" t="s">
        <v>955</v>
      </c>
      <c r="H304" s="8" t="s">
        <v>1706</v>
      </c>
      <c r="I304" s="350">
        <v>2175000</v>
      </c>
      <c r="J304" s="350">
        <f t="shared" si="13"/>
        <v>2175000</v>
      </c>
      <c r="K304" s="63" t="s">
        <v>956</v>
      </c>
      <c r="L304" s="67" t="s">
        <v>1827</v>
      </c>
      <c r="M304" s="67"/>
      <c r="N304" s="67" t="e">
        <f t="shared" si="12"/>
        <v>#VALUE!</v>
      </c>
      <c r="P304" s="67"/>
    </row>
    <row r="305" spans="1:16" s="10" customFormat="1" ht="22.5" customHeight="1" x14ac:dyDescent="0.25">
      <c r="A305" s="8">
        <v>302</v>
      </c>
      <c r="B305" s="9">
        <v>45175</v>
      </c>
      <c r="C305" s="58" t="s">
        <v>128</v>
      </c>
      <c r="D305" s="63" t="s">
        <v>957</v>
      </c>
      <c r="E305" s="59">
        <v>1</v>
      </c>
      <c r="F305" s="142" t="s">
        <v>43</v>
      </c>
      <c r="G305" s="60" t="s">
        <v>1703</v>
      </c>
      <c r="H305" s="8">
        <v>138</v>
      </c>
      <c r="I305" s="350">
        <v>2175000</v>
      </c>
      <c r="J305" s="350">
        <f t="shared" si="13"/>
        <v>2175000</v>
      </c>
      <c r="K305" s="63" t="s">
        <v>958</v>
      </c>
      <c r="L305" s="67" t="s">
        <v>1827</v>
      </c>
      <c r="M305" s="67"/>
      <c r="N305" s="67" t="e">
        <f t="shared" si="12"/>
        <v>#VALUE!</v>
      </c>
      <c r="P305" s="67"/>
    </row>
    <row r="306" spans="1:16" s="10" customFormat="1" ht="22.5" customHeight="1" x14ac:dyDescent="0.25">
      <c r="A306" s="8">
        <v>303</v>
      </c>
      <c r="B306" s="9">
        <v>45175</v>
      </c>
      <c r="C306" s="58" t="s">
        <v>128</v>
      </c>
      <c r="D306" s="63" t="s">
        <v>959</v>
      </c>
      <c r="E306" s="59">
        <v>1</v>
      </c>
      <c r="F306" s="142" t="s">
        <v>43</v>
      </c>
      <c r="G306" s="60" t="s">
        <v>1703</v>
      </c>
      <c r="H306" s="8">
        <v>138</v>
      </c>
      <c r="I306" s="350">
        <v>2175000</v>
      </c>
      <c r="J306" s="350">
        <f t="shared" si="13"/>
        <v>2175000</v>
      </c>
      <c r="K306" s="63" t="s">
        <v>958</v>
      </c>
      <c r="L306" s="67" t="s">
        <v>1827</v>
      </c>
      <c r="M306" s="67"/>
      <c r="N306" s="67" t="e">
        <f t="shared" si="12"/>
        <v>#VALUE!</v>
      </c>
      <c r="P306" s="67"/>
    </row>
    <row r="307" spans="1:16" s="10" customFormat="1" ht="22.5" customHeight="1" x14ac:dyDescent="0.25">
      <c r="A307" s="8">
        <v>304</v>
      </c>
      <c r="B307" s="9">
        <v>45175</v>
      </c>
      <c r="C307" s="58" t="s">
        <v>128</v>
      </c>
      <c r="D307" s="63" t="s">
        <v>960</v>
      </c>
      <c r="E307" s="59">
        <v>1</v>
      </c>
      <c r="F307" s="142" t="s">
        <v>43</v>
      </c>
      <c r="G307" s="60" t="s">
        <v>1703</v>
      </c>
      <c r="H307" s="8">
        <v>138</v>
      </c>
      <c r="I307" s="350">
        <v>2175000</v>
      </c>
      <c r="J307" s="350">
        <f t="shared" si="13"/>
        <v>2175000</v>
      </c>
      <c r="K307" s="63" t="s">
        <v>958</v>
      </c>
      <c r="L307" s="67" t="s">
        <v>1827</v>
      </c>
      <c r="M307" s="67"/>
      <c r="N307" s="67" t="e">
        <f t="shared" si="12"/>
        <v>#VALUE!</v>
      </c>
      <c r="P307" s="67"/>
    </row>
    <row r="308" spans="1:16" s="10" customFormat="1" ht="22.5" customHeight="1" x14ac:dyDescent="0.25">
      <c r="A308" s="8">
        <v>305</v>
      </c>
      <c r="B308" s="9">
        <v>45175</v>
      </c>
      <c r="C308" s="58" t="s">
        <v>128</v>
      </c>
      <c r="D308" s="63" t="s">
        <v>961</v>
      </c>
      <c r="E308" s="59">
        <v>1</v>
      </c>
      <c r="F308" s="142" t="s">
        <v>43</v>
      </c>
      <c r="G308" s="60" t="s">
        <v>1703</v>
      </c>
      <c r="H308" s="8">
        <v>138</v>
      </c>
      <c r="I308" s="350">
        <v>2175000</v>
      </c>
      <c r="J308" s="350">
        <f t="shared" si="13"/>
        <v>2175000</v>
      </c>
      <c r="K308" s="63" t="s">
        <v>958</v>
      </c>
      <c r="L308" s="67" t="s">
        <v>1827</v>
      </c>
      <c r="M308" s="67"/>
      <c r="N308" s="67" t="e">
        <f t="shared" si="12"/>
        <v>#VALUE!</v>
      </c>
      <c r="P308" s="67"/>
    </row>
    <row r="309" spans="1:16" s="10" customFormat="1" ht="22.5" customHeight="1" x14ac:dyDescent="0.25">
      <c r="A309" s="8">
        <v>306</v>
      </c>
      <c r="B309" s="9">
        <v>45175</v>
      </c>
      <c r="C309" s="58" t="s">
        <v>128</v>
      </c>
      <c r="D309" s="63" t="s">
        <v>557</v>
      </c>
      <c r="E309" s="59">
        <v>1</v>
      </c>
      <c r="F309" s="142" t="s">
        <v>43</v>
      </c>
      <c r="G309" s="60" t="s">
        <v>1703</v>
      </c>
      <c r="H309" s="8">
        <v>138</v>
      </c>
      <c r="I309" s="350">
        <v>2175000</v>
      </c>
      <c r="J309" s="350">
        <f t="shared" si="13"/>
        <v>2175000</v>
      </c>
      <c r="K309" s="63" t="s">
        <v>958</v>
      </c>
      <c r="L309" s="67" t="s">
        <v>1827</v>
      </c>
      <c r="M309" s="67"/>
      <c r="N309" s="67" t="e">
        <f t="shared" si="12"/>
        <v>#VALUE!</v>
      </c>
      <c r="P309" s="67"/>
    </row>
    <row r="310" spans="1:16" s="10" customFormat="1" ht="22.5" customHeight="1" x14ac:dyDescent="0.25">
      <c r="A310" s="8">
        <v>307</v>
      </c>
      <c r="B310" s="9">
        <v>45175</v>
      </c>
      <c r="C310" s="58" t="s">
        <v>472</v>
      </c>
      <c r="D310" s="63" t="s">
        <v>24</v>
      </c>
      <c r="E310" s="59">
        <v>40</v>
      </c>
      <c r="F310" s="59" t="s">
        <v>39</v>
      </c>
      <c r="G310" s="60" t="s">
        <v>1703</v>
      </c>
      <c r="H310" s="8">
        <v>138</v>
      </c>
      <c r="I310" s="350">
        <v>950</v>
      </c>
      <c r="J310" s="352">
        <f t="shared" si="13"/>
        <v>38000</v>
      </c>
      <c r="K310" s="63" t="s">
        <v>958</v>
      </c>
      <c r="L310" s="67"/>
      <c r="M310" s="67"/>
      <c r="N310" s="67">
        <f t="shared" ref="N310:N375" si="14">L310-M310</f>
        <v>0</v>
      </c>
      <c r="P310" s="67"/>
    </row>
    <row r="311" spans="1:16" s="10" customFormat="1" ht="22.5" customHeight="1" x14ac:dyDescent="0.25">
      <c r="A311" s="8">
        <v>308</v>
      </c>
      <c r="B311" s="9">
        <v>45175</v>
      </c>
      <c r="C311" s="58" t="s">
        <v>529</v>
      </c>
      <c r="D311" s="63" t="s">
        <v>24</v>
      </c>
      <c r="E311" s="59">
        <v>2</v>
      </c>
      <c r="F311" s="142" t="s">
        <v>42</v>
      </c>
      <c r="G311" s="60" t="s">
        <v>1703</v>
      </c>
      <c r="H311" s="8">
        <v>138</v>
      </c>
      <c r="I311" s="350">
        <v>2625</v>
      </c>
      <c r="J311" s="350">
        <f t="shared" si="13"/>
        <v>5250</v>
      </c>
      <c r="K311" s="63" t="s">
        <v>958</v>
      </c>
      <c r="L311" s="67"/>
      <c r="M311" s="67"/>
      <c r="N311" s="67">
        <f t="shared" si="14"/>
        <v>0</v>
      </c>
      <c r="P311" s="67"/>
    </row>
    <row r="312" spans="1:16" s="10" customFormat="1" ht="22.5" hidden="1" customHeight="1" x14ac:dyDescent="0.25">
      <c r="A312" s="8">
        <v>309</v>
      </c>
      <c r="B312" s="9">
        <v>45175</v>
      </c>
      <c r="C312" s="57" t="s">
        <v>962</v>
      </c>
      <c r="D312" s="63" t="s">
        <v>963</v>
      </c>
      <c r="E312" s="59">
        <v>1</v>
      </c>
      <c r="F312" s="59" t="s">
        <v>43</v>
      </c>
      <c r="G312" s="60" t="s">
        <v>762</v>
      </c>
      <c r="H312" s="8">
        <v>0</v>
      </c>
      <c r="I312" s="350">
        <v>15000</v>
      </c>
      <c r="J312" s="350">
        <f t="shared" si="13"/>
        <v>15000</v>
      </c>
      <c r="K312" s="63"/>
      <c r="L312" s="67"/>
      <c r="M312" s="67"/>
      <c r="N312" s="67">
        <f t="shared" si="14"/>
        <v>0</v>
      </c>
      <c r="P312" s="67"/>
    </row>
    <row r="313" spans="1:16" s="10" customFormat="1" ht="22.5" hidden="1" customHeight="1" x14ac:dyDescent="0.25">
      <c r="A313" s="8">
        <v>310</v>
      </c>
      <c r="B313" s="9">
        <v>45175</v>
      </c>
      <c r="C313" s="57" t="s">
        <v>964</v>
      </c>
      <c r="D313" s="63" t="s">
        <v>55</v>
      </c>
      <c r="E313" s="101" t="s">
        <v>138</v>
      </c>
      <c r="F313" s="174" t="s">
        <v>42</v>
      </c>
      <c r="G313" s="60" t="s">
        <v>965</v>
      </c>
      <c r="H313" s="8">
        <v>138</v>
      </c>
      <c r="I313" s="350">
        <v>20000</v>
      </c>
      <c r="J313" s="350">
        <f t="shared" si="13"/>
        <v>80000</v>
      </c>
      <c r="K313" s="63"/>
      <c r="L313" s="67"/>
      <c r="M313" s="67"/>
      <c r="N313" s="67">
        <f t="shared" si="14"/>
        <v>0</v>
      </c>
      <c r="P313" s="67"/>
    </row>
    <row r="314" spans="1:16" s="10" customFormat="1" ht="22.5" hidden="1" customHeight="1" x14ac:dyDescent="0.25">
      <c r="A314" s="8">
        <v>311</v>
      </c>
      <c r="B314" s="9">
        <v>45175</v>
      </c>
      <c r="C314" s="57" t="s">
        <v>966</v>
      </c>
      <c r="D314" s="63" t="s">
        <v>55</v>
      </c>
      <c r="E314" s="101" t="s">
        <v>109</v>
      </c>
      <c r="F314" s="174" t="s">
        <v>42</v>
      </c>
      <c r="G314" s="60" t="s">
        <v>965</v>
      </c>
      <c r="H314" s="8">
        <v>138</v>
      </c>
      <c r="I314" s="354">
        <v>15000</v>
      </c>
      <c r="J314" s="350">
        <f t="shared" si="13"/>
        <v>15000</v>
      </c>
      <c r="K314" s="125"/>
      <c r="L314" s="67"/>
      <c r="M314" s="67"/>
      <c r="N314" s="67">
        <f t="shared" si="14"/>
        <v>0</v>
      </c>
      <c r="P314" s="67"/>
    </row>
    <row r="315" spans="1:16" s="10" customFormat="1" ht="22.5" customHeight="1" x14ac:dyDescent="0.25">
      <c r="A315" s="8">
        <v>312</v>
      </c>
      <c r="B315" s="9">
        <v>45175</v>
      </c>
      <c r="C315" s="58" t="s">
        <v>1854</v>
      </c>
      <c r="D315" s="58" t="s">
        <v>963</v>
      </c>
      <c r="E315" s="59">
        <v>6</v>
      </c>
      <c r="F315" s="59" t="s">
        <v>42</v>
      </c>
      <c r="G315" s="194" t="s">
        <v>52</v>
      </c>
      <c r="H315" s="8">
        <v>402</v>
      </c>
      <c r="I315" s="376">
        <v>8000</v>
      </c>
      <c r="J315" s="33">
        <f>I315*E315</f>
        <v>48000</v>
      </c>
      <c r="K315" s="61"/>
      <c r="L315" s="67"/>
      <c r="M315" s="67"/>
      <c r="N315" s="67"/>
      <c r="P315" s="67"/>
    </row>
    <row r="316" spans="1:16" s="10" customFormat="1" ht="22.5" hidden="1" customHeight="1" x14ac:dyDescent="0.25">
      <c r="A316" s="8">
        <v>313</v>
      </c>
      <c r="B316" s="9">
        <v>45175</v>
      </c>
      <c r="C316" s="57" t="s">
        <v>967</v>
      </c>
      <c r="D316" s="63" t="s">
        <v>553</v>
      </c>
      <c r="E316" s="59">
        <v>1</v>
      </c>
      <c r="F316" s="142" t="s">
        <v>42</v>
      </c>
      <c r="G316" s="60" t="s">
        <v>94</v>
      </c>
      <c r="H316" s="8">
        <v>3</v>
      </c>
      <c r="I316" s="350">
        <v>675000</v>
      </c>
      <c r="J316" s="350">
        <f t="shared" si="13"/>
        <v>675000</v>
      </c>
      <c r="K316" s="286" t="s">
        <v>968</v>
      </c>
      <c r="L316" s="67"/>
      <c r="M316" s="67"/>
      <c r="N316" s="67">
        <f t="shared" si="14"/>
        <v>0</v>
      </c>
      <c r="P316" s="67"/>
    </row>
    <row r="317" spans="1:16" s="10" customFormat="1" ht="22.5" hidden="1" customHeight="1" x14ac:dyDescent="0.25">
      <c r="A317" s="8">
        <v>314</v>
      </c>
      <c r="B317" s="9">
        <v>45175</v>
      </c>
      <c r="C317" s="58" t="s">
        <v>969</v>
      </c>
      <c r="D317" s="63" t="s">
        <v>970</v>
      </c>
      <c r="E317" s="59">
        <v>1</v>
      </c>
      <c r="F317" s="142" t="s">
        <v>39</v>
      </c>
      <c r="G317" s="60" t="s">
        <v>94</v>
      </c>
      <c r="H317" s="8">
        <v>3</v>
      </c>
      <c r="I317" s="350">
        <v>407500</v>
      </c>
      <c r="J317" s="350">
        <f t="shared" si="13"/>
        <v>407500</v>
      </c>
      <c r="K317" s="286" t="s">
        <v>968</v>
      </c>
      <c r="L317" s="344"/>
      <c r="M317" s="67"/>
      <c r="N317" s="67">
        <f t="shared" si="14"/>
        <v>0</v>
      </c>
      <c r="P317" s="67"/>
    </row>
    <row r="318" spans="1:16" s="10" customFormat="1" ht="22.5" hidden="1" customHeight="1" x14ac:dyDescent="0.25">
      <c r="A318" s="8">
        <v>315</v>
      </c>
      <c r="B318" s="9">
        <v>45175</v>
      </c>
      <c r="C318" s="58" t="s">
        <v>971</v>
      </c>
      <c r="D318" s="63" t="s">
        <v>970</v>
      </c>
      <c r="E318" s="59">
        <v>1</v>
      </c>
      <c r="F318" s="142" t="s">
        <v>42</v>
      </c>
      <c r="G318" s="60" t="s">
        <v>94</v>
      </c>
      <c r="H318" s="8">
        <v>3</v>
      </c>
      <c r="I318" s="354">
        <v>159500</v>
      </c>
      <c r="J318" s="350">
        <f t="shared" si="13"/>
        <v>159500</v>
      </c>
      <c r="K318" s="286" t="s">
        <v>968</v>
      </c>
      <c r="L318" s="344"/>
      <c r="M318" s="67"/>
      <c r="N318" s="67">
        <f t="shared" si="14"/>
        <v>0</v>
      </c>
      <c r="P318" s="67"/>
    </row>
    <row r="319" spans="1:16" s="10" customFormat="1" ht="22.5" hidden="1" customHeight="1" x14ac:dyDescent="0.25">
      <c r="A319" s="8">
        <v>316</v>
      </c>
      <c r="B319" s="9">
        <v>45175</v>
      </c>
      <c r="C319" s="57" t="s">
        <v>972</v>
      </c>
      <c r="D319" s="63" t="s">
        <v>973</v>
      </c>
      <c r="E319" s="59">
        <v>1</v>
      </c>
      <c r="F319" s="59" t="s">
        <v>42</v>
      </c>
      <c r="G319" s="60" t="s">
        <v>94</v>
      </c>
      <c r="H319" s="8">
        <v>3</v>
      </c>
      <c r="I319" s="350">
        <v>118000</v>
      </c>
      <c r="J319" s="350">
        <f t="shared" si="13"/>
        <v>118000</v>
      </c>
      <c r="K319" s="286" t="s">
        <v>968</v>
      </c>
      <c r="L319" s="344"/>
      <c r="M319" s="67"/>
      <c r="N319" s="67">
        <f t="shared" si="14"/>
        <v>0</v>
      </c>
      <c r="P319" s="67"/>
    </row>
    <row r="320" spans="1:16" s="10" customFormat="1" ht="22.5" hidden="1" customHeight="1" x14ac:dyDescent="0.25">
      <c r="A320" s="8">
        <v>317</v>
      </c>
      <c r="B320" s="9">
        <v>45175</v>
      </c>
      <c r="C320" s="62" t="s">
        <v>974</v>
      </c>
      <c r="D320" s="63" t="s">
        <v>970</v>
      </c>
      <c r="E320" s="59">
        <v>1</v>
      </c>
      <c r="F320" s="142" t="s">
        <v>545</v>
      </c>
      <c r="G320" s="60" t="s">
        <v>471</v>
      </c>
      <c r="H320" s="8">
        <v>4</v>
      </c>
      <c r="I320" s="351">
        <v>3634000</v>
      </c>
      <c r="J320" s="350">
        <f t="shared" si="13"/>
        <v>3634000</v>
      </c>
      <c r="K320" s="286" t="s">
        <v>975</v>
      </c>
      <c r="L320" s="368">
        <f>SUM(J285:J320)</f>
        <v>29681200</v>
      </c>
      <c r="M320" s="367">
        <f>'[2]06 SEPTEMBER 2023'!$Z$44</f>
        <v>29681200</v>
      </c>
      <c r="N320" s="367">
        <f t="shared" si="14"/>
        <v>0</v>
      </c>
      <c r="P320" s="67"/>
    </row>
    <row r="321" spans="1:16" s="10" customFormat="1" ht="22.5" hidden="1" customHeight="1" x14ac:dyDescent="0.25">
      <c r="A321" s="8">
        <v>318</v>
      </c>
      <c r="B321" s="9">
        <v>45176</v>
      </c>
      <c r="C321" s="57" t="s">
        <v>81</v>
      </c>
      <c r="D321" s="89" t="s">
        <v>72</v>
      </c>
      <c r="E321" s="59">
        <v>3</v>
      </c>
      <c r="F321" s="59" t="s">
        <v>41</v>
      </c>
      <c r="G321" s="109" t="s">
        <v>67</v>
      </c>
      <c r="H321" s="8">
        <v>1</v>
      </c>
      <c r="I321" s="350">
        <v>31000</v>
      </c>
      <c r="J321" s="350">
        <f t="shared" si="13"/>
        <v>93000</v>
      </c>
      <c r="K321" s="125"/>
      <c r="L321" s="344"/>
      <c r="M321" s="67"/>
      <c r="N321" s="67">
        <f t="shared" si="14"/>
        <v>0</v>
      </c>
      <c r="P321" s="67"/>
    </row>
    <row r="322" spans="1:16" s="10" customFormat="1" ht="22.5" hidden="1" customHeight="1" x14ac:dyDescent="0.25">
      <c r="A322" s="8">
        <v>319</v>
      </c>
      <c r="B322" s="9">
        <v>45176</v>
      </c>
      <c r="C322" s="58" t="s">
        <v>58</v>
      </c>
      <c r="D322" s="63" t="s">
        <v>59</v>
      </c>
      <c r="E322" s="59">
        <v>2</v>
      </c>
      <c r="F322" s="59" t="s">
        <v>41</v>
      </c>
      <c r="G322" s="109" t="s">
        <v>67</v>
      </c>
      <c r="H322" s="8">
        <v>1</v>
      </c>
      <c r="I322" s="351">
        <v>29000</v>
      </c>
      <c r="J322" s="350">
        <f t="shared" si="13"/>
        <v>58000</v>
      </c>
      <c r="K322" s="125"/>
      <c r="L322" s="344"/>
      <c r="M322" s="67"/>
      <c r="N322" s="67">
        <f t="shared" si="14"/>
        <v>0</v>
      </c>
      <c r="P322" s="67"/>
    </row>
    <row r="323" spans="1:16" s="10" customFormat="1" ht="22.5" customHeight="1" x14ac:dyDescent="0.25">
      <c r="A323" s="8">
        <v>320</v>
      </c>
      <c r="B323" s="9">
        <v>45176</v>
      </c>
      <c r="C323" s="58" t="s">
        <v>48</v>
      </c>
      <c r="D323" s="63" t="s">
        <v>20</v>
      </c>
      <c r="E323" s="59">
        <v>1.5</v>
      </c>
      <c r="F323" s="59" t="s">
        <v>41</v>
      </c>
      <c r="G323" s="109" t="s">
        <v>21</v>
      </c>
      <c r="H323" s="8">
        <v>405</v>
      </c>
      <c r="I323" s="350">
        <v>32100</v>
      </c>
      <c r="J323" s="350">
        <f t="shared" si="13"/>
        <v>48150</v>
      </c>
      <c r="K323" s="125"/>
      <c r="L323" s="344"/>
      <c r="M323" s="67"/>
      <c r="N323" s="67">
        <f t="shared" si="14"/>
        <v>0</v>
      </c>
      <c r="P323" s="67"/>
    </row>
    <row r="324" spans="1:16" s="10" customFormat="1" ht="22.5" customHeight="1" x14ac:dyDescent="0.25">
      <c r="A324" s="8">
        <v>321</v>
      </c>
      <c r="B324" s="9">
        <v>45176</v>
      </c>
      <c r="C324" s="58" t="s">
        <v>976</v>
      </c>
      <c r="D324" s="63" t="s">
        <v>63</v>
      </c>
      <c r="E324" s="59">
        <v>2</v>
      </c>
      <c r="F324" s="142" t="s">
        <v>463</v>
      </c>
      <c r="G324" s="318" t="s">
        <v>977</v>
      </c>
      <c r="H324" s="211">
        <v>138</v>
      </c>
      <c r="I324" s="350">
        <v>105000</v>
      </c>
      <c r="J324" s="350">
        <f t="shared" si="13"/>
        <v>210000</v>
      </c>
      <c r="K324" s="125"/>
      <c r="L324" s="344"/>
      <c r="M324" s="67"/>
      <c r="N324" s="67">
        <f t="shared" si="14"/>
        <v>0</v>
      </c>
      <c r="P324" s="67"/>
    </row>
    <row r="325" spans="1:16" s="10" customFormat="1" ht="22.5" customHeight="1" x14ac:dyDescent="0.25">
      <c r="A325" s="8">
        <v>322</v>
      </c>
      <c r="B325" s="9">
        <v>45176</v>
      </c>
      <c r="C325" s="58" t="s">
        <v>978</v>
      </c>
      <c r="D325" s="63" t="s">
        <v>24</v>
      </c>
      <c r="E325" s="59">
        <v>1</v>
      </c>
      <c r="F325" s="59" t="s">
        <v>570</v>
      </c>
      <c r="G325" s="60" t="s">
        <v>1703</v>
      </c>
      <c r="H325" s="8">
        <v>138</v>
      </c>
      <c r="I325" s="350">
        <v>110000</v>
      </c>
      <c r="J325" s="350">
        <f t="shared" si="13"/>
        <v>110000</v>
      </c>
      <c r="K325" s="125"/>
      <c r="L325" s="344"/>
      <c r="M325" s="67"/>
      <c r="N325" s="67">
        <f t="shared" si="14"/>
        <v>0</v>
      </c>
      <c r="P325" s="67"/>
    </row>
    <row r="326" spans="1:16" s="10" customFormat="1" ht="22.5" hidden="1" customHeight="1" x14ac:dyDescent="0.25">
      <c r="A326" s="8">
        <v>323</v>
      </c>
      <c r="B326" s="9">
        <v>45176</v>
      </c>
      <c r="C326" s="58" t="s">
        <v>23</v>
      </c>
      <c r="D326" s="63" t="s">
        <v>24</v>
      </c>
      <c r="E326" s="59">
        <v>1</v>
      </c>
      <c r="F326" s="142" t="s">
        <v>47</v>
      </c>
      <c r="G326" s="109" t="s">
        <v>979</v>
      </c>
      <c r="H326" s="195" t="s">
        <v>1814</v>
      </c>
      <c r="I326" s="350">
        <v>75000</v>
      </c>
      <c r="J326" s="350">
        <f t="shared" si="13"/>
        <v>75000</v>
      </c>
      <c r="K326" s="125"/>
      <c r="L326" s="344"/>
      <c r="M326" s="67"/>
      <c r="N326" s="67">
        <f t="shared" si="14"/>
        <v>0</v>
      </c>
      <c r="P326" s="67"/>
    </row>
    <row r="327" spans="1:16" s="10" customFormat="1" ht="22.5" hidden="1" customHeight="1" x14ac:dyDescent="0.25">
      <c r="A327" s="8">
        <v>324</v>
      </c>
      <c r="B327" s="9">
        <v>45176</v>
      </c>
      <c r="C327" s="58" t="s">
        <v>119</v>
      </c>
      <c r="D327" s="63" t="s">
        <v>24</v>
      </c>
      <c r="E327" s="59">
        <v>40</v>
      </c>
      <c r="F327" s="59" t="s">
        <v>42</v>
      </c>
      <c r="G327" s="109" t="s">
        <v>979</v>
      </c>
      <c r="H327" s="195" t="s">
        <v>1814</v>
      </c>
      <c r="I327" s="350">
        <v>1565</v>
      </c>
      <c r="J327" s="350">
        <f t="shared" si="13"/>
        <v>62600</v>
      </c>
      <c r="K327" s="125"/>
      <c r="L327" s="344"/>
      <c r="M327" s="67"/>
      <c r="N327" s="67">
        <f t="shared" si="14"/>
        <v>0</v>
      </c>
      <c r="P327" s="67"/>
    </row>
    <row r="328" spans="1:16" s="10" customFormat="1" ht="22.5" customHeight="1" x14ac:dyDescent="0.25">
      <c r="A328" s="8">
        <v>325</v>
      </c>
      <c r="B328" s="9">
        <v>45176</v>
      </c>
      <c r="C328" s="58" t="s">
        <v>919</v>
      </c>
      <c r="D328" s="63" t="s">
        <v>96</v>
      </c>
      <c r="E328" s="59">
        <v>1</v>
      </c>
      <c r="F328" s="59" t="s">
        <v>42</v>
      </c>
      <c r="G328" s="109" t="s">
        <v>594</v>
      </c>
      <c r="H328" s="8">
        <v>113</v>
      </c>
      <c r="I328" s="350">
        <v>40000</v>
      </c>
      <c r="J328" s="350">
        <f t="shared" si="13"/>
        <v>40000</v>
      </c>
      <c r="K328" s="125" t="s">
        <v>980</v>
      </c>
      <c r="L328" s="344"/>
      <c r="M328" s="67"/>
      <c r="N328" s="67">
        <f t="shared" si="14"/>
        <v>0</v>
      </c>
      <c r="P328" s="67"/>
    </row>
    <row r="329" spans="1:16" s="10" customFormat="1" ht="22.5" customHeight="1" x14ac:dyDescent="0.25">
      <c r="A329" s="8">
        <v>326</v>
      </c>
      <c r="B329" s="9">
        <v>45176</v>
      </c>
      <c r="C329" s="58" t="s">
        <v>617</v>
      </c>
      <c r="D329" s="63" t="s">
        <v>163</v>
      </c>
      <c r="E329" s="59">
        <v>1</v>
      </c>
      <c r="F329" s="59" t="s">
        <v>42</v>
      </c>
      <c r="G329" s="109" t="s">
        <v>594</v>
      </c>
      <c r="H329" s="8">
        <v>113</v>
      </c>
      <c r="I329" s="351">
        <v>80500</v>
      </c>
      <c r="J329" s="350">
        <f t="shared" si="13"/>
        <v>80500</v>
      </c>
      <c r="K329" s="125" t="s">
        <v>980</v>
      </c>
      <c r="L329" s="344"/>
      <c r="M329" s="67"/>
      <c r="N329" s="67">
        <f t="shared" si="14"/>
        <v>0</v>
      </c>
      <c r="P329" s="67"/>
    </row>
    <row r="330" spans="1:16" s="10" customFormat="1" ht="22.5" customHeight="1" x14ac:dyDescent="0.25">
      <c r="A330" s="8">
        <v>327</v>
      </c>
      <c r="B330" s="9">
        <v>45176</v>
      </c>
      <c r="C330" s="58" t="s">
        <v>579</v>
      </c>
      <c r="D330" s="63" t="s">
        <v>78</v>
      </c>
      <c r="E330" s="59">
        <v>1</v>
      </c>
      <c r="F330" s="142" t="s">
        <v>39</v>
      </c>
      <c r="G330" s="109" t="s">
        <v>594</v>
      </c>
      <c r="H330" s="8">
        <v>113</v>
      </c>
      <c r="I330" s="350">
        <v>124000</v>
      </c>
      <c r="J330" s="350">
        <f t="shared" si="13"/>
        <v>124000</v>
      </c>
      <c r="K330" s="125" t="s">
        <v>980</v>
      </c>
      <c r="L330" s="67"/>
      <c r="M330" s="67"/>
      <c r="N330" s="67">
        <f t="shared" si="14"/>
        <v>0</v>
      </c>
      <c r="P330" s="67"/>
    </row>
    <row r="331" spans="1:16" s="10" customFormat="1" ht="22.5" customHeight="1" x14ac:dyDescent="0.25">
      <c r="A331" s="8">
        <v>328</v>
      </c>
      <c r="B331" s="9">
        <v>45176</v>
      </c>
      <c r="C331" s="57" t="s">
        <v>981</v>
      </c>
      <c r="D331" s="63" t="s">
        <v>50</v>
      </c>
      <c r="E331" s="101" t="s">
        <v>110</v>
      </c>
      <c r="F331" s="174" t="s">
        <v>42</v>
      </c>
      <c r="G331" s="109" t="s">
        <v>106</v>
      </c>
      <c r="H331" s="8">
        <v>119</v>
      </c>
      <c r="I331" s="350">
        <v>57500</v>
      </c>
      <c r="J331" s="350">
        <f t="shared" si="13"/>
        <v>115000</v>
      </c>
      <c r="K331" s="125" t="s">
        <v>982</v>
      </c>
      <c r="L331" s="344"/>
      <c r="M331" s="67"/>
      <c r="N331" s="67">
        <f t="shared" si="14"/>
        <v>0</v>
      </c>
      <c r="P331" s="67"/>
    </row>
    <row r="332" spans="1:16" s="10" customFormat="1" ht="22.5" customHeight="1" x14ac:dyDescent="0.25">
      <c r="A332" s="8">
        <v>329</v>
      </c>
      <c r="B332" s="9">
        <v>45176</v>
      </c>
      <c r="C332" s="58" t="s">
        <v>983</v>
      </c>
      <c r="D332" s="63" t="s">
        <v>984</v>
      </c>
      <c r="E332" s="59">
        <v>1</v>
      </c>
      <c r="F332" s="59" t="s">
        <v>42</v>
      </c>
      <c r="G332" s="109" t="s">
        <v>106</v>
      </c>
      <c r="H332" s="8">
        <v>119</v>
      </c>
      <c r="I332" s="350">
        <v>750000</v>
      </c>
      <c r="J332" s="350">
        <f t="shared" si="13"/>
        <v>750000</v>
      </c>
      <c r="K332" s="125" t="s">
        <v>985</v>
      </c>
      <c r="L332" s="67" t="s">
        <v>1835</v>
      </c>
      <c r="M332" s="67"/>
      <c r="N332" s="67" t="e">
        <f t="shared" si="14"/>
        <v>#VALUE!</v>
      </c>
      <c r="P332" s="67"/>
    </row>
    <row r="333" spans="1:16" s="10" customFormat="1" ht="22.5" customHeight="1" x14ac:dyDescent="0.25">
      <c r="A333" s="8">
        <v>330</v>
      </c>
      <c r="B333" s="9">
        <v>45176</v>
      </c>
      <c r="C333" s="58" t="s">
        <v>154</v>
      </c>
      <c r="D333" s="63" t="s">
        <v>595</v>
      </c>
      <c r="E333" s="59">
        <v>1</v>
      </c>
      <c r="F333" s="59" t="s">
        <v>42</v>
      </c>
      <c r="G333" s="109" t="s">
        <v>106</v>
      </c>
      <c r="H333" s="8">
        <v>119</v>
      </c>
      <c r="I333" s="350">
        <v>40000</v>
      </c>
      <c r="J333" s="350">
        <f t="shared" si="13"/>
        <v>40000</v>
      </c>
      <c r="K333" s="125" t="s">
        <v>985</v>
      </c>
      <c r="L333" s="67"/>
      <c r="M333" s="67"/>
      <c r="N333" s="67">
        <f t="shared" si="14"/>
        <v>0</v>
      </c>
      <c r="P333" s="67"/>
    </row>
    <row r="334" spans="1:16" s="10" customFormat="1" ht="22.5" customHeight="1" x14ac:dyDescent="0.25">
      <c r="A334" s="8">
        <v>331</v>
      </c>
      <c r="B334" s="9">
        <v>45176</v>
      </c>
      <c r="C334" s="58" t="s">
        <v>986</v>
      </c>
      <c r="D334" s="63" t="s">
        <v>595</v>
      </c>
      <c r="E334" s="59">
        <v>1</v>
      </c>
      <c r="F334" s="59" t="s">
        <v>42</v>
      </c>
      <c r="G334" s="109" t="s">
        <v>106</v>
      </c>
      <c r="H334" s="8">
        <v>119</v>
      </c>
      <c r="I334" s="350">
        <v>160000</v>
      </c>
      <c r="J334" s="350">
        <f t="shared" si="13"/>
        <v>160000</v>
      </c>
      <c r="K334" s="125" t="s">
        <v>985</v>
      </c>
      <c r="L334" s="67"/>
      <c r="M334" s="67"/>
      <c r="N334" s="67">
        <f t="shared" si="14"/>
        <v>0</v>
      </c>
      <c r="P334" s="67"/>
    </row>
    <row r="335" spans="1:16" s="10" customFormat="1" ht="22.5" customHeight="1" x14ac:dyDescent="0.25">
      <c r="A335" s="8">
        <v>332</v>
      </c>
      <c r="B335" s="9">
        <v>45176</v>
      </c>
      <c r="C335" s="58" t="s">
        <v>987</v>
      </c>
      <c r="D335" s="63" t="s">
        <v>595</v>
      </c>
      <c r="E335" s="101" t="s">
        <v>109</v>
      </c>
      <c r="F335" s="101" t="s">
        <v>42</v>
      </c>
      <c r="G335" s="109" t="s">
        <v>106</v>
      </c>
      <c r="H335" s="8">
        <v>119</v>
      </c>
      <c r="I335" s="356">
        <v>15000</v>
      </c>
      <c r="J335" s="350">
        <f t="shared" si="13"/>
        <v>15000</v>
      </c>
      <c r="K335" s="125" t="s">
        <v>985</v>
      </c>
      <c r="L335" s="67"/>
      <c r="M335" s="67"/>
      <c r="N335" s="67">
        <f t="shared" si="14"/>
        <v>0</v>
      </c>
      <c r="P335" s="67"/>
    </row>
    <row r="336" spans="1:16" s="10" customFormat="1" ht="22.5" customHeight="1" x14ac:dyDescent="0.25">
      <c r="A336" s="8">
        <v>333</v>
      </c>
      <c r="B336" s="9">
        <v>45176</v>
      </c>
      <c r="C336" s="58" t="s">
        <v>154</v>
      </c>
      <c r="D336" s="63" t="s">
        <v>595</v>
      </c>
      <c r="E336" s="59">
        <v>1</v>
      </c>
      <c r="F336" s="59" t="s">
        <v>42</v>
      </c>
      <c r="G336" s="109" t="s">
        <v>17</v>
      </c>
      <c r="H336" s="8">
        <v>114</v>
      </c>
      <c r="I336" s="350">
        <v>40000</v>
      </c>
      <c r="J336" s="350">
        <f t="shared" si="13"/>
        <v>40000</v>
      </c>
      <c r="K336" s="125" t="s">
        <v>916</v>
      </c>
      <c r="L336" s="67"/>
      <c r="M336" s="67"/>
      <c r="N336" s="67">
        <f t="shared" si="14"/>
        <v>0</v>
      </c>
      <c r="P336" s="67"/>
    </row>
    <row r="337" spans="1:16" s="10" customFormat="1" ht="22.5" customHeight="1" x14ac:dyDescent="0.25">
      <c r="A337" s="8">
        <v>334</v>
      </c>
      <c r="B337" s="9">
        <v>45176</v>
      </c>
      <c r="C337" s="58" t="s">
        <v>986</v>
      </c>
      <c r="D337" s="63" t="s">
        <v>595</v>
      </c>
      <c r="E337" s="59">
        <v>1</v>
      </c>
      <c r="F337" s="59" t="s">
        <v>42</v>
      </c>
      <c r="G337" s="109" t="s">
        <v>17</v>
      </c>
      <c r="H337" s="8">
        <v>114</v>
      </c>
      <c r="I337" s="350">
        <v>160000</v>
      </c>
      <c r="J337" s="350">
        <f t="shared" si="13"/>
        <v>160000</v>
      </c>
      <c r="K337" s="125" t="s">
        <v>916</v>
      </c>
      <c r="L337" s="67"/>
      <c r="M337" s="67"/>
      <c r="N337" s="67">
        <f t="shared" si="14"/>
        <v>0</v>
      </c>
      <c r="P337" s="67"/>
    </row>
    <row r="338" spans="1:16" s="10" customFormat="1" ht="22.5" hidden="1" customHeight="1" x14ac:dyDescent="0.25">
      <c r="A338" s="8">
        <v>335</v>
      </c>
      <c r="B338" s="9">
        <v>45176</v>
      </c>
      <c r="C338" s="58" t="s">
        <v>988</v>
      </c>
      <c r="D338" s="63" t="s">
        <v>24</v>
      </c>
      <c r="E338" s="59">
        <v>1</v>
      </c>
      <c r="F338" s="59" t="s">
        <v>570</v>
      </c>
      <c r="G338" s="60" t="s">
        <v>686</v>
      </c>
      <c r="H338" s="8">
        <v>137</v>
      </c>
      <c r="I338" s="350">
        <v>110000</v>
      </c>
      <c r="J338" s="350">
        <f t="shared" si="13"/>
        <v>110000</v>
      </c>
      <c r="K338" s="125"/>
      <c r="L338" s="67"/>
      <c r="M338" s="67"/>
      <c r="N338" s="67">
        <f t="shared" si="14"/>
        <v>0</v>
      </c>
      <c r="P338" s="67"/>
    </row>
    <row r="339" spans="1:16" s="10" customFormat="1" ht="22.5" customHeight="1" x14ac:dyDescent="0.25">
      <c r="A339" s="8">
        <v>336</v>
      </c>
      <c r="B339" s="9">
        <v>45176</v>
      </c>
      <c r="C339" s="58" t="s">
        <v>989</v>
      </c>
      <c r="D339" s="312" t="s">
        <v>990</v>
      </c>
      <c r="E339" s="59">
        <v>1</v>
      </c>
      <c r="F339" s="142" t="s">
        <v>42</v>
      </c>
      <c r="G339" s="60" t="s">
        <v>1704</v>
      </c>
      <c r="H339" s="8">
        <v>139</v>
      </c>
      <c r="I339" s="350">
        <v>1697654.165</v>
      </c>
      <c r="J339" s="350">
        <f t="shared" si="13"/>
        <v>1697654.165</v>
      </c>
      <c r="K339" s="125"/>
      <c r="L339" s="67" t="s">
        <v>1829</v>
      </c>
      <c r="M339" s="67"/>
      <c r="N339" s="67" t="e">
        <f t="shared" si="14"/>
        <v>#VALUE!</v>
      </c>
      <c r="P339" s="67"/>
    </row>
    <row r="340" spans="1:16" s="10" customFormat="1" ht="22.5" customHeight="1" x14ac:dyDescent="0.25">
      <c r="A340" s="8">
        <v>337</v>
      </c>
      <c r="B340" s="9">
        <v>45176</v>
      </c>
      <c r="C340" s="58" t="s">
        <v>989</v>
      </c>
      <c r="D340" s="312" t="s">
        <v>991</v>
      </c>
      <c r="E340" s="59">
        <v>1</v>
      </c>
      <c r="F340" s="142" t="s">
        <v>42</v>
      </c>
      <c r="G340" s="60" t="s">
        <v>1704</v>
      </c>
      <c r="H340" s="8">
        <v>139</v>
      </c>
      <c r="I340" s="350">
        <v>1697654.165</v>
      </c>
      <c r="J340" s="350">
        <f t="shared" si="13"/>
        <v>1697654.165</v>
      </c>
      <c r="K340" s="63"/>
      <c r="L340" s="67" t="s">
        <v>1829</v>
      </c>
      <c r="M340" s="67"/>
      <c r="N340" s="67" t="e">
        <f t="shared" si="14"/>
        <v>#VALUE!</v>
      </c>
      <c r="P340" s="67"/>
    </row>
    <row r="341" spans="1:16" s="10" customFormat="1" ht="22.5" customHeight="1" x14ac:dyDescent="0.25">
      <c r="A341" s="8">
        <v>338</v>
      </c>
      <c r="B341" s="9">
        <v>45176</v>
      </c>
      <c r="C341" s="58" t="s">
        <v>989</v>
      </c>
      <c r="D341" s="312" t="s">
        <v>992</v>
      </c>
      <c r="E341" s="59">
        <v>1</v>
      </c>
      <c r="F341" s="142" t="s">
        <v>42</v>
      </c>
      <c r="G341" s="60" t="s">
        <v>1704</v>
      </c>
      <c r="H341" s="8">
        <v>139</v>
      </c>
      <c r="I341" s="350">
        <v>1697654.165</v>
      </c>
      <c r="J341" s="350">
        <f t="shared" si="13"/>
        <v>1697654.165</v>
      </c>
      <c r="K341" s="63"/>
      <c r="L341" s="67" t="s">
        <v>1829</v>
      </c>
      <c r="M341" s="67"/>
      <c r="N341" s="67" t="e">
        <f t="shared" si="14"/>
        <v>#VALUE!</v>
      </c>
      <c r="P341" s="67"/>
    </row>
    <row r="342" spans="1:16" s="10" customFormat="1" ht="22.5" customHeight="1" x14ac:dyDescent="0.25">
      <c r="A342" s="8">
        <v>339</v>
      </c>
      <c r="B342" s="9">
        <v>45176</v>
      </c>
      <c r="C342" s="58" t="s">
        <v>989</v>
      </c>
      <c r="D342" s="338" t="s">
        <v>993</v>
      </c>
      <c r="E342" s="59">
        <v>1</v>
      </c>
      <c r="F342" s="142" t="s">
        <v>42</v>
      </c>
      <c r="G342" s="60" t="s">
        <v>1704</v>
      </c>
      <c r="H342" s="8">
        <v>139</v>
      </c>
      <c r="I342" s="350">
        <v>1697654.165</v>
      </c>
      <c r="J342" s="350">
        <f t="shared" si="13"/>
        <v>1697654.165</v>
      </c>
      <c r="K342" s="63"/>
      <c r="L342" s="67" t="s">
        <v>1829</v>
      </c>
      <c r="M342" s="67"/>
      <c r="N342" s="67" t="e">
        <f t="shared" si="14"/>
        <v>#VALUE!</v>
      </c>
      <c r="P342" s="67"/>
    </row>
    <row r="343" spans="1:16" s="10" customFormat="1" ht="22.5" customHeight="1" x14ac:dyDescent="0.25">
      <c r="A343" s="8">
        <v>340</v>
      </c>
      <c r="B343" s="9">
        <v>45176</v>
      </c>
      <c r="C343" s="58" t="s">
        <v>989</v>
      </c>
      <c r="D343" s="312" t="s">
        <v>994</v>
      </c>
      <c r="E343" s="59">
        <v>1</v>
      </c>
      <c r="F343" s="142" t="s">
        <v>42</v>
      </c>
      <c r="G343" s="60" t="s">
        <v>1704</v>
      </c>
      <c r="H343" s="8">
        <v>139</v>
      </c>
      <c r="I343" s="350">
        <v>1697654.165</v>
      </c>
      <c r="J343" s="350">
        <f t="shared" si="13"/>
        <v>1697654.165</v>
      </c>
      <c r="K343" s="63"/>
      <c r="L343" s="67" t="s">
        <v>1829</v>
      </c>
      <c r="M343" s="67"/>
      <c r="N343" s="67" t="e">
        <f t="shared" si="14"/>
        <v>#VALUE!</v>
      </c>
      <c r="P343" s="67"/>
    </row>
    <row r="344" spans="1:16" s="10" customFormat="1" ht="22.5" customHeight="1" x14ac:dyDescent="0.25">
      <c r="A344" s="8">
        <v>341</v>
      </c>
      <c r="B344" s="9">
        <v>45176</v>
      </c>
      <c r="C344" s="57" t="s">
        <v>995</v>
      </c>
      <c r="D344" s="63" t="s">
        <v>113</v>
      </c>
      <c r="E344" s="101" t="s">
        <v>111</v>
      </c>
      <c r="F344" s="174" t="s">
        <v>42</v>
      </c>
      <c r="G344" s="60" t="s">
        <v>1704</v>
      </c>
      <c r="H344" s="8">
        <v>139</v>
      </c>
      <c r="I344" s="354">
        <v>134389.92000000001</v>
      </c>
      <c r="J344" s="350">
        <f t="shared" si="13"/>
        <v>671949.60000000009</v>
      </c>
      <c r="K344" s="63"/>
      <c r="L344" s="67"/>
      <c r="M344" s="67"/>
      <c r="N344" s="67">
        <f t="shared" si="14"/>
        <v>0</v>
      </c>
      <c r="P344" s="67"/>
    </row>
    <row r="345" spans="1:16" s="10" customFormat="1" ht="22.5" customHeight="1" x14ac:dyDescent="0.25">
      <c r="A345" s="8">
        <v>342</v>
      </c>
      <c r="B345" s="9">
        <v>45176</v>
      </c>
      <c r="C345" s="57" t="s">
        <v>996</v>
      </c>
      <c r="D345" s="63" t="s">
        <v>113</v>
      </c>
      <c r="E345" s="100" t="s">
        <v>111</v>
      </c>
      <c r="F345" s="101" t="s">
        <v>42</v>
      </c>
      <c r="G345" s="60" t="s">
        <v>1704</v>
      </c>
      <c r="H345" s="8">
        <v>139</v>
      </c>
      <c r="I345" s="350">
        <v>38723.83</v>
      </c>
      <c r="J345" s="350">
        <f t="shared" si="13"/>
        <v>193619.15000000002</v>
      </c>
      <c r="K345" s="63"/>
      <c r="L345" s="67"/>
      <c r="M345" s="67"/>
      <c r="N345" s="67">
        <f t="shared" si="14"/>
        <v>0</v>
      </c>
      <c r="P345" s="67"/>
    </row>
    <row r="346" spans="1:16" s="10" customFormat="1" ht="22.5" customHeight="1" x14ac:dyDescent="0.25">
      <c r="A346" s="8">
        <v>343</v>
      </c>
      <c r="B346" s="9">
        <v>45176</v>
      </c>
      <c r="C346" s="57" t="s">
        <v>997</v>
      </c>
      <c r="D346" s="89" t="s">
        <v>998</v>
      </c>
      <c r="E346" s="59">
        <v>4</v>
      </c>
      <c r="F346" s="174" t="s">
        <v>42</v>
      </c>
      <c r="G346" s="60" t="s">
        <v>1704</v>
      </c>
      <c r="H346" s="8">
        <v>139</v>
      </c>
      <c r="I346" s="350">
        <v>20000</v>
      </c>
      <c r="J346" s="350">
        <f t="shared" si="13"/>
        <v>80000</v>
      </c>
      <c r="K346" s="63"/>
      <c r="L346" s="67"/>
      <c r="M346" s="67"/>
      <c r="N346" s="67">
        <f t="shared" si="14"/>
        <v>0</v>
      </c>
      <c r="P346" s="67"/>
    </row>
    <row r="347" spans="1:16" s="10" customFormat="1" ht="22.5" customHeight="1" x14ac:dyDescent="0.25">
      <c r="A347" s="8">
        <v>344</v>
      </c>
      <c r="B347" s="9">
        <v>45176</v>
      </c>
      <c r="C347" s="57" t="s">
        <v>987</v>
      </c>
      <c r="D347" s="63" t="s">
        <v>998</v>
      </c>
      <c r="E347" s="59">
        <v>1</v>
      </c>
      <c r="F347" s="142" t="s">
        <v>42</v>
      </c>
      <c r="G347" s="60" t="s">
        <v>1704</v>
      </c>
      <c r="H347" s="8">
        <v>139</v>
      </c>
      <c r="I347" s="350">
        <v>15000</v>
      </c>
      <c r="J347" s="350">
        <f t="shared" si="13"/>
        <v>15000</v>
      </c>
      <c r="K347" s="63"/>
      <c r="L347" s="67"/>
      <c r="M347" s="67"/>
      <c r="N347" s="67">
        <f t="shared" si="14"/>
        <v>0</v>
      </c>
      <c r="P347" s="67"/>
    </row>
    <row r="348" spans="1:16" s="10" customFormat="1" ht="22.5" customHeight="1" x14ac:dyDescent="0.25">
      <c r="A348" s="8">
        <v>345</v>
      </c>
      <c r="B348" s="9">
        <v>45176</v>
      </c>
      <c r="C348" s="58" t="s">
        <v>529</v>
      </c>
      <c r="D348" s="63" t="s">
        <v>24</v>
      </c>
      <c r="E348" s="59">
        <v>5</v>
      </c>
      <c r="F348" s="142" t="s">
        <v>42</v>
      </c>
      <c r="G348" s="60" t="s">
        <v>1704</v>
      </c>
      <c r="H348" s="8">
        <v>139</v>
      </c>
      <c r="I348" s="350">
        <v>2625</v>
      </c>
      <c r="J348" s="350">
        <f t="shared" si="13"/>
        <v>13125</v>
      </c>
      <c r="K348" s="63"/>
      <c r="L348" s="67"/>
      <c r="M348" s="67"/>
      <c r="N348" s="67">
        <f t="shared" si="14"/>
        <v>0</v>
      </c>
      <c r="P348" s="67"/>
    </row>
    <row r="349" spans="1:16" s="10" customFormat="1" ht="22.5" customHeight="1" x14ac:dyDescent="0.25">
      <c r="A349" s="8">
        <v>346</v>
      </c>
      <c r="B349" s="9">
        <v>45176</v>
      </c>
      <c r="C349" s="58" t="s">
        <v>999</v>
      </c>
      <c r="D349" s="63" t="s">
        <v>24</v>
      </c>
      <c r="E349" s="59">
        <v>1</v>
      </c>
      <c r="F349" s="59" t="s">
        <v>570</v>
      </c>
      <c r="G349" s="60" t="s">
        <v>1704</v>
      </c>
      <c r="H349" s="8">
        <v>139</v>
      </c>
      <c r="I349" s="350">
        <v>110000</v>
      </c>
      <c r="J349" s="350">
        <f t="shared" si="13"/>
        <v>110000</v>
      </c>
      <c r="K349" s="63"/>
      <c r="L349" s="67"/>
      <c r="M349" s="67"/>
      <c r="N349" s="67">
        <f t="shared" si="14"/>
        <v>0</v>
      </c>
      <c r="P349" s="67"/>
    </row>
    <row r="350" spans="1:16" s="10" customFormat="1" ht="22.5" customHeight="1" x14ac:dyDescent="0.25">
      <c r="A350" s="8">
        <v>347</v>
      </c>
      <c r="B350" s="9">
        <v>45176</v>
      </c>
      <c r="C350" s="58" t="s">
        <v>1000</v>
      </c>
      <c r="D350" s="63" t="s">
        <v>55</v>
      </c>
      <c r="E350" s="59">
        <v>20</v>
      </c>
      <c r="F350" s="101" t="s">
        <v>101</v>
      </c>
      <c r="G350" s="109" t="s">
        <v>1001</v>
      </c>
      <c r="H350" s="8">
        <v>138</v>
      </c>
      <c r="I350" s="351">
        <v>6800</v>
      </c>
      <c r="J350" s="350">
        <f t="shared" si="13"/>
        <v>136000</v>
      </c>
      <c r="K350" s="63"/>
      <c r="L350" s="67"/>
      <c r="M350" s="67"/>
      <c r="N350" s="67">
        <f t="shared" si="14"/>
        <v>0</v>
      </c>
      <c r="P350" s="67"/>
    </row>
    <row r="351" spans="1:16" s="10" customFormat="1" ht="22.5" customHeight="1" x14ac:dyDescent="0.25">
      <c r="A351" s="8">
        <v>348</v>
      </c>
      <c r="B351" s="9">
        <v>45176</v>
      </c>
      <c r="C351" s="58" t="s">
        <v>1000</v>
      </c>
      <c r="D351" s="63" t="s">
        <v>55</v>
      </c>
      <c r="E351" s="59">
        <v>20</v>
      </c>
      <c r="F351" s="101" t="s">
        <v>101</v>
      </c>
      <c r="G351" s="109" t="s">
        <v>1002</v>
      </c>
      <c r="H351" s="8">
        <v>139</v>
      </c>
      <c r="I351" s="356">
        <v>6800</v>
      </c>
      <c r="J351" s="350">
        <f t="shared" si="13"/>
        <v>136000</v>
      </c>
      <c r="K351" s="125"/>
      <c r="L351" s="67"/>
      <c r="M351" s="67"/>
      <c r="N351" s="67">
        <f t="shared" si="14"/>
        <v>0</v>
      </c>
      <c r="P351" s="67"/>
    </row>
    <row r="352" spans="1:16" s="10" customFormat="1" ht="22.5" hidden="1" customHeight="1" x14ac:dyDescent="0.25">
      <c r="A352" s="8">
        <v>349</v>
      </c>
      <c r="B352" s="9">
        <v>45176</v>
      </c>
      <c r="C352" s="58" t="s">
        <v>1855</v>
      </c>
      <c r="D352" s="58" t="s">
        <v>1856</v>
      </c>
      <c r="E352" s="59">
        <v>1</v>
      </c>
      <c r="F352" s="80" t="s">
        <v>87</v>
      </c>
      <c r="G352" s="203" t="s">
        <v>1857</v>
      </c>
      <c r="H352" s="8">
        <v>0</v>
      </c>
      <c r="I352" s="354">
        <v>50000</v>
      </c>
      <c r="J352" s="33">
        <f>I352*E352</f>
        <v>50000</v>
      </c>
      <c r="K352" s="61"/>
      <c r="L352" s="67"/>
      <c r="M352" s="67"/>
      <c r="N352" s="67"/>
      <c r="P352" s="67"/>
    </row>
    <row r="353" spans="1:16" s="10" customFormat="1" ht="22.5" hidden="1" customHeight="1" x14ac:dyDescent="0.25">
      <c r="A353" s="8">
        <v>350</v>
      </c>
      <c r="B353" s="9">
        <v>45176</v>
      </c>
      <c r="C353" s="58" t="s">
        <v>1707</v>
      </c>
      <c r="D353" s="63" t="s">
        <v>1003</v>
      </c>
      <c r="E353" s="59">
        <v>1</v>
      </c>
      <c r="F353" s="142" t="s">
        <v>42</v>
      </c>
      <c r="G353" s="60" t="s">
        <v>32</v>
      </c>
      <c r="H353" s="8">
        <v>3</v>
      </c>
      <c r="I353" s="350">
        <v>1650000</v>
      </c>
      <c r="J353" s="350">
        <f t="shared" si="13"/>
        <v>1650000</v>
      </c>
      <c r="K353" s="286" t="s">
        <v>1783</v>
      </c>
      <c r="L353" s="67" t="s">
        <v>1747</v>
      </c>
      <c r="M353" s="67"/>
      <c r="N353" s="67" t="e">
        <f t="shared" si="14"/>
        <v>#VALUE!</v>
      </c>
      <c r="P353" s="67"/>
    </row>
    <row r="354" spans="1:16" s="10" customFormat="1" ht="22.5" hidden="1" customHeight="1" x14ac:dyDescent="0.25">
      <c r="A354" s="8">
        <v>351</v>
      </c>
      <c r="B354" s="9">
        <v>45176</v>
      </c>
      <c r="C354" s="58" t="s">
        <v>1707</v>
      </c>
      <c r="D354" s="63" t="s">
        <v>1004</v>
      </c>
      <c r="E354" s="59">
        <v>1</v>
      </c>
      <c r="F354" s="142" t="s">
        <v>39</v>
      </c>
      <c r="G354" s="60" t="s">
        <v>32</v>
      </c>
      <c r="H354" s="8">
        <v>3</v>
      </c>
      <c r="I354" s="350">
        <v>1650000</v>
      </c>
      <c r="J354" s="350">
        <f t="shared" si="13"/>
        <v>1650000</v>
      </c>
      <c r="K354" s="286" t="s">
        <v>1783</v>
      </c>
      <c r="L354" s="67" t="s">
        <v>1747</v>
      </c>
      <c r="M354" s="67"/>
      <c r="N354" s="67" t="e">
        <f t="shared" si="14"/>
        <v>#VALUE!</v>
      </c>
      <c r="P354" s="67"/>
    </row>
    <row r="355" spans="1:16" s="10" customFormat="1" ht="22.5" hidden="1" customHeight="1" x14ac:dyDescent="0.25">
      <c r="A355" s="8">
        <v>352</v>
      </c>
      <c r="B355" s="9">
        <v>45176</v>
      </c>
      <c r="C355" s="58" t="s">
        <v>1707</v>
      </c>
      <c r="D355" s="63" t="s">
        <v>1005</v>
      </c>
      <c r="E355" s="59">
        <v>1</v>
      </c>
      <c r="F355" s="142" t="s">
        <v>42</v>
      </c>
      <c r="G355" s="60" t="s">
        <v>32</v>
      </c>
      <c r="H355" s="8">
        <v>3</v>
      </c>
      <c r="I355" s="354">
        <v>1650000</v>
      </c>
      <c r="J355" s="350">
        <f t="shared" si="13"/>
        <v>1650000</v>
      </c>
      <c r="K355" s="286" t="s">
        <v>1783</v>
      </c>
      <c r="L355" s="67" t="s">
        <v>1747</v>
      </c>
      <c r="M355" s="67"/>
      <c r="N355" s="67" t="e">
        <f t="shared" si="14"/>
        <v>#VALUE!</v>
      </c>
      <c r="P355" s="67"/>
    </row>
    <row r="356" spans="1:16" s="25" customFormat="1" ht="22.5" hidden="1" customHeight="1" x14ac:dyDescent="0.25">
      <c r="A356" s="8">
        <v>353</v>
      </c>
      <c r="B356" s="9">
        <v>45176</v>
      </c>
      <c r="C356" s="58" t="s">
        <v>1707</v>
      </c>
      <c r="D356" s="63" t="s">
        <v>1006</v>
      </c>
      <c r="E356" s="59">
        <v>1</v>
      </c>
      <c r="F356" s="59" t="s">
        <v>42</v>
      </c>
      <c r="G356" s="60" t="s">
        <v>32</v>
      </c>
      <c r="H356" s="8">
        <v>3</v>
      </c>
      <c r="I356" s="350">
        <v>1650000</v>
      </c>
      <c r="J356" s="350">
        <f t="shared" si="13"/>
        <v>1650000</v>
      </c>
      <c r="K356" s="286" t="s">
        <v>1783</v>
      </c>
      <c r="L356" s="67" t="s">
        <v>1747</v>
      </c>
      <c r="M356" s="67"/>
      <c r="N356" s="67" t="e">
        <f t="shared" si="14"/>
        <v>#VALUE!</v>
      </c>
      <c r="O356" s="10"/>
      <c r="P356" s="343"/>
    </row>
    <row r="357" spans="1:16" s="25" customFormat="1" ht="22.5" hidden="1" customHeight="1" x14ac:dyDescent="0.25">
      <c r="A357" s="8">
        <v>354</v>
      </c>
      <c r="B357" s="9">
        <v>45176</v>
      </c>
      <c r="C357" s="58" t="s">
        <v>1007</v>
      </c>
      <c r="D357" s="63" t="s">
        <v>535</v>
      </c>
      <c r="E357" s="59">
        <v>4</v>
      </c>
      <c r="F357" s="142" t="s">
        <v>39</v>
      </c>
      <c r="G357" s="60" t="s">
        <v>32</v>
      </c>
      <c r="H357" s="8">
        <v>3</v>
      </c>
      <c r="I357" s="351">
        <v>22500</v>
      </c>
      <c r="J357" s="350">
        <f t="shared" si="13"/>
        <v>90000</v>
      </c>
      <c r="K357" s="286" t="s">
        <v>1783</v>
      </c>
      <c r="L357" s="67"/>
      <c r="M357" s="67"/>
      <c r="N357" s="67">
        <f t="shared" si="14"/>
        <v>0</v>
      </c>
      <c r="O357" s="10"/>
      <c r="P357" s="343"/>
    </row>
    <row r="358" spans="1:16" s="10" customFormat="1" ht="22.5" hidden="1" customHeight="1" x14ac:dyDescent="0.25">
      <c r="A358" s="8">
        <v>355</v>
      </c>
      <c r="B358" s="9">
        <v>45176</v>
      </c>
      <c r="C358" s="58" t="s">
        <v>681</v>
      </c>
      <c r="D358" s="63" t="s">
        <v>95</v>
      </c>
      <c r="E358" s="59">
        <v>2</v>
      </c>
      <c r="F358" s="59" t="s">
        <v>42</v>
      </c>
      <c r="G358" s="60" t="s">
        <v>32</v>
      </c>
      <c r="H358" s="8">
        <v>3</v>
      </c>
      <c r="I358" s="350">
        <v>195000</v>
      </c>
      <c r="J358" s="350">
        <f t="shared" ref="J358:J424" si="15">I358*E358</f>
        <v>390000</v>
      </c>
      <c r="K358" s="286" t="s">
        <v>1783</v>
      </c>
      <c r="L358" s="67"/>
      <c r="M358" s="67"/>
      <c r="N358" s="67">
        <f t="shared" si="14"/>
        <v>0</v>
      </c>
      <c r="P358" s="67"/>
    </row>
    <row r="359" spans="1:16" s="10" customFormat="1" ht="22.5" hidden="1" customHeight="1" x14ac:dyDescent="0.25">
      <c r="A359" s="8">
        <v>356</v>
      </c>
      <c r="B359" s="9">
        <v>45176</v>
      </c>
      <c r="C359" s="58" t="s">
        <v>541</v>
      </c>
      <c r="D359" s="63" t="s">
        <v>113</v>
      </c>
      <c r="E359" s="59">
        <v>1</v>
      </c>
      <c r="F359" s="59" t="s">
        <v>42</v>
      </c>
      <c r="G359" s="60" t="s">
        <v>32</v>
      </c>
      <c r="H359" s="8">
        <v>3</v>
      </c>
      <c r="I359" s="350">
        <v>241500</v>
      </c>
      <c r="J359" s="350">
        <f t="shared" si="15"/>
        <v>241500</v>
      </c>
      <c r="K359" s="286" t="s">
        <v>1783</v>
      </c>
      <c r="L359" s="67"/>
      <c r="M359" s="67"/>
      <c r="N359" s="67">
        <f t="shared" si="14"/>
        <v>0</v>
      </c>
      <c r="P359" s="67"/>
    </row>
    <row r="360" spans="1:16" s="10" customFormat="1" ht="22.5" hidden="1" customHeight="1" x14ac:dyDescent="0.25">
      <c r="A360" s="8">
        <v>357</v>
      </c>
      <c r="B360" s="9">
        <v>45176</v>
      </c>
      <c r="C360" s="58" t="s">
        <v>394</v>
      </c>
      <c r="D360" s="63" t="s">
        <v>395</v>
      </c>
      <c r="E360" s="59">
        <v>1</v>
      </c>
      <c r="F360" s="59" t="s">
        <v>42</v>
      </c>
      <c r="G360" s="60" t="s">
        <v>1008</v>
      </c>
      <c r="H360" s="195" t="s">
        <v>1812</v>
      </c>
      <c r="I360" s="350">
        <v>420000</v>
      </c>
      <c r="J360" s="350">
        <f t="shared" si="15"/>
        <v>420000</v>
      </c>
      <c r="K360" s="286" t="s">
        <v>1009</v>
      </c>
      <c r="L360" s="67"/>
      <c r="M360" s="67"/>
      <c r="N360" s="67">
        <f t="shared" si="14"/>
        <v>0</v>
      </c>
      <c r="P360" s="67"/>
    </row>
    <row r="361" spans="1:16" s="10" customFormat="1" ht="22.5" hidden="1" customHeight="1" x14ac:dyDescent="0.25">
      <c r="A361" s="8">
        <v>358</v>
      </c>
      <c r="B361" s="9">
        <v>45176</v>
      </c>
      <c r="C361" s="58" t="s">
        <v>1010</v>
      </c>
      <c r="D361" s="63" t="s">
        <v>60</v>
      </c>
      <c r="E361" s="59">
        <v>1</v>
      </c>
      <c r="F361" s="59" t="s">
        <v>42</v>
      </c>
      <c r="G361" s="60" t="s">
        <v>1810</v>
      </c>
      <c r="H361" s="195" t="s">
        <v>1815</v>
      </c>
      <c r="I361" s="350">
        <v>325000</v>
      </c>
      <c r="J361" s="350">
        <f t="shared" si="15"/>
        <v>325000</v>
      </c>
      <c r="K361" s="286" t="s">
        <v>1009</v>
      </c>
      <c r="L361" s="344"/>
      <c r="M361" s="67"/>
      <c r="N361" s="67">
        <f t="shared" si="14"/>
        <v>0</v>
      </c>
      <c r="P361" s="67"/>
    </row>
    <row r="362" spans="1:16" s="10" customFormat="1" ht="22.5" hidden="1" customHeight="1" x14ac:dyDescent="0.25">
      <c r="A362" s="8">
        <v>359</v>
      </c>
      <c r="B362" s="9">
        <v>45176</v>
      </c>
      <c r="C362" s="58" t="s">
        <v>1010</v>
      </c>
      <c r="D362" s="63" t="s">
        <v>60</v>
      </c>
      <c r="E362" s="59">
        <v>1</v>
      </c>
      <c r="F362" s="59" t="s">
        <v>42</v>
      </c>
      <c r="G362" s="60" t="s">
        <v>1811</v>
      </c>
      <c r="H362" s="195" t="s">
        <v>1816</v>
      </c>
      <c r="I362" s="350">
        <v>325000</v>
      </c>
      <c r="J362" s="350">
        <f t="shared" ref="J362" si="16">I362*E362</f>
        <v>325000</v>
      </c>
      <c r="K362" s="286" t="s">
        <v>1009</v>
      </c>
      <c r="L362" s="368">
        <f>SUM(J321:J362)</f>
        <v>20576714.574999999</v>
      </c>
      <c r="M362" s="367">
        <f>'[2]07 SEPTEMBER 2023'!$Z$46</f>
        <v>20576714.574999999</v>
      </c>
      <c r="N362" s="367">
        <f t="shared" si="14"/>
        <v>0</v>
      </c>
      <c r="P362" s="67"/>
    </row>
    <row r="363" spans="1:16" s="25" customFormat="1" ht="22.5" hidden="1" customHeight="1" x14ac:dyDescent="0.25">
      <c r="A363" s="8">
        <v>360</v>
      </c>
      <c r="B363" s="9">
        <v>45177</v>
      </c>
      <c r="C363" s="57" t="s">
        <v>81</v>
      </c>
      <c r="D363" s="89" t="s">
        <v>72</v>
      </c>
      <c r="E363" s="59">
        <v>4</v>
      </c>
      <c r="F363" s="59" t="s">
        <v>41</v>
      </c>
      <c r="G363" s="60" t="s">
        <v>67</v>
      </c>
      <c r="H363" s="8">
        <v>1</v>
      </c>
      <c r="I363" s="350">
        <v>31000</v>
      </c>
      <c r="J363" s="350">
        <f t="shared" si="15"/>
        <v>124000</v>
      </c>
      <c r="K363" s="125"/>
      <c r="L363" s="344"/>
      <c r="M363" s="67"/>
      <c r="N363" s="67">
        <f t="shared" si="14"/>
        <v>0</v>
      </c>
      <c r="O363" s="10"/>
      <c r="P363" s="343"/>
    </row>
    <row r="364" spans="1:16" s="10" customFormat="1" ht="22.5" hidden="1" customHeight="1" x14ac:dyDescent="0.25">
      <c r="A364" s="8">
        <v>361</v>
      </c>
      <c r="B364" s="9">
        <v>45177</v>
      </c>
      <c r="C364" s="58" t="s">
        <v>58</v>
      </c>
      <c r="D364" s="63" t="s">
        <v>59</v>
      </c>
      <c r="E364" s="59">
        <v>3</v>
      </c>
      <c r="F364" s="59" t="s">
        <v>41</v>
      </c>
      <c r="G364" s="60" t="s">
        <v>67</v>
      </c>
      <c r="H364" s="8">
        <v>1</v>
      </c>
      <c r="I364" s="351">
        <v>29000</v>
      </c>
      <c r="J364" s="350">
        <f t="shared" si="15"/>
        <v>87000</v>
      </c>
      <c r="K364" s="125"/>
      <c r="L364" s="344"/>
      <c r="M364" s="67"/>
      <c r="N364" s="67">
        <f t="shared" si="14"/>
        <v>0</v>
      </c>
      <c r="P364" s="67"/>
    </row>
    <row r="365" spans="1:16" s="10" customFormat="1" ht="22.5" customHeight="1" x14ac:dyDescent="0.25">
      <c r="A365" s="8">
        <v>362</v>
      </c>
      <c r="B365" s="9">
        <v>45177</v>
      </c>
      <c r="C365" s="58" t="s">
        <v>48</v>
      </c>
      <c r="D365" s="63" t="s">
        <v>20</v>
      </c>
      <c r="E365" s="59">
        <v>3</v>
      </c>
      <c r="F365" s="59" t="s">
        <v>41</v>
      </c>
      <c r="G365" s="60" t="s">
        <v>34</v>
      </c>
      <c r="H365" s="8">
        <v>404</v>
      </c>
      <c r="I365" s="350">
        <v>32100</v>
      </c>
      <c r="J365" s="350">
        <f t="shared" si="15"/>
        <v>96300</v>
      </c>
      <c r="K365" s="125"/>
      <c r="L365" s="344"/>
      <c r="M365" s="67"/>
      <c r="N365" s="67">
        <f t="shared" si="14"/>
        <v>0</v>
      </c>
      <c r="P365" s="67"/>
    </row>
    <row r="366" spans="1:16" s="10" customFormat="1" ht="22.5" customHeight="1" x14ac:dyDescent="0.25">
      <c r="A366" s="8">
        <v>363</v>
      </c>
      <c r="B366" s="9">
        <v>45177</v>
      </c>
      <c r="C366" s="58" t="s">
        <v>48</v>
      </c>
      <c r="D366" s="63" t="s">
        <v>20</v>
      </c>
      <c r="E366" s="59">
        <v>1</v>
      </c>
      <c r="F366" s="59" t="s">
        <v>41</v>
      </c>
      <c r="G366" s="60" t="s">
        <v>30</v>
      </c>
      <c r="H366" s="8">
        <v>403</v>
      </c>
      <c r="I366" s="350">
        <v>32100</v>
      </c>
      <c r="J366" s="350">
        <f t="shared" si="15"/>
        <v>32100</v>
      </c>
      <c r="K366" s="125"/>
      <c r="L366" s="67"/>
      <c r="M366" s="67"/>
      <c r="N366" s="67">
        <f t="shared" si="14"/>
        <v>0</v>
      </c>
      <c r="P366" s="67"/>
    </row>
    <row r="367" spans="1:16" s="10" customFormat="1" ht="22.5" hidden="1" customHeight="1" x14ac:dyDescent="0.25">
      <c r="A367" s="8">
        <v>364</v>
      </c>
      <c r="B367" s="9">
        <v>45177</v>
      </c>
      <c r="C367" s="58" t="s">
        <v>631</v>
      </c>
      <c r="D367" s="63" t="s">
        <v>556</v>
      </c>
      <c r="E367" s="59">
        <v>1</v>
      </c>
      <c r="F367" s="59" t="s">
        <v>42</v>
      </c>
      <c r="G367" s="60" t="s">
        <v>1011</v>
      </c>
      <c r="H367" s="8">
        <v>2</v>
      </c>
      <c r="I367" s="350">
        <v>49000</v>
      </c>
      <c r="J367" s="350">
        <f t="shared" si="15"/>
        <v>49000</v>
      </c>
      <c r="K367" s="125"/>
      <c r="L367" s="67"/>
      <c r="M367" s="67"/>
      <c r="N367" s="67">
        <f t="shared" si="14"/>
        <v>0</v>
      </c>
      <c r="P367" s="67"/>
    </row>
    <row r="368" spans="1:16" s="10" customFormat="1" ht="22.5" customHeight="1" x14ac:dyDescent="0.25">
      <c r="A368" s="8">
        <v>365</v>
      </c>
      <c r="B368" s="9">
        <v>45177</v>
      </c>
      <c r="C368" s="58" t="s">
        <v>579</v>
      </c>
      <c r="D368" s="63" t="s">
        <v>78</v>
      </c>
      <c r="E368" s="59">
        <v>1</v>
      </c>
      <c r="F368" s="59" t="s">
        <v>42</v>
      </c>
      <c r="G368" s="60" t="s">
        <v>594</v>
      </c>
      <c r="H368" s="8">
        <v>113</v>
      </c>
      <c r="I368" s="350">
        <v>124000</v>
      </c>
      <c r="J368" s="350">
        <f t="shared" si="15"/>
        <v>124000</v>
      </c>
      <c r="K368" s="125" t="s">
        <v>1012</v>
      </c>
      <c r="L368" s="67"/>
      <c r="M368" s="67"/>
      <c r="N368" s="67">
        <f t="shared" si="14"/>
        <v>0</v>
      </c>
      <c r="P368" s="67"/>
    </row>
    <row r="369" spans="1:16" s="10" customFormat="1" ht="22.5" customHeight="1" x14ac:dyDescent="0.25">
      <c r="A369" s="8">
        <v>366</v>
      </c>
      <c r="B369" s="9">
        <v>45177</v>
      </c>
      <c r="C369" s="58" t="s">
        <v>617</v>
      </c>
      <c r="D369" s="63" t="s">
        <v>163</v>
      </c>
      <c r="E369" s="59">
        <v>1</v>
      </c>
      <c r="F369" s="59" t="s">
        <v>42</v>
      </c>
      <c r="G369" s="60" t="s">
        <v>594</v>
      </c>
      <c r="H369" s="8">
        <v>113</v>
      </c>
      <c r="I369" s="350">
        <v>80500</v>
      </c>
      <c r="J369" s="350">
        <f t="shared" si="15"/>
        <v>80500</v>
      </c>
      <c r="K369" s="125" t="s">
        <v>1012</v>
      </c>
      <c r="L369" s="67"/>
      <c r="M369" s="67"/>
      <c r="N369" s="67">
        <f t="shared" si="14"/>
        <v>0</v>
      </c>
      <c r="P369" s="67"/>
    </row>
    <row r="370" spans="1:16" s="10" customFormat="1" ht="22.5" customHeight="1" x14ac:dyDescent="0.25">
      <c r="A370" s="8">
        <v>367</v>
      </c>
      <c r="B370" s="9">
        <v>45177</v>
      </c>
      <c r="C370" s="57" t="s">
        <v>678</v>
      </c>
      <c r="D370" s="57" t="s">
        <v>362</v>
      </c>
      <c r="E370" s="59">
        <v>1</v>
      </c>
      <c r="F370" s="59" t="s">
        <v>42</v>
      </c>
      <c r="G370" s="60" t="s">
        <v>594</v>
      </c>
      <c r="H370" s="8">
        <v>113</v>
      </c>
      <c r="I370" s="350">
        <v>47500</v>
      </c>
      <c r="J370" s="350">
        <f t="shared" si="15"/>
        <v>47500</v>
      </c>
      <c r="K370" s="125" t="s">
        <v>1012</v>
      </c>
      <c r="L370" s="67"/>
      <c r="M370" s="67"/>
      <c r="N370" s="67">
        <f t="shared" si="14"/>
        <v>0</v>
      </c>
      <c r="P370" s="67"/>
    </row>
    <row r="371" spans="1:16" s="10" customFormat="1" ht="22.5" customHeight="1" x14ac:dyDescent="0.25">
      <c r="A371" s="8">
        <v>368</v>
      </c>
      <c r="B371" s="9">
        <v>45177</v>
      </c>
      <c r="C371" s="58" t="s">
        <v>297</v>
      </c>
      <c r="D371" s="63" t="s">
        <v>298</v>
      </c>
      <c r="E371" s="59">
        <v>2</v>
      </c>
      <c r="F371" s="174" t="s">
        <v>39</v>
      </c>
      <c r="G371" s="60" t="s">
        <v>594</v>
      </c>
      <c r="H371" s="8">
        <v>113</v>
      </c>
      <c r="I371" s="350">
        <v>49100</v>
      </c>
      <c r="J371" s="350">
        <f t="shared" si="15"/>
        <v>98200</v>
      </c>
      <c r="K371" s="125" t="s">
        <v>1012</v>
      </c>
      <c r="L371" s="67"/>
      <c r="M371" s="67"/>
      <c r="N371" s="67">
        <f t="shared" si="14"/>
        <v>0</v>
      </c>
      <c r="P371" s="67"/>
    </row>
    <row r="372" spans="1:16" s="10" customFormat="1" ht="22.5" hidden="1" customHeight="1" x14ac:dyDescent="0.25">
      <c r="A372" s="8">
        <v>369</v>
      </c>
      <c r="B372" s="9">
        <v>45177</v>
      </c>
      <c r="C372" s="58" t="s">
        <v>23</v>
      </c>
      <c r="D372" s="63" t="s">
        <v>24</v>
      </c>
      <c r="E372" s="59">
        <v>1</v>
      </c>
      <c r="F372" s="142" t="s">
        <v>47</v>
      </c>
      <c r="G372" s="60" t="s">
        <v>979</v>
      </c>
      <c r="H372" s="195" t="s">
        <v>1814</v>
      </c>
      <c r="I372" s="350">
        <v>75000</v>
      </c>
      <c r="J372" s="350">
        <f t="shared" si="15"/>
        <v>75000</v>
      </c>
      <c r="K372" s="125"/>
      <c r="L372" s="67"/>
      <c r="M372" s="67"/>
      <c r="N372" s="67">
        <f t="shared" si="14"/>
        <v>0</v>
      </c>
      <c r="P372" s="67"/>
    </row>
    <row r="373" spans="1:16" s="10" customFormat="1" ht="22.5" hidden="1" customHeight="1" x14ac:dyDescent="0.25">
      <c r="A373" s="8">
        <v>370</v>
      </c>
      <c r="B373" s="9">
        <v>45177</v>
      </c>
      <c r="C373" s="58" t="s">
        <v>119</v>
      </c>
      <c r="D373" s="63" t="s">
        <v>24</v>
      </c>
      <c r="E373" s="59">
        <v>40</v>
      </c>
      <c r="F373" s="59" t="s">
        <v>42</v>
      </c>
      <c r="G373" s="60" t="s">
        <v>979</v>
      </c>
      <c r="H373" s="195" t="s">
        <v>1814</v>
      </c>
      <c r="I373" s="350">
        <v>1565</v>
      </c>
      <c r="J373" s="350">
        <f t="shared" si="15"/>
        <v>62600</v>
      </c>
      <c r="K373" s="125"/>
      <c r="L373" s="67"/>
      <c r="M373" s="67"/>
      <c r="N373" s="67">
        <f t="shared" si="14"/>
        <v>0</v>
      </c>
      <c r="P373" s="67"/>
    </row>
    <row r="374" spans="1:16" s="10" customFormat="1" ht="22.5" hidden="1" customHeight="1" x14ac:dyDescent="0.25">
      <c r="A374" s="8">
        <v>371</v>
      </c>
      <c r="B374" s="9">
        <v>45177</v>
      </c>
      <c r="C374" s="58" t="s">
        <v>1013</v>
      </c>
      <c r="D374" s="63" t="s">
        <v>1014</v>
      </c>
      <c r="E374" s="59">
        <v>1</v>
      </c>
      <c r="F374" s="59" t="s">
        <v>42</v>
      </c>
      <c r="G374" s="60" t="s">
        <v>786</v>
      </c>
      <c r="H374" s="8">
        <v>137</v>
      </c>
      <c r="I374" s="350">
        <v>81000</v>
      </c>
      <c r="J374" s="350">
        <f t="shared" si="15"/>
        <v>81000</v>
      </c>
      <c r="K374" s="125"/>
      <c r="L374" s="67"/>
      <c r="M374" s="67"/>
      <c r="N374" s="67">
        <f t="shared" si="14"/>
        <v>0</v>
      </c>
      <c r="P374" s="67"/>
    </row>
    <row r="375" spans="1:16" s="10" customFormat="1" ht="22.5" hidden="1" customHeight="1" x14ac:dyDescent="0.25">
      <c r="A375" s="8">
        <v>372</v>
      </c>
      <c r="B375" s="9">
        <v>45177</v>
      </c>
      <c r="C375" s="58" t="s">
        <v>1015</v>
      </c>
      <c r="D375" s="63" t="s">
        <v>1016</v>
      </c>
      <c r="E375" s="59">
        <v>1</v>
      </c>
      <c r="F375" s="59" t="s">
        <v>42</v>
      </c>
      <c r="G375" s="60" t="s">
        <v>762</v>
      </c>
      <c r="H375" s="8">
        <v>0</v>
      </c>
      <c r="I375" s="350">
        <v>35000</v>
      </c>
      <c r="J375" s="350">
        <f t="shared" si="15"/>
        <v>35000</v>
      </c>
      <c r="K375" s="125"/>
      <c r="L375" s="67"/>
      <c r="M375" s="67"/>
      <c r="N375" s="67">
        <f t="shared" si="14"/>
        <v>0</v>
      </c>
      <c r="P375" s="67"/>
    </row>
    <row r="376" spans="1:16" s="10" customFormat="1" ht="22.5" hidden="1" customHeight="1" x14ac:dyDescent="0.25">
      <c r="A376" s="8">
        <v>373</v>
      </c>
      <c r="B376" s="9">
        <v>45177</v>
      </c>
      <c r="C376" s="58" t="s">
        <v>1017</v>
      </c>
      <c r="D376" s="63" t="s">
        <v>137</v>
      </c>
      <c r="E376" s="59">
        <v>1</v>
      </c>
      <c r="F376" s="59" t="s">
        <v>42</v>
      </c>
      <c r="G376" s="60" t="s">
        <v>762</v>
      </c>
      <c r="H376" s="8">
        <v>0</v>
      </c>
      <c r="I376" s="350">
        <v>8000</v>
      </c>
      <c r="J376" s="350">
        <f t="shared" si="15"/>
        <v>8000</v>
      </c>
      <c r="K376" s="125"/>
      <c r="L376" s="67"/>
      <c r="M376" s="67"/>
      <c r="N376" s="67">
        <f t="shared" ref="N376:N442" si="17">L376-M376</f>
        <v>0</v>
      </c>
      <c r="P376" s="67"/>
    </row>
    <row r="377" spans="1:16" s="10" customFormat="1" ht="22.5" hidden="1" customHeight="1" x14ac:dyDescent="0.25">
      <c r="A377" s="8">
        <v>374</v>
      </c>
      <c r="B377" s="9">
        <v>45177</v>
      </c>
      <c r="C377" s="58" t="s">
        <v>1018</v>
      </c>
      <c r="D377" s="63" t="s">
        <v>137</v>
      </c>
      <c r="E377" s="59">
        <v>1</v>
      </c>
      <c r="F377" s="59" t="s">
        <v>42</v>
      </c>
      <c r="G377" s="60" t="s">
        <v>649</v>
      </c>
      <c r="H377" s="8">
        <v>0</v>
      </c>
      <c r="I377" s="350">
        <v>9000</v>
      </c>
      <c r="J377" s="350">
        <f t="shared" si="15"/>
        <v>9000</v>
      </c>
      <c r="K377" s="125"/>
      <c r="L377" s="67"/>
      <c r="M377" s="67"/>
      <c r="N377" s="67">
        <f t="shared" si="17"/>
        <v>0</v>
      </c>
      <c r="P377" s="67"/>
    </row>
    <row r="378" spans="1:16" s="10" customFormat="1" ht="22.5" hidden="1" customHeight="1" x14ac:dyDescent="0.25">
      <c r="A378" s="8">
        <v>375</v>
      </c>
      <c r="B378" s="9">
        <v>45177</v>
      </c>
      <c r="C378" s="58" t="s">
        <v>119</v>
      </c>
      <c r="D378" s="63" t="s">
        <v>24</v>
      </c>
      <c r="E378" s="59">
        <v>30</v>
      </c>
      <c r="F378" s="59" t="s">
        <v>42</v>
      </c>
      <c r="G378" s="60" t="s">
        <v>22</v>
      </c>
      <c r="H378" s="8">
        <v>1</v>
      </c>
      <c r="I378" s="350">
        <v>1565</v>
      </c>
      <c r="J378" s="350">
        <f t="shared" si="15"/>
        <v>46950</v>
      </c>
      <c r="K378" s="125"/>
      <c r="L378" s="67"/>
      <c r="M378" s="67"/>
      <c r="N378" s="67">
        <f t="shared" si="17"/>
        <v>0</v>
      </c>
      <c r="P378" s="67"/>
    </row>
    <row r="379" spans="1:16" s="10" customFormat="1" ht="22.5" customHeight="1" x14ac:dyDescent="0.25">
      <c r="A379" s="8">
        <v>376</v>
      </c>
      <c r="B379" s="9">
        <v>45177</v>
      </c>
      <c r="C379" s="58" t="s">
        <v>1019</v>
      </c>
      <c r="D379" s="63" t="s">
        <v>50</v>
      </c>
      <c r="E379" s="59">
        <v>1</v>
      </c>
      <c r="F379" s="59" t="s">
        <v>42</v>
      </c>
      <c r="G379" s="60" t="s">
        <v>52</v>
      </c>
      <c r="H379" s="8">
        <v>402</v>
      </c>
      <c r="I379" s="350">
        <v>22500</v>
      </c>
      <c r="J379" s="350">
        <f t="shared" si="15"/>
        <v>22500</v>
      </c>
      <c r="K379" s="125"/>
      <c r="L379" s="67"/>
      <c r="M379" s="67"/>
      <c r="N379" s="67">
        <f t="shared" si="17"/>
        <v>0</v>
      </c>
      <c r="P379" s="67"/>
    </row>
    <row r="380" spans="1:16" s="10" customFormat="1" ht="22.5" hidden="1" customHeight="1" x14ac:dyDescent="0.25">
      <c r="A380" s="8">
        <v>377</v>
      </c>
      <c r="B380" s="9">
        <v>45177</v>
      </c>
      <c r="C380" s="58" t="s">
        <v>1858</v>
      </c>
      <c r="D380" s="58" t="s">
        <v>1859</v>
      </c>
      <c r="E380" s="59">
        <v>2</v>
      </c>
      <c r="F380" s="59" t="s">
        <v>42</v>
      </c>
      <c r="G380" s="109" t="s">
        <v>686</v>
      </c>
      <c r="H380" s="8">
        <v>137</v>
      </c>
      <c r="I380" s="375">
        <v>12500</v>
      </c>
      <c r="J380" s="33">
        <f>I380*E380</f>
        <v>25000</v>
      </c>
      <c r="K380" s="61"/>
      <c r="L380" s="67"/>
      <c r="M380" s="67"/>
      <c r="N380" s="67"/>
      <c r="P380" s="67"/>
    </row>
    <row r="381" spans="1:16" s="10" customFormat="1" ht="22.5" hidden="1" customHeight="1" x14ac:dyDescent="0.25">
      <c r="A381" s="8">
        <v>378</v>
      </c>
      <c r="B381" s="9">
        <v>45177</v>
      </c>
      <c r="C381" s="58" t="s">
        <v>1858</v>
      </c>
      <c r="D381" s="58" t="s">
        <v>1859</v>
      </c>
      <c r="E381" s="59">
        <v>2</v>
      </c>
      <c r="F381" s="59" t="s">
        <v>42</v>
      </c>
      <c r="G381" s="109" t="s">
        <v>888</v>
      </c>
      <c r="H381" s="8">
        <v>8</v>
      </c>
      <c r="I381" s="375">
        <v>12500</v>
      </c>
      <c r="J381" s="33">
        <f>I381*E381</f>
        <v>25000</v>
      </c>
      <c r="K381" s="61"/>
      <c r="L381" s="67"/>
      <c r="M381" s="67"/>
      <c r="N381" s="67"/>
      <c r="P381" s="67"/>
    </row>
    <row r="382" spans="1:16" s="10" customFormat="1" ht="22.5" hidden="1" customHeight="1" x14ac:dyDescent="0.25">
      <c r="A382" s="8">
        <v>379</v>
      </c>
      <c r="B382" s="9">
        <v>45177</v>
      </c>
      <c r="C382" s="58" t="s">
        <v>1020</v>
      </c>
      <c r="D382" s="63" t="s">
        <v>137</v>
      </c>
      <c r="E382" s="59">
        <v>2</v>
      </c>
      <c r="F382" s="59" t="s">
        <v>42</v>
      </c>
      <c r="G382" s="60" t="s">
        <v>1021</v>
      </c>
      <c r="H382" s="8">
        <v>4</v>
      </c>
      <c r="I382" s="350">
        <v>55000</v>
      </c>
      <c r="J382" s="350">
        <f t="shared" si="15"/>
        <v>110000</v>
      </c>
      <c r="K382" s="125" t="s">
        <v>628</v>
      </c>
      <c r="L382" s="67"/>
      <c r="M382" s="67"/>
      <c r="N382" s="67">
        <f t="shared" si="17"/>
        <v>0</v>
      </c>
      <c r="P382" s="67"/>
    </row>
    <row r="383" spans="1:16" s="10" customFormat="1" ht="22.5" hidden="1" customHeight="1" x14ac:dyDescent="0.25">
      <c r="A383" s="8">
        <v>380</v>
      </c>
      <c r="B383" s="9">
        <v>45177</v>
      </c>
      <c r="C383" s="58" t="s">
        <v>1022</v>
      </c>
      <c r="D383" s="89" t="s">
        <v>573</v>
      </c>
      <c r="E383" s="59">
        <v>1</v>
      </c>
      <c r="F383" s="59" t="s">
        <v>545</v>
      </c>
      <c r="G383" s="60" t="s">
        <v>1021</v>
      </c>
      <c r="H383" s="8">
        <v>4</v>
      </c>
      <c r="I383" s="350">
        <v>247000</v>
      </c>
      <c r="J383" s="350">
        <f t="shared" si="15"/>
        <v>247000</v>
      </c>
      <c r="K383" s="125" t="s">
        <v>628</v>
      </c>
      <c r="L383" s="67"/>
      <c r="M383" s="67"/>
      <c r="N383" s="67">
        <f t="shared" si="17"/>
        <v>0</v>
      </c>
      <c r="P383" s="67"/>
    </row>
    <row r="384" spans="1:16" s="10" customFormat="1" ht="22.5" hidden="1" customHeight="1" x14ac:dyDescent="0.25">
      <c r="A384" s="8">
        <v>381</v>
      </c>
      <c r="B384" s="9">
        <v>45177</v>
      </c>
      <c r="C384" s="58" t="s">
        <v>1023</v>
      </c>
      <c r="D384" s="63" t="s">
        <v>573</v>
      </c>
      <c r="E384" s="59">
        <v>1</v>
      </c>
      <c r="F384" s="59" t="s">
        <v>545</v>
      </c>
      <c r="G384" s="60" t="s">
        <v>1021</v>
      </c>
      <c r="H384" s="8">
        <v>4</v>
      </c>
      <c r="I384" s="351">
        <v>636812.5</v>
      </c>
      <c r="J384" s="350">
        <f t="shared" si="15"/>
        <v>636812.5</v>
      </c>
      <c r="K384" s="125" t="s">
        <v>628</v>
      </c>
      <c r="L384" s="67"/>
      <c r="M384" s="67"/>
      <c r="N384" s="67">
        <f t="shared" si="17"/>
        <v>0</v>
      </c>
      <c r="P384" s="67"/>
    </row>
    <row r="385" spans="1:16" s="10" customFormat="1" ht="22.5" hidden="1" customHeight="1" x14ac:dyDescent="0.25">
      <c r="A385" s="8">
        <v>382</v>
      </c>
      <c r="B385" s="9">
        <v>45177</v>
      </c>
      <c r="C385" s="58" t="s">
        <v>1024</v>
      </c>
      <c r="D385" s="63" t="s">
        <v>573</v>
      </c>
      <c r="E385" s="59">
        <v>1</v>
      </c>
      <c r="F385" s="59" t="s">
        <v>42</v>
      </c>
      <c r="G385" s="60" t="s">
        <v>1021</v>
      </c>
      <c r="H385" s="8">
        <v>4</v>
      </c>
      <c r="I385" s="350">
        <v>70000</v>
      </c>
      <c r="J385" s="350">
        <f t="shared" si="15"/>
        <v>70000</v>
      </c>
      <c r="K385" s="125" t="s">
        <v>628</v>
      </c>
      <c r="L385" s="367">
        <f>SUM(J363:J385)</f>
        <v>2192462.5</v>
      </c>
      <c r="M385" s="367">
        <f>'[2]08 SEPTEMBER 2023'!$Z$32</f>
        <v>2192462.5</v>
      </c>
      <c r="N385" s="367">
        <f t="shared" si="17"/>
        <v>0</v>
      </c>
      <c r="P385" s="67"/>
    </row>
    <row r="386" spans="1:16" s="10" customFormat="1" ht="22.5" hidden="1" customHeight="1" x14ac:dyDescent="0.25">
      <c r="A386" s="8">
        <v>383</v>
      </c>
      <c r="B386" s="9">
        <v>45178</v>
      </c>
      <c r="C386" s="58" t="s">
        <v>119</v>
      </c>
      <c r="D386" s="63" t="s">
        <v>24</v>
      </c>
      <c r="E386" s="59">
        <v>43</v>
      </c>
      <c r="F386" s="59" t="s">
        <v>42</v>
      </c>
      <c r="G386" s="60" t="s">
        <v>979</v>
      </c>
      <c r="H386" s="195" t="s">
        <v>1814</v>
      </c>
      <c r="I386" s="350">
        <v>1565</v>
      </c>
      <c r="J386" s="350">
        <f t="shared" si="15"/>
        <v>67295</v>
      </c>
      <c r="K386" s="125"/>
      <c r="L386" s="67"/>
      <c r="M386" s="67"/>
      <c r="N386" s="67">
        <f t="shared" si="17"/>
        <v>0</v>
      </c>
      <c r="P386" s="67"/>
    </row>
    <row r="387" spans="1:16" s="10" customFormat="1" ht="22.5" hidden="1" customHeight="1" x14ac:dyDescent="0.25">
      <c r="A387" s="8">
        <v>384</v>
      </c>
      <c r="B387" s="9">
        <v>45178</v>
      </c>
      <c r="C387" s="58" t="s">
        <v>23</v>
      </c>
      <c r="D387" s="63" t="s">
        <v>24</v>
      </c>
      <c r="E387" s="59">
        <v>1</v>
      </c>
      <c r="F387" s="142" t="s">
        <v>47</v>
      </c>
      <c r="G387" s="60" t="s">
        <v>979</v>
      </c>
      <c r="H387" s="195" t="s">
        <v>1814</v>
      </c>
      <c r="I387" s="350">
        <v>75000</v>
      </c>
      <c r="J387" s="350">
        <f t="shared" si="15"/>
        <v>75000</v>
      </c>
      <c r="K387" s="125"/>
      <c r="L387" s="67"/>
      <c r="M387" s="67"/>
      <c r="N387" s="67">
        <f t="shared" si="17"/>
        <v>0</v>
      </c>
      <c r="P387" s="67"/>
    </row>
    <row r="388" spans="1:16" s="10" customFormat="1" ht="22.5" hidden="1" customHeight="1" x14ac:dyDescent="0.25">
      <c r="A388" s="8">
        <v>385</v>
      </c>
      <c r="B388" s="9">
        <v>45178</v>
      </c>
      <c r="C388" s="58" t="s">
        <v>58</v>
      </c>
      <c r="D388" s="63" t="s">
        <v>59</v>
      </c>
      <c r="E388" s="59">
        <v>5</v>
      </c>
      <c r="F388" s="59" t="s">
        <v>41</v>
      </c>
      <c r="G388" s="60" t="s">
        <v>67</v>
      </c>
      <c r="H388" s="8">
        <v>1</v>
      </c>
      <c r="I388" s="351">
        <v>29000</v>
      </c>
      <c r="J388" s="350">
        <f t="shared" si="15"/>
        <v>145000</v>
      </c>
      <c r="K388" s="125"/>
      <c r="L388" s="67"/>
      <c r="M388" s="67"/>
      <c r="N388" s="67">
        <f t="shared" si="17"/>
        <v>0</v>
      </c>
      <c r="P388" s="67"/>
    </row>
    <row r="389" spans="1:16" s="10" customFormat="1" ht="22.5" hidden="1" customHeight="1" x14ac:dyDescent="0.25">
      <c r="A389" s="8">
        <v>386</v>
      </c>
      <c r="B389" s="9">
        <v>45178</v>
      </c>
      <c r="C389" s="58" t="s">
        <v>48</v>
      </c>
      <c r="D389" s="63" t="s">
        <v>20</v>
      </c>
      <c r="E389" s="59">
        <v>1</v>
      </c>
      <c r="F389" s="59" t="s">
        <v>41</v>
      </c>
      <c r="G389" s="60" t="s">
        <v>67</v>
      </c>
      <c r="H389" s="8">
        <v>1</v>
      </c>
      <c r="I389" s="350">
        <v>32100</v>
      </c>
      <c r="J389" s="350">
        <f t="shared" si="15"/>
        <v>32100</v>
      </c>
      <c r="K389" s="125"/>
      <c r="L389" s="67"/>
      <c r="M389" s="67"/>
      <c r="N389" s="67">
        <f t="shared" si="17"/>
        <v>0</v>
      </c>
      <c r="P389" s="67"/>
    </row>
    <row r="390" spans="1:16" s="10" customFormat="1" ht="22.5" hidden="1" customHeight="1" x14ac:dyDescent="0.25">
      <c r="A390" s="8">
        <v>387</v>
      </c>
      <c r="B390" s="9">
        <v>45178</v>
      </c>
      <c r="C390" s="57" t="s">
        <v>81</v>
      </c>
      <c r="D390" s="89" t="s">
        <v>72</v>
      </c>
      <c r="E390" s="59">
        <v>5</v>
      </c>
      <c r="F390" s="59" t="s">
        <v>41</v>
      </c>
      <c r="G390" s="60" t="s">
        <v>67</v>
      </c>
      <c r="H390" s="8">
        <v>1</v>
      </c>
      <c r="I390" s="350">
        <v>31000</v>
      </c>
      <c r="J390" s="350">
        <f t="shared" si="15"/>
        <v>155000</v>
      </c>
      <c r="K390" s="125"/>
      <c r="L390" s="67"/>
      <c r="M390" s="67"/>
      <c r="N390" s="67">
        <f t="shared" si="17"/>
        <v>0</v>
      </c>
      <c r="P390" s="67"/>
    </row>
    <row r="391" spans="1:16" s="10" customFormat="1" ht="22.5" hidden="1" customHeight="1" x14ac:dyDescent="0.25">
      <c r="A391" s="8">
        <v>388</v>
      </c>
      <c r="B391" s="9">
        <v>45178</v>
      </c>
      <c r="C391" s="58" t="s">
        <v>631</v>
      </c>
      <c r="D391" s="63" t="s">
        <v>556</v>
      </c>
      <c r="E391" s="59">
        <v>2</v>
      </c>
      <c r="F391" s="59" t="s">
        <v>42</v>
      </c>
      <c r="G391" s="60" t="s">
        <v>168</v>
      </c>
      <c r="H391" s="8">
        <v>2</v>
      </c>
      <c r="I391" s="350">
        <v>49000</v>
      </c>
      <c r="J391" s="350">
        <f t="shared" si="15"/>
        <v>98000</v>
      </c>
      <c r="K391" s="125"/>
      <c r="L391" s="67"/>
      <c r="M391" s="67"/>
      <c r="N391" s="67">
        <f t="shared" si="17"/>
        <v>0</v>
      </c>
      <c r="P391" s="67"/>
    </row>
    <row r="392" spans="1:16" s="10" customFormat="1" ht="22.5" customHeight="1" x14ac:dyDescent="0.25">
      <c r="A392" s="8">
        <v>389</v>
      </c>
      <c r="B392" s="9">
        <v>45178</v>
      </c>
      <c r="C392" s="58" t="s">
        <v>48</v>
      </c>
      <c r="D392" s="63" t="s">
        <v>20</v>
      </c>
      <c r="E392" s="59">
        <v>1.5</v>
      </c>
      <c r="F392" s="59" t="s">
        <v>41</v>
      </c>
      <c r="G392" s="60" t="s">
        <v>21</v>
      </c>
      <c r="H392" s="8">
        <v>405</v>
      </c>
      <c r="I392" s="350">
        <v>32100</v>
      </c>
      <c r="J392" s="350">
        <f t="shared" si="15"/>
        <v>48150</v>
      </c>
      <c r="K392" s="125"/>
      <c r="L392" s="67"/>
      <c r="M392" s="67"/>
      <c r="N392" s="67">
        <f t="shared" si="17"/>
        <v>0</v>
      </c>
      <c r="P392" s="67"/>
    </row>
    <row r="393" spans="1:16" s="10" customFormat="1" ht="22.5" customHeight="1" x14ac:dyDescent="0.25">
      <c r="A393" s="8">
        <v>390</v>
      </c>
      <c r="B393" s="9">
        <v>45178</v>
      </c>
      <c r="C393" s="57" t="s">
        <v>661</v>
      </c>
      <c r="D393" s="63" t="s">
        <v>50</v>
      </c>
      <c r="E393" s="59">
        <v>1</v>
      </c>
      <c r="F393" s="59" t="s">
        <v>42</v>
      </c>
      <c r="G393" s="60" t="s">
        <v>30</v>
      </c>
      <c r="H393" s="8">
        <v>403</v>
      </c>
      <c r="I393" s="350">
        <v>75000</v>
      </c>
      <c r="J393" s="350">
        <f t="shared" si="15"/>
        <v>75000</v>
      </c>
      <c r="K393" s="125"/>
      <c r="L393" s="67"/>
      <c r="M393" s="67"/>
      <c r="N393" s="67">
        <f t="shared" si="17"/>
        <v>0</v>
      </c>
      <c r="P393" s="67"/>
    </row>
    <row r="394" spans="1:16" s="10" customFormat="1" ht="22.5" customHeight="1" x14ac:dyDescent="0.25">
      <c r="A394" s="8">
        <v>391</v>
      </c>
      <c r="B394" s="9">
        <v>45178</v>
      </c>
      <c r="C394" s="58" t="s">
        <v>1025</v>
      </c>
      <c r="D394" s="63" t="s">
        <v>24</v>
      </c>
      <c r="E394" s="59">
        <v>5</v>
      </c>
      <c r="F394" s="59" t="s">
        <v>42</v>
      </c>
      <c r="G394" s="60" t="s">
        <v>30</v>
      </c>
      <c r="H394" s="8">
        <v>403</v>
      </c>
      <c r="I394" s="351">
        <v>3000</v>
      </c>
      <c r="J394" s="350">
        <f t="shared" si="15"/>
        <v>15000</v>
      </c>
      <c r="K394" s="125"/>
      <c r="L394" s="67"/>
      <c r="M394" s="67"/>
      <c r="N394" s="67">
        <f t="shared" si="17"/>
        <v>0</v>
      </c>
      <c r="P394" s="67"/>
    </row>
    <row r="395" spans="1:16" s="10" customFormat="1" ht="22.5" customHeight="1" x14ac:dyDescent="0.25">
      <c r="A395" s="8">
        <v>392</v>
      </c>
      <c r="B395" s="9">
        <v>45178</v>
      </c>
      <c r="C395" s="58" t="s">
        <v>48</v>
      </c>
      <c r="D395" s="63" t="s">
        <v>20</v>
      </c>
      <c r="E395" s="59">
        <v>9</v>
      </c>
      <c r="F395" s="59" t="s">
        <v>41</v>
      </c>
      <c r="G395" s="60" t="s">
        <v>16</v>
      </c>
      <c r="H395" s="8" t="s">
        <v>700</v>
      </c>
      <c r="I395" s="350">
        <v>32100</v>
      </c>
      <c r="J395" s="350">
        <f t="shared" si="15"/>
        <v>288900</v>
      </c>
      <c r="K395" s="125" t="s">
        <v>1026</v>
      </c>
      <c r="L395" s="67"/>
      <c r="M395" s="67"/>
      <c r="N395" s="67">
        <f t="shared" si="17"/>
        <v>0</v>
      </c>
      <c r="P395" s="67"/>
    </row>
    <row r="396" spans="1:16" s="10" customFormat="1" ht="22.5" customHeight="1" x14ac:dyDescent="0.25">
      <c r="A396" s="8">
        <v>393</v>
      </c>
      <c r="B396" s="9">
        <v>45178</v>
      </c>
      <c r="C396" s="58" t="s">
        <v>1027</v>
      </c>
      <c r="D396" s="63" t="s">
        <v>479</v>
      </c>
      <c r="E396" s="59">
        <v>1</v>
      </c>
      <c r="F396" s="59" t="s">
        <v>42</v>
      </c>
      <c r="G396" s="60" t="s">
        <v>120</v>
      </c>
      <c r="H396" s="8">
        <v>117</v>
      </c>
      <c r="I396" s="350">
        <v>75000</v>
      </c>
      <c r="J396" s="350">
        <f t="shared" si="15"/>
        <v>75000</v>
      </c>
      <c r="K396" s="125"/>
      <c r="L396" s="67"/>
      <c r="M396" s="67"/>
      <c r="N396" s="67">
        <f t="shared" si="17"/>
        <v>0</v>
      </c>
      <c r="P396" s="67"/>
    </row>
    <row r="397" spans="1:16" s="10" customFormat="1" ht="22.5" customHeight="1" x14ac:dyDescent="0.25">
      <c r="A397" s="8">
        <v>394</v>
      </c>
      <c r="B397" s="9">
        <v>45178</v>
      </c>
      <c r="C397" s="58" t="s">
        <v>579</v>
      </c>
      <c r="D397" s="63" t="s">
        <v>78</v>
      </c>
      <c r="E397" s="59">
        <v>1</v>
      </c>
      <c r="F397" s="59" t="s">
        <v>42</v>
      </c>
      <c r="G397" s="60" t="s">
        <v>16</v>
      </c>
      <c r="H397" s="8" t="s">
        <v>700</v>
      </c>
      <c r="I397" s="350">
        <v>124000</v>
      </c>
      <c r="J397" s="350">
        <f t="shared" si="15"/>
        <v>124000</v>
      </c>
      <c r="K397" s="125" t="s">
        <v>1026</v>
      </c>
      <c r="L397" s="67"/>
      <c r="M397" s="67"/>
      <c r="N397" s="67">
        <f t="shared" si="17"/>
        <v>0</v>
      </c>
      <c r="P397" s="67"/>
    </row>
    <row r="398" spans="1:16" s="10" customFormat="1" ht="22.5" customHeight="1" x14ac:dyDescent="0.25">
      <c r="A398" s="8">
        <v>395</v>
      </c>
      <c r="B398" s="9">
        <v>45178</v>
      </c>
      <c r="C398" s="58" t="s">
        <v>100</v>
      </c>
      <c r="D398" s="63" t="s">
        <v>29</v>
      </c>
      <c r="E398" s="59">
        <v>1</v>
      </c>
      <c r="F398" s="59" t="s">
        <v>42</v>
      </c>
      <c r="G398" s="60" t="s">
        <v>16</v>
      </c>
      <c r="H398" s="8" t="s">
        <v>700</v>
      </c>
      <c r="I398" s="350">
        <v>94575</v>
      </c>
      <c r="J398" s="350">
        <f t="shared" si="15"/>
        <v>94575</v>
      </c>
      <c r="K398" s="125" t="s">
        <v>1026</v>
      </c>
      <c r="L398" s="67"/>
      <c r="M398" s="67"/>
      <c r="N398" s="67">
        <f t="shared" si="17"/>
        <v>0</v>
      </c>
      <c r="P398" s="67"/>
    </row>
    <row r="399" spans="1:16" s="10" customFormat="1" ht="22.5" customHeight="1" x14ac:dyDescent="0.25">
      <c r="A399" s="8">
        <v>396</v>
      </c>
      <c r="B399" s="9">
        <v>45178</v>
      </c>
      <c r="C399" s="57" t="s">
        <v>81</v>
      </c>
      <c r="D399" s="89" t="s">
        <v>72</v>
      </c>
      <c r="E399" s="59">
        <v>1.5</v>
      </c>
      <c r="F399" s="59" t="s">
        <v>41</v>
      </c>
      <c r="G399" s="60" t="s">
        <v>16</v>
      </c>
      <c r="H399" s="8" t="s">
        <v>700</v>
      </c>
      <c r="I399" s="350">
        <v>31000</v>
      </c>
      <c r="J399" s="350">
        <f t="shared" si="15"/>
        <v>46500</v>
      </c>
      <c r="K399" s="125" t="s">
        <v>1026</v>
      </c>
      <c r="L399" s="67"/>
      <c r="M399" s="67"/>
      <c r="N399" s="67">
        <f t="shared" si="17"/>
        <v>0</v>
      </c>
      <c r="P399" s="67"/>
    </row>
    <row r="400" spans="1:16" s="10" customFormat="1" ht="22.5" customHeight="1" x14ac:dyDescent="0.25">
      <c r="A400" s="8">
        <v>397</v>
      </c>
      <c r="B400" s="9">
        <v>45178</v>
      </c>
      <c r="C400" s="57" t="s">
        <v>544</v>
      </c>
      <c r="D400" s="63" t="s">
        <v>485</v>
      </c>
      <c r="E400" s="59">
        <v>11.5</v>
      </c>
      <c r="F400" s="142" t="s">
        <v>41</v>
      </c>
      <c r="G400" s="60" t="s">
        <v>484</v>
      </c>
      <c r="H400" s="8">
        <v>128</v>
      </c>
      <c r="I400" s="350">
        <v>33750</v>
      </c>
      <c r="J400" s="350">
        <f t="shared" si="15"/>
        <v>388125</v>
      </c>
      <c r="K400" s="125" t="s">
        <v>1028</v>
      </c>
      <c r="L400" s="67"/>
      <c r="M400" s="67"/>
      <c r="N400" s="67">
        <f t="shared" si="17"/>
        <v>0</v>
      </c>
      <c r="P400" s="67"/>
    </row>
    <row r="401" spans="1:16" s="10" customFormat="1" ht="22.5" customHeight="1" x14ac:dyDescent="0.25">
      <c r="A401" s="8">
        <v>398</v>
      </c>
      <c r="B401" s="9">
        <v>45178</v>
      </c>
      <c r="C401" s="58" t="s">
        <v>100</v>
      </c>
      <c r="D401" s="63" t="s">
        <v>29</v>
      </c>
      <c r="E401" s="59">
        <v>1</v>
      </c>
      <c r="F401" s="59" t="s">
        <v>42</v>
      </c>
      <c r="G401" s="60" t="s">
        <v>484</v>
      </c>
      <c r="H401" s="8">
        <v>128</v>
      </c>
      <c r="I401" s="350">
        <v>94575</v>
      </c>
      <c r="J401" s="350">
        <f t="shared" si="15"/>
        <v>94575</v>
      </c>
      <c r="K401" s="125" t="s">
        <v>1028</v>
      </c>
      <c r="L401" s="67"/>
      <c r="M401" s="67"/>
      <c r="N401" s="67">
        <f t="shared" si="17"/>
        <v>0</v>
      </c>
      <c r="P401" s="67"/>
    </row>
    <row r="402" spans="1:16" s="10" customFormat="1" ht="22.5" customHeight="1" x14ac:dyDescent="0.25">
      <c r="A402" s="8">
        <v>399</v>
      </c>
      <c r="B402" s="9">
        <v>45178</v>
      </c>
      <c r="C402" s="58" t="s">
        <v>520</v>
      </c>
      <c r="D402" s="63" t="s">
        <v>96</v>
      </c>
      <c r="E402" s="59">
        <v>8</v>
      </c>
      <c r="F402" s="59" t="s">
        <v>42</v>
      </c>
      <c r="G402" s="60" t="s">
        <v>16</v>
      </c>
      <c r="H402" s="8" t="s">
        <v>700</v>
      </c>
      <c r="I402" s="350">
        <v>10000</v>
      </c>
      <c r="J402" s="350">
        <f t="shared" si="15"/>
        <v>80000</v>
      </c>
      <c r="K402" s="125" t="s">
        <v>1026</v>
      </c>
      <c r="L402" s="67"/>
      <c r="M402" s="67"/>
      <c r="N402" s="67">
        <f t="shared" si="17"/>
        <v>0</v>
      </c>
      <c r="P402" s="67"/>
    </row>
    <row r="403" spans="1:16" s="10" customFormat="1" ht="22.5" customHeight="1" x14ac:dyDescent="0.25">
      <c r="A403" s="8">
        <v>400</v>
      </c>
      <c r="B403" s="9">
        <v>45178</v>
      </c>
      <c r="C403" s="58" t="s">
        <v>1029</v>
      </c>
      <c r="D403" s="63" t="s">
        <v>1030</v>
      </c>
      <c r="E403" s="59">
        <v>1</v>
      </c>
      <c r="F403" s="59" t="s">
        <v>43</v>
      </c>
      <c r="G403" s="60" t="s">
        <v>477</v>
      </c>
      <c r="H403" s="8">
        <v>115</v>
      </c>
      <c r="I403" s="354">
        <v>1950000</v>
      </c>
      <c r="J403" s="350">
        <f t="shared" si="15"/>
        <v>1950000</v>
      </c>
      <c r="K403" s="63" t="s">
        <v>1031</v>
      </c>
      <c r="L403" s="67" t="s">
        <v>1828</v>
      </c>
      <c r="M403" s="67"/>
      <c r="N403" s="67" t="e">
        <f t="shared" si="17"/>
        <v>#VALUE!</v>
      </c>
      <c r="P403" s="67"/>
    </row>
    <row r="404" spans="1:16" s="10" customFormat="1" ht="22.5" customHeight="1" x14ac:dyDescent="0.25">
      <c r="A404" s="8">
        <v>401</v>
      </c>
      <c r="B404" s="9">
        <v>45178</v>
      </c>
      <c r="C404" s="58" t="s">
        <v>1029</v>
      </c>
      <c r="D404" s="63" t="s">
        <v>1032</v>
      </c>
      <c r="E404" s="59">
        <v>1</v>
      </c>
      <c r="F404" s="59" t="s">
        <v>43</v>
      </c>
      <c r="G404" s="60" t="s">
        <v>477</v>
      </c>
      <c r="H404" s="8">
        <v>115</v>
      </c>
      <c r="I404" s="354">
        <v>1950000</v>
      </c>
      <c r="J404" s="350">
        <f t="shared" si="15"/>
        <v>1950000</v>
      </c>
      <c r="K404" s="63" t="s">
        <v>1031</v>
      </c>
      <c r="L404" s="67" t="s">
        <v>1828</v>
      </c>
      <c r="M404" s="67"/>
      <c r="N404" s="67" t="e">
        <f t="shared" si="17"/>
        <v>#VALUE!</v>
      </c>
      <c r="P404" s="67"/>
    </row>
    <row r="405" spans="1:16" s="10" customFormat="1" ht="22.5" customHeight="1" x14ac:dyDescent="0.25">
      <c r="A405" s="8">
        <v>402</v>
      </c>
      <c r="B405" s="9">
        <v>45178</v>
      </c>
      <c r="C405" s="58" t="s">
        <v>40</v>
      </c>
      <c r="D405" s="63" t="s">
        <v>75</v>
      </c>
      <c r="E405" s="59">
        <v>1</v>
      </c>
      <c r="F405" s="59" t="s">
        <v>42</v>
      </c>
      <c r="G405" s="60" t="s">
        <v>490</v>
      </c>
      <c r="H405" s="8">
        <v>308</v>
      </c>
      <c r="I405" s="351">
        <v>188000</v>
      </c>
      <c r="J405" s="350">
        <f t="shared" si="15"/>
        <v>188000</v>
      </c>
      <c r="K405" s="125" t="s">
        <v>1033</v>
      </c>
      <c r="L405" s="67"/>
      <c r="M405" s="67"/>
      <c r="N405" s="67">
        <f t="shared" si="17"/>
        <v>0</v>
      </c>
      <c r="P405" s="67"/>
    </row>
    <row r="406" spans="1:16" s="10" customFormat="1" ht="22.5" customHeight="1" x14ac:dyDescent="0.25">
      <c r="A406" s="8">
        <v>403</v>
      </c>
      <c r="B406" s="9">
        <v>45178</v>
      </c>
      <c r="C406" s="58" t="s">
        <v>92</v>
      </c>
      <c r="D406" s="63" t="s">
        <v>99</v>
      </c>
      <c r="E406" s="101" t="s">
        <v>109</v>
      </c>
      <c r="F406" s="59" t="s">
        <v>42</v>
      </c>
      <c r="G406" s="60" t="s">
        <v>490</v>
      </c>
      <c r="H406" s="8">
        <v>308</v>
      </c>
      <c r="I406" s="351">
        <v>186000</v>
      </c>
      <c r="J406" s="350">
        <f t="shared" si="15"/>
        <v>186000</v>
      </c>
      <c r="K406" s="125" t="s">
        <v>1033</v>
      </c>
      <c r="L406" s="67"/>
      <c r="M406" s="67"/>
      <c r="N406" s="67">
        <f t="shared" si="17"/>
        <v>0</v>
      </c>
      <c r="P406" s="67"/>
    </row>
    <row r="407" spans="1:16" s="10" customFormat="1" ht="22.5" customHeight="1" x14ac:dyDescent="0.25">
      <c r="A407" s="8">
        <v>404</v>
      </c>
      <c r="B407" s="9">
        <v>45178</v>
      </c>
      <c r="C407" s="58" t="s">
        <v>579</v>
      </c>
      <c r="D407" s="63" t="s">
        <v>78</v>
      </c>
      <c r="E407" s="59">
        <v>1</v>
      </c>
      <c r="F407" s="59" t="s">
        <v>42</v>
      </c>
      <c r="G407" s="60" t="s">
        <v>490</v>
      </c>
      <c r="H407" s="8">
        <v>308</v>
      </c>
      <c r="I407" s="350">
        <v>124000</v>
      </c>
      <c r="J407" s="350">
        <f t="shared" si="15"/>
        <v>124000</v>
      </c>
      <c r="K407" s="125" t="s">
        <v>1033</v>
      </c>
      <c r="L407" s="67"/>
      <c r="M407" s="67"/>
      <c r="N407" s="67">
        <f t="shared" si="17"/>
        <v>0</v>
      </c>
      <c r="P407" s="67"/>
    </row>
    <row r="408" spans="1:16" s="10" customFormat="1" ht="22.5" customHeight="1" x14ac:dyDescent="0.25">
      <c r="A408" s="8">
        <v>405</v>
      </c>
      <c r="B408" s="9">
        <v>45178</v>
      </c>
      <c r="C408" s="58" t="s">
        <v>617</v>
      </c>
      <c r="D408" s="63" t="s">
        <v>163</v>
      </c>
      <c r="E408" s="100" t="s">
        <v>109</v>
      </c>
      <c r="F408" s="59" t="s">
        <v>42</v>
      </c>
      <c r="G408" s="60" t="s">
        <v>490</v>
      </c>
      <c r="H408" s="8">
        <v>308</v>
      </c>
      <c r="I408" s="350">
        <v>80500</v>
      </c>
      <c r="J408" s="350">
        <f t="shared" si="15"/>
        <v>80500</v>
      </c>
      <c r="K408" s="125" t="s">
        <v>1033</v>
      </c>
      <c r="L408" s="67"/>
      <c r="M408" s="67"/>
      <c r="N408" s="67">
        <f t="shared" si="17"/>
        <v>0</v>
      </c>
      <c r="P408" s="67"/>
    </row>
    <row r="409" spans="1:16" s="10" customFormat="1" ht="22.5" customHeight="1" x14ac:dyDescent="0.25">
      <c r="A409" s="8">
        <v>406</v>
      </c>
      <c r="B409" s="9">
        <v>45178</v>
      </c>
      <c r="C409" s="58" t="s">
        <v>76</v>
      </c>
      <c r="D409" s="63" t="s">
        <v>66</v>
      </c>
      <c r="E409" s="59">
        <v>1</v>
      </c>
      <c r="F409" s="59" t="s">
        <v>42</v>
      </c>
      <c r="G409" s="60" t="s">
        <v>490</v>
      </c>
      <c r="H409" s="8">
        <v>308</v>
      </c>
      <c r="I409" s="350">
        <v>39000</v>
      </c>
      <c r="J409" s="350">
        <f t="shared" si="15"/>
        <v>39000</v>
      </c>
      <c r="K409" s="125" t="s">
        <v>1033</v>
      </c>
      <c r="L409" s="67"/>
      <c r="M409" s="67"/>
      <c r="N409" s="67">
        <f t="shared" si="17"/>
        <v>0</v>
      </c>
      <c r="P409" s="67"/>
    </row>
    <row r="410" spans="1:16" s="10" customFormat="1" ht="22.5" customHeight="1" x14ac:dyDescent="0.25">
      <c r="A410" s="8">
        <v>407</v>
      </c>
      <c r="B410" s="9">
        <v>45178</v>
      </c>
      <c r="C410" s="58" t="s">
        <v>462</v>
      </c>
      <c r="D410" s="63" t="s">
        <v>440</v>
      </c>
      <c r="E410" s="101" t="s">
        <v>109</v>
      </c>
      <c r="F410" s="101" t="s">
        <v>42</v>
      </c>
      <c r="G410" s="60" t="s">
        <v>484</v>
      </c>
      <c r="H410" s="8">
        <v>128</v>
      </c>
      <c r="I410" s="356">
        <v>75000</v>
      </c>
      <c r="J410" s="350">
        <f t="shared" si="15"/>
        <v>75000</v>
      </c>
      <c r="K410" s="125" t="s">
        <v>1028</v>
      </c>
      <c r="L410" s="67"/>
      <c r="M410" s="67"/>
      <c r="N410" s="67">
        <f t="shared" si="17"/>
        <v>0</v>
      </c>
      <c r="P410" s="67"/>
    </row>
    <row r="411" spans="1:16" s="10" customFormat="1" ht="22.5" customHeight="1" x14ac:dyDescent="0.25">
      <c r="A411" s="8">
        <v>408</v>
      </c>
      <c r="B411" s="9">
        <v>45178</v>
      </c>
      <c r="C411" s="58" t="s">
        <v>82</v>
      </c>
      <c r="D411" s="63" t="s">
        <v>107</v>
      </c>
      <c r="E411" s="59">
        <v>1</v>
      </c>
      <c r="F411" s="264" t="s">
        <v>42</v>
      </c>
      <c r="G411" s="60" t="s">
        <v>490</v>
      </c>
      <c r="H411" s="8">
        <v>308</v>
      </c>
      <c r="I411" s="350">
        <v>93000</v>
      </c>
      <c r="J411" s="350">
        <f t="shared" si="15"/>
        <v>93000</v>
      </c>
      <c r="K411" s="125" t="s">
        <v>1033</v>
      </c>
      <c r="L411" s="67"/>
      <c r="M411" s="67"/>
      <c r="N411" s="67">
        <f t="shared" si="17"/>
        <v>0</v>
      </c>
      <c r="P411" s="67"/>
    </row>
    <row r="412" spans="1:16" s="10" customFormat="1" ht="22.5" customHeight="1" x14ac:dyDescent="0.25">
      <c r="A412" s="8">
        <v>409</v>
      </c>
      <c r="B412" s="9">
        <v>45178</v>
      </c>
      <c r="C412" s="58" t="s">
        <v>119</v>
      </c>
      <c r="D412" s="63" t="s">
        <v>126</v>
      </c>
      <c r="E412" s="59">
        <v>11</v>
      </c>
      <c r="F412" s="59" t="s">
        <v>42</v>
      </c>
      <c r="G412" s="60" t="s">
        <v>135</v>
      </c>
      <c r="H412" s="8">
        <v>501</v>
      </c>
      <c r="I412" s="350">
        <v>1565</v>
      </c>
      <c r="J412" s="350">
        <f t="shared" si="15"/>
        <v>17215</v>
      </c>
      <c r="K412" s="125" t="s">
        <v>1034</v>
      </c>
      <c r="L412" s="67"/>
      <c r="M412" s="67"/>
      <c r="N412" s="67">
        <f t="shared" si="17"/>
        <v>0</v>
      </c>
      <c r="P412" s="67"/>
    </row>
    <row r="413" spans="1:16" s="10" customFormat="1" ht="22.5" customHeight="1" x14ac:dyDescent="0.25">
      <c r="A413" s="8">
        <v>410</v>
      </c>
      <c r="B413" s="9">
        <v>45178</v>
      </c>
      <c r="C413" s="58" t="s">
        <v>119</v>
      </c>
      <c r="D413" s="63" t="s">
        <v>126</v>
      </c>
      <c r="E413" s="59">
        <v>11</v>
      </c>
      <c r="F413" s="59" t="s">
        <v>42</v>
      </c>
      <c r="G413" s="60" t="s">
        <v>484</v>
      </c>
      <c r="H413" s="8">
        <v>128</v>
      </c>
      <c r="I413" s="350">
        <v>1565</v>
      </c>
      <c r="J413" s="350">
        <f t="shared" si="15"/>
        <v>17215</v>
      </c>
      <c r="K413" s="125" t="s">
        <v>1028</v>
      </c>
      <c r="L413" s="67"/>
      <c r="M413" s="67"/>
      <c r="N413" s="67">
        <f t="shared" si="17"/>
        <v>0</v>
      </c>
      <c r="P413" s="67"/>
    </row>
    <row r="414" spans="1:16" s="10" customFormat="1" ht="22.5" customHeight="1" x14ac:dyDescent="0.25">
      <c r="A414" s="8">
        <v>411</v>
      </c>
      <c r="B414" s="9">
        <v>45178</v>
      </c>
      <c r="C414" s="58" t="s">
        <v>56</v>
      </c>
      <c r="D414" s="63" t="s">
        <v>28</v>
      </c>
      <c r="E414" s="59">
        <v>0.3</v>
      </c>
      <c r="F414" s="59" t="s">
        <v>41</v>
      </c>
      <c r="G414" s="60" t="s">
        <v>490</v>
      </c>
      <c r="H414" s="8">
        <v>308</v>
      </c>
      <c r="I414" s="350">
        <v>86250</v>
      </c>
      <c r="J414" s="350">
        <f t="shared" si="15"/>
        <v>25875</v>
      </c>
      <c r="K414" s="125" t="s">
        <v>1033</v>
      </c>
      <c r="L414" s="67"/>
      <c r="M414" s="67"/>
      <c r="N414" s="67">
        <f t="shared" si="17"/>
        <v>0</v>
      </c>
      <c r="P414" s="67"/>
    </row>
    <row r="415" spans="1:16" s="10" customFormat="1" ht="22.5" customHeight="1" x14ac:dyDescent="0.25">
      <c r="A415" s="8">
        <v>412</v>
      </c>
      <c r="B415" s="9">
        <v>45178</v>
      </c>
      <c r="C415" s="58" t="s">
        <v>48</v>
      </c>
      <c r="D415" s="63" t="s">
        <v>20</v>
      </c>
      <c r="E415" s="59">
        <v>9</v>
      </c>
      <c r="F415" s="59" t="s">
        <v>41</v>
      </c>
      <c r="G415" s="19" t="s">
        <v>955</v>
      </c>
      <c r="H415" s="8" t="s">
        <v>1706</v>
      </c>
      <c r="I415" s="350">
        <v>32100</v>
      </c>
      <c r="J415" s="350">
        <f t="shared" si="15"/>
        <v>288900</v>
      </c>
      <c r="K415" s="125"/>
      <c r="L415" s="67"/>
      <c r="M415" s="67"/>
      <c r="N415" s="67">
        <f t="shared" si="17"/>
        <v>0</v>
      </c>
      <c r="P415" s="67"/>
    </row>
    <row r="416" spans="1:16" s="10" customFormat="1" ht="22.5" customHeight="1" x14ac:dyDescent="0.25">
      <c r="A416" s="8">
        <v>413</v>
      </c>
      <c r="B416" s="9">
        <v>45178</v>
      </c>
      <c r="C416" s="58" t="s">
        <v>48</v>
      </c>
      <c r="D416" s="63" t="s">
        <v>20</v>
      </c>
      <c r="E416" s="59">
        <v>9</v>
      </c>
      <c r="F416" s="59" t="s">
        <v>41</v>
      </c>
      <c r="G416" s="60" t="s">
        <v>490</v>
      </c>
      <c r="H416" s="8">
        <v>308</v>
      </c>
      <c r="I416" s="350">
        <v>32100</v>
      </c>
      <c r="J416" s="350">
        <f t="shared" si="15"/>
        <v>288900</v>
      </c>
      <c r="K416" s="125" t="s">
        <v>1033</v>
      </c>
      <c r="L416" s="67"/>
      <c r="M416" s="67"/>
      <c r="N416" s="67">
        <f t="shared" si="17"/>
        <v>0</v>
      </c>
      <c r="P416" s="67"/>
    </row>
    <row r="417" spans="1:16" s="10" customFormat="1" ht="22.5" customHeight="1" x14ac:dyDescent="0.25">
      <c r="A417" s="8">
        <v>414</v>
      </c>
      <c r="B417" s="9">
        <v>45178</v>
      </c>
      <c r="C417" s="58" t="s">
        <v>48</v>
      </c>
      <c r="D417" s="63" t="s">
        <v>20</v>
      </c>
      <c r="E417" s="59">
        <v>1.5</v>
      </c>
      <c r="F417" s="59" t="s">
        <v>41</v>
      </c>
      <c r="G417" s="60" t="s">
        <v>33</v>
      </c>
      <c r="H417" s="8">
        <v>103</v>
      </c>
      <c r="I417" s="350">
        <v>32100</v>
      </c>
      <c r="J417" s="350">
        <f t="shared" si="15"/>
        <v>48150</v>
      </c>
      <c r="K417" s="125"/>
      <c r="L417" s="67"/>
      <c r="M417" s="67"/>
      <c r="N417" s="67">
        <f t="shared" si="17"/>
        <v>0</v>
      </c>
      <c r="P417" s="67"/>
    </row>
    <row r="418" spans="1:16" s="10" customFormat="1" ht="22.5" customHeight="1" x14ac:dyDescent="0.25">
      <c r="A418" s="8">
        <v>415</v>
      </c>
      <c r="B418" s="9">
        <v>45178</v>
      </c>
      <c r="C418" s="58" t="s">
        <v>100</v>
      </c>
      <c r="D418" s="63" t="s">
        <v>29</v>
      </c>
      <c r="E418" s="59">
        <v>1</v>
      </c>
      <c r="F418" s="59" t="s">
        <v>42</v>
      </c>
      <c r="G418" s="19" t="s">
        <v>955</v>
      </c>
      <c r="H418" s="8" t="s">
        <v>1706</v>
      </c>
      <c r="I418" s="350">
        <v>94575</v>
      </c>
      <c r="J418" s="350">
        <f t="shared" si="15"/>
        <v>94575</v>
      </c>
      <c r="K418" s="125"/>
      <c r="L418" s="67"/>
      <c r="M418" s="67"/>
      <c r="N418" s="67">
        <f t="shared" si="17"/>
        <v>0</v>
      </c>
      <c r="P418" s="67"/>
    </row>
    <row r="419" spans="1:16" s="10" customFormat="1" ht="22.5" customHeight="1" x14ac:dyDescent="0.25">
      <c r="A419" s="8">
        <v>416</v>
      </c>
      <c r="B419" s="9">
        <v>45178</v>
      </c>
      <c r="C419" s="58" t="s">
        <v>100</v>
      </c>
      <c r="D419" s="63" t="s">
        <v>29</v>
      </c>
      <c r="E419" s="59">
        <v>1</v>
      </c>
      <c r="F419" s="59" t="s">
        <v>42</v>
      </c>
      <c r="G419" s="60" t="s">
        <v>490</v>
      </c>
      <c r="H419" s="8">
        <v>308</v>
      </c>
      <c r="I419" s="350">
        <v>94575</v>
      </c>
      <c r="J419" s="350">
        <f t="shared" si="15"/>
        <v>94575</v>
      </c>
      <c r="K419" s="125" t="s">
        <v>1033</v>
      </c>
      <c r="L419" s="67"/>
      <c r="M419" s="67"/>
      <c r="N419" s="67">
        <f t="shared" si="17"/>
        <v>0</v>
      </c>
      <c r="P419" s="67"/>
    </row>
    <row r="420" spans="1:16" s="10" customFormat="1" ht="22.5" customHeight="1" x14ac:dyDescent="0.25">
      <c r="A420" s="8">
        <v>417</v>
      </c>
      <c r="B420" s="9">
        <v>45178</v>
      </c>
      <c r="C420" s="58" t="s">
        <v>58</v>
      </c>
      <c r="D420" s="63" t="s">
        <v>59</v>
      </c>
      <c r="E420" s="59">
        <v>1.5</v>
      </c>
      <c r="F420" s="59" t="s">
        <v>41</v>
      </c>
      <c r="G420" s="60" t="s">
        <v>33</v>
      </c>
      <c r="H420" s="8">
        <v>103</v>
      </c>
      <c r="I420" s="351">
        <v>29000</v>
      </c>
      <c r="J420" s="350">
        <f t="shared" si="15"/>
        <v>43500</v>
      </c>
      <c r="K420" s="125"/>
      <c r="L420" s="67"/>
      <c r="M420" s="67"/>
      <c r="N420" s="67">
        <f t="shared" si="17"/>
        <v>0</v>
      </c>
      <c r="P420" s="67"/>
    </row>
    <row r="421" spans="1:16" s="10" customFormat="1" ht="22.5" customHeight="1" x14ac:dyDescent="0.25">
      <c r="A421" s="8">
        <v>418</v>
      </c>
      <c r="B421" s="9">
        <v>45178</v>
      </c>
      <c r="C421" s="58" t="s">
        <v>586</v>
      </c>
      <c r="D421" s="63" t="s">
        <v>27</v>
      </c>
      <c r="E421" s="101" t="s">
        <v>109</v>
      </c>
      <c r="F421" s="174" t="s">
        <v>42</v>
      </c>
      <c r="G421" s="60" t="s">
        <v>490</v>
      </c>
      <c r="H421" s="8">
        <v>308</v>
      </c>
      <c r="I421" s="354">
        <v>43500</v>
      </c>
      <c r="J421" s="350">
        <f t="shared" si="15"/>
        <v>43500</v>
      </c>
      <c r="K421" s="125" t="s">
        <v>1033</v>
      </c>
      <c r="L421" s="67"/>
      <c r="M421" s="67"/>
      <c r="N421" s="67">
        <f t="shared" si="17"/>
        <v>0</v>
      </c>
      <c r="P421" s="67"/>
    </row>
    <row r="422" spans="1:16" s="10" customFormat="1" ht="22.5" customHeight="1" x14ac:dyDescent="0.25">
      <c r="A422" s="8">
        <v>419</v>
      </c>
      <c r="B422" s="9">
        <v>45178</v>
      </c>
      <c r="C422" s="58" t="s">
        <v>676</v>
      </c>
      <c r="D422" s="63" t="s">
        <v>149</v>
      </c>
      <c r="E422" s="59">
        <v>1</v>
      </c>
      <c r="F422" s="59" t="s">
        <v>42</v>
      </c>
      <c r="G422" s="60" t="s">
        <v>490</v>
      </c>
      <c r="H422" s="8">
        <v>308</v>
      </c>
      <c r="I422" s="350">
        <v>31500</v>
      </c>
      <c r="J422" s="350">
        <f t="shared" si="15"/>
        <v>31500</v>
      </c>
      <c r="K422" s="125" t="s">
        <v>1033</v>
      </c>
      <c r="L422" s="67"/>
      <c r="M422" s="67"/>
      <c r="N422" s="67">
        <f t="shared" si="17"/>
        <v>0</v>
      </c>
      <c r="P422" s="67"/>
    </row>
    <row r="423" spans="1:16" s="10" customFormat="1" ht="22.5" customHeight="1" x14ac:dyDescent="0.25">
      <c r="A423" s="8">
        <v>420</v>
      </c>
      <c r="B423" s="9">
        <v>45178</v>
      </c>
      <c r="C423" s="57" t="s">
        <v>678</v>
      </c>
      <c r="D423" s="57" t="s">
        <v>362</v>
      </c>
      <c r="E423" s="59">
        <v>2</v>
      </c>
      <c r="F423" s="142" t="s">
        <v>42</v>
      </c>
      <c r="G423" s="60" t="s">
        <v>490</v>
      </c>
      <c r="H423" s="8">
        <v>308</v>
      </c>
      <c r="I423" s="350">
        <v>47500</v>
      </c>
      <c r="J423" s="350">
        <f t="shared" si="15"/>
        <v>95000</v>
      </c>
      <c r="K423" s="125" t="s">
        <v>1033</v>
      </c>
      <c r="L423" s="67"/>
      <c r="M423" s="67"/>
      <c r="N423" s="67">
        <f t="shared" si="17"/>
        <v>0</v>
      </c>
      <c r="P423" s="67"/>
    </row>
    <row r="424" spans="1:16" s="10" customFormat="1" ht="22.5" customHeight="1" x14ac:dyDescent="0.25">
      <c r="A424" s="8">
        <v>421</v>
      </c>
      <c r="B424" s="9">
        <v>45178</v>
      </c>
      <c r="C424" s="58" t="s">
        <v>1035</v>
      </c>
      <c r="D424" s="63" t="s">
        <v>123</v>
      </c>
      <c r="E424" s="59">
        <v>5</v>
      </c>
      <c r="F424" s="59" t="s">
        <v>45</v>
      </c>
      <c r="G424" s="60" t="s">
        <v>52</v>
      </c>
      <c r="H424" s="8">
        <v>402</v>
      </c>
      <c r="I424" s="350">
        <v>10000</v>
      </c>
      <c r="J424" s="350">
        <f t="shared" si="15"/>
        <v>50000</v>
      </c>
      <c r="K424" s="63"/>
      <c r="L424" s="67"/>
      <c r="M424" s="67"/>
      <c r="N424" s="67">
        <f t="shared" si="17"/>
        <v>0</v>
      </c>
      <c r="P424" s="67"/>
    </row>
    <row r="425" spans="1:16" s="10" customFormat="1" ht="22.5" customHeight="1" x14ac:dyDescent="0.25">
      <c r="A425" s="8">
        <v>422</v>
      </c>
      <c r="B425" s="9">
        <v>45178</v>
      </c>
      <c r="C425" s="58" t="s">
        <v>1036</v>
      </c>
      <c r="D425" s="63" t="s">
        <v>718</v>
      </c>
      <c r="E425" s="59">
        <v>1</v>
      </c>
      <c r="F425" s="59" t="s">
        <v>42</v>
      </c>
      <c r="G425" s="60" t="s">
        <v>1037</v>
      </c>
      <c r="H425" s="8">
        <v>138</v>
      </c>
      <c r="I425" s="350">
        <v>96000</v>
      </c>
      <c r="J425" s="350">
        <f t="shared" ref="J425:J489" si="18">I425*E425</f>
        <v>96000</v>
      </c>
      <c r="K425" s="63"/>
      <c r="L425" s="67"/>
      <c r="M425" s="67"/>
      <c r="N425" s="67">
        <f t="shared" si="17"/>
        <v>0</v>
      </c>
      <c r="P425" s="67"/>
    </row>
    <row r="426" spans="1:16" s="10" customFormat="1" ht="22.5" customHeight="1" x14ac:dyDescent="0.25">
      <c r="A426" s="8">
        <v>423</v>
      </c>
      <c r="B426" s="9">
        <v>45178</v>
      </c>
      <c r="C426" s="58" t="s">
        <v>1036</v>
      </c>
      <c r="D426" s="63" t="s">
        <v>718</v>
      </c>
      <c r="E426" s="59">
        <v>1</v>
      </c>
      <c r="F426" s="59" t="s">
        <v>42</v>
      </c>
      <c r="G426" s="60" t="s">
        <v>1038</v>
      </c>
      <c r="H426" s="8">
        <v>139</v>
      </c>
      <c r="I426" s="350">
        <v>96000</v>
      </c>
      <c r="J426" s="350">
        <f t="shared" si="18"/>
        <v>96000</v>
      </c>
      <c r="K426" s="63"/>
      <c r="L426" s="67"/>
      <c r="M426" s="67"/>
      <c r="N426" s="67">
        <f t="shared" si="17"/>
        <v>0</v>
      </c>
      <c r="P426" s="67"/>
    </row>
    <row r="427" spans="1:16" s="10" customFormat="1" ht="22.5" customHeight="1" x14ac:dyDescent="0.25">
      <c r="A427" s="8">
        <v>424</v>
      </c>
      <c r="B427" s="9">
        <v>45178</v>
      </c>
      <c r="C427" s="58" t="s">
        <v>1036</v>
      </c>
      <c r="D427" s="63" t="s">
        <v>718</v>
      </c>
      <c r="E427" s="59">
        <v>1</v>
      </c>
      <c r="F427" s="59" t="s">
        <v>42</v>
      </c>
      <c r="G427" s="60" t="s">
        <v>484</v>
      </c>
      <c r="H427" s="8">
        <v>128</v>
      </c>
      <c r="I427" s="350">
        <v>96000</v>
      </c>
      <c r="J427" s="350">
        <f t="shared" si="18"/>
        <v>96000</v>
      </c>
      <c r="K427" s="125" t="s">
        <v>1028</v>
      </c>
      <c r="L427" s="67"/>
      <c r="M427" s="67"/>
      <c r="N427" s="67">
        <f t="shared" si="17"/>
        <v>0</v>
      </c>
      <c r="P427" s="67"/>
    </row>
    <row r="428" spans="1:16" s="10" customFormat="1" ht="22.5" customHeight="1" x14ac:dyDescent="0.25">
      <c r="A428" s="8">
        <v>425</v>
      </c>
      <c r="B428" s="9">
        <v>45178</v>
      </c>
      <c r="C428" s="58" t="s">
        <v>460</v>
      </c>
      <c r="D428" s="63" t="s">
        <v>491</v>
      </c>
      <c r="E428" s="59">
        <v>1</v>
      </c>
      <c r="F428" s="59" t="s">
        <v>42</v>
      </c>
      <c r="G428" s="60" t="s">
        <v>135</v>
      </c>
      <c r="H428" s="8">
        <v>501</v>
      </c>
      <c r="I428" s="350">
        <v>460000</v>
      </c>
      <c r="J428" s="350">
        <f t="shared" si="18"/>
        <v>460000</v>
      </c>
      <c r="K428" s="125" t="s">
        <v>1034</v>
      </c>
      <c r="L428" s="67"/>
      <c r="M428" s="67"/>
      <c r="N428" s="67">
        <f t="shared" si="17"/>
        <v>0</v>
      </c>
      <c r="P428" s="67"/>
    </row>
    <row r="429" spans="1:16" s="10" customFormat="1" ht="22.5" customHeight="1" x14ac:dyDescent="0.25">
      <c r="A429" s="8">
        <v>426</v>
      </c>
      <c r="B429" s="9">
        <v>45178</v>
      </c>
      <c r="C429" s="58" t="s">
        <v>460</v>
      </c>
      <c r="D429" s="63" t="s">
        <v>491</v>
      </c>
      <c r="E429" s="59">
        <v>1</v>
      </c>
      <c r="F429" s="59" t="s">
        <v>42</v>
      </c>
      <c r="G429" s="60" t="s">
        <v>484</v>
      </c>
      <c r="H429" s="8">
        <v>128</v>
      </c>
      <c r="I429" s="350">
        <v>460000</v>
      </c>
      <c r="J429" s="350">
        <f t="shared" si="18"/>
        <v>460000</v>
      </c>
      <c r="K429" s="125" t="s">
        <v>1028</v>
      </c>
      <c r="L429" s="67"/>
      <c r="M429" s="67"/>
      <c r="N429" s="67">
        <f t="shared" si="17"/>
        <v>0</v>
      </c>
      <c r="P429" s="67"/>
    </row>
    <row r="430" spans="1:16" s="10" customFormat="1" ht="22.5" hidden="1" customHeight="1" x14ac:dyDescent="0.25">
      <c r="A430" s="8">
        <v>427</v>
      </c>
      <c r="B430" s="9">
        <v>45178</v>
      </c>
      <c r="C430" s="58" t="s">
        <v>1039</v>
      </c>
      <c r="D430" s="63" t="s">
        <v>55</v>
      </c>
      <c r="E430" s="59">
        <v>1</v>
      </c>
      <c r="F430" s="101" t="s">
        <v>42</v>
      </c>
      <c r="G430" s="109" t="s">
        <v>1040</v>
      </c>
      <c r="H430" s="8">
        <v>0</v>
      </c>
      <c r="I430" s="351">
        <v>210000</v>
      </c>
      <c r="J430" s="350">
        <f t="shared" si="18"/>
        <v>210000</v>
      </c>
      <c r="K430" s="63"/>
      <c r="L430" s="67"/>
      <c r="M430" s="67"/>
      <c r="N430" s="67">
        <f t="shared" si="17"/>
        <v>0</v>
      </c>
      <c r="P430" s="67"/>
    </row>
    <row r="431" spans="1:16" s="10" customFormat="1" ht="22.5" customHeight="1" x14ac:dyDescent="0.25">
      <c r="A431" s="8">
        <v>428</v>
      </c>
      <c r="B431" s="9">
        <v>45178</v>
      </c>
      <c r="C431" s="58" t="s">
        <v>1862</v>
      </c>
      <c r="D431" s="58" t="s">
        <v>1863</v>
      </c>
      <c r="E431" s="59">
        <v>1</v>
      </c>
      <c r="F431" s="59" t="s">
        <v>42</v>
      </c>
      <c r="G431" s="203" t="s">
        <v>52</v>
      </c>
      <c r="H431" s="8">
        <v>402</v>
      </c>
      <c r="I431" s="376">
        <v>275000</v>
      </c>
      <c r="J431" s="33">
        <f>I431*E431</f>
        <v>275000</v>
      </c>
      <c r="K431" s="61"/>
      <c r="L431" s="67"/>
      <c r="M431" s="67"/>
      <c r="N431" s="67"/>
      <c r="P431" s="67"/>
    </row>
    <row r="432" spans="1:16" s="10" customFormat="1" ht="22.5" hidden="1" customHeight="1" x14ac:dyDescent="0.25">
      <c r="A432" s="8">
        <v>429</v>
      </c>
      <c r="B432" s="9">
        <v>45178</v>
      </c>
      <c r="C432" s="58" t="s">
        <v>1707</v>
      </c>
      <c r="D432" s="63" t="s">
        <v>1041</v>
      </c>
      <c r="E432" s="59">
        <v>1</v>
      </c>
      <c r="F432" s="142" t="s">
        <v>42</v>
      </c>
      <c r="G432" s="60" t="s">
        <v>32</v>
      </c>
      <c r="H432" s="8">
        <v>3</v>
      </c>
      <c r="I432" s="350">
        <v>1650000</v>
      </c>
      <c r="J432" s="350">
        <f t="shared" si="18"/>
        <v>1650000</v>
      </c>
      <c r="K432" s="286" t="s">
        <v>1042</v>
      </c>
      <c r="L432" s="67" t="s">
        <v>1747</v>
      </c>
      <c r="M432" s="67"/>
      <c r="N432" s="67" t="e">
        <f t="shared" si="17"/>
        <v>#VALUE!</v>
      </c>
      <c r="P432" s="67"/>
    </row>
    <row r="433" spans="1:16" s="10" customFormat="1" ht="22.5" hidden="1" customHeight="1" x14ac:dyDescent="0.25">
      <c r="A433" s="8">
        <v>430</v>
      </c>
      <c r="B433" s="9">
        <v>45178</v>
      </c>
      <c r="C433" s="58" t="s">
        <v>1707</v>
      </c>
      <c r="D433" s="63" t="s">
        <v>1043</v>
      </c>
      <c r="E433" s="59">
        <v>1</v>
      </c>
      <c r="F433" s="59" t="s">
        <v>42</v>
      </c>
      <c r="G433" s="60" t="s">
        <v>32</v>
      </c>
      <c r="H433" s="8">
        <v>3</v>
      </c>
      <c r="I433" s="350">
        <v>1650000</v>
      </c>
      <c r="J433" s="350">
        <f t="shared" si="18"/>
        <v>1650000</v>
      </c>
      <c r="K433" s="286" t="s">
        <v>1042</v>
      </c>
      <c r="L433" s="67" t="s">
        <v>1747</v>
      </c>
      <c r="M433" s="67"/>
      <c r="N433" s="67" t="e">
        <f t="shared" si="17"/>
        <v>#VALUE!</v>
      </c>
      <c r="P433" s="67"/>
    </row>
    <row r="434" spans="1:16" s="10" customFormat="1" ht="22.5" hidden="1" customHeight="1" x14ac:dyDescent="0.25">
      <c r="A434" s="8">
        <v>431</v>
      </c>
      <c r="B434" s="9">
        <v>45178</v>
      </c>
      <c r="C434" s="58" t="s">
        <v>1044</v>
      </c>
      <c r="D434" s="63" t="s">
        <v>73</v>
      </c>
      <c r="E434" s="59">
        <v>1</v>
      </c>
      <c r="F434" s="142" t="s">
        <v>42</v>
      </c>
      <c r="G434" s="60" t="s">
        <v>457</v>
      </c>
      <c r="H434" s="195" t="s">
        <v>1766</v>
      </c>
      <c r="I434" s="350">
        <v>25000</v>
      </c>
      <c r="J434" s="350">
        <f t="shared" si="18"/>
        <v>25000</v>
      </c>
      <c r="K434" s="286" t="s">
        <v>1042</v>
      </c>
      <c r="L434" s="67"/>
      <c r="M434" s="67"/>
      <c r="N434" s="67">
        <f t="shared" si="17"/>
        <v>0</v>
      </c>
      <c r="P434" s="67"/>
    </row>
    <row r="435" spans="1:16" s="10" customFormat="1" ht="22.5" hidden="1" customHeight="1" x14ac:dyDescent="0.25">
      <c r="A435" s="8">
        <v>432</v>
      </c>
      <c r="B435" s="9">
        <v>45178</v>
      </c>
      <c r="C435" s="58" t="s">
        <v>76</v>
      </c>
      <c r="D435" s="63" t="s">
        <v>66</v>
      </c>
      <c r="E435" s="59">
        <v>1</v>
      </c>
      <c r="F435" s="59" t="s">
        <v>42</v>
      </c>
      <c r="G435" s="60" t="s">
        <v>457</v>
      </c>
      <c r="H435" s="195" t="s">
        <v>1766</v>
      </c>
      <c r="I435" s="350">
        <v>39000</v>
      </c>
      <c r="J435" s="350">
        <f t="shared" si="18"/>
        <v>39000</v>
      </c>
      <c r="K435" s="286" t="s">
        <v>1042</v>
      </c>
      <c r="L435" s="67"/>
      <c r="M435" s="67"/>
      <c r="N435" s="67">
        <f t="shared" si="17"/>
        <v>0</v>
      </c>
      <c r="P435" s="67"/>
    </row>
    <row r="436" spans="1:16" s="10" customFormat="1" ht="22.5" hidden="1" customHeight="1" x14ac:dyDescent="0.25">
      <c r="A436" s="8">
        <v>433</v>
      </c>
      <c r="B436" s="9">
        <v>45178</v>
      </c>
      <c r="C436" s="57" t="s">
        <v>1708</v>
      </c>
      <c r="D436" s="63" t="s">
        <v>1045</v>
      </c>
      <c r="E436" s="100" t="s">
        <v>109</v>
      </c>
      <c r="F436" s="142" t="s">
        <v>42</v>
      </c>
      <c r="G436" s="60" t="s">
        <v>32</v>
      </c>
      <c r="H436" s="8">
        <v>3</v>
      </c>
      <c r="I436" s="353">
        <v>1050000</v>
      </c>
      <c r="J436" s="350">
        <f t="shared" si="18"/>
        <v>1050000</v>
      </c>
      <c r="K436" s="286" t="s">
        <v>1042</v>
      </c>
      <c r="L436" s="67" t="s">
        <v>1748</v>
      </c>
      <c r="M436" s="67"/>
      <c r="N436" s="67" t="e">
        <f t="shared" si="17"/>
        <v>#VALUE!</v>
      </c>
      <c r="P436" s="67"/>
    </row>
    <row r="437" spans="1:16" s="10" customFormat="1" ht="22.5" hidden="1" customHeight="1" x14ac:dyDescent="0.25">
      <c r="A437" s="8">
        <v>434</v>
      </c>
      <c r="B437" s="9">
        <v>45178</v>
      </c>
      <c r="C437" s="58" t="s">
        <v>23</v>
      </c>
      <c r="D437" s="63" t="s">
        <v>24</v>
      </c>
      <c r="E437" s="59">
        <v>1</v>
      </c>
      <c r="F437" s="142" t="s">
        <v>47</v>
      </c>
      <c r="G437" s="60" t="s">
        <v>32</v>
      </c>
      <c r="H437" s="8">
        <v>3</v>
      </c>
      <c r="I437" s="350">
        <v>75000</v>
      </c>
      <c r="J437" s="350">
        <f t="shared" si="18"/>
        <v>75000</v>
      </c>
      <c r="K437" s="286" t="s">
        <v>1042</v>
      </c>
      <c r="L437" s="67"/>
      <c r="M437" s="67"/>
      <c r="N437" s="67">
        <f t="shared" si="17"/>
        <v>0</v>
      </c>
      <c r="P437" s="67"/>
    </row>
    <row r="438" spans="1:16" s="10" customFormat="1" ht="22.5" hidden="1" customHeight="1" x14ac:dyDescent="0.25">
      <c r="A438" s="8">
        <v>435</v>
      </c>
      <c r="B438" s="9">
        <v>45178</v>
      </c>
      <c r="C438" s="58" t="s">
        <v>1046</v>
      </c>
      <c r="D438" s="89" t="s">
        <v>96</v>
      </c>
      <c r="E438" s="59">
        <v>1</v>
      </c>
      <c r="F438" s="59" t="s">
        <v>42</v>
      </c>
      <c r="G438" s="60" t="s">
        <v>457</v>
      </c>
      <c r="H438" s="195" t="s">
        <v>1766</v>
      </c>
      <c r="I438" s="350">
        <v>210000</v>
      </c>
      <c r="J438" s="350">
        <f t="shared" si="18"/>
        <v>210000</v>
      </c>
      <c r="K438" s="286" t="s">
        <v>1042</v>
      </c>
      <c r="L438" s="67"/>
      <c r="M438" s="67"/>
      <c r="N438" s="67">
        <f t="shared" si="17"/>
        <v>0</v>
      </c>
      <c r="P438" s="67"/>
    </row>
    <row r="439" spans="1:16" s="10" customFormat="1" ht="22.5" hidden="1" customHeight="1" x14ac:dyDescent="0.25">
      <c r="A439" s="8">
        <v>436</v>
      </c>
      <c r="B439" s="9">
        <v>45178</v>
      </c>
      <c r="C439" s="58" t="s">
        <v>1707</v>
      </c>
      <c r="D439" s="63" t="s">
        <v>1047</v>
      </c>
      <c r="E439" s="59">
        <v>1</v>
      </c>
      <c r="F439" s="142" t="s">
        <v>39</v>
      </c>
      <c r="G439" s="60" t="s">
        <v>32</v>
      </c>
      <c r="H439" s="8">
        <v>3</v>
      </c>
      <c r="I439" s="350">
        <v>1650000</v>
      </c>
      <c r="J439" s="350">
        <f t="shared" si="18"/>
        <v>1650000</v>
      </c>
      <c r="K439" s="286" t="s">
        <v>1042</v>
      </c>
      <c r="L439" s="67" t="s">
        <v>1747</v>
      </c>
      <c r="M439" s="67"/>
      <c r="N439" s="67" t="e">
        <f t="shared" si="17"/>
        <v>#VALUE!</v>
      </c>
      <c r="P439" s="67"/>
    </row>
    <row r="440" spans="1:16" s="10" customFormat="1" ht="22.5" hidden="1" customHeight="1" x14ac:dyDescent="0.25">
      <c r="A440" s="8">
        <v>437</v>
      </c>
      <c r="B440" s="9">
        <v>45178</v>
      </c>
      <c r="C440" s="58" t="s">
        <v>1707</v>
      </c>
      <c r="D440" s="63" t="s">
        <v>1048</v>
      </c>
      <c r="E440" s="59">
        <v>1</v>
      </c>
      <c r="F440" s="59" t="s">
        <v>42</v>
      </c>
      <c r="G440" s="60" t="s">
        <v>32</v>
      </c>
      <c r="H440" s="8">
        <v>3</v>
      </c>
      <c r="I440" s="350">
        <v>1650000</v>
      </c>
      <c r="J440" s="350">
        <f t="shared" si="18"/>
        <v>1650000</v>
      </c>
      <c r="K440" s="286" t="s">
        <v>1042</v>
      </c>
      <c r="L440" s="67" t="s">
        <v>1747</v>
      </c>
      <c r="M440" s="67"/>
      <c r="N440" s="67" t="e">
        <f t="shared" si="17"/>
        <v>#VALUE!</v>
      </c>
      <c r="P440" s="67"/>
    </row>
    <row r="441" spans="1:16" s="10" customFormat="1" ht="22.5" hidden="1" customHeight="1" x14ac:dyDescent="0.25">
      <c r="A441" s="8">
        <v>438</v>
      </c>
      <c r="B441" s="9">
        <v>45178</v>
      </c>
      <c r="C441" s="57" t="s">
        <v>1708</v>
      </c>
      <c r="D441" s="63" t="s">
        <v>1049</v>
      </c>
      <c r="E441" s="59">
        <v>1</v>
      </c>
      <c r="F441" s="142" t="s">
        <v>42</v>
      </c>
      <c r="G441" s="60" t="s">
        <v>32</v>
      </c>
      <c r="H441" s="8">
        <v>3</v>
      </c>
      <c r="I441" s="353">
        <v>1050000</v>
      </c>
      <c r="J441" s="350">
        <f t="shared" si="18"/>
        <v>1050000</v>
      </c>
      <c r="K441" s="286" t="s">
        <v>1042</v>
      </c>
      <c r="L441" s="67" t="s">
        <v>1748</v>
      </c>
      <c r="M441" s="67"/>
      <c r="N441" s="67" t="e">
        <f t="shared" si="17"/>
        <v>#VALUE!</v>
      </c>
      <c r="P441" s="67"/>
    </row>
    <row r="442" spans="1:16" s="10" customFormat="1" ht="22.5" hidden="1" customHeight="1" x14ac:dyDescent="0.25">
      <c r="A442" s="8">
        <v>439</v>
      </c>
      <c r="B442" s="9">
        <v>45178</v>
      </c>
      <c r="C442" s="57" t="s">
        <v>1708</v>
      </c>
      <c r="D442" s="63" t="s">
        <v>1050</v>
      </c>
      <c r="E442" s="59">
        <v>1</v>
      </c>
      <c r="F442" s="142" t="s">
        <v>42</v>
      </c>
      <c r="G442" s="60" t="s">
        <v>32</v>
      </c>
      <c r="H442" s="8">
        <v>3</v>
      </c>
      <c r="I442" s="353">
        <v>1050000</v>
      </c>
      <c r="J442" s="350">
        <f t="shared" si="18"/>
        <v>1050000</v>
      </c>
      <c r="K442" s="286" t="s">
        <v>1042</v>
      </c>
      <c r="L442" s="67" t="s">
        <v>1748</v>
      </c>
      <c r="M442" s="67"/>
      <c r="N442" s="67" t="e">
        <f t="shared" si="17"/>
        <v>#VALUE!</v>
      </c>
      <c r="P442" s="67"/>
    </row>
    <row r="443" spans="1:16" s="10" customFormat="1" ht="22.5" hidden="1" customHeight="1" x14ac:dyDescent="0.25">
      <c r="A443" s="8">
        <v>440</v>
      </c>
      <c r="B443" s="9">
        <v>45178</v>
      </c>
      <c r="C443" s="57" t="s">
        <v>1708</v>
      </c>
      <c r="D443" s="63" t="s">
        <v>1051</v>
      </c>
      <c r="E443" s="59">
        <v>1</v>
      </c>
      <c r="F443" s="59" t="s">
        <v>42</v>
      </c>
      <c r="G443" s="60" t="s">
        <v>32</v>
      </c>
      <c r="H443" s="8">
        <v>3</v>
      </c>
      <c r="I443" s="353">
        <v>1050000</v>
      </c>
      <c r="J443" s="350">
        <f t="shared" si="18"/>
        <v>1050000</v>
      </c>
      <c r="K443" s="286" t="s">
        <v>1042</v>
      </c>
      <c r="L443" s="67" t="s">
        <v>1748</v>
      </c>
      <c r="M443" s="67"/>
      <c r="N443" s="67" t="e">
        <f t="shared" ref="N443:N506" si="19">L443-M443</f>
        <v>#VALUE!</v>
      </c>
      <c r="P443" s="67"/>
    </row>
    <row r="444" spans="1:16" s="10" customFormat="1" ht="22.5" hidden="1" customHeight="1" x14ac:dyDescent="0.25">
      <c r="A444" s="8">
        <v>441</v>
      </c>
      <c r="B444" s="9">
        <v>45178</v>
      </c>
      <c r="C444" s="58" t="s">
        <v>1709</v>
      </c>
      <c r="D444" s="63" t="s">
        <v>466</v>
      </c>
      <c r="E444" s="59">
        <v>1</v>
      </c>
      <c r="F444" s="142" t="s">
        <v>646</v>
      </c>
      <c r="G444" s="60" t="s">
        <v>32</v>
      </c>
      <c r="H444" s="8">
        <v>3</v>
      </c>
      <c r="I444" s="350">
        <v>1500000</v>
      </c>
      <c r="J444" s="350">
        <f t="shared" si="18"/>
        <v>1500000</v>
      </c>
      <c r="K444" s="286" t="s">
        <v>1052</v>
      </c>
      <c r="L444" s="67"/>
      <c r="M444" s="67"/>
      <c r="N444" s="67">
        <f t="shared" si="19"/>
        <v>0</v>
      </c>
      <c r="P444" s="67"/>
    </row>
    <row r="445" spans="1:16" s="10" customFormat="1" ht="22.5" hidden="1" customHeight="1" x14ac:dyDescent="0.25">
      <c r="A445" s="8">
        <v>442</v>
      </c>
      <c r="B445" s="9">
        <v>45178</v>
      </c>
      <c r="C445" s="58" t="s">
        <v>102</v>
      </c>
      <c r="D445" s="63" t="s">
        <v>103</v>
      </c>
      <c r="E445" s="59">
        <v>25</v>
      </c>
      <c r="F445" s="174" t="s">
        <v>41</v>
      </c>
      <c r="G445" s="60" t="s">
        <v>32</v>
      </c>
      <c r="H445" s="8">
        <v>3</v>
      </c>
      <c r="I445" s="350">
        <v>32800</v>
      </c>
      <c r="J445" s="350">
        <f t="shared" si="18"/>
        <v>820000</v>
      </c>
      <c r="K445" s="286" t="s">
        <v>1052</v>
      </c>
      <c r="L445" s="67"/>
      <c r="M445" s="67"/>
      <c r="N445" s="67">
        <f t="shared" si="19"/>
        <v>0</v>
      </c>
      <c r="P445" s="67"/>
    </row>
    <row r="446" spans="1:16" s="10" customFormat="1" ht="22.5" hidden="1" customHeight="1" x14ac:dyDescent="0.25">
      <c r="A446" s="8">
        <v>443</v>
      </c>
      <c r="B446" s="9">
        <v>45178</v>
      </c>
      <c r="C446" s="58" t="s">
        <v>547</v>
      </c>
      <c r="D446" s="89" t="s">
        <v>113</v>
      </c>
      <c r="E446" s="59">
        <v>2</v>
      </c>
      <c r="F446" s="59" t="s">
        <v>42</v>
      </c>
      <c r="G446" s="60" t="s">
        <v>142</v>
      </c>
      <c r="H446" s="8">
        <v>107</v>
      </c>
      <c r="I446" s="350">
        <v>70586</v>
      </c>
      <c r="J446" s="350">
        <f t="shared" si="18"/>
        <v>141172</v>
      </c>
      <c r="K446" s="286" t="s">
        <v>1053</v>
      </c>
      <c r="L446" s="67"/>
      <c r="M446" s="67"/>
      <c r="N446" s="67">
        <f t="shared" si="19"/>
        <v>0</v>
      </c>
      <c r="P446" s="67"/>
    </row>
    <row r="447" spans="1:16" s="10" customFormat="1" ht="22.5" hidden="1" customHeight="1" x14ac:dyDescent="0.25">
      <c r="A447" s="8">
        <v>444</v>
      </c>
      <c r="B447" s="9">
        <v>45178</v>
      </c>
      <c r="C447" s="57" t="s">
        <v>542</v>
      </c>
      <c r="D447" s="63" t="s">
        <v>113</v>
      </c>
      <c r="E447" s="59">
        <v>2</v>
      </c>
      <c r="F447" s="59" t="s">
        <v>42</v>
      </c>
      <c r="G447" s="60" t="s">
        <v>142</v>
      </c>
      <c r="H447" s="8">
        <v>107</v>
      </c>
      <c r="I447" s="350">
        <v>269000</v>
      </c>
      <c r="J447" s="350">
        <f t="shared" si="18"/>
        <v>538000</v>
      </c>
      <c r="K447" s="286" t="s">
        <v>1053</v>
      </c>
      <c r="L447" s="67"/>
      <c r="M447" s="67"/>
      <c r="N447" s="67">
        <f t="shared" si="19"/>
        <v>0</v>
      </c>
      <c r="P447" s="67"/>
    </row>
    <row r="448" spans="1:16" s="10" customFormat="1" ht="22.5" customHeight="1" x14ac:dyDescent="0.25">
      <c r="A448" s="8">
        <v>445</v>
      </c>
      <c r="B448" s="9">
        <v>45178</v>
      </c>
      <c r="C448" s="57" t="s">
        <v>542</v>
      </c>
      <c r="D448" s="63" t="s">
        <v>113</v>
      </c>
      <c r="E448" s="59">
        <v>2</v>
      </c>
      <c r="F448" s="59" t="s">
        <v>545</v>
      </c>
      <c r="G448" s="60" t="s">
        <v>532</v>
      </c>
      <c r="H448" s="8">
        <v>129</v>
      </c>
      <c r="I448" s="351">
        <v>269000</v>
      </c>
      <c r="J448" s="350">
        <f t="shared" si="18"/>
        <v>538000</v>
      </c>
      <c r="K448" s="286" t="s">
        <v>1053</v>
      </c>
      <c r="L448" s="67"/>
      <c r="M448" s="67"/>
      <c r="N448" s="67">
        <f t="shared" si="19"/>
        <v>0</v>
      </c>
      <c r="P448" s="67"/>
    </row>
    <row r="449" spans="1:16" s="10" customFormat="1" ht="22.5" customHeight="1" x14ac:dyDescent="0.25">
      <c r="A449" s="8">
        <v>446</v>
      </c>
      <c r="B449" s="9">
        <v>45178</v>
      </c>
      <c r="C449" s="58" t="s">
        <v>547</v>
      </c>
      <c r="D449" s="89" t="s">
        <v>113</v>
      </c>
      <c r="E449" s="59">
        <v>2</v>
      </c>
      <c r="F449" s="59" t="s">
        <v>42</v>
      </c>
      <c r="G449" s="60" t="s">
        <v>532</v>
      </c>
      <c r="H449" s="8">
        <v>129</v>
      </c>
      <c r="I449" s="350">
        <v>70586</v>
      </c>
      <c r="J449" s="350">
        <f t="shared" si="18"/>
        <v>141172</v>
      </c>
      <c r="K449" s="286" t="s">
        <v>1053</v>
      </c>
      <c r="L449" s="67"/>
      <c r="M449" s="67"/>
      <c r="N449" s="67">
        <f t="shared" si="19"/>
        <v>0</v>
      </c>
      <c r="P449" s="67"/>
    </row>
    <row r="450" spans="1:16" s="10" customFormat="1" ht="22.5" customHeight="1" x14ac:dyDescent="0.25">
      <c r="A450" s="8">
        <v>447</v>
      </c>
      <c r="B450" s="9">
        <v>45178</v>
      </c>
      <c r="C450" s="58" t="s">
        <v>1054</v>
      </c>
      <c r="D450" s="313" t="s">
        <v>1861</v>
      </c>
      <c r="E450" s="8">
        <v>1</v>
      </c>
      <c r="F450" s="8" t="s">
        <v>42</v>
      </c>
      <c r="G450" s="194" t="s">
        <v>532</v>
      </c>
      <c r="H450" s="8">
        <v>129</v>
      </c>
      <c r="I450" s="355">
        <v>1000000</v>
      </c>
      <c r="J450" s="355">
        <f t="shared" si="18"/>
        <v>1000000</v>
      </c>
      <c r="K450" s="286" t="s">
        <v>1053</v>
      </c>
      <c r="L450" s="67" t="s">
        <v>1860</v>
      </c>
      <c r="M450" s="67"/>
      <c r="N450" s="67" t="e">
        <f t="shared" si="19"/>
        <v>#VALUE!</v>
      </c>
      <c r="P450" s="67"/>
    </row>
    <row r="451" spans="1:16" s="10" customFormat="1" ht="22.5" customHeight="1" x14ac:dyDescent="0.25">
      <c r="A451" s="8">
        <v>448</v>
      </c>
      <c r="B451" s="9">
        <v>45178</v>
      </c>
      <c r="C451" s="58" t="s">
        <v>201</v>
      </c>
      <c r="D451" s="63" t="s">
        <v>1056</v>
      </c>
      <c r="E451" s="59">
        <v>1</v>
      </c>
      <c r="F451" s="59" t="s">
        <v>42</v>
      </c>
      <c r="G451" s="60" t="s">
        <v>532</v>
      </c>
      <c r="H451" s="8">
        <v>129</v>
      </c>
      <c r="I451" s="350">
        <v>4200000</v>
      </c>
      <c r="J451" s="350">
        <f t="shared" si="18"/>
        <v>4200000</v>
      </c>
      <c r="K451" s="286" t="s">
        <v>1053</v>
      </c>
      <c r="L451" s="67" t="s">
        <v>1833</v>
      </c>
      <c r="M451" s="343" t="s">
        <v>1832</v>
      </c>
      <c r="N451" s="67" t="e">
        <f t="shared" si="19"/>
        <v>#VALUE!</v>
      </c>
      <c r="P451" s="67"/>
    </row>
    <row r="452" spans="1:16" s="10" customFormat="1" ht="22.5" customHeight="1" x14ac:dyDescent="0.25">
      <c r="A452" s="8">
        <v>449</v>
      </c>
      <c r="B452" s="9">
        <v>45178</v>
      </c>
      <c r="C452" s="58" t="s">
        <v>201</v>
      </c>
      <c r="D452" s="89" t="s">
        <v>1057</v>
      </c>
      <c r="E452" s="59">
        <v>1</v>
      </c>
      <c r="F452" s="59" t="s">
        <v>42</v>
      </c>
      <c r="G452" s="60" t="s">
        <v>532</v>
      </c>
      <c r="H452" s="8">
        <v>129</v>
      </c>
      <c r="I452" s="350">
        <v>4200000</v>
      </c>
      <c r="J452" s="350">
        <f t="shared" si="18"/>
        <v>4200000</v>
      </c>
      <c r="K452" s="286" t="s">
        <v>1053</v>
      </c>
      <c r="L452" s="67" t="s">
        <v>1833</v>
      </c>
      <c r="M452" s="343" t="s">
        <v>1832</v>
      </c>
      <c r="N452" s="67" t="e">
        <f t="shared" si="19"/>
        <v>#VALUE!</v>
      </c>
      <c r="P452" s="67"/>
    </row>
    <row r="453" spans="1:16" s="10" customFormat="1" ht="22.5" hidden="1" customHeight="1" x14ac:dyDescent="0.25">
      <c r="A453" s="8">
        <v>450</v>
      </c>
      <c r="B453" s="9">
        <v>45178</v>
      </c>
      <c r="C453" s="58" t="s">
        <v>201</v>
      </c>
      <c r="D453" s="63" t="s">
        <v>1058</v>
      </c>
      <c r="E453" s="59">
        <v>1</v>
      </c>
      <c r="F453" s="59" t="s">
        <v>42</v>
      </c>
      <c r="G453" s="60" t="s">
        <v>142</v>
      </c>
      <c r="H453" s="8">
        <v>107</v>
      </c>
      <c r="I453" s="350">
        <v>4200000</v>
      </c>
      <c r="J453" s="350">
        <f t="shared" si="18"/>
        <v>4200000</v>
      </c>
      <c r="K453" s="286" t="s">
        <v>1053</v>
      </c>
      <c r="L453" s="67" t="s">
        <v>1833</v>
      </c>
      <c r="M453" s="343" t="s">
        <v>1832</v>
      </c>
      <c r="N453" s="67" t="e">
        <f t="shared" si="19"/>
        <v>#VALUE!</v>
      </c>
      <c r="P453" s="67"/>
    </row>
    <row r="454" spans="1:16" s="10" customFormat="1" ht="22.5" hidden="1" customHeight="1" x14ac:dyDescent="0.25">
      <c r="A454" s="8">
        <v>451</v>
      </c>
      <c r="B454" s="9">
        <v>45178</v>
      </c>
      <c r="C454" s="58" t="s">
        <v>201</v>
      </c>
      <c r="D454" s="63" t="s">
        <v>1059</v>
      </c>
      <c r="E454" s="59">
        <v>1</v>
      </c>
      <c r="F454" s="59" t="s">
        <v>42</v>
      </c>
      <c r="G454" s="60" t="s">
        <v>142</v>
      </c>
      <c r="H454" s="8">
        <v>107</v>
      </c>
      <c r="I454" s="350">
        <v>4200000</v>
      </c>
      <c r="J454" s="350">
        <f t="shared" si="18"/>
        <v>4200000</v>
      </c>
      <c r="K454" s="286" t="s">
        <v>1053</v>
      </c>
      <c r="L454" s="67" t="s">
        <v>1833</v>
      </c>
      <c r="M454" s="343" t="s">
        <v>1832</v>
      </c>
      <c r="N454" s="367">
        <f>O454-P454</f>
        <v>0</v>
      </c>
      <c r="O454" s="367">
        <f>SUM(J386:J454)</f>
        <v>42046969</v>
      </c>
      <c r="P454" s="367">
        <f>'[2]09 SEPTEMBER 2023'!$Z$60</f>
        <v>42046969</v>
      </c>
    </row>
    <row r="455" spans="1:16" s="10" customFormat="1" ht="22.5" hidden="1" customHeight="1" x14ac:dyDescent="0.25">
      <c r="A455" s="8">
        <v>452</v>
      </c>
      <c r="B455" s="9">
        <v>45180</v>
      </c>
      <c r="C455" s="58" t="s">
        <v>119</v>
      </c>
      <c r="D455" s="63" t="s">
        <v>24</v>
      </c>
      <c r="E455" s="59">
        <v>20</v>
      </c>
      <c r="F455" s="59" t="s">
        <v>42</v>
      </c>
      <c r="G455" s="60" t="s">
        <v>22</v>
      </c>
      <c r="H455" s="8">
        <v>1</v>
      </c>
      <c r="I455" s="350">
        <v>1565</v>
      </c>
      <c r="J455" s="350">
        <f t="shared" si="18"/>
        <v>31300</v>
      </c>
      <c r="K455" s="125"/>
      <c r="L455" s="67"/>
      <c r="M455" s="67"/>
      <c r="N455" s="67">
        <f t="shared" si="19"/>
        <v>0</v>
      </c>
      <c r="P455" s="67"/>
    </row>
    <row r="456" spans="1:16" s="10" customFormat="1" ht="22.5" customHeight="1" x14ac:dyDescent="0.25">
      <c r="A456" s="8">
        <v>453</v>
      </c>
      <c r="B456" s="9">
        <v>45180</v>
      </c>
      <c r="C456" s="58" t="s">
        <v>1060</v>
      </c>
      <c r="D456" s="63" t="s">
        <v>476</v>
      </c>
      <c r="E456" s="59">
        <v>1</v>
      </c>
      <c r="F456" s="59" t="s">
        <v>42</v>
      </c>
      <c r="G456" s="60" t="s">
        <v>52</v>
      </c>
      <c r="H456" s="8">
        <v>402</v>
      </c>
      <c r="I456" s="351">
        <v>6000</v>
      </c>
      <c r="J456" s="350">
        <f t="shared" si="18"/>
        <v>6000</v>
      </c>
      <c r="K456" s="125"/>
      <c r="L456" s="67"/>
      <c r="M456" s="67"/>
      <c r="N456" s="67">
        <f t="shared" si="19"/>
        <v>0</v>
      </c>
      <c r="P456" s="67"/>
    </row>
    <row r="457" spans="1:16" s="10" customFormat="1" ht="22.5" customHeight="1" x14ac:dyDescent="0.25">
      <c r="A457" s="8">
        <v>454</v>
      </c>
      <c r="B457" s="9">
        <v>45180</v>
      </c>
      <c r="C457" s="58" t="s">
        <v>48</v>
      </c>
      <c r="D457" s="63" t="s">
        <v>20</v>
      </c>
      <c r="E457" s="59">
        <v>3</v>
      </c>
      <c r="F457" s="59" t="s">
        <v>41</v>
      </c>
      <c r="G457" s="60" t="s">
        <v>34</v>
      </c>
      <c r="H457" s="8">
        <v>404</v>
      </c>
      <c r="I457" s="350">
        <v>32100</v>
      </c>
      <c r="J457" s="350">
        <f t="shared" si="18"/>
        <v>96300</v>
      </c>
      <c r="K457" s="125"/>
      <c r="L457" s="67"/>
      <c r="M457" s="67"/>
      <c r="N457" s="67">
        <f t="shared" si="19"/>
        <v>0</v>
      </c>
      <c r="P457" s="67"/>
    </row>
    <row r="458" spans="1:16" s="10" customFormat="1" ht="22.5" hidden="1" customHeight="1" x14ac:dyDescent="0.25">
      <c r="A458" s="8">
        <v>455</v>
      </c>
      <c r="B458" s="9">
        <v>45180</v>
      </c>
      <c r="C458" s="58" t="s">
        <v>48</v>
      </c>
      <c r="D458" s="63" t="s">
        <v>20</v>
      </c>
      <c r="E458" s="59">
        <v>1</v>
      </c>
      <c r="F458" s="59" t="s">
        <v>41</v>
      </c>
      <c r="G458" s="60" t="s">
        <v>488</v>
      </c>
      <c r="H458" s="8">
        <v>2</v>
      </c>
      <c r="I458" s="350">
        <v>32100</v>
      </c>
      <c r="J458" s="350">
        <f t="shared" si="18"/>
        <v>32100</v>
      </c>
      <c r="K458" s="125"/>
      <c r="L458" s="67"/>
      <c r="M458" s="67"/>
      <c r="N458" s="67">
        <f t="shared" si="19"/>
        <v>0</v>
      </c>
      <c r="P458" s="67"/>
    </row>
    <row r="459" spans="1:16" s="10" customFormat="1" ht="22.5" customHeight="1" x14ac:dyDescent="0.25">
      <c r="A459" s="8">
        <v>456</v>
      </c>
      <c r="B459" s="9">
        <v>45180</v>
      </c>
      <c r="C459" s="58" t="s">
        <v>651</v>
      </c>
      <c r="D459" s="63" t="s">
        <v>96</v>
      </c>
      <c r="E459" s="59">
        <v>1</v>
      </c>
      <c r="F459" s="59" t="s">
        <v>42</v>
      </c>
      <c r="G459" s="60" t="s">
        <v>153</v>
      </c>
      <c r="H459" s="8">
        <v>127</v>
      </c>
      <c r="I459" s="350">
        <v>57500</v>
      </c>
      <c r="J459" s="350">
        <f t="shared" si="18"/>
        <v>57500</v>
      </c>
      <c r="K459" s="125" t="s">
        <v>1061</v>
      </c>
      <c r="L459" s="67"/>
      <c r="M459" s="67"/>
      <c r="N459" s="67">
        <f t="shared" si="19"/>
        <v>0</v>
      </c>
      <c r="P459" s="67"/>
    </row>
    <row r="460" spans="1:16" s="10" customFormat="1" ht="22.5" customHeight="1" x14ac:dyDescent="0.25">
      <c r="A460" s="8">
        <v>457</v>
      </c>
      <c r="B460" s="9">
        <v>45180</v>
      </c>
      <c r="C460" s="58" t="s">
        <v>48</v>
      </c>
      <c r="D460" s="63" t="s">
        <v>20</v>
      </c>
      <c r="E460" s="59">
        <v>9</v>
      </c>
      <c r="F460" s="59" t="s">
        <v>41</v>
      </c>
      <c r="G460" s="60" t="s">
        <v>458</v>
      </c>
      <c r="H460" s="8">
        <v>312</v>
      </c>
      <c r="I460" s="350">
        <v>32100</v>
      </c>
      <c r="J460" s="350">
        <f t="shared" si="18"/>
        <v>288900</v>
      </c>
      <c r="K460" s="125" t="s">
        <v>1062</v>
      </c>
      <c r="L460" s="105"/>
      <c r="M460" s="67"/>
      <c r="N460" s="67">
        <f t="shared" si="19"/>
        <v>0</v>
      </c>
      <c r="P460" s="67"/>
    </row>
    <row r="461" spans="1:16" s="10" customFormat="1" ht="22.5" customHeight="1" x14ac:dyDescent="0.25">
      <c r="A461" s="8">
        <v>458</v>
      </c>
      <c r="B461" s="9">
        <v>45180</v>
      </c>
      <c r="C461" s="58" t="s">
        <v>100</v>
      </c>
      <c r="D461" s="63" t="s">
        <v>29</v>
      </c>
      <c r="E461" s="59">
        <v>1</v>
      </c>
      <c r="F461" s="59" t="s">
        <v>42</v>
      </c>
      <c r="G461" s="60" t="s">
        <v>458</v>
      </c>
      <c r="H461" s="8">
        <v>312</v>
      </c>
      <c r="I461" s="350">
        <v>94575</v>
      </c>
      <c r="J461" s="350">
        <f t="shared" si="18"/>
        <v>94575</v>
      </c>
      <c r="K461" s="125" t="s">
        <v>1062</v>
      </c>
      <c r="L461" s="67"/>
      <c r="M461" s="67"/>
      <c r="N461" s="67">
        <f t="shared" si="19"/>
        <v>0</v>
      </c>
      <c r="P461" s="67"/>
    </row>
    <row r="462" spans="1:16" s="10" customFormat="1" ht="22.5" customHeight="1" x14ac:dyDescent="0.25">
      <c r="A462" s="8">
        <v>459</v>
      </c>
      <c r="B462" s="9">
        <v>45180</v>
      </c>
      <c r="C462" s="58" t="s">
        <v>56</v>
      </c>
      <c r="D462" s="63" t="s">
        <v>28</v>
      </c>
      <c r="E462" s="59">
        <v>0.3</v>
      </c>
      <c r="F462" s="59" t="s">
        <v>41</v>
      </c>
      <c r="G462" s="60" t="s">
        <v>458</v>
      </c>
      <c r="H462" s="8">
        <v>312</v>
      </c>
      <c r="I462" s="350">
        <v>86250</v>
      </c>
      <c r="J462" s="350">
        <f t="shared" si="18"/>
        <v>25875</v>
      </c>
      <c r="K462" s="125" t="s">
        <v>1062</v>
      </c>
      <c r="L462" s="67"/>
      <c r="M462" s="67"/>
      <c r="N462" s="67">
        <f t="shared" si="19"/>
        <v>0</v>
      </c>
      <c r="P462" s="67"/>
    </row>
    <row r="463" spans="1:16" s="10" customFormat="1" ht="22.5" customHeight="1" x14ac:dyDescent="0.25">
      <c r="A463" s="8">
        <v>460</v>
      </c>
      <c r="B463" s="9">
        <v>45180</v>
      </c>
      <c r="C463" s="58" t="s">
        <v>1063</v>
      </c>
      <c r="D463" s="338" t="s">
        <v>96</v>
      </c>
      <c r="E463" s="59">
        <v>1</v>
      </c>
      <c r="F463" s="174" t="s">
        <v>42</v>
      </c>
      <c r="G463" s="60" t="s">
        <v>125</v>
      </c>
      <c r="H463" s="8">
        <v>110</v>
      </c>
      <c r="I463" s="350">
        <v>105000</v>
      </c>
      <c r="J463" s="350">
        <f t="shared" si="18"/>
        <v>105000</v>
      </c>
      <c r="K463" s="125" t="s">
        <v>1064</v>
      </c>
      <c r="L463" s="67"/>
      <c r="M463" s="67"/>
      <c r="N463" s="67">
        <f t="shared" si="19"/>
        <v>0</v>
      </c>
      <c r="P463" s="67"/>
    </row>
    <row r="464" spans="1:16" s="10" customFormat="1" ht="22.5" customHeight="1" x14ac:dyDescent="0.25">
      <c r="A464" s="8">
        <v>461</v>
      </c>
      <c r="B464" s="9">
        <v>45180</v>
      </c>
      <c r="C464" s="58" t="s">
        <v>1027</v>
      </c>
      <c r="D464" s="63" t="s">
        <v>479</v>
      </c>
      <c r="E464" s="59">
        <v>0.5</v>
      </c>
      <c r="F464" s="59" t="s">
        <v>43</v>
      </c>
      <c r="G464" s="60" t="s">
        <v>125</v>
      </c>
      <c r="H464" s="8">
        <v>110</v>
      </c>
      <c r="I464" s="350">
        <v>150000</v>
      </c>
      <c r="J464" s="350">
        <f t="shared" si="18"/>
        <v>75000</v>
      </c>
      <c r="K464" s="125" t="s">
        <v>1064</v>
      </c>
      <c r="L464" s="67"/>
      <c r="M464" s="67"/>
      <c r="N464" s="67">
        <f t="shared" si="19"/>
        <v>0</v>
      </c>
      <c r="P464" s="67"/>
    </row>
    <row r="465" spans="1:16" s="10" customFormat="1" ht="22.5" hidden="1" customHeight="1" x14ac:dyDescent="0.25">
      <c r="A465" s="8">
        <v>462</v>
      </c>
      <c r="B465" s="9">
        <v>45180</v>
      </c>
      <c r="C465" s="58" t="s">
        <v>48</v>
      </c>
      <c r="D465" s="63" t="s">
        <v>20</v>
      </c>
      <c r="E465" s="59">
        <v>16</v>
      </c>
      <c r="F465" s="59" t="s">
        <v>41</v>
      </c>
      <c r="G465" s="60" t="s">
        <v>566</v>
      </c>
      <c r="H465" s="8">
        <v>121</v>
      </c>
      <c r="I465" s="350">
        <v>32100</v>
      </c>
      <c r="J465" s="350">
        <f t="shared" si="18"/>
        <v>513600</v>
      </c>
      <c r="K465" s="125" t="s">
        <v>1065</v>
      </c>
      <c r="L465" s="67"/>
      <c r="M465" s="67"/>
      <c r="N465" s="67">
        <f t="shared" si="19"/>
        <v>0</v>
      </c>
      <c r="P465" s="67"/>
    </row>
    <row r="466" spans="1:16" s="10" customFormat="1" ht="22.5" hidden="1" customHeight="1" x14ac:dyDescent="0.25">
      <c r="A466" s="8">
        <v>463</v>
      </c>
      <c r="B466" s="9">
        <v>45180</v>
      </c>
      <c r="C466" s="58" t="s">
        <v>524</v>
      </c>
      <c r="D466" s="89" t="s">
        <v>523</v>
      </c>
      <c r="E466" s="59">
        <v>1</v>
      </c>
      <c r="F466" s="142" t="s">
        <v>42</v>
      </c>
      <c r="G466" s="60" t="s">
        <v>566</v>
      </c>
      <c r="H466" s="8">
        <v>121</v>
      </c>
      <c r="I466" s="350">
        <v>100000</v>
      </c>
      <c r="J466" s="350">
        <f t="shared" si="18"/>
        <v>100000</v>
      </c>
      <c r="K466" s="125" t="s">
        <v>1065</v>
      </c>
      <c r="L466" s="67"/>
      <c r="M466" s="67"/>
      <c r="N466" s="67">
        <f t="shared" si="19"/>
        <v>0</v>
      </c>
      <c r="P466" s="67"/>
    </row>
    <row r="467" spans="1:16" s="10" customFormat="1" ht="22.5" hidden="1" customHeight="1" x14ac:dyDescent="0.25">
      <c r="A467" s="8">
        <v>464</v>
      </c>
      <c r="B467" s="9">
        <v>45180</v>
      </c>
      <c r="C467" s="58" t="s">
        <v>76</v>
      </c>
      <c r="D467" s="63" t="s">
        <v>66</v>
      </c>
      <c r="E467" s="59">
        <v>1</v>
      </c>
      <c r="F467" s="59" t="s">
        <v>42</v>
      </c>
      <c r="G467" s="60" t="s">
        <v>566</v>
      </c>
      <c r="H467" s="8">
        <v>121</v>
      </c>
      <c r="I467" s="350">
        <v>39000</v>
      </c>
      <c r="J467" s="350">
        <f t="shared" si="18"/>
        <v>39000</v>
      </c>
      <c r="K467" s="125" t="s">
        <v>1065</v>
      </c>
      <c r="L467" s="67"/>
      <c r="M467" s="67"/>
      <c r="N467" s="67">
        <f t="shared" si="19"/>
        <v>0</v>
      </c>
      <c r="P467" s="67"/>
    </row>
    <row r="468" spans="1:16" s="10" customFormat="1" ht="22.5" hidden="1" customHeight="1" x14ac:dyDescent="0.25">
      <c r="A468" s="8">
        <v>465</v>
      </c>
      <c r="B468" s="9">
        <v>45180</v>
      </c>
      <c r="C468" s="57" t="s">
        <v>64</v>
      </c>
      <c r="D468" s="63" t="s">
        <v>152</v>
      </c>
      <c r="E468" s="59">
        <v>1.5</v>
      </c>
      <c r="F468" s="59" t="s">
        <v>41</v>
      </c>
      <c r="G468" s="60" t="s">
        <v>566</v>
      </c>
      <c r="H468" s="8">
        <v>121</v>
      </c>
      <c r="I468" s="350">
        <v>38000</v>
      </c>
      <c r="J468" s="350">
        <f t="shared" si="18"/>
        <v>57000</v>
      </c>
      <c r="K468" s="125" t="s">
        <v>1065</v>
      </c>
      <c r="L468" s="344"/>
      <c r="M468" s="67"/>
      <c r="N468" s="67">
        <f t="shared" si="19"/>
        <v>0</v>
      </c>
      <c r="P468" s="67"/>
    </row>
    <row r="469" spans="1:16" s="10" customFormat="1" ht="22.5" hidden="1" customHeight="1" x14ac:dyDescent="0.25">
      <c r="A469" s="8">
        <v>466</v>
      </c>
      <c r="B469" s="9">
        <v>45180</v>
      </c>
      <c r="C469" s="57" t="s">
        <v>1817</v>
      </c>
      <c r="D469" s="63" t="s">
        <v>38</v>
      </c>
      <c r="E469" s="59">
        <v>3</v>
      </c>
      <c r="F469" s="59" t="s">
        <v>41</v>
      </c>
      <c r="G469" s="60" t="s">
        <v>566</v>
      </c>
      <c r="H469" s="8">
        <v>121</v>
      </c>
      <c r="I469" s="350">
        <v>40000</v>
      </c>
      <c r="J469" s="350">
        <f t="shared" si="18"/>
        <v>120000</v>
      </c>
      <c r="K469" s="125" t="s">
        <v>1065</v>
      </c>
      <c r="L469" s="344"/>
      <c r="M469" s="67"/>
      <c r="N469" s="67">
        <f t="shared" si="19"/>
        <v>0</v>
      </c>
      <c r="P469" s="67"/>
    </row>
    <row r="470" spans="1:16" s="10" customFormat="1" ht="22.5" hidden="1" customHeight="1" x14ac:dyDescent="0.25">
      <c r="A470" s="8">
        <v>467</v>
      </c>
      <c r="B470" s="9">
        <v>45180</v>
      </c>
      <c r="C470" s="58" t="s">
        <v>1046</v>
      </c>
      <c r="D470" s="89" t="s">
        <v>96</v>
      </c>
      <c r="E470" s="59">
        <v>1</v>
      </c>
      <c r="F470" s="59" t="s">
        <v>42</v>
      </c>
      <c r="G470" s="60" t="s">
        <v>566</v>
      </c>
      <c r="H470" s="8">
        <v>121</v>
      </c>
      <c r="I470" s="350">
        <v>210000</v>
      </c>
      <c r="J470" s="350">
        <f t="shared" si="18"/>
        <v>210000</v>
      </c>
      <c r="K470" s="125" t="s">
        <v>1065</v>
      </c>
      <c r="L470" s="344"/>
      <c r="M470" s="67"/>
      <c r="N470" s="67">
        <f t="shared" si="19"/>
        <v>0</v>
      </c>
      <c r="P470" s="67"/>
    </row>
    <row r="471" spans="1:16" s="10" customFormat="1" ht="22.5" hidden="1" customHeight="1" x14ac:dyDescent="0.25">
      <c r="A471" s="8">
        <v>468</v>
      </c>
      <c r="B471" s="9">
        <v>45180</v>
      </c>
      <c r="C471" s="58" t="s">
        <v>860</v>
      </c>
      <c r="D471" s="89" t="s">
        <v>96</v>
      </c>
      <c r="E471" s="59">
        <v>1</v>
      </c>
      <c r="F471" s="142" t="s">
        <v>42</v>
      </c>
      <c r="G471" s="60" t="s">
        <v>566</v>
      </c>
      <c r="H471" s="8">
        <v>121</v>
      </c>
      <c r="I471" s="350">
        <v>20000</v>
      </c>
      <c r="J471" s="350">
        <f t="shared" si="18"/>
        <v>20000</v>
      </c>
      <c r="K471" s="125" t="s">
        <v>1065</v>
      </c>
      <c r="L471" s="344"/>
      <c r="M471" s="67"/>
      <c r="N471" s="67">
        <f t="shared" si="19"/>
        <v>0</v>
      </c>
      <c r="P471" s="67"/>
    </row>
    <row r="472" spans="1:16" s="10" customFormat="1" ht="22.5" hidden="1" customHeight="1" x14ac:dyDescent="0.25">
      <c r="A472" s="8">
        <v>469</v>
      </c>
      <c r="B472" s="9">
        <v>45180</v>
      </c>
      <c r="C472" s="61" t="s">
        <v>1066</v>
      </c>
      <c r="D472" s="198" t="s">
        <v>50</v>
      </c>
      <c r="E472" s="8">
        <v>1</v>
      </c>
      <c r="F472" s="8" t="s">
        <v>42</v>
      </c>
      <c r="G472" s="194" t="s">
        <v>566</v>
      </c>
      <c r="H472" s="8">
        <v>121</v>
      </c>
      <c r="I472" s="355">
        <v>100000</v>
      </c>
      <c r="J472" s="355">
        <f t="shared" si="18"/>
        <v>100000</v>
      </c>
      <c r="K472" s="125" t="s">
        <v>1065</v>
      </c>
      <c r="L472" s="344"/>
      <c r="M472" s="67"/>
      <c r="N472" s="67">
        <f t="shared" si="19"/>
        <v>0</v>
      </c>
      <c r="P472" s="67"/>
    </row>
    <row r="473" spans="1:16" s="10" customFormat="1" ht="22.5" customHeight="1" x14ac:dyDescent="0.25">
      <c r="A473" s="8">
        <v>470</v>
      </c>
      <c r="B473" s="9">
        <v>45180</v>
      </c>
      <c r="C473" s="58" t="s">
        <v>809</v>
      </c>
      <c r="D473" s="63" t="s">
        <v>50</v>
      </c>
      <c r="E473" s="59">
        <v>3</v>
      </c>
      <c r="F473" s="59" t="s">
        <v>42</v>
      </c>
      <c r="G473" s="60" t="s">
        <v>559</v>
      </c>
      <c r="H473" s="8">
        <v>304</v>
      </c>
      <c r="I473" s="350">
        <v>57500</v>
      </c>
      <c r="J473" s="350">
        <f t="shared" si="18"/>
        <v>172500</v>
      </c>
      <c r="K473" s="125" t="s">
        <v>1067</v>
      </c>
      <c r="L473" s="344"/>
      <c r="M473" s="67"/>
      <c r="N473" s="67">
        <f t="shared" si="19"/>
        <v>0</v>
      </c>
      <c r="P473" s="67"/>
    </row>
    <row r="474" spans="1:16" s="25" customFormat="1" ht="22.5" customHeight="1" x14ac:dyDescent="0.25">
      <c r="A474" s="8">
        <v>471</v>
      </c>
      <c r="B474" s="9">
        <v>45180</v>
      </c>
      <c r="C474" s="58" t="s">
        <v>586</v>
      </c>
      <c r="D474" s="63" t="s">
        <v>27</v>
      </c>
      <c r="E474" s="59">
        <v>1</v>
      </c>
      <c r="F474" s="59" t="s">
        <v>41</v>
      </c>
      <c r="G474" s="60" t="s">
        <v>559</v>
      </c>
      <c r="H474" s="8">
        <v>304</v>
      </c>
      <c r="I474" s="351">
        <v>43500</v>
      </c>
      <c r="J474" s="350">
        <f t="shared" si="18"/>
        <v>43500</v>
      </c>
      <c r="K474" s="125" t="s">
        <v>1067</v>
      </c>
      <c r="L474" s="344"/>
      <c r="M474" s="67"/>
      <c r="N474" s="67">
        <f t="shared" si="19"/>
        <v>0</v>
      </c>
      <c r="O474" s="10"/>
      <c r="P474" s="343"/>
    </row>
    <row r="475" spans="1:16" s="10" customFormat="1" ht="22.5" customHeight="1" x14ac:dyDescent="0.25">
      <c r="A475" s="8">
        <v>472</v>
      </c>
      <c r="B475" s="9">
        <v>45180</v>
      </c>
      <c r="C475" s="58" t="s">
        <v>93</v>
      </c>
      <c r="D475" s="63" t="s">
        <v>60</v>
      </c>
      <c r="E475" s="59">
        <v>1</v>
      </c>
      <c r="F475" s="142" t="s">
        <v>39</v>
      </c>
      <c r="G475" s="60" t="s">
        <v>559</v>
      </c>
      <c r="H475" s="8">
        <v>304</v>
      </c>
      <c r="I475" s="350">
        <v>900000</v>
      </c>
      <c r="J475" s="350">
        <f t="shared" si="18"/>
        <v>900000</v>
      </c>
      <c r="K475" s="125" t="s">
        <v>1067</v>
      </c>
      <c r="L475" s="344"/>
      <c r="M475" s="67"/>
      <c r="N475" s="67">
        <f t="shared" si="19"/>
        <v>0</v>
      </c>
      <c r="P475" s="67"/>
    </row>
    <row r="476" spans="1:16" s="10" customFormat="1" ht="22.5" customHeight="1" x14ac:dyDescent="0.25">
      <c r="A476" s="8">
        <v>473</v>
      </c>
      <c r="B476" s="9">
        <v>45180</v>
      </c>
      <c r="C476" s="58" t="s">
        <v>76</v>
      </c>
      <c r="D476" s="63" t="s">
        <v>66</v>
      </c>
      <c r="E476" s="59">
        <v>1</v>
      </c>
      <c r="F476" s="59" t="s">
        <v>42</v>
      </c>
      <c r="G476" s="60" t="s">
        <v>17</v>
      </c>
      <c r="H476" s="8">
        <v>114</v>
      </c>
      <c r="I476" s="350">
        <v>39000</v>
      </c>
      <c r="J476" s="350">
        <f t="shared" si="18"/>
        <v>39000</v>
      </c>
      <c r="K476" s="125" t="s">
        <v>1068</v>
      </c>
      <c r="L476" s="344"/>
      <c r="M476" s="67"/>
      <c r="N476" s="67">
        <f t="shared" si="19"/>
        <v>0</v>
      </c>
      <c r="P476" s="67"/>
    </row>
    <row r="477" spans="1:16" s="10" customFormat="1" ht="22.5" customHeight="1" x14ac:dyDescent="0.25">
      <c r="A477" s="8">
        <v>474</v>
      </c>
      <c r="B477" s="9">
        <v>45180</v>
      </c>
      <c r="C477" s="58" t="s">
        <v>82</v>
      </c>
      <c r="D477" s="63" t="s">
        <v>107</v>
      </c>
      <c r="E477" s="59">
        <v>1</v>
      </c>
      <c r="F477" s="59" t="s">
        <v>42</v>
      </c>
      <c r="G477" s="60" t="s">
        <v>17</v>
      </c>
      <c r="H477" s="8">
        <v>114</v>
      </c>
      <c r="I477" s="350">
        <v>93000</v>
      </c>
      <c r="J477" s="350">
        <f t="shared" si="18"/>
        <v>93000</v>
      </c>
      <c r="K477" s="125" t="s">
        <v>1068</v>
      </c>
      <c r="L477" s="67"/>
      <c r="M477" s="67"/>
      <c r="N477" s="67">
        <f t="shared" si="19"/>
        <v>0</v>
      </c>
      <c r="P477" s="67"/>
    </row>
    <row r="478" spans="1:16" s="10" customFormat="1" ht="22.5" customHeight="1" x14ac:dyDescent="0.25">
      <c r="A478" s="8">
        <v>475</v>
      </c>
      <c r="B478" s="9">
        <v>45180</v>
      </c>
      <c r="C478" s="58" t="s">
        <v>295</v>
      </c>
      <c r="D478" s="63" t="s">
        <v>296</v>
      </c>
      <c r="E478" s="59">
        <v>1</v>
      </c>
      <c r="F478" s="59" t="s">
        <v>42</v>
      </c>
      <c r="G478" s="60" t="s">
        <v>490</v>
      </c>
      <c r="H478" s="8">
        <v>308</v>
      </c>
      <c r="I478" s="350">
        <v>1200000</v>
      </c>
      <c r="J478" s="350">
        <f t="shared" si="18"/>
        <v>1200000</v>
      </c>
      <c r="K478" s="63"/>
      <c r="L478" s="67"/>
      <c r="M478" s="67"/>
      <c r="N478" s="67">
        <f t="shared" si="19"/>
        <v>0</v>
      </c>
      <c r="P478" s="67"/>
    </row>
    <row r="479" spans="1:16" s="10" customFormat="1" ht="22.5" customHeight="1" x14ac:dyDescent="0.25">
      <c r="A479" s="8">
        <v>476</v>
      </c>
      <c r="B479" s="9">
        <v>45180</v>
      </c>
      <c r="C479" s="58" t="s">
        <v>1069</v>
      </c>
      <c r="D479" s="63" t="s">
        <v>96</v>
      </c>
      <c r="E479" s="59">
        <v>1</v>
      </c>
      <c r="F479" s="59" t="s">
        <v>42</v>
      </c>
      <c r="G479" s="60" t="s">
        <v>490</v>
      </c>
      <c r="H479" s="8">
        <v>308</v>
      </c>
      <c r="I479" s="350">
        <v>390000</v>
      </c>
      <c r="J479" s="350">
        <f t="shared" si="18"/>
        <v>390000</v>
      </c>
      <c r="K479" s="63"/>
      <c r="L479" s="67"/>
      <c r="M479" s="67"/>
      <c r="N479" s="67">
        <f t="shared" si="19"/>
        <v>0</v>
      </c>
      <c r="P479" s="67"/>
    </row>
    <row r="480" spans="1:16" s="10" customFormat="1" ht="22.5" customHeight="1" x14ac:dyDescent="0.25">
      <c r="A480" s="8">
        <v>477</v>
      </c>
      <c r="B480" s="9">
        <v>45180</v>
      </c>
      <c r="C480" s="62" t="s">
        <v>1070</v>
      </c>
      <c r="D480" s="63" t="s">
        <v>96</v>
      </c>
      <c r="E480" s="59">
        <v>2</v>
      </c>
      <c r="F480" s="142" t="s">
        <v>42</v>
      </c>
      <c r="G480" s="60" t="s">
        <v>490</v>
      </c>
      <c r="H480" s="8">
        <v>308</v>
      </c>
      <c r="I480" s="350">
        <v>85000</v>
      </c>
      <c r="J480" s="350">
        <f t="shared" si="18"/>
        <v>170000</v>
      </c>
      <c r="K480" s="63"/>
      <c r="L480" s="67"/>
      <c r="M480" s="67"/>
      <c r="N480" s="67">
        <f t="shared" si="19"/>
        <v>0</v>
      </c>
      <c r="P480" s="67"/>
    </row>
    <row r="481" spans="1:16" s="10" customFormat="1" ht="22.5" hidden="1" customHeight="1" x14ac:dyDescent="0.25">
      <c r="A481" s="8">
        <v>478</v>
      </c>
      <c r="B481" s="9">
        <v>45180</v>
      </c>
      <c r="C481" s="58" t="s">
        <v>119</v>
      </c>
      <c r="D481" s="63" t="s">
        <v>24</v>
      </c>
      <c r="E481" s="59">
        <v>20</v>
      </c>
      <c r="F481" s="59" t="s">
        <v>42</v>
      </c>
      <c r="G481" s="60" t="s">
        <v>527</v>
      </c>
      <c r="H481" s="8">
        <v>1</v>
      </c>
      <c r="I481" s="350">
        <v>1565</v>
      </c>
      <c r="J481" s="350">
        <f t="shared" si="18"/>
        <v>31300</v>
      </c>
      <c r="K481" s="63"/>
      <c r="L481" s="67"/>
      <c r="M481" s="67"/>
      <c r="N481" s="67">
        <f t="shared" si="19"/>
        <v>0</v>
      </c>
      <c r="P481" s="67"/>
    </row>
    <row r="482" spans="1:16" s="10" customFormat="1" ht="22.5" customHeight="1" x14ac:dyDescent="0.25">
      <c r="A482" s="8">
        <v>479</v>
      </c>
      <c r="B482" s="9">
        <v>45180</v>
      </c>
      <c r="C482" s="58" t="s">
        <v>58</v>
      </c>
      <c r="D482" s="63" t="s">
        <v>59</v>
      </c>
      <c r="E482" s="59">
        <v>1</v>
      </c>
      <c r="F482" s="59" t="s">
        <v>41</v>
      </c>
      <c r="G482" s="60" t="s">
        <v>21</v>
      </c>
      <c r="H482" s="8">
        <v>405</v>
      </c>
      <c r="I482" s="351">
        <v>29000</v>
      </c>
      <c r="J482" s="350">
        <f t="shared" si="18"/>
        <v>29000</v>
      </c>
      <c r="K482" s="63"/>
      <c r="L482" s="67"/>
      <c r="M482" s="67"/>
      <c r="N482" s="67">
        <f t="shared" si="19"/>
        <v>0</v>
      </c>
      <c r="P482" s="67"/>
    </row>
    <row r="483" spans="1:16" s="10" customFormat="1" ht="22.5" customHeight="1" x14ac:dyDescent="0.25">
      <c r="A483" s="8">
        <v>480</v>
      </c>
      <c r="B483" s="9">
        <v>45180</v>
      </c>
      <c r="C483" s="58" t="s">
        <v>1071</v>
      </c>
      <c r="D483" s="63" t="s">
        <v>50</v>
      </c>
      <c r="E483" s="59">
        <v>1</v>
      </c>
      <c r="F483" s="59" t="s">
        <v>43</v>
      </c>
      <c r="G483" s="60" t="s">
        <v>133</v>
      </c>
      <c r="H483" s="8">
        <v>306</v>
      </c>
      <c r="I483" s="350">
        <v>1750000</v>
      </c>
      <c r="J483" s="350">
        <f t="shared" si="18"/>
        <v>1750000</v>
      </c>
      <c r="K483" s="125"/>
      <c r="L483" s="67"/>
      <c r="M483" s="67"/>
      <c r="N483" s="67">
        <f t="shared" si="19"/>
        <v>0</v>
      </c>
      <c r="P483" s="67"/>
    </row>
    <row r="484" spans="1:16" s="10" customFormat="1" ht="22.5" customHeight="1" x14ac:dyDescent="0.25">
      <c r="A484" s="8">
        <v>481</v>
      </c>
      <c r="B484" s="9">
        <v>45180</v>
      </c>
      <c r="C484" s="58" t="s">
        <v>1072</v>
      </c>
      <c r="D484" s="63" t="s">
        <v>50</v>
      </c>
      <c r="E484" s="59">
        <v>4</v>
      </c>
      <c r="F484" s="59" t="s">
        <v>42</v>
      </c>
      <c r="G484" s="60" t="s">
        <v>133</v>
      </c>
      <c r="H484" s="8">
        <v>306</v>
      </c>
      <c r="I484" s="350">
        <v>210000</v>
      </c>
      <c r="J484" s="350">
        <f t="shared" si="18"/>
        <v>840000</v>
      </c>
      <c r="K484" s="125"/>
      <c r="L484" s="67"/>
      <c r="M484" s="67"/>
      <c r="N484" s="67">
        <f t="shared" si="19"/>
        <v>0</v>
      </c>
      <c r="P484" s="67"/>
    </row>
    <row r="485" spans="1:16" s="10" customFormat="1" ht="22.5" customHeight="1" x14ac:dyDescent="0.25">
      <c r="A485" s="8">
        <v>482</v>
      </c>
      <c r="B485" s="9">
        <v>45180</v>
      </c>
      <c r="C485" s="58" t="s">
        <v>1073</v>
      </c>
      <c r="D485" s="63" t="s">
        <v>50</v>
      </c>
      <c r="E485" s="101" t="s">
        <v>110</v>
      </c>
      <c r="F485" s="101" t="s">
        <v>42</v>
      </c>
      <c r="G485" s="60" t="s">
        <v>133</v>
      </c>
      <c r="H485" s="8">
        <v>306</v>
      </c>
      <c r="I485" s="356">
        <v>590000</v>
      </c>
      <c r="J485" s="350">
        <f t="shared" si="18"/>
        <v>1180000</v>
      </c>
      <c r="K485" s="125"/>
      <c r="L485" s="67"/>
      <c r="M485" s="67"/>
      <c r="N485" s="67">
        <f t="shared" si="19"/>
        <v>0</v>
      </c>
      <c r="P485" s="67"/>
    </row>
    <row r="486" spans="1:16" s="10" customFormat="1" ht="22.5" customHeight="1" x14ac:dyDescent="0.25">
      <c r="A486" s="8">
        <v>483</v>
      </c>
      <c r="B486" s="9">
        <v>45180</v>
      </c>
      <c r="C486" s="58" t="s">
        <v>93</v>
      </c>
      <c r="D486" s="63" t="s">
        <v>60</v>
      </c>
      <c r="E486" s="59">
        <v>1</v>
      </c>
      <c r="F486" s="142" t="s">
        <v>39</v>
      </c>
      <c r="G486" s="60" t="s">
        <v>490</v>
      </c>
      <c r="H486" s="8">
        <v>308</v>
      </c>
      <c r="I486" s="350">
        <v>900000</v>
      </c>
      <c r="J486" s="350">
        <f t="shared" si="18"/>
        <v>900000</v>
      </c>
      <c r="K486" s="125" t="s">
        <v>1074</v>
      </c>
      <c r="L486" s="67"/>
      <c r="M486" s="67"/>
      <c r="N486" s="67">
        <f t="shared" si="19"/>
        <v>0</v>
      </c>
      <c r="P486" s="67"/>
    </row>
    <row r="487" spans="1:16" s="10" customFormat="1" ht="22.5" customHeight="1" x14ac:dyDescent="0.25">
      <c r="A487" s="8">
        <v>484</v>
      </c>
      <c r="B487" s="9">
        <v>45180</v>
      </c>
      <c r="C487" s="58" t="s">
        <v>295</v>
      </c>
      <c r="D487" s="63" t="s">
        <v>296</v>
      </c>
      <c r="E487" s="59">
        <v>1</v>
      </c>
      <c r="F487" s="174" t="s">
        <v>42</v>
      </c>
      <c r="G487" s="60" t="s">
        <v>490</v>
      </c>
      <c r="H487" s="8">
        <v>308</v>
      </c>
      <c r="I487" s="350">
        <v>1200000</v>
      </c>
      <c r="J487" s="350">
        <f t="shared" si="18"/>
        <v>1200000</v>
      </c>
      <c r="K487" s="125" t="s">
        <v>1074</v>
      </c>
      <c r="L487" s="67"/>
      <c r="M487" s="67"/>
      <c r="N487" s="67">
        <f t="shared" si="19"/>
        <v>0</v>
      </c>
      <c r="P487" s="67"/>
    </row>
    <row r="488" spans="1:16" s="10" customFormat="1" ht="22.5" customHeight="1" x14ac:dyDescent="0.25">
      <c r="A488" s="8">
        <v>485</v>
      </c>
      <c r="B488" s="9">
        <v>45180</v>
      </c>
      <c r="C488" s="58" t="s">
        <v>1069</v>
      </c>
      <c r="D488" s="63" t="s">
        <v>96</v>
      </c>
      <c r="E488" s="59">
        <v>1</v>
      </c>
      <c r="F488" s="59" t="s">
        <v>42</v>
      </c>
      <c r="G488" s="60" t="s">
        <v>490</v>
      </c>
      <c r="H488" s="8">
        <v>308</v>
      </c>
      <c r="I488" s="350">
        <v>390000</v>
      </c>
      <c r="J488" s="350">
        <f t="shared" si="18"/>
        <v>390000</v>
      </c>
      <c r="K488" s="125" t="s">
        <v>1074</v>
      </c>
      <c r="L488" s="67"/>
      <c r="M488" s="67"/>
      <c r="N488" s="67">
        <f t="shared" si="19"/>
        <v>0</v>
      </c>
      <c r="P488" s="67"/>
    </row>
    <row r="489" spans="1:16" s="10" customFormat="1" ht="22.5" customHeight="1" x14ac:dyDescent="0.25">
      <c r="A489" s="8">
        <v>486</v>
      </c>
      <c r="B489" s="9">
        <v>45180</v>
      </c>
      <c r="C489" s="58" t="s">
        <v>1075</v>
      </c>
      <c r="D489" s="63" t="s">
        <v>1076</v>
      </c>
      <c r="E489" s="59">
        <v>2</v>
      </c>
      <c r="F489" s="59" t="s">
        <v>42</v>
      </c>
      <c r="G489" s="60" t="s">
        <v>490</v>
      </c>
      <c r="H489" s="8">
        <v>308</v>
      </c>
      <c r="I489" s="350">
        <v>25000</v>
      </c>
      <c r="J489" s="350">
        <f t="shared" si="18"/>
        <v>50000</v>
      </c>
      <c r="K489" s="125" t="s">
        <v>1074</v>
      </c>
      <c r="L489" s="67"/>
      <c r="M489" s="67"/>
      <c r="N489" s="67">
        <f t="shared" si="19"/>
        <v>0</v>
      </c>
      <c r="P489" s="67"/>
    </row>
    <row r="490" spans="1:16" s="10" customFormat="1" ht="22.5" customHeight="1" x14ac:dyDescent="0.25">
      <c r="A490" s="8">
        <v>487</v>
      </c>
      <c r="B490" s="9">
        <v>45180</v>
      </c>
      <c r="C490" s="58" t="s">
        <v>1077</v>
      </c>
      <c r="D490" s="263" t="s">
        <v>96</v>
      </c>
      <c r="E490" s="59">
        <v>2</v>
      </c>
      <c r="F490" s="142" t="s">
        <v>39</v>
      </c>
      <c r="G490" s="60" t="s">
        <v>490</v>
      </c>
      <c r="H490" s="8">
        <v>308</v>
      </c>
      <c r="I490" s="350">
        <v>85000</v>
      </c>
      <c r="J490" s="350">
        <f t="shared" ref="J490:J538" si="20">I490*E490</f>
        <v>170000</v>
      </c>
      <c r="K490" s="125" t="s">
        <v>1074</v>
      </c>
      <c r="L490" s="67"/>
      <c r="M490" s="67"/>
      <c r="N490" s="67">
        <f t="shared" si="19"/>
        <v>0</v>
      </c>
      <c r="P490" s="67"/>
    </row>
    <row r="491" spans="1:16" s="10" customFormat="1" ht="22.5" customHeight="1" x14ac:dyDescent="0.25">
      <c r="A491" s="8">
        <v>488</v>
      </c>
      <c r="B491" s="9">
        <v>45180</v>
      </c>
      <c r="C491" s="58" t="s">
        <v>1029</v>
      </c>
      <c r="D491" s="63" t="s">
        <v>1078</v>
      </c>
      <c r="E491" s="59">
        <v>1</v>
      </c>
      <c r="F491" s="59" t="s">
        <v>43</v>
      </c>
      <c r="G491" s="60" t="s">
        <v>458</v>
      </c>
      <c r="H491" s="8">
        <v>312</v>
      </c>
      <c r="I491" s="354">
        <v>1950000</v>
      </c>
      <c r="J491" s="350">
        <f t="shared" si="20"/>
        <v>1950000</v>
      </c>
      <c r="K491" s="63" t="s">
        <v>1079</v>
      </c>
      <c r="L491" s="67" t="s">
        <v>1828</v>
      </c>
      <c r="M491" s="67"/>
      <c r="N491" s="67" t="e">
        <f t="shared" si="19"/>
        <v>#VALUE!</v>
      </c>
      <c r="P491" s="67"/>
    </row>
    <row r="492" spans="1:16" s="10" customFormat="1" ht="22.5" customHeight="1" x14ac:dyDescent="0.25">
      <c r="A492" s="8">
        <v>489</v>
      </c>
      <c r="B492" s="9">
        <v>45180</v>
      </c>
      <c r="C492" s="58" t="s">
        <v>1080</v>
      </c>
      <c r="D492" s="63" t="s">
        <v>1081</v>
      </c>
      <c r="E492" s="59">
        <v>1</v>
      </c>
      <c r="F492" s="59" t="s">
        <v>43</v>
      </c>
      <c r="G492" s="60" t="s">
        <v>458</v>
      </c>
      <c r="H492" s="8">
        <v>312</v>
      </c>
      <c r="I492" s="350">
        <v>1697654.165</v>
      </c>
      <c r="J492" s="350">
        <f t="shared" si="20"/>
        <v>1697654.165</v>
      </c>
      <c r="K492" s="63" t="s">
        <v>1079</v>
      </c>
      <c r="L492" s="67" t="s">
        <v>1829</v>
      </c>
      <c r="M492" s="67"/>
      <c r="N492" s="67" t="e">
        <f t="shared" si="19"/>
        <v>#VALUE!</v>
      </c>
      <c r="P492" s="67"/>
    </row>
    <row r="493" spans="1:16" s="10" customFormat="1" ht="22.5" customHeight="1" x14ac:dyDescent="0.25">
      <c r="A493" s="8">
        <v>490</v>
      </c>
      <c r="B493" s="9">
        <v>45180</v>
      </c>
      <c r="C493" s="57" t="s">
        <v>995</v>
      </c>
      <c r="D493" s="63" t="s">
        <v>113</v>
      </c>
      <c r="E493" s="101" t="s">
        <v>109</v>
      </c>
      <c r="F493" s="174" t="s">
        <v>42</v>
      </c>
      <c r="G493" s="60" t="s">
        <v>458</v>
      </c>
      <c r="H493" s="8">
        <v>312</v>
      </c>
      <c r="I493" s="354">
        <v>134389.92000000001</v>
      </c>
      <c r="J493" s="350">
        <f t="shared" si="20"/>
        <v>134389.92000000001</v>
      </c>
      <c r="K493" s="63" t="s">
        <v>1079</v>
      </c>
      <c r="L493" s="67"/>
      <c r="M493" s="67"/>
      <c r="N493" s="67">
        <f t="shared" si="19"/>
        <v>0</v>
      </c>
      <c r="P493" s="67"/>
    </row>
    <row r="494" spans="1:16" s="10" customFormat="1" ht="22.5" customHeight="1" x14ac:dyDescent="0.25">
      <c r="A494" s="8">
        <v>491</v>
      </c>
      <c r="B494" s="9">
        <v>45180</v>
      </c>
      <c r="C494" s="57" t="s">
        <v>996</v>
      </c>
      <c r="D494" s="63" t="s">
        <v>113</v>
      </c>
      <c r="E494" s="100" t="s">
        <v>109</v>
      </c>
      <c r="F494" s="101" t="s">
        <v>42</v>
      </c>
      <c r="G494" s="60" t="s">
        <v>458</v>
      </c>
      <c r="H494" s="8">
        <v>312</v>
      </c>
      <c r="I494" s="350">
        <v>38723.83</v>
      </c>
      <c r="J494" s="350">
        <f t="shared" si="20"/>
        <v>38723.83</v>
      </c>
      <c r="K494" s="63" t="s">
        <v>1079</v>
      </c>
      <c r="L494" s="67"/>
      <c r="M494" s="67"/>
      <c r="N494" s="67">
        <f t="shared" si="19"/>
        <v>0</v>
      </c>
      <c r="P494" s="67"/>
    </row>
    <row r="495" spans="1:16" s="10" customFormat="1" ht="22.5" hidden="1" customHeight="1" x14ac:dyDescent="0.25">
      <c r="A495" s="8">
        <v>492</v>
      </c>
      <c r="B495" s="9">
        <v>45180</v>
      </c>
      <c r="C495" s="58" t="s">
        <v>1082</v>
      </c>
      <c r="D495" s="63" t="s">
        <v>1083</v>
      </c>
      <c r="E495" s="59">
        <v>1</v>
      </c>
      <c r="F495" s="59" t="s">
        <v>42</v>
      </c>
      <c r="G495" s="60" t="s">
        <v>1084</v>
      </c>
      <c r="H495" s="195" t="s">
        <v>693</v>
      </c>
      <c r="I495" s="351">
        <v>100000</v>
      </c>
      <c r="J495" s="350">
        <f t="shared" si="20"/>
        <v>100000</v>
      </c>
      <c r="K495" s="125" t="s">
        <v>634</v>
      </c>
      <c r="L495" s="67"/>
      <c r="M495" s="67"/>
      <c r="N495" s="67">
        <f t="shared" si="19"/>
        <v>0</v>
      </c>
      <c r="P495" s="67"/>
    </row>
    <row r="496" spans="1:16" s="10" customFormat="1" ht="22.5" hidden="1" customHeight="1" x14ac:dyDescent="0.25">
      <c r="A496" s="8">
        <v>493</v>
      </c>
      <c r="B496" s="9">
        <v>45180</v>
      </c>
      <c r="C496" s="61" t="s">
        <v>1085</v>
      </c>
      <c r="D496" s="200" t="s">
        <v>1086</v>
      </c>
      <c r="E496" s="8">
        <v>1</v>
      </c>
      <c r="F496" s="226" t="s">
        <v>87</v>
      </c>
      <c r="G496" s="194" t="s">
        <v>1087</v>
      </c>
      <c r="H496" s="195" t="s">
        <v>703</v>
      </c>
      <c r="I496" s="360" t="s">
        <v>1770</v>
      </c>
      <c r="J496" s="355"/>
      <c r="K496" s="287" t="s">
        <v>1088</v>
      </c>
      <c r="L496" s="67"/>
      <c r="M496" s="67"/>
      <c r="N496" s="67">
        <f t="shared" si="19"/>
        <v>0</v>
      </c>
      <c r="P496" s="67"/>
    </row>
    <row r="497" spans="1:16" s="10" customFormat="1" ht="22.5" hidden="1" customHeight="1" x14ac:dyDescent="0.25">
      <c r="A497" s="8">
        <v>494</v>
      </c>
      <c r="B497" s="9">
        <v>45180</v>
      </c>
      <c r="C497" s="62" t="s">
        <v>1089</v>
      </c>
      <c r="D497" s="63" t="s">
        <v>139</v>
      </c>
      <c r="E497" s="59">
        <v>1</v>
      </c>
      <c r="F497" s="142" t="s">
        <v>87</v>
      </c>
      <c r="G497" s="60" t="s">
        <v>1090</v>
      </c>
      <c r="H497" s="8">
        <v>4</v>
      </c>
      <c r="I497" s="351">
        <v>6250000</v>
      </c>
      <c r="J497" s="350">
        <f t="shared" si="20"/>
        <v>6250000</v>
      </c>
      <c r="K497" s="286" t="s">
        <v>1091</v>
      </c>
      <c r="L497" s="67"/>
      <c r="M497" s="67"/>
      <c r="N497" s="67">
        <f t="shared" si="19"/>
        <v>0</v>
      </c>
      <c r="P497" s="67"/>
    </row>
    <row r="498" spans="1:16" s="10" customFormat="1" ht="22.5" hidden="1" customHeight="1" x14ac:dyDescent="0.25">
      <c r="A498" s="8">
        <v>495</v>
      </c>
      <c r="B498" s="9">
        <v>45180</v>
      </c>
      <c r="C498" s="62" t="s">
        <v>1092</v>
      </c>
      <c r="D498" s="63" t="s">
        <v>489</v>
      </c>
      <c r="E498" s="59">
        <v>1</v>
      </c>
      <c r="F498" s="59" t="s">
        <v>39</v>
      </c>
      <c r="G498" s="60" t="s">
        <v>1090</v>
      </c>
      <c r="H498" s="8">
        <v>4</v>
      </c>
      <c r="I498" s="350">
        <v>156000</v>
      </c>
      <c r="J498" s="350">
        <f t="shared" si="20"/>
        <v>156000</v>
      </c>
      <c r="K498" s="286" t="s">
        <v>1091</v>
      </c>
      <c r="L498" s="67"/>
      <c r="M498" s="67"/>
      <c r="N498" s="67">
        <f t="shared" si="19"/>
        <v>0</v>
      </c>
      <c r="P498" s="67"/>
    </row>
    <row r="499" spans="1:16" s="10" customFormat="1" ht="22.5" hidden="1" customHeight="1" x14ac:dyDescent="0.25">
      <c r="A499" s="8">
        <v>496</v>
      </c>
      <c r="B499" s="9">
        <v>45180</v>
      </c>
      <c r="C499" s="58" t="s">
        <v>1093</v>
      </c>
      <c r="D499" s="63" t="s">
        <v>1094</v>
      </c>
      <c r="E499" s="59">
        <v>1</v>
      </c>
      <c r="F499" s="59" t="s">
        <v>43</v>
      </c>
      <c r="G499" s="60" t="s">
        <v>127</v>
      </c>
      <c r="H499" s="8">
        <v>4</v>
      </c>
      <c r="I499" s="350">
        <v>180000</v>
      </c>
      <c r="J499" s="350">
        <f t="shared" si="20"/>
        <v>180000</v>
      </c>
      <c r="K499" s="286" t="s">
        <v>1091</v>
      </c>
      <c r="L499" s="67"/>
      <c r="M499" s="67"/>
      <c r="N499" s="67">
        <f t="shared" si="19"/>
        <v>0</v>
      </c>
      <c r="P499" s="67"/>
    </row>
    <row r="500" spans="1:16" s="10" customFormat="1" ht="22.5" hidden="1" customHeight="1" x14ac:dyDescent="0.25">
      <c r="A500" s="8">
        <v>497</v>
      </c>
      <c r="B500" s="9">
        <v>45180</v>
      </c>
      <c r="C500" s="58" t="s">
        <v>1093</v>
      </c>
      <c r="D500" s="63" t="s">
        <v>1094</v>
      </c>
      <c r="E500" s="59">
        <v>1</v>
      </c>
      <c r="F500" s="59" t="s">
        <v>43</v>
      </c>
      <c r="G500" s="60" t="s">
        <v>127</v>
      </c>
      <c r="H500" s="8">
        <v>4</v>
      </c>
      <c r="I500" s="350">
        <v>210000</v>
      </c>
      <c r="J500" s="350">
        <f t="shared" si="20"/>
        <v>210000</v>
      </c>
      <c r="K500" s="286" t="s">
        <v>1091</v>
      </c>
      <c r="L500" s="67"/>
      <c r="M500" s="67"/>
      <c r="N500" s="67">
        <f t="shared" si="19"/>
        <v>0</v>
      </c>
      <c r="P500" s="67"/>
    </row>
    <row r="501" spans="1:16" s="10" customFormat="1" ht="22.5" hidden="1" customHeight="1" x14ac:dyDescent="0.25">
      <c r="A501" s="8">
        <v>498</v>
      </c>
      <c r="B501" s="9">
        <v>45180</v>
      </c>
      <c r="C501" s="58" t="s">
        <v>1095</v>
      </c>
      <c r="D501" s="63" t="s">
        <v>489</v>
      </c>
      <c r="E501" s="59">
        <v>1</v>
      </c>
      <c r="F501" s="59" t="s">
        <v>42</v>
      </c>
      <c r="G501" s="60" t="s">
        <v>1090</v>
      </c>
      <c r="H501" s="8">
        <v>4</v>
      </c>
      <c r="I501" s="350">
        <v>1338000</v>
      </c>
      <c r="J501" s="350">
        <f t="shared" si="20"/>
        <v>1338000</v>
      </c>
      <c r="K501" s="286" t="s">
        <v>1091</v>
      </c>
      <c r="L501" s="67"/>
      <c r="M501" s="67"/>
      <c r="N501" s="67">
        <f t="shared" si="19"/>
        <v>0</v>
      </c>
      <c r="P501" s="67"/>
    </row>
    <row r="502" spans="1:16" s="10" customFormat="1" ht="22.5" hidden="1" customHeight="1" x14ac:dyDescent="0.25">
      <c r="A502" s="8">
        <v>499</v>
      </c>
      <c r="B502" s="9">
        <v>45180</v>
      </c>
      <c r="C502" s="58" t="s">
        <v>1096</v>
      </c>
      <c r="D502" s="63" t="s">
        <v>489</v>
      </c>
      <c r="E502" s="59">
        <v>1</v>
      </c>
      <c r="F502" s="59" t="s">
        <v>42</v>
      </c>
      <c r="G502" s="60" t="s">
        <v>1090</v>
      </c>
      <c r="H502" s="8">
        <v>4</v>
      </c>
      <c r="I502" s="350">
        <v>37000</v>
      </c>
      <c r="J502" s="350">
        <f t="shared" si="20"/>
        <v>37000</v>
      </c>
      <c r="K502" s="286" t="s">
        <v>1091</v>
      </c>
      <c r="L502" s="67"/>
      <c r="M502" s="67"/>
      <c r="N502" s="67">
        <f t="shared" si="19"/>
        <v>0</v>
      </c>
      <c r="P502" s="67"/>
    </row>
    <row r="503" spans="1:16" s="10" customFormat="1" ht="22.5" hidden="1" customHeight="1" x14ac:dyDescent="0.25">
      <c r="A503" s="8">
        <v>500</v>
      </c>
      <c r="B503" s="9">
        <v>45180</v>
      </c>
      <c r="C503" s="58" t="s">
        <v>947</v>
      </c>
      <c r="D503" s="63" t="s">
        <v>882</v>
      </c>
      <c r="E503" s="59">
        <v>1</v>
      </c>
      <c r="F503" s="59" t="s">
        <v>42</v>
      </c>
      <c r="G503" s="60" t="s">
        <v>142</v>
      </c>
      <c r="H503" s="8">
        <v>107</v>
      </c>
      <c r="I503" s="350">
        <v>600000</v>
      </c>
      <c r="J503" s="350">
        <f t="shared" si="20"/>
        <v>600000</v>
      </c>
      <c r="K503" s="286" t="s">
        <v>1091</v>
      </c>
      <c r="L503" s="67"/>
      <c r="M503" s="67"/>
      <c r="N503" s="67">
        <f t="shared" si="19"/>
        <v>0</v>
      </c>
      <c r="P503" s="67"/>
    </row>
    <row r="504" spans="1:16" s="10" customFormat="1" ht="22.5" hidden="1" customHeight="1" x14ac:dyDescent="0.25">
      <c r="A504" s="8">
        <v>501</v>
      </c>
      <c r="B504" s="9">
        <v>45180</v>
      </c>
      <c r="C504" s="62" t="s">
        <v>642</v>
      </c>
      <c r="D504" s="89" t="s">
        <v>632</v>
      </c>
      <c r="E504" s="59">
        <v>2</v>
      </c>
      <c r="F504" s="174" t="s">
        <v>157</v>
      </c>
      <c r="G504" s="60" t="s">
        <v>471</v>
      </c>
      <c r="H504" s="8">
        <v>4</v>
      </c>
      <c r="I504" s="350">
        <v>1450000</v>
      </c>
      <c r="J504" s="350">
        <f t="shared" si="20"/>
        <v>2900000</v>
      </c>
      <c r="K504" s="286" t="s">
        <v>1091</v>
      </c>
      <c r="L504" s="67"/>
      <c r="M504" s="67"/>
      <c r="N504" s="67">
        <f t="shared" si="19"/>
        <v>0</v>
      </c>
      <c r="P504" s="67"/>
    </row>
    <row r="505" spans="1:16" s="10" customFormat="1" ht="22.5" hidden="1" customHeight="1" x14ac:dyDescent="0.25">
      <c r="A505" s="8">
        <v>502</v>
      </c>
      <c r="B505" s="9">
        <v>45180</v>
      </c>
      <c r="C505" s="58" t="s">
        <v>1097</v>
      </c>
      <c r="D505" s="63" t="s">
        <v>476</v>
      </c>
      <c r="E505" s="59">
        <v>5</v>
      </c>
      <c r="F505" s="59" t="s">
        <v>42</v>
      </c>
      <c r="G505" s="60" t="s">
        <v>888</v>
      </c>
      <c r="H505" s="8">
        <v>8</v>
      </c>
      <c r="I505" s="350">
        <v>30000</v>
      </c>
      <c r="J505" s="350">
        <f t="shared" si="20"/>
        <v>150000</v>
      </c>
      <c r="K505" s="286" t="s">
        <v>1098</v>
      </c>
      <c r="L505" s="67"/>
      <c r="M505" s="67"/>
      <c r="N505" s="67">
        <f t="shared" si="19"/>
        <v>0</v>
      </c>
      <c r="P505" s="67"/>
    </row>
    <row r="506" spans="1:16" s="10" customFormat="1" ht="22.5" customHeight="1" x14ac:dyDescent="0.25">
      <c r="A506" s="8">
        <v>503</v>
      </c>
      <c r="B506" s="9">
        <v>45180</v>
      </c>
      <c r="C506" s="58" t="s">
        <v>201</v>
      </c>
      <c r="D506" s="63" t="s">
        <v>1099</v>
      </c>
      <c r="E506" s="59">
        <v>1</v>
      </c>
      <c r="F506" s="59" t="s">
        <v>39</v>
      </c>
      <c r="G506" s="60" t="s">
        <v>1100</v>
      </c>
      <c r="H506" s="8">
        <v>131</v>
      </c>
      <c r="I506" s="350">
        <v>4200000</v>
      </c>
      <c r="J506" s="350">
        <f t="shared" si="20"/>
        <v>4200000</v>
      </c>
      <c r="K506" s="286" t="s">
        <v>1098</v>
      </c>
      <c r="L506" s="67" t="s">
        <v>1833</v>
      </c>
      <c r="M506" s="343" t="s">
        <v>1832</v>
      </c>
      <c r="N506" s="67" t="e">
        <f t="shared" si="19"/>
        <v>#VALUE!</v>
      </c>
      <c r="P506" s="67"/>
    </row>
    <row r="507" spans="1:16" s="10" customFormat="1" ht="22.5" customHeight="1" x14ac:dyDescent="0.25">
      <c r="A507" s="8">
        <v>504</v>
      </c>
      <c r="B507" s="9">
        <v>45180</v>
      </c>
      <c r="C507" s="58" t="s">
        <v>201</v>
      </c>
      <c r="D507" s="63" t="s">
        <v>1101</v>
      </c>
      <c r="E507" s="59">
        <v>1</v>
      </c>
      <c r="F507" s="59" t="s">
        <v>42</v>
      </c>
      <c r="G507" s="60" t="s">
        <v>1100</v>
      </c>
      <c r="H507" s="8">
        <v>131</v>
      </c>
      <c r="I507" s="350">
        <v>4200000</v>
      </c>
      <c r="J507" s="350">
        <f t="shared" si="20"/>
        <v>4200000</v>
      </c>
      <c r="K507" s="286" t="s">
        <v>1098</v>
      </c>
      <c r="L507" s="67" t="s">
        <v>1833</v>
      </c>
      <c r="M507" s="343" t="s">
        <v>1832</v>
      </c>
      <c r="N507" s="67" t="e">
        <f t="shared" ref="N507:N570" si="21">L507-M507</f>
        <v>#VALUE!</v>
      </c>
      <c r="P507" s="67"/>
    </row>
    <row r="508" spans="1:16" s="10" customFormat="1" ht="22.5" customHeight="1" x14ac:dyDescent="0.25">
      <c r="A508" s="8">
        <v>505</v>
      </c>
      <c r="B508" s="9">
        <v>45180</v>
      </c>
      <c r="C508" s="58" t="s">
        <v>201</v>
      </c>
      <c r="D508" s="63" t="s">
        <v>1102</v>
      </c>
      <c r="E508" s="59">
        <v>1</v>
      </c>
      <c r="F508" s="142" t="s">
        <v>42</v>
      </c>
      <c r="G508" s="60" t="s">
        <v>1103</v>
      </c>
      <c r="H508" s="8">
        <v>133</v>
      </c>
      <c r="I508" s="350">
        <v>4200000</v>
      </c>
      <c r="J508" s="350">
        <f t="shared" si="20"/>
        <v>4200000</v>
      </c>
      <c r="K508" s="286" t="s">
        <v>1098</v>
      </c>
      <c r="L508" s="67" t="s">
        <v>1833</v>
      </c>
      <c r="M508" s="343" t="s">
        <v>1832</v>
      </c>
      <c r="N508" s="67" t="e">
        <f t="shared" si="21"/>
        <v>#VALUE!</v>
      </c>
      <c r="P508" s="67"/>
    </row>
    <row r="509" spans="1:16" s="10" customFormat="1" ht="22.5" customHeight="1" x14ac:dyDescent="0.25">
      <c r="A509" s="8">
        <v>506</v>
      </c>
      <c r="B509" s="9">
        <v>45180</v>
      </c>
      <c r="C509" s="58" t="s">
        <v>201</v>
      </c>
      <c r="D509" s="63" t="s">
        <v>1104</v>
      </c>
      <c r="E509" s="59">
        <v>1</v>
      </c>
      <c r="F509" s="142" t="s">
        <v>42</v>
      </c>
      <c r="G509" s="60" t="s">
        <v>1103</v>
      </c>
      <c r="H509" s="8">
        <v>133</v>
      </c>
      <c r="I509" s="350">
        <v>4200000</v>
      </c>
      <c r="J509" s="350">
        <f t="shared" si="20"/>
        <v>4200000</v>
      </c>
      <c r="K509" s="286" t="s">
        <v>1098</v>
      </c>
      <c r="L509" s="67" t="s">
        <v>1833</v>
      </c>
      <c r="M509" s="343" t="s">
        <v>1832</v>
      </c>
      <c r="N509" s="67" t="e">
        <f t="shared" si="21"/>
        <v>#VALUE!</v>
      </c>
      <c r="P509" s="67"/>
    </row>
    <row r="510" spans="1:16" s="10" customFormat="1" ht="22.5" customHeight="1" x14ac:dyDescent="0.25">
      <c r="A510" s="8">
        <v>507</v>
      </c>
      <c r="B510" s="9">
        <v>45180</v>
      </c>
      <c r="C510" s="58" t="s">
        <v>201</v>
      </c>
      <c r="D510" s="63" t="s">
        <v>1105</v>
      </c>
      <c r="E510" s="59">
        <v>1</v>
      </c>
      <c r="F510" s="142" t="s">
        <v>42</v>
      </c>
      <c r="G510" s="60" t="s">
        <v>1103</v>
      </c>
      <c r="H510" s="8">
        <v>133</v>
      </c>
      <c r="I510" s="350">
        <v>4200000</v>
      </c>
      <c r="J510" s="352">
        <f t="shared" si="20"/>
        <v>4200000</v>
      </c>
      <c r="K510" s="286" t="s">
        <v>1098</v>
      </c>
      <c r="L510" s="67" t="s">
        <v>1833</v>
      </c>
      <c r="M510" s="343" t="s">
        <v>1832</v>
      </c>
      <c r="N510" s="67" t="e">
        <f t="shared" si="21"/>
        <v>#VALUE!</v>
      </c>
      <c r="P510" s="67"/>
    </row>
    <row r="511" spans="1:16" s="10" customFormat="1" ht="22.5" hidden="1" customHeight="1" x14ac:dyDescent="0.25">
      <c r="A511" s="8">
        <v>508</v>
      </c>
      <c r="B511" s="9">
        <v>45180</v>
      </c>
      <c r="C511" s="58" t="s">
        <v>1106</v>
      </c>
      <c r="D511" s="63" t="s">
        <v>1107</v>
      </c>
      <c r="E511" s="59">
        <v>1</v>
      </c>
      <c r="F511" s="59" t="s">
        <v>42</v>
      </c>
      <c r="G511" s="60" t="s">
        <v>888</v>
      </c>
      <c r="H511" s="8">
        <v>8</v>
      </c>
      <c r="I511" s="350">
        <v>1450000</v>
      </c>
      <c r="J511" s="350">
        <f t="shared" si="20"/>
        <v>1450000</v>
      </c>
      <c r="K511" s="286" t="s">
        <v>1098</v>
      </c>
      <c r="L511" s="67" t="s">
        <v>1753</v>
      </c>
      <c r="M511" s="67"/>
      <c r="N511" s="67" t="e">
        <f t="shared" si="21"/>
        <v>#VALUE!</v>
      </c>
      <c r="P511" s="67"/>
    </row>
    <row r="512" spans="1:16" s="10" customFormat="1" ht="22.5" hidden="1" customHeight="1" x14ac:dyDescent="0.25">
      <c r="A512" s="8">
        <v>509</v>
      </c>
      <c r="B512" s="9">
        <v>45180</v>
      </c>
      <c r="C512" s="58" t="s">
        <v>1106</v>
      </c>
      <c r="D512" s="63" t="s">
        <v>1108</v>
      </c>
      <c r="E512" s="59">
        <v>1</v>
      </c>
      <c r="F512" s="59" t="s">
        <v>42</v>
      </c>
      <c r="G512" s="60" t="s">
        <v>888</v>
      </c>
      <c r="H512" s="8">
        <v>8</v>
      </c>
      <c r="I512" s="350">
        <v>1450000</v>
      </c>
      <c r="J512" s="350">
        <f t="shared" si="20"/>
        <v>1450000</v>
      </c>
      <c r="K512" s="286" t="s">
        <v>1098</v>
      </c>
      <c r="L512" s="67" t="s">
        <v>1753</v>
      </c>
      <c r="M512" s="67"/>
      <c r="N512" s="67" t="e">
        <f t="shared" si="21"/>
        <v>#VALUE!</v>
      </c>
      <c r="P512" s="67"/>
    </row>
    <row r="513" spans="1:16" s="10" customFormat="1" ht="22.5" hidden="1" customHeight="1" x14ac:dyDescent="0.25">
      <c r="A513" s="8">
        <v>510</v>
      </c>
      <c r="B513" s="9">
        <v>45180</v>
      </c>
      <c r="C513" s="58" t="s">
        <v>1106</v>
      </c>
      <c r="D513" s="63" t="s">
        <v>1109</v>
      </c>
      <c r="E513" s="59">
        <v>1</v>
      </c>
      <c r="F513" s="59" t="s">
        <v>42</v>
      </c>
      <c r="G513" s="60" t="s">
        <v>888</v>
      </c>
      <c r="H513" s="8">
        <v>8</v>
      </c>
      <c r="I513" s="350">
        <v>1450000</v>
      </c>
      <c r="J513" s="350">
        <f t="shared" si="20"/>
        <v>1450000</v>
      </c>
      <c r="K513" s="286" t="s">
        <v>1098</v>
      </c>
      <c r="L513" s="67" t="s">
        <v>1753</v>
      </c>
      <c r="M513" s="67"/>
      <c r="N513" s="67" t="e">
        <f t="shared" si="21"/>
        <v>#VALUE!</v>
      </c>
      <c r="P513" s="67"/>
    </row>
    <row r="514" spans="1:16" s="10" customFormat="1" ht="22.5" hidden="1" customHeight="1" x14ac:dyDescent="0.25">
      <c r="A514" s="8">
        <v>511</v>
      </c>
      <c r="B514" s="9">
        <v>45180</v>
      </c>
      <c r="C514" s="58" t="s">
        <v>1106</v>
      </c>
      <c r="D514" s="63" t="s">
        <v>1110</v>
      </c>
      <c r="E514" s="59">
        <v>1</v>
      </c>
      <c r="F514" s="59" t="s">
        <v>42</v>
      </c>
      <c r="G514" s="60" t="s">
        <v>888</v>
      </c>
      <c r="H514" s="8">
        <v>8</v>
      </c>
      <c r="I514" s="350">
        <v>1450000</v>
      </c>
      <c r="J514" s="350">
        <f t="shared" si="20"/>
        <v>1450000</v>
      </c>
      <c r="K514" s="286" t="s">
        <v>1098</v>
      </c>
      <c r="L514" s="67" t="s">
        <v>1753</v>
      </c>
      <c r="M514" s="67"/>
      <c r="N514" s="67" t="e">
        <f t="shared" si="21"/>
        <v>#VALUE!</v>
      </c>
      <c r="P514" s="67"/>
    </row>
    <row r="515" spans="1:16" s="10" customFormat="1" ht="22.5" hidden="1" customHeight="1" x14ac:dyDescent="0.25">
      <c r="A515" s="8">
        <v>512</v>
      </c>
      <c r="B515" s="9">
        <v>45180</v>
      </c>
      <c r="C515" s="58" t="s">
        <v>174</v>
      </c>
      <c r="D515" s="63" t="s">
        <v>79</v>
      </c>
      <c r="E515" s="101" t="s">
        <v>132</v>
      </c>
      <c r="F515" s="142" t="s">
        <v>42</v>
      </c>
      <c r="G515" s="60" t="s">
        <v>888</v>
      </c>
      <c r="H515" s="8">
        <v>8</v>
      </c>
      <c r="I515" s="356">
        <v>460000</v>
      </c>
      <c r="J515" s="350">
        <f t="shared" si="20"/>
        <v>1380000</v>
      </c>
      <c r="K515" s="286" t="s">
        <v>1098</v>
      </c>
      <c r="L515" s="67"/>
      <c r="M515" s="67"/>
      <c r="N515" s="67">
        <f t="shared" si="21"/>
        <v>0</v>
      </c>
      <c r="P515" s="67"/>
    </row>
    <row r="516" spans="1:16" s="10" customFormat="1" ht="22.5" customHeight="1" x14ac:dyDescent="0.25">
      <c r="A516" s="8">
        <v>513</v>
      </c>
      <c r="B516" s="9">
        <v>45180</v>
      </c>
      <c r="C516" s="58" t="s">
        <v>1111</v>
      </c>
      <c r="D516" s="63" t="s">
        <v>1112</v>
      </c>
      <c r="E516" s="59">
        <v>1</v>
      </c>
      <c r="F516" s="59" t="s">
        <v>43</v>
      </c>
      <c r="G516" s="60" t="s">
        <v>1113</v>
      </c>
      <c r="H516" s="8">
        <v>104</v>
      </c>
      <c r="I516" s="350">
        <v>1950000</v>
      </c>
      <c r="J516" s="350">
        <f t="shared" si="20"/>
        <v>1950000</v>
      </c>
      <c r="K516" s="286" t="s">
        <v>1098</v>
      </c>
      <c r="L516" s="67" t="s">
        <v>1828</v>
      </c>
      <c r="M516" s="67"/>
      <c r="N516" s="67" t="e">
        <f t="shared" si="21"/>
        <v>#VALUE!</v>
      </c>
      <c r="P516" s="67"/>
    </row>
    <row r="517" spans="1:16" s="10" customFormat="1" ht="22.5" customHeight="1" x14ac:dyDescent="0.25">
      <c r="A517" s="8">
        <v>514</v>
      </c>
      <c r="B517" s="9">
        <v>45180</v>
      </c>
      <c r="C517" s="58" t="s">
        <v>1111</v>
      </c>
      <c r="D517" s="57" t="s">
        <v>1114</v>
      </c>
      <c r="E517" s="59">
        <v>1</v>
      </c>
      <c r="F517" s="59" t="s">
        <v>43</v>
      </c>
      <c r="G517" s="60" t="s">
        <v>1113</v>
      </c>
      <c r="H517" s="8">
        <v>104</v>
      </c>
      <c r="I517" s="350">
        <v>1950000</v>
      </c>
      <c r="J517" s="350">
        <f t="shared" si="20"/>
        <v>1950000</v>
      </c>
      <c r="K517" s="286" t="s">
        <v>1098</v>
      </c>
      <c r="L517" s="67" t="s">
        <v>1828</v>
      </c>
      <c r="M517" s="67"/>
      <c r="N517" s="67" t="e">
        <f t="shared" si="21"/>
        <v>#VALUE!</v>
      </c>
      <c r="P517" s="67"/>
    </row>
    <row r="518" spans="1:16" s="10" customFormat="1" ht="22.5" hidden="1" customHeight="1" x14ac:dyDescent="0.25">
      <c r="A518" s="8">
        <v>515</v>
      </c>
      <c r="B518" s="9">
        <v>45180</v>
      </c>
      <c r="C518" s="58" t="s">
        <v>1115</v>
      </c>
      <c r="D518" s="63" t="s">
        <v>1116</v>
      </c>
      <c r="E518" s="59">
        <v>1</v>
      </c>
      <c r="F518" s="59" t="s">
        <v>470</v>
      </c>
      <c r="G518" s="60" t="s">
        <v>888</v>
      </c>
      <c r="H518" s="8">
        <v>8</v>
      </c>
      <c r="I518" s="350">
        <v>62500</v>
      </c>
      <c r="J518" s="350">
        <f t="shared" si="20"/>
        <v>62500</v>
      </c>
      <c r="K518" s="286" t="s">
        <v>1098</v>
      </c>
      <c r="L518" s="67"/>
      <c r="M518" s="67"/>
      <c r="N518" s="67">
        <f t="shared" si="21"/>
        <v>0</v>
      </c>
      <c r="P518" s="67"/>
    </row>
    <row r="519" spans="1:16" s="10" customFormat="1" ht="22.5" hidden="1" customHeight="1" x14ac:dyDescent="0.25">
      <c r="A519" s="8">
        <v>516</v>
      </c>
      <c r="B519" s="9">
        <v>45180</v>
      </c>
      <c r="C519" s="58" t="s">
        <v>100</v>
      </c>
      <c r="D519" s="63" t="s">
        <v>29</v>
      </c>
      <c r="E519" s="59">
        <v>1</v>
      </c>
      <c r="F519" s="59" t="s">
        <v>42</v>
      </c>
      <c r="G519" s="60" t="s">
        <v>1117</v>
      </c>
      <c r="H519" s="195" t="s">
        <v>507</v>
      </c>
      <c r="I519" s="350">
        <v>94575</v>
      </c>
      <c r="J519" s="350">
        <f t="shared" si="20"/>
        <v>94575</v>
      </c>
      <c r="K519" s="286" t="s">
        <v>1118</v>
      </c>
      <c r="L519" s="67"/>
      <c r="M519" s="67"/>
      <c r="N519" s="67">
        <f t="shared" si="21"/>
        <v>0</v>
      </c>
      <c r="P519" s="67"/>
    </row>
    <row r="520" spans="1:16" s="10" customFormat="1" ht="22.5" hidden="1" customHeight="1" x14ac:dyDescent="0.25">
      <c r="A520" s="8">
        <v>517</v>
      </c>
      <c r="B520" s="9">
        <v>45180</v>
      </c>
      <c r="C520" s="58" t="s">
        <v>82</v>
      </c>
      <c r="D520" s="63" t="s">
        <v>107</v>
      </c>
      <c r="E520" s="59">
        <v>2</v>
      </c>
      <c r="F520" s="264" t="s">
        <v>42</v>
      </c>
      <c r="G520" s="60" t="s">
        <v>1117</v>
      </c>
      <c r="H520" s="195" t="s">
        <v>507</v>
      </c>
      <c r="I520" s="350">
        <v>93000</v>
      </c>
      <c r="J520" s="350">
        <f t="shared" si="20"/>
        <v>186000</v>
      </c>
      <c r="K520" s="286" t="s">
        <v>1118</v>
      </c>
      <c r="L520" s="67"/>
      <c r="M520" s="67"/>
      <c r="N520" s="67">
        <f t="shared" si="21"/>
        <v>0</v>
      </c>
      <c r="P520" s="67"/>
    </row>
    <row r="521" spans="1:16" s="10" customFormat="1" ht="22.5" hidden="1" customHeight="1" x14ac:dyDescent="0.25">
      <c r="A521" s="8">
        <v>518</v>
      </c>
      <c r="B521" s="9">
        <v>45180</v>
      </c>
      <c r="C521" s="58" t="s">
        <v>76</v>
      </c>
      <c r="D521" s="63" t="s">
        <v>66</v>
      </c>
      <c r="E521" s="59">
        <v>2</v>
      </c>
      <c r="F521" s="59" t="s">
        <v>42</v>
      </c>
      <c r="G521" s="60" t="s">
        <v>1117</v>
      </c>
      <c r="H521" s="195" t="s">
        <v>507</v>
      </c>
      <c r="I521" s="350">
        <v>39000</v>
      </c>
      <c r="J521" s="352">
        <f t="shared" si="20"/>
        <v>78000</v>
      </c>
      <c r="K521" s="286" t="s">
        <v>1118</v>
      </c>
      <c r="L521" s="67"/>
      <c r="M521" s="67"/>
      <c r="N521" s="67">
        <f t="shared" si="21"/>
        <v>0</v>
      </c>
      <c r="P521" s="67"/>
    </row>
    <row r="522" spans="1:16" s="10" customFormat="1" ht="22.5" hidden="1" customHeight="1" x14ac:dyDescent="0.25">
      <c r="A522" s="8">
        <v>519</v>
      </c>
      <c r="B522" s="9">
        <v>45180</v>
      </c>
      <c r="C522" s="58" t="s">
        <v>1119</v>
      </c>
      <c r="D522" s="63" t="s">
        <v>476</v>
      </c>
      <c r="E522" s="59">
        <v>2</v>
      </c>
      <c r="F522" s="59" t="s">
        <v>42</v>
      </c>
      <c r="G522" s="60" t="s">
        <v>1117</v>
      </c>
      <c r="H522" s="195" t="s">
        <v>507</v>
      </c>
      <c r="I522" s="350">
        <v>861000</v>
      </c>
      <c r="J522" s="352">
        <f t="shared" si="20"/>
        <v>1722000</v>
      </c>
      <c r="K522" s="286" t="s">
        <v>1118</v>
      </c>
      <c r="L522" s="367">
        <f>SUM(J455:J522)</f>
        <v>61485292.914999999</v>
      </c>
      <c r="M522" s="367">
        <f>'[2]11 SEPTEMBER 2023'!$Z$51</f>
        <v>61485292.914999999</v>
      </c>
      <c r="N522" s="367">
        <f t="shared" si="21"/>
        <v>0</v>
      </c>
      <c r="P522" s="67"/>
    </row>
    <row r="523" spans="1:16" s="10" customFormat="1" ht="22.5" customHeight="1" x14ac:dyDescent="0.25">
      <c r="A523" s="8">
        <v>520</v>
      </c>
      <c r="B523" s="9">
        <v>45181</v>
      </c>
      <c r="C523" s="58" t="s">
        <v>40</v>
      </c>
      <c r="D523" s="63" t="s">
        <v>75</v>
      </c>
      <c r="E523" s="59">
        <v>1</v>
      </c>
      <c r="F523" s="59" t="s">
        <v>42</v>
      </c>
      <c r="G523" s="109" t="s">
        <v>594</v>
      </c>
      <c r="H523" s="8">
        <v>113</v>
      </c>
      <c r="I523" s="350">
        <v>188000</v>
      </c>
      <c r="J523" s="350">
        <f t="shared" si="20"/>
        <v>188000</v>
      </c>
      <c r="K523" s="125" t="s">
        <v>1120</v>
      </c>
      <c r="L523" s="67"/>
      <c r="M523" s="67"/>
      <c r="N523" s="67">
        <f t="shared" si="21"/>
        <v>0</v>
      </c>
      <c r="P523" s="67"/>
    </row>
    <row r="524" spans="1:16" s="10" customFormat="1" ht="22.5" customHeight="1" x14ac:dyDescent="0.25">
      <c r="A524" s="8">
        <v>521</v>
      </c>
      <c r="B524" s="9">
        <v>45181</v>
      </c>
      <c r="C524" s="58" t="s">
        <v>92</v>
      </c>
      <c r="D524" s="63" t="s">
        <v>99</v>
      </c>
      <c r="E524" s="59">
        <v>1</v>
      </c>
      <c r="F524" s="59" t="s">
        <v>42</v>
      </c>
      <c r="G524" s="109" t="s">
        <v>594</v>
      </c>
      <c r="H524" s="8">
        <v>113</v>
      </c>
      <c r="I524" s="351">
        <v>186000</v>
      </c>
      <c r="J524" s="350">
        <f t="shared" si="20"/>
        <v>186000</v>
      </c>
      <c r="K524" s="125" t="s">
        <v>1120</v>
      </c>
      <c r="L524" s="67"/>
      <c r="M524" s="67"/>
      <c r="N524" s="67">
        <f t="shared" si="21"/>
        <v>0</v>
      </c>
      <c r="P524" s="67"/>
    </row>
    <row r="525" spans="1:16" s="10" customFormat="1" ht="22.5" customHeight="1" x14ac:dyDescent="0.25">
      <c r="A525" s="8">
        <v>522</v>
      </c>
      <c r="B525" s="9">
        <v>45181</v>
      </c>
      <c r="C525" s="58" t="s">
        <v>586</v>
      </c>
      <c r="D525" s="63" t="s">
        <v>27</v>
      </c>
      <c r="E525" s="59">
        <v>1</v>
      </c>
      <c r="F525" s="59" t="s">
        <v>42</v>
      </c>
      <c r="G525" s="109" t="s">
        <v>594</v>
      </c>
      <c r="H525" s="8">
        <v>113</v>
      </c>
      <c r="I525" s="350">
        <v>43500</v>
      </c>
      <c r="J525" s="350">
        <f t="shared" si="20"/>
        <v>43500</v>
      </c>
      <c r="K525" s="125" t="s">
        <v>1120</v>
      </c>
      <c r="L525" s="67"/>
      <c r="M525" s="67"/>
      <c r="N525" s="67">
        <f t="shared" si="21"/>
        <v>0</v>
      </c>
      <c r="P525" s="67"/>
    </row>
    <row r="526" spans="1:16" s="10" customFormat="1" ht="22.5" customHeight="1" x14ac:dyDescent="0.25">
      <c r="A526" s="8">
        <v>523</v>
      </c>
      <c r="B526" s="9">
        <v>45181</v>
      </c>
      <c r="C526" s="58" t="s">
        <v>297</v>
      </c>
      <c r="D526" s="63" t="s">
        <v>298</v>
      </c>
      <c r="E526" s="59">
        <v>2</v>
      </c>
      <c r="F526" s="142" t="s">
        <v>42</v>
      </c>
      <c r="G526" s="109" t="s">
        <v>594</v>
      </c>
      <c r="H526" s="8">
        <v>113</v>
      </c>
      <c r="I526" s="350">
        <v>49100</v>
      </c>
      <c r="J526" s="350">
        <f t="shared" si="20"/>
        <v>98200</v>
      </c>
      <c r="K526" s="125" t="s">
        <v>1120</v>
      </c>
      <c r="L526" s="67"/>
      <c r="M526" s="67"/>
      <c r="N526" s="67">
        <f t="shared" si="21"/>
        <v>0</v>
      </c>
      <c r="P526" s="67"/>
    </row>
    <row r="527" spans="1:16" s="10" customFormat="1" ht="22.5" customHeight="1" x14ac:dyDescent="0.25">
      <c r="A527" s="8">
        <v>524</v>
      </c>
      <c r="B527" s="9">
        <v>45181</v>
      </c>
      <c r="C527" s="58" t="s">
        <v>520</v>
      </c>
      <c r="D527" s="63" t="s">
        <v>96</v>
      </c>
      <c r="E527" s="59">
        <v>4</v>
      </c>
      <c r="F527" s="59" t="s">
        <v>42</v>
      </c>
      <c r="G527" s="109" t="s">
        <v>594</v>
      </c>
      <c r="H527" s="8">
        <v>113</v>
      </c>
      <c r="I527" s="350">
        <v>10000</v>
      </c>
      <c r="J527" s="350">
        <f t="shared" si="20"/>
        <v>40000</v>
      </c>
      <c r="K527" s="125" t="s">
        <v>1120</v>
      </c>
      <c r="L527" s="67"/>
      <c r="M527" s="67"/>
      <c r="N527" s="67">
        <f t="shared" si="21"/>
        <v>0</v>
      </c>
      <c r="P527" s="67"/>
    </row>
    <row r="528" spans="1:16" s="10" customFormat="1" ht="22.5" customHeight="1" x14ac:dyDescent="0.25">
      <c r="A528" s="8">
        <v>525</v>
      </c>
      <c r="B528" s="9">
        <v>45181</v>
      </c>
      <c r="C528" s="58" t="s">
        <v>1121</v>
      </c>
      <c r="D528" s="63" t="s">
        <v>560</v>
      </c>
      <c r="E528" s="59">
        <v>1</v>
      </c>
      <c r="F528" s="59" t="s">
        <v>46</v>
      </c>
      <c r="G528" s="109" t="s">
        <v>594</v>
      </c>
      <c r="H528" s="8">
        <v>113</v>
      </c>
      <c r="I528" s="350">
        <v>88000</v>
      </c>
      <c r="J528" s="350">
        <f t="shared" si="20"/>
        <v>88000</v>
      </c>
      <c r="K528" s="125" t="s">
        <v>1120</v>
      </c>
      <c r="L528" s="67"/>
      <c r="M528" s="67"/>
      <c r="N528" s="67">
        <f t="shared" si="21"/>
        <v>0</v>
      </c>
      <c r="P528" s="67"/>
    </row>
    <row r="529" spans="1:16" s="10" customFormat="1" ht="22.5" customHeight="1" x14ac:dyDescent="0.25">
      <c r="A529" s="8">
        <v>526</v>
      </c>
      <c r="B529" s="9">
        <v>45181</v>
      </c>
      <c r="C529" s="57" t="s">
        <v>543</v>
      </c>
      <c r="D529" s="63" t="s">
        <v>96</v>
      </c>
      <c r="E529" s="59">
        <v>4</v>
      </c>
      <c r="F529" s="142" t="s">
        <v>42</v>
      </c>
      <c r="G529" s="109" t="s">
        <v>594</v>
      </c>
      <c r="H529" s="8">
        <v>113</v>
      </c>
      <c r="I529" s="351">
        <v>3500</v>
      </c>
      <c r="J529" s="350">
        <f t="shared" si="20"/>
        <v>14000</v>
      </c>
      <c r="K529" s="125" t="s">
        <v>1120</v>
      </c>
      <c r="L529" s="67"/>
      <c r="M529" s="67"/>
      <c r="N529" s="67">
        <f t="shared" si="21"/>
        <v>0</v>
      </c>
      <c r="P529" s="67"/>
    </row>
    <row r="530" spans="1:16" s="10" customFormat="1" ht="22.5" customHeight="1" x14ac:dyDescent="0.25">
      <c r="A530" s="8">
        <v>527</v>
      </c>
      <c r="B530" s="9">
        <v>45181</v>
      </c>
      <c r="C530" s="58" t="s">
        <v>48</v>
      </c>
      <c r="D530" s="63" t="s">
        <v>20</v>
      </c>
      <c r="E530" s="59">
        <v>1.5</v>
      </c>
      <c r="F530" s="59" t="s">
        <v>41</v>
      </c>
      <c r="G530" s="109" t="s">
        <v>21</v>
      </c>
      <c r="H530" s="8">
        <v>405</v>
      </c>
      <c r="I530" s="350">
        <v>32100</v>
      </c>
      <c r="J530" s="350">
        <f t="shared" si="20"/>
        <v>48150</v>
      </c>
      <c r="K530" s="125"/>
      <c r="L530" s="67"/>
      <c r="M530" s="67"/>
      <c r="N530" s="67">
        <f t="shared" si="21"/>
        <v>0</v>
      </c>
      <c r="P530" s="67"/>
    </row>
    <row r="531" spans="1:16" s="10" customFormat="1" ht="22.5" hidden="1" customHeight="1" x14ac:dyDescent="0.25">
      <c r="A531" s="8">
        <v>528</v>
      </c>
      <c r="B531" s="9">
        <v>45181</v>
      </c>
      <c r="C531" s="57" t="s">
        <v>98</v>
      </c>
      <c r="D531" s="312" t="s">
        <v>77</v>
      </c>
      <c r="E531" s="101" t="s">
        <v>109</v>
      </c>
      <c r="F531" s="59" t="s">
        <v>42</v>
      </c>
      <c r="G531" s="109" t="s">
        <v>22</v>
      </c>
      <c r="H531" s="8">
        <v>1</v>
      </c>
      <c r="I531" s="350">
        <v>11000</v>
      </c>
      <c r="J531" s="350">
        <f t="shared" si="20"/>
        <v>11000</v>
      </c>
      <c r="K531" s="125"/>
      <c r="L531" s="67"/>
      <c r="M531" s="67"/>
      <c r="N531" s="67">
        <f t="shared" si="21"/>
        <v>0</v>
      </c>
      <c r="P531" s="67"/>
    </row>
    <row r="532" spans="1:16" s="10" customFormat="1" ht="22.5" hidden="1" customHeight="1" x14ac:dyDescent="0.25">
      <c r="A532" s="8">
        <v>529</v>
      </c>
      <c r="B532" s="9">
        <v>45181</v>
      </c>
      <c r="C532" s="58" t="s">
        <v>529</v>
      </c>
      <c r="D532" s="63" t="s">
        <v>24</v>
      </c>
      <c r="E532" s="59">
        <v>2</v>
      </c>
      <c r="F532" s="142" t="s">
        <v>42</v>
      </c>
      <c r="G532" s="109" t="s">
        <v>22</v>
      </c>
      <c r="H532" s="8">
        <v>1</v>
      </c>
      <c r="I532" s="350">
        <v>2625</v>
      </c>
      <c r="J532" s="350">
        <f t="shared" si="20"/>
        <v>5250</v>
      </c>
      <c r="K532" s="125"/>
      <c r="L532" s="67"/>
      <c r="M532" s="67"/>
      <c r="N532" s="67">
        <f t="shared" si="21"/>
        <v>0</v>
      </c>
      <c r="P532" s="67"/>
    </row>
    <row r="533" spans="1:16" s="10" customFormat="1" ht="22.5" hidden="1" customHeight="1" x14ac:dyDescent="0.25">
      <c r="A533" s="8">
        <v>530</v>
      </c>
      <c r="B533" s="9">
        <v>45181</v>
      </c>
      <c r="C533" s="58" t="s">
        <v>119</v>
      </c>
      <c r="D533" s="63" t="s">
        <v>24</v>
      </c>
      <c r="E533" s="59">
        <v>38</v>
      </c>
      <c r="F533" s="59" t="s">
        <v>42</v>
      </c>
      <c r="G533" s="109" t="s">
        <v>22</v>
      </c>
      <c r="H533" s="8">
        <v>1</v>
      </c>
      <c r="I533" s="350">
        <v>1565</v>
      </c>
      <c r="J533" s="350">
        <f t="shared" si="20"/>
        <v>59470</v>
      </c>
      <c r="K533" s="125"/>
      <c r="L533" s="67"/>
      <c r="M533" s="67"/>
      <c r="N533" s="67">
        <f t="shared" si="21"/>
        <v>0</v>
      </c>
      <c r="P533" s="67"/>
    </row>
    <row r="534" spans="1:16" s="10" customFormat="1" ht="22.5" customHeight="1" x14ac:dyDescent="0.25">
      <c r="A534" s="8">
        <v>531</v>
      </c>
      <c r="B534" s="9">
        <v>45181</v>
      </c>
      <c r="C534" s="58" t="s">
        <v>1122</v>
      </c>
      <c r="D534" s="63" t="s">
        <v>589</v>
      </c>
      <c r="E534" s="59">
        <v>7.5</v>
      </c>
      <c r="F534" s="59" t="s">
        <v>46</v>
      </c>
      <c r="G534" s="109" t="s">
        <v>1123</v>
      </c>
      <c r="H534" s="8">
        <v>138</v>
      </c>
      <c r="I534" s="350">
        <v>17000</v>
      </c>
      <c r="J534" s="350">
        <f t="shared" si="20"/>
        <v>127500</v>
      </c>
      <c r="K534" s="125"/>
      <c r="L534" s="67"/>
      <c r="M534" s="67"/>
      <c r="N534" s="67">
        <f t="shared" si="21"/>
        <v>0</v>
      </c>
      <c r="P534" s="67"/>
    </row>
    <row r="535" spans="1:16" s="10" customFormat="1" ht="22.5" customHeight="1" x14ac:dyDescent="0.25">
      <c r="A535" s="8">
        <v>532</v>
      </c>
      <c r="B535" s="9">
        <v>45181</v>
      </c>
      <c r="C535" s="58" t="s">
        <v>1122</v>
      </c>
      <c r="D535" s="63" t="s">
        <v>589</v>
      </c>
      <c r="E535" s="59">
        <v>7.5</v>
      </c>
      <c r="F535" s="59" t="s">
        <v>46</v>
      </c>
      <c r="G535" s="109" t="s">
        <v>1124</v>
      </c>
      <c r="H535" s="8">
        <v>139</v>
      </c>
      <c r="I535" s="350">
        <v>17000</v>
      </c>
      <c r="J535" s="350">
        <f t="shared" si="20"/>
        <v>127500</v>
      </c>
      <c r="K535" s="125"/>
      <c r="L535" s="67"/>
      <c r="M535" s="67"/>
      <c r="N535" s="67">
        <f t="shared" si="21"/>
        <v>0</v>
      </c>
      <c r="P535" s="67"/>
    </row>
    <row r="536" spans="1:16" s="10" customFormat="1" ht="22.5" hidden="1" customHeight="1" x14ac:dyDescent="0.25">
      <c r="A536" s="8">
        <v>533</v>
      </c>
      <c r="B536" s="9">
        <v>45181</v>
      </c>
      <c r="C536" s="58" t="s">
        <v>691</v>
      </c>
      <c r="D536" s="63" t="s">
        <v>96</v>
      </c>
      <c r="E536" s="59">
        <v>10</v>
      </c>
      <c r="F536" s="59" t="s">
        <v>42</v>
      </c>
      <c r="G536" s="109" t="s">
        <v>1125</v>
      </c>
      <c r="H536" s="8">
        <v>137</v>
      </c>
      <c r="I536" s="350">
        <v>77500</v>
      </c>
      <c r="J536" s="350">
        <f t="shared" si="20"/>
        <v>775000</v>
      </c>
      <c r="K536" s="125" t="s">
        <v>628</v>
      </c>
      <c r="L536" s="67"/>
      <c r="M536" s="67"/>
      <c r="N536" s="67">
        <f t="shared" si="21"/>
        <v>0</v>
      </c>
      <c r="P536" s="67"/>
    </row>
    <row r="537" spans="1:16" s="10" customFormat="1" ht="22.5" hidden="1" customHeight="1" x14ac:dyDescent="0.25">
      <c r="A537" s="8">
        <v>534</v>
      </c>
      <c r="B537" s="9">
        <v>45181</v>
      </c>
      <c r="C537" s="57" t="s">
        <v>1126</v>
      </c>
      <c r="D537" s="63" t="s">
        <v>1127</v>
      </c>
      <c r="E537" s="100" t="s">
        <v>109</v>
      </c>
      <c r="F537" s="101" t="s">
        <v>42</v>
      </c>
      <c r="G537" s="109" t="s">
        <v>1128</v>
      </c>
      <c r="H537" s="8">
        <v>5</v>
      </c>
      <c r="I537" s="350">
        <v>12000</v>
      </c>
      <c r="J537" s="350">
        <f t="shared" si="20"/>
        <v>12000</v>
      </c>
      <c r="K537" s="125"/>
      <c r="L537" s="67"/>
      <c r="M537" s="67"/>
      <c r="N537" s="67">
        <f t="shared" si="21"/>
        <v>0</v>
      </c>
      <c r="P537" s="67"/>
    </row>
    <row r="538" spans="1:16" s="10" customFormat="1" ht="22.5" hidden="1" customHeight="1" x14ac:dyDescent="0.25">
      <c r="A538" s="8">
        <v>535</v>
      </c>
      <c r="B538" s="9">
        <v>45181</v>
      </c>
      <c r="C538" s="58" t="s">
        <v>1129</v>
      </c>
      <c r="D538" s="63" t="s">
        <v>1127</v>
      </c>
      <c r="E538" s="59">
        <v>2</v>
      </c>
      <c r="F538" s="142" t="s">
        <v>42</v>
      </c>
      <c r="G538" s="109" t="s">
        <v>1128</v>
      </c>
      <c r="H538" s="8">
        <v>5</v>
      </c>
      <c r="I538" s="350">
        <v>6000</v>
      </c>
      <c r="J538" s="350">
        <f t="shared" si="20"/>
        <v>12000</v>
      </c>
      <c r="K538" s="125"/>
      <c r="L538" s="67"/>
      <c r="M538" s="67"/>
      <c r="N538" s="67">
        <f t="shared" si="21"/>
        <v>0</v>
      </c>
      <c r="P538" s="67"/>
    </row>
    <row r="539" spans="1:16" s="10" customFormat="1" ht="22.5" customHeight="1" x14ac:dyDescent="0.25">
      <c r="A539" s="8">
        <v>536</v>
      </c>
      <c r="B539" s="9">
        <v>45181</v>
      </c>
      <c r="C539" s="58" t="s">
        <v>1130</v>
      </c>
      <c r="D539" s="63" t="s">
        <v>1699</v>
      </c>
      <c r="E539" s="59">
        <v>1</v>
      </c>
      <c r="F539" s="59" t="s">
        <v>43</v>
      </c>
      <c r="G539" s="19" t="s">
        <v>121</v>
      </c>
      <c r="H539" s="8">
        <v>303</v>
      </c>
      <c r="I539" s="350" t="s">
        <v>523</v>
      </c>
      <c r="J539" s="350"/>
      <c r="K539" s="333" t="s">
        <v>1131</v>
      </c>
      <c r="L539" s="67" t="s">
        <v>1839</v>
      </c>
      <c r="M539" s="67"/>
      <c r="N539" s="67" t="e">
        <f t="shared" si="21"/>
        <v>#VALUE!</v>
      </c>
      <c r="P539" s="67"/>
    </row>
    <row r="540" spans="1:16" s="10" customFormat="1" ht="22.5" customHeight="1" x14ac:dyDescent="0.25">
      <c r="A540" s="8">
        <v>537</v>
      </c>
      <c r="B540" s="9">
        <v>45181</v>
      </c>
      <c r="C540" s="58" t="s">
        <v>1130</v>
      </c>
      <c r="D540" s="63" t="s">
        <v>1700</v>
      </c>
      <c r="E540" s="59">
        <v>1</v>
      </c>
      <c r="F540" s="59" t="s">
        <v>43</v>
      </c>
      <c r="G540" s="19" t="s">
        <v>121</v>
      </c>
      <c r="H540" s="8">
        <v>303</v>
      </c>
      <c r="I540" s="350" t="s">
        <v>523</v>
      </c>
      <c r="J540" s="350"/>
      <c r="K540" s="333" t="s">
        <v>1131</v>
      </c>
      <c r="L540" s="67" t="s">
        <v>1839</v>
      </c>
      <c r="M540" s="67"/>
      <c r="N540" s="67" t="e">
        <f t="shared" si="21"/>
        <v>#VALUE!</v>
      </c>
      <c r="P540" s="67"/>
    </row>
    <row r="541" spans="1:16" s="10" customFormat="1" ht="22.5" hidden="1" customHeight="1" x14ac:dyDescent="0.25">
      <c r="A541" s="8">
        <v>538</v>
      </c>
      <c r="B541" s="9">
        <v>45181</v>
      </c>
      <c r="C541" s="62" t="s">
        <v>1132</v>
      </c>
      <c r="D541" s="63" t="s">
        <v>96</v>
      </c>
      <c r="E541" s="59">
        <v>1</v>
      </c>
      <c r="F541" s="59" t="s">
        <v>42</v>
      </c>
      <c r="G541" s="60" t="s">
        <v>741</v>
      </c>
      <c r="H541" s="8">
        <v>135</v>
      </c>
      <c r="I541" s="350">
        <v>2000000</v>
      </c>
      <c r="J541" s="350">
        <f t="shared" ref="J541:J562" si="22">I541*E541</f>
        <v>2000000</v>
      </c>
      <c r="K541" s="125" t="s">
        <v>1133</v>
      </c>
      <c r="L541" s="67"/>
      <c r="M541" s="67"/>
      <c r="N541" s="67">
        <f t="shared" si="21"/>
        <v>0</v>
      </c>
      <c r="P541" s="67"/>
    </row>
    <row r="542" spans="1:16" s="10" customFormat="1" ht="22.5" hidden="1" customHeight="1" x14ac:dyDescent="0.25">
      <c r="A542" s="8">
        <v>539</v>
      </c>
      <c r="B542" s="9">
        <v>45181</v>
      </c>
      <c r="C542" s="58" t="s">
        <v>1134</v>
      </c>
      <c r="D542" s="63" t="s">
        <v>96</v>
      </c>
      <c r="E542" s="59">
        <v>1</v>
      </c>
      <c r="F542" s="59" t="s">
        <v>42</v>
      </c>
      <c r="G542" s="60" t="s">
        <v>741</v>
      </c>
      <c r="H542" s="8">
        <v>135</v>
      </c>
      <c r="I542" s="350">
        <v>270000</v>
      </c>
      <c r="J542" s="350">
        <f t="shared" si="22"/>
        <v>270000</v>
      </c>
      <c r="K542" s="125" t="s">
        <v>1133</v>
      </c>
      <c r="L542" s="67"/>
      <c r="M542" s="67"/>
      <c r="N542" s="67">
        <f t="shared" si="21"/>
        <v>0</v>
      </c>
      <c r="P542" s="67"/>
    </row>
    <row r="543" spans="1:16" s="10" customFormat="1" ht="22.5" hidden="1" customHeight="1" x14ac:dyDescent="0.25">
      <c r="A543" s="8">
        <v>540</v>
      </c>
      <c r="B543" s="9">
        <v>45181</v>
      </c>
      <c r="C543" s="58" t="s">
        <v>1135</v>
      </c>
      <c r="D543" s="63" t="s">
        <v>96</v>
      </c>
      <c r="E543" s="59">
        <v>1</v>
      </c>
      <c r="F543" s="59" t="s">
        <v>42</v>
      </c>
      <c r="G543" s="60" t="s">
        <v>741</v>
      </c>
      <c r="H543" s="8">
        <v>135</v>
      </c>
      <c r="I543" s="350">
        <v>2875000</v>
      </c>
      <c r="J543" s="350">
        <f t="shared" si="22"/>
        <v>2875000</v>
      </c>
      <c r="K543" s="125" t="s">
        <v>1133</v>
      </c>
      <c r="L543" s="367">
        <f>SUM(J523:J543)</f>
        <v>6980570</v>
      </c>
      <c r="M543" s="367">
        <f>'[2]12 SEPTEMBER 2023'!$Z$29</f>
        <v>6980570</v>
      </c>
      <c r="N543" s="367">
        <f t="shared" si="21"/>
        <v>0</v>
      </c>
      <c r="P543" s="67"/>
    </row>
    <row r="544" spans="1:16" s="10" customFormat="1" ht="22.5" hidden="1" customHeight="1" x14ac:dyDescent="0.25">
      <c r="A544" s="8">
        <v>541</v>
      </c>
      <c r="B544" s="9">
        <v>45182</v>
      </c>
      <c r="C544" s="58" t="s">
        <v>58</v>
      </c>
      <c r="D544" s="63" t="s">
        <v>59</v>
      </c>
      <c r="E544" s="59">
        <v>3</v>
      </c>
      <c r="F544" s="59" t="s">
        <v>41</v>
      </c>
      <c r="G544" s="109" t="s">
        <v>67</v>
      </c>
      <c r="H544" s="8">
        <v>1</v>
      </c>
      <c r="I544" s="351">
        <v>29000</v>
      </c>
      <c r="J544" s="350">
        <f t="shared" si="22"/>
        <v>87000</v>
      </c>
      <c r="K544" s="125"/>
      <c r="L544" s="67"/>
      <c r="M544" s="67"/>
      <c r="N544" s="67">
        <f t="shared" si="21"/>
        <v>0</v>
      </c>
      <c r="P544" s="67"/>
    </row>
    <row r="545" spans="1:16" s="10" customFormat="1" ht="22.5" hidden="1" customHeight="1" x14ac:dyDescent="0.25">
      <c r="A545" s="8">
        <v>542</v>
      </c>
      <c r="B545" s="9">
        <v>45182</v>
      </c>
      <c r="C545" s="58" t="s">
        <v>48</v>
      </c>
      <c r="D545" s="63" t="s">
        <v>20</v>
      </c>
      <c r="E545" s="59">
        <v>1</v>
      </c>
      <c r="F545" s="59" t="s">
        <v>41</v>
      </c>
      <c r="G545" s="109" t="s">
        <v>67</v>
      </c>
      <c r="H545" s="8">
        <v>1</v>
      </c>
      <c r="I545" s="350">
        <v>32100</v>
      </c>
      <c r="J545" s="350">
        <f t="shared" si="22"/>
        <v>32100</v>
      </c>
      <c r="K545" s="125"/>
      <c r="L545" s="67"/>
      <c r="M545" s="67"/>
      <c r="N545" s="67">
        <f t="shared" si="21"/>
        <v>0</v>
      </c>
      <c r="P545" s="67"/>
    </row>
    <row r="546" spans="1:16" s="10" customFormat="1" ht="22.5" hidden="1" customHeight="1" x14ac:dyDescent="0.25">
      <c r="A546" s="8">
        <v>543</v>
      </c>
      <c r="B546" s="9">
        <v>45182</v>
      </c>
      <c r="C546" s="57" t="s">
        <v>81</v>
      </c>
      <c r="D546" s="89" t="s">
        <v>72</v>
      </c>
      <c r="E546" s="59">
        <v>7</v>
      </c>
      <c r="F546" s="59" t="s">
        <v>41</v>
      </c>
      <c r="G546" s="109" t="s">
        <v>67</v>
      </c>
      <c r="H546" s="8">
        <v>1</v>
      </c>
      <c r="I546" s="350">
        <v>31000</v>
      </c>
      <c r="J546" s="350">
        <f t="shared" si="22"/>
        <v>217000</v>
      </c>
      <c r="K546" s="125"/>
      <c r="L546" s="67"/>
      <c r="M546" s="67"/>
      <c r="N546" s="67">
        <f t="shared" si="21"/>
        <v>0</v>
      </c>
      <c r="P546" s="67"/>
    </row>
    <row r="547" spans="1:16" s="10" customFormat="1" ht="22.5" customHeight="1" x14ac:dyDescent="0.25">
      <c r="A547" s="8">
        <v>544</v>
      </c>
      <c r="B547" s="9">
        <v>45182</v>
      </c>
      <c r="C547" s="58" t="s">
        <v>48</v>
      </c>
      <c r="D547" s="63" t="s">
        <v>20</v>
      </c>
      <c r="E547" s="59">
        <v>6</v>
      </c>
      <c r="F547" s="59" t="s">
        <v>41</v>
      </c>
      <c r="G547" s="109" t="s">
        <v>34</v>
      </c>
      <c r="H547" s="8">
        <v>404</v>
      </c>
      <c r="I547" s="350">
        <v>32100</v>
      </c>
      <c r="J547" s="350">
        <f t="shared" si="22"/>
        <v>192600</v>
      </c>
      <c r="K547" s="125"/>
      <c r="L547" s="67"/>
      <c r="M547" s="67"/>
      <c r="N547" s="67">
        <f t="shared" si="21"/>
        <v>0</v>
      </c>
      <c r="P547" s="67"/>
    </row>
    <row r="548" spans="1:16" s="10" customFormat="1" ht="22.5" customHeight="1" x14ac:dyDescent="0.25">
      <c r="A548" s="8">
        <v>545</v>
      </c>
      <c r="B548" s="9">
        <v>45182</v>
      </c>
      <c r="C548" s="58" t="s">
        <v>56</v>
      </c>
      <c r="D548" s="63" t="s">
        <v>28</v>
      </c>
      <c r="E548" s="59">
        <v>0.3</v>
      </c>
      <c r="F548" s="59" t="s">
        <v>41</v>
      </c>
      <c r="G548" s="109" t="s">
        <v>34</v>
      </c>
      <c r="H548" s="8">
        <v>404</v>
      </c>
      <c r="I548" s="350">
        <v>86250</v>
      </c>
      <c r="J548" s="350">
        <f t="shared" si="22"/>
        <v>25875</v>
      </c>
      <c r="K548" s="125"/>
      <c r="L548" s="67"/>
      <c r="M548" s="67"/>
      <c r="N548" s="67">
        <f t="shared" si="21"/>
        <v>0</v>
      </c>
      <c r="P548" s="67"/>
    </row>
    <row r="549" spans="1:16" s="10" customFormat="1" ht="22.5" hidden="1" customHeight="1" x14ac:dyDescent="0.25">
      <c r="A549" s="8">
        <v>546</v>
      </c>
      <c r="B549" s="9">
        <v>45182</v>
      </c>
      <c r="C549" s="57" t="s">
        <v>23</v>
      </c>
      <c r="D549" s="89" t="s">
        <v>24</v>
      </c>
      <c r="E549" s="59">
        <v>1</v>
      </c>
      <c r="F549" s="59" t="s">
        <v>47</v>
      </c>
      <c r="G549" s="203" t="s">
        <v>1136</v>
      </c>
      <c r="H549" s="8">
        <v>2</v>
      </c>
      <c r="I549" s="354">
        <v>75000</v>
      </c>
      <c r="J549" s="350">
        <f t="shared" si="22"/>
        <v>75000</v>
      </c>
      <c r="K549" s="125"/>
      <c r="L549" s="67"/>
      <c r="M549" s="67"/>
      <c r="N549" s="67">
        <f t="shared" si="21"/>
        <v>0</v>
      </c>
      <c r="P549" s="67"/>
    </row>
    <row r="550" spans="1:16" s="10" customFormat="1" ht="22.5" customHeight="1" x14ac:dyDescent="0.25">
      <c r="A550" s="8">
        <v>547</v>
      </c>
      <c r="B550" s="9">
        <v>45182</v>
      </c>
      <c r="C550" s="58" t="s">
        <v>1137</v>
      </c>
      <c r="D550" s="89" t="s">
        <v>73</v>
      </c>
      <c r="E550" s="59">
        <v>1</v>
      </c>
      <c r="F550" s="59" t="s">
        <v>42</v>
      </c>
      <c r="G550" s="109" t="s">
        <v>594</v>
      </c>
      <c r="H550" s="8">
        <v>113</v>
      </c>
      <c r="I550" s="350">
        <v>12500</v>
      </c>
      <c r="J550" s="350">
        <f t="shared" si="22"/>
        <v>12500</v>
      </c>
      <c r="K550" s="125" t="s">
        <v>1138</v>
      </c>
      <c r="L550" s="67"/>
      <c r="M550" s="67"/>
      <c r="N550" s="67">
        <f t="shared" si="21"/>
        <v>0</v>
      </c>
      <c r="P550" s="67"/>
    </row>
    <row r="551" spans="1:16" s="10" customFormat="1" ht="22.5" customHeight="1" x14ac:dyDescent="0.25">
      <c r="A551" s="8">
        <v>548</v>
      </c>
      <c r="B551" s="9">
        <v>45182</v>
      </c>
      <c r="C551" s="57" t="s">
        <v>1817</v>
      </c>
      <c r="D551" s="63" t="s">
        <v>38</v>
      </c>
      <c r="E551" s="59">
        <v>6</v>
      </c>
      <c r="F551" s="59" t="s">
        <v>41</v>
      </c>
      <c r="G551" s="109" t="s">
        <v>594</v>
      </c>
      <c r="H551" s="8">
        <v>113</v>
      </c>
      <c r="I551" s="350">
        <v>40000</v>
      </c>
      <c r="J551" s="350">
        <f t="shared" si="22"/>
        <v>240000</v>
      </c>
      <c r="K551" s="125" t="s">
        <v>1138</v>
      </c>
      <c r="L551" s="67"/>
      <c r="M551" s="67"/>
      <c r="N551" s="67">
        <f t="shared" si="21"/>
        <v>0</v>
      </c>
      <c r="P551" s="67"/>
    </row>
    <row r="552" spans="1:16" s="10" customFormat="1" ht="22.5" hidden="1" customHeight="1" x14ac:dyDescent="0.25">
      <c r="A552" s="8">
        <v>549</v>
      </c>
      <c r="B552" s="9">
        <v>45182</v>
      </c>
      <c r="C552" s="58" t="s">
        <v>486</v>
      </c>
      <c r="D552" s="63" t="s">
        <v>77</v>
      </c>
      <c r="E552" s="59">
        <v>1</v>
      </c>
      <c r="F552" s="59" t="s">
        <v>42</v>
      </c>
      <c r="G552" s="109" t="s">
        <v>1139</v>
      </c>
      <c r="H552" s="8">
        <v>136</v>
      </c>
      <c r="I552" s="351">
        <v>5750</v>
      </c>
      <c r="J552" s="350">
        <f t="shared" si="22"/>
        <v>5750</v>
      </c>
      <c r="K552" s="125"/>
      <c r="L552" s="67"/>
      <c r="M552" s="67"/>
      <c r="N552" s="67">
        <f t="shared" si="21"/>
        <v>0</v>
      </c>
      <c r="P552" s="67"/>
    </row>
    <row r="553" spans="1:16" s="10" customFormat="1" ht="22.5" hidden="1" customHeight="1" x14ac:dyDescent="0.25">
      <c r="A553" s="8">
        <v>550</v>
      </c>
      <c r="B553" s="9">
        <v>45182</v>
      </c>
      <c r="C553" s="58" t="s">
        <v>1140</v>
      </c>
      <c r="D553" s="63" t="s">
        <v>96</v>
      </c>
      <c r="E553" s="59">
        <v>1</v>
      </c>
      <c r="F553" s="142" t="s">
        <v>42</v>
      </c>
      <c r="G553" s="109" t="s">
        <v>1139</v>
      </c>
      <c r="H553" s="8">
        <v>136</v>
      </c>
      <c r="I553" s="350">
        <v>2500000</v>
      </c>
      <c r="J553" s="350">
        <f t="shared" si="22"/>
        <v>2500000</v>
      </c>
      <c r="K553" s="125" t="s">
        <v>1141</v>
      </c>
      <c r="L553" s="67"/>
      <c r="M553" s="67"/>
      <c r="N553" s="67">
        <f t="shared" si="21"/>
        <v>0</v>
      </c>
      <c r="P553" s="67"/>
    </row>
    <row r="554" spans="1:16" s="10" customFormat="1" ht="22.5" hidden="1" customHeight="1" x14ac:dyDescent="0.25">
      <c r="A554" s="8">
        <v>551</v>
      </c>
      <c r="B554" s="9">
        <v>45182</v>
      </c>
      <c r="C554" s="58" t="s">
        <v>635</v>
      </c>
      <c r="D554" s="63" t="s">
        <v>178</v>
      </c>
      <c r="E554" s="59">
        <v>1</v>
      </c>
      <c r="F554" s="59" t="s">
        <v>39</v>
      </c>
      <c r="G554" s="109" t="s">
        <v>1139</v>
      </c>
      <c r="H554" s="8">
        <v>136</v>
      </c>
      <c r="I554" s="350">
        <v>800000</v>
      </c>
      <c r="J554" s="350">
        <f t="shared" si="22"/>
        <v>800000</v>
      </c>
      <c r="K554" s="125" t="s">
        <v>1141</v>
      </c>
      <c r="L554" s="67"/>
      <c r="M554" s="67"/>
      <c r="N554" s="67">
        <f t="shared" si="21"/>
        <v>0</v>
      </c>
      <c r="P554" s="67"/>
    </row>
    <row r="555" spans="1:16" s="10" customFormat="1" ht="22.5" hidden="1" customHeight="1" x14ac:dyDescent="0.25">
      <c r="A555" s="8">
        <v>552</v>
      </c>
      <c r="B555" s="9">
        <v>45182</v>
      </c>
      <c r="C555" s="58" t="s">
        <v>1142</v>
      </c>
      <c r="D555" s="89" t="s">
        <v>1143</v>
      </c>
      <c r="E555" s="59">
        <v>1</v>
      </c>
      <c r="F555" s="59" t="s">
        <v>42</v>
      </c>
      <c r="G555" s="109" t="s">
        <v>1139</v>
      </c>
      <c r="H555" s="8">
        <v>136</v>
      </c>
      <c r="I555" s="350">
        <v>190000</v>
      </c>
      <c r="J555" s="350">
        <f t="shared" si="22"/>
        <v>190000</v>
      </c>
      <c r="K555" s="125" t="s">
        <v>1141</v>
      </c>
      <c r="L555" s="67"/>
      <c r="M555" s="67"/>
      <c r="N555" s="67">
        <f t="shared" si="21"/>
        <v>0</v>
      </c>
      <c r="P555" s="67"/>
    </row>
    <row r="556" spans="1:16" s="10" customFormat="1" ht="22.5" hidden="1" customHeight="1" x14ac:dyDescent="0.25">
      <c r="A556" s="8">
        <v>553</v>
      </c>
      <c r="B556" s="9">
        <v>45182</v>
      </c>
      <c r="C556" s="58" t="s">
        <v>1144</v>
      </c>
      <c r="D556" s="63" t="s">
        <v>50</v>
      </c>
      <c r="E556" s="59">
        <v>2</v>
      </c>
      <c r="F556" s="59" t="s">
        <v>42</v>
      </c>
      <c r="G556" s="109" t="s">
        <v>1139</v>
      </c>
      <c r="H556" s="8">
        <v>136</v>
      </c>
      <c r="I556" s="350">
        <v>17500</v>
      </c>
      <c r="J556" s="350">
        <f t="shared" si="22"/>
        <v>35000</v>
      </c>
      <c r="K556" s="125" t="s">
        <v>1141</v>
      </c>
      <c r="L556" s="67"/>
      <c r="M556" s="67"/>
      <c r="N556" s="67">
        <f t="shared" si="21"/>
        <v>0</v>
      </c>
      <c r="P556" s="67"/>
    </row>
    <row r="557" spans="1:16" s="10" customFormat="1" ht="22.5" hidden="1" customHeight="1" x14ac:dyDescent="0.25">
      <c r="A557" s="8">
        <v>554</v>
      </c>
      <c r="B557" s="9">
        <v>45182</v>
      </c>
      <c r="C557" s="58" t="s">
        <v>1145</v>
      </c>
      <c r="D557" s="63" t="s">
        <v>50</v>
      </c>
      <c r="E557" s="59">
        <v>2</v>
      </c>
      <c r="F557" s="59" t="s">
        <v>42</v>
      </c>
      <c r="G557" s="109" t="s">
        <v>1139</v>
      </c>
      <c r="H557" s="8">
        <v>136</v>
      </c>
      <c r="I557" s="350">
        <v>5000</v>
      </c>
      <c r="J557" s="350">
        <f t="shared" si="22"/>
        <v>10000</v>
      </c>
      <c r="K557" s="125" t="s">
        <v>1141</v>
      </c>
      <c r="L557" s="67"/>
      <c r="M557" s="67"/>
      <c r="N557" s="67">
        <f t="shared" si="21"/>
        <v>0</v>
      </c>
      <c r="P557" s="67"/>
    </row>
    <row r="558" spans="1:16" s="10" customFormat="1" ht="22.5" hidden="1" customHeight="1" x14ac:dyDescent="0.25">
      <c r="A558" s="8">
        <v>555</v>
      </c>
      <c r="B558" s="9">
        <v>45182</v>
      </c>
      <c r="C558" s="58" t="s">
        <v>56</v>
      </c>
      <c r="D558" s="63" t="s">
        <v>28</v>
      </c>
      <c r="E558" s="59">
        <v>0.3</v>
      </c>
      <c r="F558" s="59" t="s">
        <v>41</v>
      </c>
      <c r="G558" s="109" t="s">
        <v>1139</v>
      </c>
      <c r="H558" s="8">
        <v>136</v>
      </c>
      <c r="I558" s="350">
        <v>86250</v>
      </c>
      <c r="J558" s="350">
        <f t="shared" si="22"/>
        <v>25875</v>
      </c>
      <c r="K558" s="125" t="s">
        <v>1141</v>
      </c>
      <c r="L558" s="67"/>
      <c r="M558" s="67"/>
      <c r="N558" s="67">
        <f t="shared" si="21"/>
        <v>0</v>
      </c>
      <c r="P558" s="67"/>
    </row>
    <row r="559" spans="1:16" s="10" customFormat="1" ht="22.5" customHeight="1" x14ac:dyDescent="0.25">
      <c r="A559" s="8">
        <v>556</v>
      </c>
      <c r="B559" s="9">
        <v>45182</v>
      </c>
      <c r="C559" s="58" t="s">
        <v>128</v>
      </c>
      <c r="D559" s="63" t="s">
        <v>959</v>
      </c>
      <c r="E559" s="8">
        <v>1</v>
      </c>
      <c r="F559" s="8" t="s">
        <v>206</v>
      </c>
      <c r="G559" s="109" t="s">
        <v>31</v>
      </c>
      <c r="H559" s="8">
        <v>301</v>
      </c>
      <c r="I559" s="354">
        <v>2175000</v>
      </c>
      <c r="J559" s="350">
        <f t="shared" si="22"/>
        <v>2175000</v>
      </c>
      <c r="K559" s="125" t="s">
        <v>1146</v>
      </c>
      <c r="L559" s="67" t="s">
        <v>1827</v>
      </c>
      <c r="M559" s="67"/>
      <c r="N559" s="67" t="e">
        <f t="shared" si="21"/>
        <v>#VALUE!</v>
      </c>
      <c r="P559" s="67"/>
    </row>
    <row r="560" spans="1:16" s="10" customFormat="1" ht="22.5" customHeight="1" x14ac:dyDescent="0.25">
      <c r="A560" s="8">
        <v>557</v>
      </c>
      <c r="B560" s="9">
        <v>45182</v>
      </c>
      <c r="C560" s="58" t="s">
        <v>128</v>
      </c>
      <c r="D560" s="63" t="s">
        <v>960</v>
      </c>
      <c r="E560" s="8">
        <v>1</v>
      </c>
      <c r="F560" s="8" t="s">
        <v>206</v>
      </c>
      <c r="G560" s="109" t="s">
        <v>31</v>
      </c>
      <c r="H560" s="8">
        <v>301</v>
      </c>
      <c r="I560" s="354">
        <v>2175000</v>
      </c>
      <c r="J560" s="350">
        <f t="shared" si="22"/>
        <v>2175000</v>
      </c>
      <c r="K560" s="125" t="s">
        <v>1146</v>
      </c>
      <c r="L560" s="67" t="s">
        <v>1827</v>
      </c>
      <c r="M560" s="67"/>
      <c r="N560" s="67" t="e">
        <f t="shared" si="21"/>
        <v>#VALUE!</v>
      </c>
      <c r="P560" s="67"/>
    </row>
    <row r="561" spans="1:16" s="10" customFormat="1" ht="22.5" customHeight="1" x14ac:dyDescent="0.25">
      <c r="A561" s="8">
        <v>558</v>
      </c>
      <c r="B561" s="9">
        <v>45182</v>
      </c>
      <c r="C561" s="58" t="s">
        <v>128</v>
      </c>
      <c r="D561" s="63" t="s">
        <v>1147</v>
      </c>
      <c r="E561" s="8">
        <v>1</v>
      </c>
      <c r="F561" s="8" t="s">
        <v>206</v>
      </c>
      <c r="G561" s="109" t="s">
        <v>36</v>
      </c>
      <c r="H561" s="8">
        <v>307</v>
      </c>
      <c r="I561" s="354">
        <v>2175000</v>
      </c>
      <c r="J561" s="350">
        <f t="shared" si="22"/>
        <v>2175000</v>
      </c>
      <c r="K561" s="125" t="s">
        <v>1148</v>
      </c>
      <c r="L561" s="67" t="s">
        <v>1827</v>
      </c>
      <c r="M561" s="67"/>
      <c r="N561" s="67" t="e">
        <f t="shared" si="21"/>
        <v>#VALUE!</v>
      </c>
      <c r="P561" s="67"/>
    </row>
    <row r="562" spans="1:16" s="10" customFormat="1" ht="22.5" customHeight="1" x14ac:dyDescent="0.25">
      <c r="A562" s="8">
        <v>559</v>
      </c>
      <c r="B562" s="9">
        <v>45182</v>
      </c>
      <c r="C562" s="58" t="s">
        <v>128</v>
      </c>
      <c r="D562" s="63" t="s">
        <v>961</v>
      </c>
      <c r="E562" s="8">
        <v>1</v>
      </c>
      <c r="F562" s="8" t="s">
        <v>206</v>
      </c>
      <c r="G562" s="109" t="s">
        <v>36</v>
      </c>
      <c r="H562" s="8">
        <v>307</v>
      </c>
      <c r="I562" s="354">
        <v>2175000</v>
      </c>
      <c r="J562" s="350">
        <f t="shared" si="22"/>
        <v>2175000</v>
      </c>
      <c r="K562" s="125" t="s">
        <v>1148</v>
      </c>
      <c r="L562" s="67" t="s">
        <v>1827</v>
      </c>
      <c r="M562" s="67"/>
      <c r="N562" s="67" t="e">
        <f t="shared" si="21"/>
        <v>#VALUE!</v>
      </c>
      <c r="P562" s="67"/>
    </row>
    <row r="563" spans="1:16" s="10" customFormat="1" ht="22.5" customHeight="1" x14ac:dyDescent="0.25">
      <c r="A563" s="8">
        <v>560</v>
      </c>
      <c r="B563" s="9">
        <v>45182</v>
      </c>
      <c r="C563" s="58" t="s">
        <v>1130</v>
      </c>
      <c r="D563" s="63" t="s">
        <v>1701</v>
      </c>
      <c r="E563" s="59">
        <v>1</v>
      </c>
      <c r="F563" s="59" t="s">
        <v>43</v>
      </c>
      <c r="G563" s="19" t="s">
        <v>25</v>
      </c>
      <c r="H563" s="8" t="s">
        <v>701</v>
      </c>
      <c r="I563" s="350" t="s">
        <v>523</v>
      </c>
      <c r="J563" s="350"/>
      <c r="K563" s="333" t="s">
        <v>1149</v>
      </c>
      <c r="L563" s="67" t="s">
        <v>1839</v>
      </c>
      <c r="M563" s="67"/>
      <c r="N563" s="67" t="e">
        <f t="shared" si="21"/>
        <v>#VALUE!</v>
      </c>
      <c r="P563" s="67"/>
    </row>
    <row r="564" spans="1:16" s="10" customFormat="1" ht="22.5" customHeight="1" x14ac:dyDescent="0.25">
      <c r="A564" s="8">
        <v>561</v>
      </c>
      <c r="B564" s="9">
        <v>45182</v>
      </c>
      <c r="C564" s="58" t="s">
        <v>1130</v>
      </c>
      <c r="D564" s="63" t="s">
        <v>1702</v>
      </c>
      <c r="E564" s="59">
        <v>1</v>
      </c>
      <c r="F564" s="59" t="s">
        <v>43</v>
      </c>
      <c r="G564" s="19" t="s">
        <v>25</v>
      </c>
      <c r="H564" s="8" t="s">
        <v>701</v>
      </c>
      <c r="I564" s="350" t="s">
        <v>523</v>
      </c>
      <c r="J564" s="350"/>
      <c r="K564" s="333" t="s">
        <v>1149</v>
      </c>
      <c r="L564" s="67" t="s">
        <v>1839</v>
      </c>
      <c r="M564" s="67"/>
      <c r="N564" s="67" t="e">
        <f t="shared" si="21"/>
        <v>#VALUE!</v>
      </c>
      <c r="P564" s="67"/>
    </row>
    <row r="565" spans="1:16" s="10" customFormat="1" ht="22.5" customHeight="1" x14ac:dyDescent="0.25">
      <c r="A565" s="8">
        <v>562</v>
      </c>
      <c r="B565" s="9">
        <v>45182</v>
      </c>
      <c r="C565" s="58" t="s">
        <v>460</v>
      </c>
      <c r="D565" s="63" t="s">
        <v>456</v>
      </c>
      <c r="E565" s="59">
        <v>2</v>
      </c>
      <c r="F565" s="59" t="s">
        <v>42</v>
      </c>
      <c r="G565" s="109" t="s">
        <v>31</v>
      </c>
      <c r="H565" s="8">
        <v>301</v>
      </c>
      <c r="I565" s="350">
        <v>550000</v>
      </c>
      <c r="J565" s="355">
        <f t="shared" ref="J565:J579" si="23">I565*E565</f>
        <v>1100000</v>
      </c>
      <c r="K565" s="125" t="s">
        <v>1150</v>
      </c>
      <c r="L565" s="67"/>
      <c r="M565" s="67"/>
      <c r="N565" s="67">
        <f t="shared" si="21"/>
        <v>0</v>
      </c>
      <c r="P565" s="67"/>
    </row>
    <row r="566" spans="1:16" s="10" customFormat="1" ht="22.5" customHeight="1" x14ac:dyDescent="0.25">
      <c r="A566" s="8">
        <v>563</v>
      </c>
      <c r="B566" s="9">
        <v>45182</v>
      </c>
      <c r="C566" s="57" t="s">
        <v>972</v>
      </c>
      <c r="D566" s="63" t="s">
        <v>973</v>
      </c>
      <c r="E566" s="59">
        <v>1</v>
      </c>
      <c r="F566" s="59" t="s">
        <v>42</v>
      </c>
      <c r="G566" s="109" t="s">
        <v>52</v>
      </c>
      <c r="H566" s="8">
        <v>402</v>
      </c>
      <c r="I566" s="350">
        <v>118000</v>
      </c>
      <c r="J566" s="350">
        <f t="shared" si="23"/>
        <v>118000</v>
      </c>
      <c r="K566" s="125"/>
      <c r="L566" s="67"/>
      <c r="M566" s="67"/>
      <c r="N566" s="67">
        <f t="shared" si="21"/>
        <v>0</v>
      </c>
      <c r="P566" s="67"/>
    </row>
    <row r="567" spans="1:16" s="10" customFormat="1" ht="22.5" customHeight="1" x14ac:dyDescent="0.25">
      <c r="A567" s="8">
        <v>564</v>
      </c>
      <c r="B567" s="9">
        <v>45182</v>
      </c>
      <c r="C567" s="58" t="s">
        <v>1151</v>
      </c>
      <c r="D567" s="63" t="s">
        <v>1152</v>
      </c>
      <c r="E567" s="59">
        <v>1</v>
      </c>
      <c r="F567" s="59" t="s">
        <v>43</v>
      </c>
      <c r="G567" s="109" t="s">
        <v>484</v>
      </c>
      <c r="H567" s="8">
        <v>128</v>
      </c>
      <c r="I567" s="350">
        <v>1400000</v>
      </c>
      <c r="J567" s="350">
        <f t="shared" si="23"/>
        <v>1400000</v>
      </c>
      <c r="K567" s="125" t="s">
        <v>1153</v>
      </c>
      <c r="L567" s="343" t="s">
        <v>1840</v>
      </c>
      <c r="M567" s="67"/>
      <c r="N567" s="67" t="e">
        <f t="shared" si="21"/>
        <v>#VALUE!</v>
      </c>
      <c r="P567" s="67"/>
    </row>
    <row r="568" spans="1:16" s="10" customFormat="1" ht="22.5" hidden="1" customHeight="1" x14ac:dyDescent="0.25">
      <c r="A568" s="8">
        <v>565</v>
      </c>
      <c r="B568" s="9">
        <v>45182</v>
      </c>
      <c r="C568" s="58" t="s">
        <v>128</v>
      </c>
      <c r="D568" s="63" t="s">
        <v>959</v>
      </c>
      <c r="E568" s="59">
        <v>1</v>
      </c>
      <c r="F568" s="59" t="s">
        <v>43</v>
      </c>
      <c r="G568" s="60" t="s">
        <v>1879</v>
      </c>
      <c r="H568" s="8">
        <v>140</v>
      </c>
      <c r="I568" s="350">
        <v>2175000</v>
      </c>
      <c r="J568" s="350">
        <f t="shared" si="23"/>
        <v>2175000</v>
      </c>
      <c r="K568" s="125" t="s">
        <v>1154</v>
      </c>
      <c r="L568" s="67" t="s">
        <v>1827</v>
      </c>
      <c r="M568" s="67"/>
      <c r="N568" s="67" t="e">
        <f t="shared" si="21"/>
        <v>#VALUE!</v>
      </c>
      <c r="P568" s="67"/>
    </row>
    <row r="569" spans="1:16" s="10" customFormat="1" ht="22.5" hidden="1" customHeight="1" x14ac:dyDescent="0.25">
      <c r="A569" s="8">
        <v>566</v>
      </c>
      <c r="B569" s="9">
        <v>45182</v>
      </c>
      <c r="C569" s="58" t="s">
        <v>128</v>
      </c>
      <c r="D569" s="263" t="s">
        <v>1155</v>
      </c>
      <c r="E569" s="59">
        <v>1</v>
      </c>
      <c r="F569" s="59" t="s">
        <v>43</v>
      </c>
      <c r="G569" s="60" t="s">
        <v>1879</v>
      </c>
      <c r="H569" s="8">
        <v>140</v>
      </c>
      <c r="I569" s="350">
        <v>2175000</v>
      </c>
      <c r="J569" s="350">
        <f t="shared" si="23"/>
        <v>2175000</v>
      </c>
      <c r="K569" s="125" t="s">
        <v>1154</v>
      </c>
      <c r="L569" s="67" t="s">
        <v>1827</v>
      </c>
      <c r="M569" s="67"/>
      <c r="N569" s="67" t="e">
        <f t="shared" si="21"/>
        <v>#VALUE!</v>
      </c>
      <c r="P569" s="67"/>
    </row>
    <row r="570" spans="1:16" s="10" customFormat="1" ht="22.5" hidden="1" customHeight="1" x14ac:dyDescent="0.25">
      <c r="A570" s="8">
        <v>567</v>
      </c>
      <c r="B570" s="9">
        <v>45182</v>
      </c>
      <c r="C570" s="58" t="s">
        <v>128</v>
      </c>
      <c r="D570" s="63" t="s">
        <v>1156</v>
      </c>
      <c r="E570" s="59">
        <v>1</v>
      </c>
      <c r="F570" s="59" t="s">
        <v>43</v>
      </c>
      <c r="G570" s="60" t="s">
        <v>1879</v>
      </c>
      <c r="H570" s="8">
        <v>140</v>
      </c>
      <c r="I570" s="350">
        <v>2175000</v>
      </c>
      <c r="J570" s="350">
        <f t="shared" si="23"/>
        <v>2175000</v>
      </c>
      <c r="K570" s="125" t="s">
        <v>1154</v>
      </c>
      <c r="L570" s="67" t="s">
        <v>1827</v>
      </c>
      <c r="M570" s="67"/>
      <c r="N570" s="67" t="e">
        <f t="shared" si="21"/>
        <v>#VALUE!</v>
      </c>
      <c r="P570" s="67"/>
    </row>
    <row r="571" spans="1:16" s="10" customFormat="1" ht="22.5" hidden="1" customHeight="1" x14ac:dyDescent="0.25">
      <c r="A571" s="8">
        <v>568</v>
      </c>
      <c r="B571" s="9">
        <v>45182</v>
      </c>
      <c r="C571" s="58" t="s">
        <v>128</v>
      </c>
      <c r="D571" s="63" t="s">
        <v>557</v>
      </c>
      <c r="E571" s="59">
        <v>1</v>
      </c>
      <c r="F571" s="59" t="s">
        <v>43</v>
      </c>
      <c r="G571" s="60" t="s">
        <v>1879</v>
      </c>
      <c r="H571" s="8">
        <v>140</v>
      </c>
      <c r="I571" s="350">
        <v>2175000</v>
      </c>
      <c r="J571" s="350">
        <f t="shared" si="23"/>
        <v>2175000</v>
      </c>
      <c r="K571" s="125" t="s">
        <v>1154</v>
      </c>
      <c r="L571" s="67" t="s">
        <v>1827</v>
      </c>
      <c r="M571" s="67"/>
      <c r="N571" s="67" t="e">
        <f t="shared" ref="N571:N635" si="24">L571-M571</f>
        <v>#VALUE!</v>
      </c>
      <c r="P571" s="67"/>
    </row>
    <row r="572" spans="1:16" s="10" customFormat="1" ht="22.5" hidden="1" customHeight="1" x14ac:dyDescent="0.25">
      <c r="A572" s="8">
        <v>569</v>
      </c>
      <c r="B572" s="9">
        <v>45182</v>
      </c>
      <c r="C572" s="58" t="s">
        <v>128</v>
      </c>
      <c r="D572" s="63" t="s">
        <v>1157</v>
      </c>
      <c r="E572" s="101" t="s">
        <v>109</v>
      </c>
      <c r="F572" s="59" t="s">
        <v>43</v>
      </c>
      <c r="G572" s="60" t="s">
        <v>1879</v>
      </c>
      <c r="H572" s="8">
        <v>140</v>
      </c>
      <c r="I572" s="350">
        <v>2175000</v>
      </c>
      <c r="J572" s="350">
        <f t="shared" si="23"/>
        <v>2175000</v>
      </c>
      <c r="K572" s="125" t="s">
        <v>1154</v>
      </c>
      <c r="L572" s="67" t="s">
        <v>1827</v>
      </c>
      <c r="M572" s="67"/>
      <c r="N572" s="67" t="e">
        <f t="shared" si="24"/>
        <v>#VALUE!</v>
      </c>
      <c r="P572" s="67"/>
    </row>
    <row r="573" spans="1:16" s="10" customFormat="1" ht="22.5" customHeight="1" x14ac:dyDescent="0.25">
      <c r="A573" s="8">
        <v>570</v>
      </c>
      <c r="B573" s="9">
        <v>45182</v>
      </c>
      <c r="C573" s="58" t="s">
        <v>1158</v>
      </c>
      <c r="D573" s="63" t="s">
        <v>1159</v>
      </c>
      <c r="E573" s="100" t="s">
        <v>109</v>
      </c>
      <c r="F573" s="142" t="s">
        <v>39</v>
      </c>
      <c r="G573" s="109" t="s">
        <v>19</v>
      </c>
      <c r="H573" s="8">
        <v>102</v>
      </c>
      <c r="I573" s="350">
        <v>800000</v>
      </c>
      <c r="J573" s="350">
        <f t="shared" si="23"/>
        <v>800000</v>
      </c>
      <c r="K573" s="63" t="s">
        <v>1160</v>
      </c>
      <c r="L573" s="67" t="s">
        <v>1835</v>
      </c>
      <c r="M573" s="67"/>
      <c r="N573" s="67" t="e">
        <f t="shared" si="24"/>
        <v>#VALUE!</v>
      </c>
      <c r="P573" s="67"/>
    </row>
    <row r="574" spans="1:16" s="10" customFormat="1" ht="22.5" customHeight="1" x14ac:dyDescent="0.25">
      <c r="A574" s="8">
        <v>571</v>
      </c>
      <c r="B574" s="9">
        <v>45182</v>
      </c>
      <c r="C574" s="58" t="s">
        <v>597</v>
      </c>
      <c r="D574" s="63" t="s">
        <v>50</v>
      </c>
      <c r="E574" s="59">
        <v>2</v>
      </c>
      <c r="F574" s="59" t="s">
        <v>39</v>
      </c>
      <c r="G574" s="109" t="s">
        <v>484</v>
      </c>
      <c r="H574" s="8">
        <v>128</v>
      </c>
      <c r="I574" s="350">
        <v>260000</v>
      </c>
      <c r="J574" s="350">
        <f t="shared" si="23"/>
        <v>520000</v>
      </c>
      <c r="K574" s="63"/>
      <c r="L574" s="67"/>
      <c r="M574" s="67"/>
      <c r="N574" s="67">
        <f t="shared" si="24"/>
        <v>0</v>
      </c>
      <c r="P574" s="67"/>
    </row>
    <row r="575" spans="1:16" s="10" customFormat="1" ht="22.5" hidden="1" customHeight="1" x14ac:dyDescent="0.25">
      <c r="A575" s="8">
        <v>572</v>
      </c>
      <c r="B575" s="9">
        <v>45182</v>
      </c>
      <c r="C575" s="62" t="s">
        <v>1161</v>
      </c>
      <c r="D575" s="63" t="s">
        <v>479</v>
      </c>
      <c r="E575" s="59">
        <v>1</v>
      </c>
      <c r="F575" s="59" t="s">
        <v>39</v>
      </c>
      <c r="G575" s="109" t="s">
        <v>1162</v>
      </c>
      <c r="H575" s="8">
        <v>2</v>
      </c>
      <c r="I575" s="350">
        <v>160000</v>
      </c>
      <c r="J575" s="350">
        <f t="shared" si="23"/>
        <v>160000</v>
      </c>
      <c r="K575" s="63"/>
      <c r="L575" s="67"/>
      <c r="M575" s="67"/>
      <c r="N575" s="67">
        <f t="shared" si="24"/>
        <v>0</v>
      </c>
      <c r="P575" s="67"/>
    </row>
    <row r="576" spans="1:16" s="10" customFormat="1" ht="22.5" hidden="1" customHeight="1" x14ac:dyDescent="0.25">
      <c r="A576" s="8">
        <v>573</v>
      </c>
      <c r="B576" s="9">
        <v>45182</v>
      </c>
      <c r="C576" s="58" t="s">
        <v>1163</v>
      </c>
      <c r="D576" s="63" t="s">
        <v>479</v>
      </c>
      <c r="E576" s="59">
        <v>1</v>
      </c>
      <c r="F576" s="142" t="s">
        <v>39</v>
      </c>
      <c r="G576" s="109" t="s">
        <v>1162</v>
      </c>
      <c r="H576" s="8">
        <v>2</v>
      </c>
      <c r="I576" s="350">
        <v>25000</v>
      </c>
      <c r="J576" s="350">
        <f t="shared" si="23"/>
        <v>25000</v>
      </c>
      <c r="K576" s="63"/>
      <c r="L576" s="67"/>
      <c r="M576" s="67"/>
      <c r="N576" s="67">
        <f t="shared" si="24"/>
        <v>0</v>
      </c>
      <c r="P576" s="67"/>
    </row>
    <row r="577" spans="1:16" s="10" customFormat="1" ht="22.5" customHeight="1" x14ac:dyDescent="0.25">
      <c r="A577" s="8">
        <v>574</v>
      </c>
      <c r="B577" s="9">
        <v>45182</v>
      </c>
      <c r="C577" s="58" t="s">
        <v>1164</v>
      </c>
      <c r="D577" s="63" t="s">
        <v>55</v>
      </c>
      <c r="E577" s="8">
        <v>1</v>
      </c>
      <c r="F577" s="8"/>
      <c r="G577" s="109" t="s">
        <v>1165</v>
      </c>
      <c r="H577" s="8">
        <v>113</v>
      </c>
      <c r="I577" s="354">
        <v>150000</v>
      </c>
      <c r="J577" s="350">
        <f t="shared" si="23"/>
        <v>150000</v>
      </c>
      <c r="K577" s="63"/>
      <c r="L577" s="67"/>
      <c r="M577" s="67"/>
      <c r="N577" s="67">
        <f t="shared" si="24"/>
        <v>0</v>
      </c>
      <c r="P577" s="67"/>
    </row>
    <row r="578" spans="1:16" s="10" customFormat="1" ht="22.5" hidden="1" customHeight="1" x14ac:dyDescent="0.25">
      <c r="A578" s="8">
        <v>575</v>
      </c>
      <c r="B578" s="9">
        <v>45182</v>
      </c>
      <c r="C578" s="62" t="s">
        <v>1166</v>
      </c>
      <c r="D578" s="63" t="s">
        <v>55</v>
      </c>
      <c r="E578" s="59">
        <v>1</v>
      </c>
      <c r="F578" s="59"/>
      <c r="G578" s="109" t="s">
        <v>686</v>
      </c>
      <c r="H578" s="8">
        <v>137</v>
      </c>
      <c r="I578" s="350">
        <v>100000</v>
      </c>
      <c r="J578" s="350">
        <f t="shared" si="23"/>
        <v>100000</v>
      </c>
      <c r="K578" s="63"/>
      <c r="L578" s="67"/>
      <c r="M578" s="67"/>
      <c r="N578" s="67">
        <f t="shared" si="24"/>
        <v>0</v>
      </c>
      <c r="P578" s="67"/>
    </row>
    <row r="579" spans="1:16" s="10" customFormat="1" ht="22.5" hidden="1" customHeight="1" x14ac:dyDescent="0.25">
      <c r="A579" s="8">
        <v>576</v>
      </c>
      <c r="B579" s="9">
        <v>45182</v>
      </c>
      <c r="C579" s="57" t="s">
        <v>1167</v>
      </c>
      <c r="D579" s="63" t="s">
        <v>55</v>
      </c>
      <c r="E579" s="59">
        <v>2</v>
      </c>
      <c r="F579" s="174" t="s">
        <v>104</v>
      </c>
      <c r="G579" s="109" t="s">
        <v>686</v>
      </c>
      <c r="H579" s="8">
        <v>137</v>
      </c>
      <c r="I579" s="350">
        <v>15000</v>
      </c>
      <c r="J579" s="350">
        <f t="shared" si="23"/>
        <v>30000</v>
      </c>
      <c r="K579" s="63"/>
      <c r="L579" s="67"/>
      <c r="M579" s="67"/>
      <c r="N579" s="67">
        <f t="shared" si="24"/>
        <v>0</v>
      </c>
      <c r="P579" s="67"/>
    </row>
    <row r="580" spans="1:16" s="10" customFormat="1" ht="22.5" hidden="1" customHeight="1" x14ac:dyDescent="0.25">
      <c r="A580" s="8">
        <v>577</v>
      </c>
      <c r="B580" s="9">
        <v>45182</v>
      </c>
      <c r="C580" s="57" t="s">
        <v>1168</v>
      </c>
      <c r="D580" s="63" t="s">
        <v>55</v>
      </c>
      <c r="E580" s="59"/>
      <c r="F580" s="142"/>
      <c r="G580" s="60" t="s">
        <v>686</v>
      </c>
      <c r="H580" s="8">
        <v>137</v>
      </c>
      <c r="I580" s="350">
        <v>70000</v>
      </c>
      <c r="J580" s="350">
        <v>70000</v>
      </c>
      <c r="K580" s="63"/>
      <c r="L580" s="67"/>
      <c r="M580" s="67"/>
      <c r="N580" s="67">
        <f t="shared" si="24"/>
        <v>0</v>
      </c>
      <c r="P580" s="67"/>
    </row>
    <row r="581" spans="1:16" s="10" customFormat="1" ht="22.5" hidden="1" customHeight="1" x14ac:dyDescent="0.25">
      <c r="A581" s="8">
        <v>578</v>
      </c>
      <c r="B581" s="9">
        <v>45182</v>
      </c>
      <c r="C581" s="62" t="s">
        <v>1865</v>
      </c>
      <c r="D581" s="58" t="s">
        <v>1787</v>
      </c>
      <c r="E581" s="59">
        <v>1</v>
      </c>
      <c r="F581" s="80" t="s">
        <v>1242</v>
      </c>
      <c r="G581" s="109" t="s">
        <v>1866</v>
      </c>
      <c r="H581" s="8">
        <v>8</v>
      </c>
      <c r="I581" s="375">
        <v>5350000</v>
      </c>
      <c r="J581" s="376">
        <f>I581*E581</f>
        <v>5350000</v>
      </c>
      <c r="K581" s="61"/>
      <c r="L581" s="67"/>
      <c r="M581" s="67"/>
      <c r="N581" s="67"/>
      <c r="P581" s="67"/>
    </row>
    <row r="582" spans="1:16" s="10" customFormat="1" ht="22.5" hidden="1" customHeight="1" x14ac:dyDescent="0.25">
      <c r="A582" s="8">
        <v>579</v>
      </c>
      <c r="B582" s="9">
        <v>45182</v>
      </c>
      <c r="C582" s="61" t="s">
        <v>1169</v>
      </c>
      <c r="D582" s="200" t="s">
        <v>456</v>
      </c>
      <c r="E582" s="8">
        <v>1</v>
      </c>
      <c r="F582" s="8" t="s">
        <v>42</v>
      </c>
      <c r="G582" s="194" t="s">
        <v>142</v>
      </c>
      <c r="H582" s="8">
        <v>107</v>
      </c>
      <c r="I582" s="355">
        <v>300000</v>
      </c>
      <c r="J582" s="355">
        <f t="shared" ref="J582:J645" si="25">I582*E582</f>
        <v>300000</v>
      </c>
      <c r="K582" s="369" t="s">
        <v>1864</v>
      </c>
      <c r="L582" s="67"/>
      <c r="M582" s="67"/>
      <c r="N582" s="67">
        <f t="shared" si="24"/>
        <v>0</v>
      </c>
      <c r="P582" s="67"/>
    </row>
    <row r="583" spans="1:16" s="10" customFormat="1" ht="22.5" hidden="1" customHeight="1" x14ac:dyDescent="0.25">
      <c r="A583" s="8">
        <v>580</v>
      </c>
      <c r="B583" s="9">
        <v>45182</v>
      </c>
      <c r="C583" s="58" t="s">
        <v>394</v>
      </c>
      <c r="D583" s="63" t="s">
        <v>395</v>
      </c>
      <c r="E583" s="59">
        <v>1</v>
      </c>
      <c r="F583" s="59" t="s">
        <v>42</v>
      </c>
      <c r="G583" s="60" t="s">
        <v>1170</v>
      </c>
      <c r="H583" s="195" t="s">
        <v>1813</v>
      </c>
      <c r="I583" s="350">
        <v>420000</v>
      </c>
      <c r="J583" s="350">
        <f t="shared" si="25"/>
        <v>420000</v>
      </c>
      <c r="K583" s="286" t="s">
        <v>1171</v>
      </c>
      <c r="L583" s="67"/>
      <c r="M583" s="67"/>
      <c r="N583" s="67">
        <f t="shared" si="24"/>
        <v>0</v>
      </c>
      <c r="P583" s="67"/>
    </row>
    <row r="584" spans="1:16" s="10" customFormat="1" ht="22.5" hidden="1" customHeight="1" x14ac:dyDescent="0.25">
      <c r="A584" s="8">
        <v>581</v>
      </c>
      <c r="B584" s="9">
        <v>45182</v>
      </c>
      <c r="C584" s="58" t="s">
        <v>1172</v>
      </c>
      <c r="D584" s="63" t="s">
        <v>456</v>
      </c>
      <c r="E584" s="59">
        <v>1</v>
      </c>
      <c r="F584" s="59" t="s">
        <v>42</v>
      </c>
      <c r="G584" s="60" t="s">
        <v>1173</v>
      </c>
      <c r="H584" s="195" t="s">
        <v>695</v>
      </c>
      <c r="I584" s="350">
        <v>120000</v>
      </c>
      <c r="J584" s="350">
        <f t="shared" si="25"/>
        <v>120000</v>
      </c>
      <c r="K584" s="286" t="s">
        <v>1171</v>
      </c>
      <c r="L584" s="67"/>
      <c r="M584" s="67"/>
      <c r="N584" s="67">
        <f t="shared" si="24"/>
        <v>0</v>
      </c>
      <c r="P584" s="67"/>
    </row>
    <row r="585" spans="1:16" s="10" customFormat="1" ht="22.5" hidden="1" customHeight="1" x14ac:dyDescent="0.25">
      <c r="A585" s="8">
        <v>582</v>
      </c>
      <c r="B585" s="9">
        <v>45182</v>
      </c>
      <c r="C585" s="57" t="s">
        <v>1174</v>
      </c>
      <c r="D585" s="63" t="s">
        <v>123</v>
      </c>
      <c r="E585" s="59">
        <v>2</v>
      </c>
      <c r="F585" s="59" t="s">
        <v>42</v>
      </c>
      <c r="G585" s="60" t="s">
        <v>1173</v>
      </c>
      <c r="H585" s="195" t="s">
        <v>695</v>
      </c>
      <c r="I585" s="350">
        <v>20000</v>
      </c>
      <c r="J585" s="350">
        <f t="shared" si="25"/>
        <v>40000</v>
      </c>
      <c r="K585" s="286" t="s">
        <v>1171</v>
      </c>
      <c r="L585" s="67"/>
      <c r="M585" s="67"/>
      <c r="N585" s="67">
        <f t="shared" si="24"/>
        <v>0</v>
      </c>
      <c r="P585" s="67"/>
    </row>
    <row r="586" spans="1:16" s="10" customFormat="1" ht="22.5" hidden="1" customHeight="1" x14ac:dyDescent="0.25">
      <c r="A586" s="8">
        <v>583</v>
      </c>
      <c r="B586" s="9">
        <v>45182</v>
      </c>
      <c r="C586" s="62" t="s">
        <v>642</v>
      </c>
      <c r="D586" s="63" t="s">
        <v>466</v>
      </c>
      <c r="E586" s="59">
        <v>1</v>
      </c>
      <c r="F586" s="59" t="s">
        <v>157</v>
      </c>
      <c r="G586" s="60" t="s">
        <v>554</v>
      </c>
      <c r="H586" s="195" t="s">
        <v>695</v>
      </c>
      <c r="I586" s="350">
        <v>1450000</v>
      </c>
      <c r="J586" s="350">
        <f t="shared" si="25"/>
        <v>1450000</v>
      </c>
      <c r="K586" s="286" t="s">
        <v>1171</v>
      </c>
      <c r="L586" s="67"/>
      <c r="M586" s="67"/>
      <c r="N586" s="67">
        <f t="shared" si="24"/>
        <v>0</v>
      </c>
      <c r="P586" s="67"/>
    </row>
    <row r="587" spans="1:16" s="10" customFormat="1" ht="22.5" hidden="1" customHeight="1" x14ac:dyDescent="0.25">
      <c r="A587" s="8">
        <v>584</v>
      </c>
      <c r="B587" s="9">
        <v>45182</v>
      </c>
      <c r="C587" s="58" t="s">
        <v>1106</v>
      </c>
      <c r="D587" s="63" t="s">
        <v>1175</v>
      </c>
      <c r="E587" s="59">
        <v>1</v>
      </c>
      <c r="F587" s="59" t="s">
        <v>42</v>
      </c>
      <c r="G587" s="60" t="s">
        <v>554</v>
      </c>
      <c r="H587" s="195" t="s">
        <v>695</v>
      </c>
      <c r="I587" s="350">
        <v>1450000</v>
      </c>
      <c r="J587" s="350">
        <f t="shared" si="25"/>
        <v>1450000</v>
      </c>
      <c r="K587" s="286" t="s">
        <v>1171</v>
      </c>
      <c r="L587" s="67" t="s">
        <v>1753</v>
      </c>
      <c r="M587" s="67"/>
      <c r="N587" s="67" t="e">
        <f t="shared" si="24"/>
        <v>#VALUE!</v>
      </c>
      <c r="P587" s="67"/>
    </row>
    <row r="588" spans="1:16" s="10" customFormat="1" ht="22.5" hidden="1" customHeight="1" x14ac:dyDescent="0.25">
      <c r="A588" s="8">
        <v>585</v>
      </c>
      <c r="B588" s="9">
        <v>45182</v>
      </c>
      <c r="C588" s="58" t="s">
        <v>1106</v>
      </c>
      <c r="D588" s="63" t="s">
        <v>1176</v>
      </c>
      <c r="E588" s="59">
        <v>1</v>
      </c>
      <c r="F588" s="59" t="s">
        <v>42</v>
      </c>
      <c r="G588" s="60" t="s">
        <v>554</v>
      </c>
      <c r="H588" s="195" t="s">
        <v>695</v>
      </c>
      <c r="I588" s="350">
        <v>1450000</v>
      </c>
      <c r="J588" s="350">
        <f t="shared" si="25"/>
        <v>1450000</v>
      </c>
      <c r="K588" s="286" t="s">
        <v>1171</v>
      </c>
      <c r="L588" s="67" t="s">
        <v>1753</v>
      </c>
      <c r="M588" s="67"/>
      <c r="N588" s="67" t="e">
        <f t="shared" si="24"/>
        <v>#VALUE!</v>
      </c>
      <c r="P588" s="67"/>
    </row>
    <row r="589" spans="1:16" s="10" customFormat="1" ht="22.5" hidden="1" customHeight="1" x14ac:dyDescent="0.25">
      <c r="A589" s="8">
        <v>586</v>
      </c>
      <c r="B589" s="9">
        <v>45182</v>
      </c>
      <c r="C589" s="58" t="s">
        <v>1106</v>
      </c>
      <c r="D589" s="63" t="s">
        <v>1177</v>
      </c>
      <c r="E589" s="59">
        <v>1</v>
      </c>
      <c r="F589" s="59" t="s">
        <v>42</v>
      </c>
      <c r="G589" s="60" t="s">
        <v>554</v>
      </c>
      <c r="H589" s="195" t="s">
        <v>695</v>
      </c>
      <c r="I589" s="350">
        <v>1450000</v>
      </c>
      <c r="J589" s="350">
        <f t="shared" si="25"/>
        <v>1450000</v>
      </c>
      <c r="K589" s="286" t="s">
        <v>1171</v>
      </c>
      <c r="L589" s="67" t="s">
        <v>1753</v>
      </c>
      <c r="M589" s="67"/>
      <c r="N589" s="67" t="e">
        <f t="shared" si="24"/>
        <v>#VALUE!</v>
      </c>
      <c r="P589" s="67"/>
    </row>
    <row r="590" spans="1:16" s="10" customFormat="1" ht="22.5" hidden="1" customHeight="1" x14ac:dyDescent="0.25">
      <c r="A590" s="8">
        <v>587</v>
      </c>
      <c r="B590" s="9">
        <v>45182</v>
      </c>
      <c r="C590" s="58" t="s">
        <v>1106</v>
      </c>
      <c r="D590" s="89" t="s">
        <v>1178</v>
      </c>
      <c r="E590" s="59">
        <v>1</v>
      </c>
      <c r="F590" s="59" t="s">
        <v>42</v>
      </c>
      <c r="G590" s="60" t="s">
        <v>554</v>
      </c>
      <c r="H590" s="195" t="s">
        <v>695</v>
      </c>
      <c r="I590" s="350">
        <v>1450000</v>
      </c>
      <c r="J590" s="350">
        <f t="shared" si="25"/>
        <v>1450000</v>
      </c>
      <c r="K590" s="286" t="s">
        <v>1171</v>
      </c>
      <c r="L590" s="67" t="s">
        <v>1753</v>
      </c>
      <c r="M590" s="67"/>
      <c r="N590" s="67" t="e">
        <f t="shared" si="24"/>
        <v>#VALUE!</v>
      </c>
      <c r="P590" s="67"/>
    </row>
    <row r="591" spans="1:16" s="10" customFormat="1" ht="22.5" hidden="1" customHeight="1" x14ac:dyDescent="0.25">
      <c r="A591" s="8">
        <v>588</v>
      </c>
      <c r="B591" s="9">
        <v>45182</v>
      </c>
      <c r="C591" s="58" t="s">
        <v>1106</v>
      </c>
      <c r="D591" s="63" t="s">
        <v>1179</v>
      </c>
      <c r="E591" s="59">
        <v>1</v>
      </c>
      <c r="F591" s="59" t="s">
        <v>42</v>
      </c>
      <c r="G591" s="60" t="s">
        <v>554</v>
      </c>
      <c r="H591" s="195" t="s">
        <v>695</v>
      </c>
      <c r="I591" s="350">
        <v>1450000</v>
      </c>
      <c r="J591" s="350">
        <f t="shared" si="25"/>
        <v>1450000</v>
      </c>
      <c r="K591" s="286" t="s">
        <v>1171</v>
      </c>
      <c r="L591" s="67" t="s">
        <v>1753</v>
      </c>
      <c r="M591" s="67"/>
      <c r="N591" s="67" t="e">
        <f t="shared" si="24"/>
        <v>#VALUE!</v>
      </c>
      <c r="P591" s="67"/>
    </row>
    <row r="592" spans="1:16" s="10" customFormat="1" ht="22.5" hidden="1" customHeight="1" x14ac:dyDescent="0.25">
      <c r="A592" s="8">
        <v>589</v>
      </c>
      <c r="B592" s="9">
        <v>45182</v>
      </c>
      <c r="C592" s="58" t="s">
        <v>547</v>
      </c>
      <c r="D592" s="89" t="s">
        <v>113</v>
      </c>
      <c r="E592" s="59">
        <v>5</v>
      </c>
      <c r="F592" s="59" t="s">
        <v>39</v>
      </c>
      <c r="G592" s="60" t="s">
        <v>554</v>
      </c>
      <c r="H592" s="195" t="s">
        <v>695</v>
      </c>
      <c r="I592" s="350">
        <v>70586</v>
      </c>
      <c r="J592" s="350">
        <f t="shared" si="25"/>
        <v>352930</v>
      </c>
      <c r="K592" s="286" t="s">
        <v>1171</v>
      </c>
      <c r="L592" s="67"/>
      <c r="M592" s="67"/>
      <c r="N592" s="67">
        <f t="shared" si="24"/>
        <v>0</v>
      </c>
      <c r="P592" s="67"/>
    </row>
    <row r="593" spans="1:16" s="10" customFormat="1" ht="22.5" hidden="1" customHeight="1" x14ac:dyDescent="0.25">
      <c r="A593" s="8">
        <v>590</v>
      </c>
      <c r="B593" s="9">
        <v>45182</v>
      </c>
      <c r="C593" s="58" t="s">
        <v>541</v>
      </c>
      <c r="D593" s="63" t="s">
        <v>113</v>
      </c>
      <c r="E593" s="8">
        <v>3</v>
      </c>
      <c r="F593" s="59" t="s">
        <v>39</v>
      </c>
      <c r="G593" s="60" t="s">
        <v>554</v>
      </c>
      <c r="H593" s="195" t="s">
        <v>695</v>
      </c>
      <c r="I593" s="356">
        <v>241500</v>
      </c>
      <c r="J593" s="350">
        <f t="shared" si="25"/>
        <v>724500</v>
      </c>
      <c r="K593" s="286" t="s">
        <v>1171</v>
      </c>
      <c r="L593" s="67"/>
      <c r="M593" s="67"/>
      <c r="N593" s="67">
        <f t="shared" si="24"/>
        <v>0</v>
      </c>
      <c r="P593" s="67"/>
    </row>
    <row r="594" spans="1:16" s="10" customFormat="1" ht="22.5" hidden="1" customHeight="1" x14ac:dyDescent="0.25">
      <c r="A594" s="8">
        <v>591</v>
      </c>
      <c r="B594" s="9">
        <v>45182</v>
      </c>
      <c r="C594" s="57" t="s">
        <v>542</v>
      </c>
      <c r="D594" s="63" t="s">
        <v>113</v>
      </c>
      <c r="E594" s="59">
        <v>2</v>
      </c>
      <c r="F594" s="142" t="s">
        <v>39</v>
      </c>
      <c r="G594" s="60" t="s">
        <v>554</v>
      </c>
      <c r="H594" s="195" t="s">
        <v>695</v>
      </c>
      <c r="I594" s="350">
        <v>269000</v>
      </c>
      <c r="J594" s="350">
        <f t="shared" si="25"/>
        <v>538000</v>
      </c>
      <c r="K594" s="286" t="s">
        <v>1171</v>
      </c>
      <c r="L594" s="67"/>
      <c r="M594" s="67"/>
      <c r="N594" s="67">
        <f t="shared" si="24"/>
        <v>0</v>
      </c>
      <c r="P594" s="67"/>
    </row>
    <row r="595" spans="1:16" s="10" customFormat="1" ht="22.5" hidden="1" customHeight="1" x14ac:dyDescent="0.25">
      <c r="A595" s="8">
        <v>592</v>
      </c>
      <c r="B595" s="9">
        <v>45182</v>
      </c>
      <c r="C595" s="61" t="s">
        <v>1054</v>
      </c>
      <c r="D595" s="200" t="s">
        <v>1055</v>
      </c>
      <c r="E595" s="8">
        <v>1</v>
      </c>
      <c r="F595" s="8" t="s">
        <v>42</v>
      </c>
      <c r="G595" s="194" t="s">
        <v>566</v>
      </c>
      <c r="H595" s="8">
        <v>121</v>
      </c>
      <c r="I595" s="355">
        <v>1000000</v>
      </c>
      <c r="J595" s="355">
        <f t="shared" si="25"/>
        <v>1000000</v>
      </c>
      <c r="K595" s="287" t="s">
        <v>1180</v>
      </c>
      <c r="L595" s="67" t="s">
        <v>1860</v>
      </c>
      <c r="M595" s="67"/>
      <c r="N595" s="67" t="e">
        <f t="shared" si="24"/>
        <v>#VALUE!</v>
      </c>
      <c r="P595" s="67"/>
    </row>
    <row r="596" spans="1:16" s="10" customFormat="1" ht="22.5" hidden="1" customHeight="1" x14ac:dyDescent="0.25">
      <c r="A596" s="8">
        <v>593</v>
      </c>
      <c r="B596" s="9">
        <v>45182</v>
      </c>
      <c r="C596" s="58" t="s">
        <v>1181</v>
      </c>
      <c r="D596" s="63" t="s">
        <v>445</v>
      </c>
      <c r="E596" s="59">
        <v>1</v>
      </c>
      <c r="F596" s="59" t="s">
        <v>42</v>
      </c>
      <c r="G596" s="314" t="s">
        <v>1182</v>
      </c>
      <c r="H596" s="8">
        <v>4</v>
      </c>
      <c r="I596" s="350">
        <v>600000</v>
      </c>
      <c r="J596" s="350">
        <f t="shared" si="25"/>
        <v>600000</v>
      </c>
      <c r="K596" s="286" t="s">
        <v>1180</v>
      </c>
      <c r="L596" s="367">
        <f>SUM(J544:J596)</f>
        <v>46642130</v>
      </c>
      <c r="M596" s="367">
        <f>'[2]13 SEPTEMBER 2023'!$Z$52</f>
        <v>46642130</v>
      </c>
      <c r="N596" s="367">
        <f t="shared" si="24"/>
        <v>0</v>
      </c>
      <c r="P596" s="67"/>
    </row>
    <row r="597" spans="1:16" s="10" customFormat="1" ht="22.5" hidden="1" customHeight="1" x14ac:dyDescent="0.25">
      <c r="A597" s="8">
        <v>594</v>
      </c>
      <c r="B597" s="9">
        <v>45183</v>
      </c>
      <c r="C597" s="58" t="s">
        <v>58</v>
      </c>
      <c r="D597" s="63" t="s">
        <v>59</v>
      </c>
      <c r="E597" s="59">
        <v>3</v>
      </c>
      <c r="F597" s="59" t="s">
        <v>41</v>
      </c>
      <c r="G597" s="109" t="s">
        <v>67</v>
      </c>
      <c r="H597" s="8">
        <v>1</v>
      </c>
      <c r="I597" s="351">
        <v>29000</v>
      </c>
      <c r="J597" s="350">
        <f t="shared" si="25"/>
        <v>87000</v>
      </c>
      <c r="K597" s="125"/>
      <c r="L597" s="67"/>
      <c r="M597" s="67"/>
      <c r="N597" s="67">
        <f t="shared" si="24"/>
        <v>0</v>
      </c>
      <c r="P597" s="67"/>
    </row>
    <row r="598" spans="1:16" s="10" customFormat="1" ht="22.5" hidden="1" customHeight="1" x14ac:dyDescent="0.25">
      <c r="A598" s="8">
        <v>595</v>
      </c>
      <c r="B598" s="9">
        <v>45183</v>
      </c>
      <c r="C598" s="57" t="s">
        <v>81</v>
      </c>
      <c r="D598" s="89" t="s">
        <v>72</v>
      </c>
      <c r="E598" s="59">
        <v>2</v>
      </c>
      <c r="F598" s="59" t="s">
        <v>41</v>
      </c>
      <c r="G598" s="109" t="s">
        <v>67</v>
      </c>
      <c r="H598" s="8">
        <v>1</v>
      </c>
      <c r="I598" s="350">
        <v>31000</v>
      </c>
      <c r="J598" s="350">
        <f t="shared" si="25"/>
        <v>62000</v>
      </c>
      <c r="K598" s="125"/>
      <c r="L598" s="67"/>
      <c r="M598" s="67"/>
      <c r="N598" s="67">
        <f t="shared" si="24"/>
        <v>0</v>
      </c>
      <c r="P598" s="67"/>
    </row>
    <row r="599" spans="1:16" s="10" customFormat="1" ht="22.5" customHeight="1" x14ac:dyDescent="0.25">
      <c r="A599" s="8">
        <v>596</v>
      </c>
      <c r="B599" s="9">
        <v>45183</v>
      </c>
      <c r="C599" s="58" t="s">
        <v>48</v>
      </c>
      <c r="D599" s="63" t="s">
        <v>20</v>
      </c>
      <c r="E599" s="59">
        <v>3</v>
      </c>
      <c r="F599" s="59" t="s">
        <v>41</v>
      </c>
      <c r="G599" s="109" t="s">
        <v>34</v>
      </c>
      <c r="H599" s="8">
        <v>404</v>
      </c>
      <c r="I599" s="350">
        <v>32100</v>
      </c>
      <c r="J599" s="350">
        <f t="shared" si="25"/>
        <v>96300</v>
      </c>
      <c r="K599" s="125"/>
      <c r="L599" s="67"/>
      <c r="M599" s="67"/>
      <c r="N599" s="67">
        <f t="shared" si="24"/>
        <v>0</v>
      </c>
      <c r="P599" s="67"/>
    </row>
    <row r="600" spans="1:16" s="10" customFormat="1" ht="22.5" hidden="1" customHeight="1" x14ac:dyDescent="0.25">
      <c r="A600" s="8">
        <v>597</v>
      </c>
      <c r="B600" s="9">
        <v>45183</v>
      </c>
      <c r="C600" s="58" t="s">
        <v>1183</v>
      </c>
      <c r="D600" s="63" t="s">
        <v>1184</v>
      </c>
      <c r="E600" s="59">
        <v>1</v>
      </c>
      <c r="F600" s="59" t="s">
        <v>42</v>
      </c>
      <c r="G600" s="109" t="s">
        <v>18</v>
      </c>
      <c r="H600" s="8">
        <v>0</v>
      </c>
      <c r="I600" s="350">
        <v>13700</v>
      </c>
      <c r="J600" s="350">
        <f t="shared" si="25"/>
        <v>13700</v>
      </c>
      <c r="K600" s="125"/>
      <c r="L600" s="67"/>
      <c r="M600" s="67"/>
      <c r="N600" s="67">
        <f t="shared" si="24"/>
        <v>0</v>
      </c>
      <c r="P600" s="67"/>
    </row>
    <row r="601" spans="1:16" s="10" customFormat="1" ht="22.5" customHeight="1" x14ac:dyDescent="0.25">
      <c r="A601" s="8">
        <v>598</v>
      </c>
      <c r="B601" s="9">
        <v>45183</v>
      </c>
      <c r="C601" s="58" t="s">
        <v>48</v>
      </c>
      <c r="D601" s="63" t="s">
        <v>20</v>
      </c>
      <c r="E601" s="59">
        <v>1</v>
      </c>
      <c r="F601" s="59" t="s">
        <v>41</v>
      </c>
      <c r="G601" s="109" t="s">
        <v>469</v>
      </c>
      <c r="H601" s="8">
        <v>401</v>
      </c>
      <c r="I601" s="350">
        <v>32100</v>
      </c>
      <c r="J601" s="350">
        <f t="shared" si="25"/>
        <v>32100</v>
      </c>
      <c r="K601" s="125"/>
      <c r="L601" s="67"/>
      <c r="M601" s="67"/>
      <c r="N601" s="67">
        <f t="shared" si="24"/>
        <v>0</v>
      </c>
      <c r="P601" s="67"/>
    </row>
    <row r="602" spans="1:16" s="10" customFormat="1" ht="22.5" customHeight="1" x14ac:dyDescent="0.25">
      <c r="A602" s="8">
        <v>599</v>
      </c>
      <c r="B602" s="9">
        <v>45183</v>
      </c>
      <c r="C602" s="58" t="s">
        <v>48</v>
      </c>
      <c r="D602" s="63" t="s">
        <v>20</v>
      </c>
      <c r="E602" s="59">
        <v>1</v>
      </c>
      <c r="F602" s="59" t="s">
        <v>41</v>
      </c>
      <c r="G602" s="109" t="s">
        <v>21</v>
      </c>
      <c r="H602" s="8">
        <v>405</v>
      </c>
      <c r="I602" s="350">
        <v>32100</v>
      </c>
      <c r="J602" s="350">
        <f t="shared" si="25"/>
        <v>32100</v>
      </c>
      <c r="K602" s="125"/>
      <c r="L602" s="67"/>
      <c r="M602" s="67"/>
      <c r="N602" s="67">
        <f t="shared" si="24"/>
        <v>0</v>
      </c>
      <c r="P602" s="67"/>
    </row>
    <row r="603" spans="1:16" s="10" customFormat="1" ht="22.5" customHeight="1" x14ac:dyDescent="0.25">
      <c r="A603" s="8">
        <v>600</v>
      </c>
      <c r="B603" s="9">
        <v>45183</v>
      </c>
      <c r="C603" s="58" t="s">
        <v>1185</v>
      </c>
      <c r="D603" s="63" t="s">
        <v>196</v>
      </c>
      <c r="E603" s="59">
        <v>1</v>
      </c>
      <c r="F603" s="59" t="s">
        <v>42</v>
      </c>
      <c r="G603" s="109" t="s">
        <v>124</v>
      </c>
      <c r="H603" s="8" t="s">
        <v>698</v>
      </c>
      <c r="I603" s="350">
        <v>1188000</v>
      </c>
      <c r="J603" s="350">
        <f t="shared" si="25"/>
        <v>1188000</v>
      </c>
      <c r="K603" s="125"/>
      <c r="L603" s="67"/>
      <c r="M603" s="67"/>
      <c r="N603" s="67">
        <f t="shared" si="24"/>
        <v>0</v>
      </c>
      <c r="P603" s="67"/>
    </row>
    <row r="604" spans="1:16" s="10" customFormat="1" ht="22.5" customHeight="1" x14ac:dyDescent="0.25">
      <c r="A604" s="8">
        <v>601</v>
      </c>
      <c r="B604" s="9">
        <v>45183</v>
      </c>
      <c r="C604" s="58" t="s">
        <v>539</v>
      </c>
      <c r="D604" s="63" t="s">
        <v>63</v>
      </c>
      <c r="E604" s="59">
        <v>20</v>
      </c>
      <c r="F604" s="59" t="s">
        <v>41</v>
      </c>
      <c r="G604" s="109" t="s">
        <v>52</v>
      </c>
      <c r="H604" s="8">
        <v>402</v>
      </c>
      <c r="I604" s="350">
        <v>17000</v>
      </c>
      <c r="J604" s="350">
        <f t="shared" si="25"/>
        <v>340000</v>
      </c>
      <c r="K604" s="125"/>
      <c r="L604" s="67"/>
      <c r="M604" s="67"/>
      <c r="N604" s="67">
        <f t="shared" si="24"/>
        <v>0</v>
      </c>
      <c r="P604" s="67"/>
    </row>
    <row r="605" spans="1:16" s="10" customFormat="1" ht="22.5" customHeight="1" x14ac:dyDescent="0.25">
      <c r="A605" s="8">
        <v>602</v>
      </c>
      <c r="B605" s="9">
        <v>45183</v>
      </c>
      <c r="C605" s="58" t="s">
        <v>1186</v>
      </c>
      <c r="D605" s="63" t="s">
        <v>1187</v>
      </c>
      <c r="E605" s="59">
        <v>3</v>
      </c>
      <c r="F605" s="59" t="s">
        <v>45</v>
      </c>
      <c r="G605" s="109" t="s">
        <v>52</v>
      </c>
      <c r="H605" s="8">
        <v>402</v>
      </c>
      <c r="I605" s="350">
        <v>91000</v>
      </c>
      <c r="J605" s="350">
        <f t="shared" si="25"/>
        <v>273000</v>
      </c>
      <c r="K605" s="125"/>
      <c r="L605" s="67"/>
      <c r="M605" s="67"/>
      <c r="N605" s="67">
        <f t="shared" si="24"/>
        <v>0</v>
      </c>
      <c r="P605" s="67"/>
    </row>
    <row r="606" spans="1:16" s="10" customFormat="1" ht="22.5" customHeight="1" x14ac:dyDescent="0.25">
      <c r="A606" s="8">
        <v>603</v>
      </c>
      <c r="B606" s="9">
        <v>45183</v>
      </c>
      <c r="C606" s="58" t="s">
        <v>1188</v>
      </c>
      <c r="D606" s="89" t="s">
        <v>50</v>
      </c>
      <c r="E606" s="59">
        <v>4</v>
      </c>
      <c r="F606" s="59" t="s">
        <v>42</v>
      </c>
      <c r="G606" s="109" t="s">
        <v>52</v>
      </c>
      <c r="H606" s="8">
        <v>402</v>
      </c>
      <c r="I606" s="350">
        <v>7500</v>
      </c>
      <c r="J606" s="350">
        <f t="shared" si="25"/>
        <v>30000</v>
      </c>
      <c r="K606" s="125"/>
      <c r="L606" s="67"/>
      <c r="M606" s="67"/>
      <c r="N606" s="67">
        <f t="shared" si="24"/>
        <v>0</v>
      </c>
      <c r="P606" s="67"/>
    </row>
    <row r="607" spans="1:16" s="10" customFormat="1" ht="22.5" customHeight="1" x14ac:dyDescent="0.25">
      <c r="A607" s="8">
        <v>604</v>
      </c>
      <c r="B607" s="9">
        <v>45183</v>
      </c>
      <c r="C607" s="57" t="s">
        <v>1189</v>
      </c>
      <c r="D607" s="89" t="s">
        <v>50</v>
      </c>
      <c r="E607" s="59">
        <v>1</v>
      </c>
      <c r="F607" s="174" t="s">
        <v>42</v>
      </c>
      <c r="G607" s="109" t="s">
        <v>30</v>
      </c>
      <c r="H607" s="8">
        <v>403</v>
      </c>
      <c r="I607" s="350">
        <v>1700000</v>
      </c>
      <c r="J607" s="350">
        <f t="shared" si="25"/>
        <v>1700000</v>
      </c>
      <c r="K607" s="125" t="s">
        <v>1190</v>
      </c>
      <c r="L607" s="67"/>
      <c r="M607" s="67"/>
      <c r="N607" s="67">
        <f t="shared" si="24"/>
        <v>0</v>
      </c>
      <c r="P607" s="67"/>
    </row>
    <row r="608" spans="1:16" s="10" customFormat="1" ht="22.5" customHeight="1" x14ac:dyDescent="0.25">
      <c r="A608" s="8">
        <v>605</v>
      </c>
      <c r="B608" s="9">
        <v>45183</v>
      </c>
      <c r="C608" s="58" t="s">
        <v>627</v>
      </c>
      <c r="D608" s="63" t="s">
        <v>445</v>
      </c>
      <c r="E608" s="59">
        <v>1</v>
      </c>
      <c r="F608" s="59" t="s">
        <v>42</v>
      </c>
      <c r="G608" s="109" t="s">
        <v>30</v>
      </c>
      <c r="H608" s="8">
        <v>403</v>
      </c>
      <c r="I608" s="350">
        <v>300000</v>
      </c>
      <c r="J608" s="350">
        <f t="shared" si="25"/>
        <v>300000</v>
      </c>
      <c r="K608" s="125" t="s">
        <v>1190</v>
      </c>
      <c r="L608" s="67"/>
      <c r="M608" s="67"/>
      <c r="N608" s="67">
        <f t="shared" si="24"/>
        <v>0</v>
      </c>
      <c r="P608" s="67"/>
    </row>
    <row r="609" spans="1:16" s="10" customFormat="1" ht="22.5" customHeight="1" x14ac:dyDescent="0.25">
      <c r="A609" s="8">
        <v>606</v>
      </c>
      <c r="B609" s="9">
        <v>45183</v>
      </c>
      <c r="C609" s="58" t="s">
        <v>1191</v>
      </c>
      <c r="D609" s="63" t="s">
        <v>50</v>
      </c>
      <c r="E609" s="59">
        <v>1</v>
      </c>
      <c r="F609" s="59" t="s">
        <v>42</v>
      </c>
      <c r="G609" s="109" t="s">
        <v>30</v>
      </c>
      <c r="H609" s="8">
        <v>403</v>
      </c>
      <c r="I609" s="351">
        <v>380000</v>
      </c>
      <c r="J609" s="350">
        <f t="shared" si="25"/>
        <v>380000</v>
      </c>
      <c r="K609" s="125" t="s">
        <v>1190</v>
      </c>
      <c r="L609" s="67"/>
      <c r="M609" s="67"/>
      <c r="N609" s="67">
        <f t="shared" si="24"/>
        <v>0</v>
      </c>
      <c r="P609" s="67"/>
    </row>
    <row r="610" spans="1:16" s="10" customFormat="1" ht="22.5" hidden="1" customHeight="1" x14ac:dyDescent="0.25">
      <c r="A610" s="8">
        <v>607</v>
      </c>
      <c r="B610" s="9">
        <v>45183</v>
      </c>
      <c r="C610" s="58" t="s">
        <v>1192</v>
      </c>
      <c r="D610" s="63" t="s">
        <v>117</v>
      </c>
      <c r="E610" s="59">
        <v>8</v>
      </c>
      <c r="F610" s="59" t="s">
        <v>46</v>
      </c>
      <c r="G610" s="109" t="s">
        <v>18</v>
      </c>
      <c r="H610" s="8">
        <v>0</v>
      </c>
      <c r="I610" s="350">
        <v>12500</v>
      </c>
      <c r="J610" s="350">
        <f t="shared" si="25"/>
        <v>100000</v>
      </c>
      <c r="K610" s="125"/>
      <c r="L610" s="67"/>
      <c r="M610" s="67"/>
      <c r="N610" s="67">
        <f t="shared" si="24"/>
        <v>0</v>
      </c>
      <c r="P610" s="67"/>
    </row>
    <row r="611" spans="1:16" s="10" customFormat="1" ht="22.5" hidden="1" customHeight="1" x14ac:dyDescent="0.25">
      <c r="A611" s="8">
        <v>608</v>
      </c>
      <c r="B611" s="9">
        <v>45183</v>
      </c>
      <c r="C611" s="57" t="s">
        <v>1193</v>
      </c>
      <c r="D611" s="63" t="s">
        <v>24</v>
      </c>
      <c r="E611" s="59">
        <v>1</v>
      </c>
      <c r="F611" s="59" t="s">
        <v>43</v>
      </c>
      <c r="G611" s="60" t="s">
        <v>1879</v>
      </c>
      <c r="H611" s="8">
        <v>140</v>
      </c>
      <c r="I611" s="350">
        <v>110000</v>
      </c>
      <c r="J611" s="350">
        <f t="shared" si="25"/>
        <v>110000</v>
      </c>
      <c r="K611" s="125" t="s">
        <v>1194</v>
      </c>
      <c r="L611" s="67"/>
      <c r="M611" s="67"/>
      <c r="N611" s="67">
        <f t="shared" si="24"/>
        <v>0</v>
      </c>
      <c r="P611" s="67"/>
    </row>
    <row r="612" spans="1:16" s="10" customFormat="1" ht="22.5" hidden="1" customHeight="1" x14ac:dyDescent="0.25">
      <c r="A612" s="8">
        <v>609</v>
      </c>
      <c r="B612" s="9">
        <v>45183</v>
      </c>
      <c r="C612" s="58" t="s">
        <v>1195</v>
      </c>
      <c r="D612" s="63" t="s">
        <v>77</v>
      </c>
      <c r="E612" s="101" t="s">
        <v>109</v>
      </c>
      <c r="F612" s="101" t="s">
        <v>42</v>
      </c>
      <c r="G612" s="60" t="s">
        <v>1879</v>
      </c>
      <c r="H612" s="8">
        <v>140</v>
      </c>
      <c r="I612" s="356">
        <v>78000</v>
      </c>
      <c r="J612" s="350">
        <f t="shared" si="25"/>
        <v>78000</v>
      </c>
      <c r="K612" s="125" t="s">
        <v>1194</v>
      </c>
      <c r="L612" s="67"/>
      <c r="M612" s="67"/>
      <c r="N612" s="67">
        <f t="shared" si="24"/>
        <v>0</v>
      </c>
      <c r="P612" s="67"/>
    </row>
    <row r="613" spans="1:16" s="10" customFormat="1" ht="22.5" hidden="1" customHeight="1" x14ac:dyDescent="0.25">
      <c r="A613" s="8">
        <v>610</v>
      </c>
      <c r="B613" s="9">
        <v>45183</v>
      </c>
      <c r="C613" s="58" t="s">
        <v>761</v>
      </c>
      <c r="D613" s="63" t="s">
        <v>620</v>
      </c>
      <c r="E613" s="59">
        <v>7.75</v>
      </c>
      <c r="F613" s="59" t="s">
        <v>46</v>
      </c>
      <c r="G613" s="60" t="s">
        <v>1879</v>
      </c>
      <c r="H613" s="8">
        <v>140</v>
      </c>
      <c r="I613" s="350">
        <v>17500</v>
      </c>
      <c r="J613" s="350">
        <f t="shared" si="25"/>
        <v>135625</v>
      </c>
      <c r="K613" s="125" t="s">
        <v>1194</v>
      </c>
      <c r="L613" s="67"/>
      <c r="M613" s="67"/>
      <c r="N613" s="67">
        <f t="shared" si="24"/>
        <v>0</v>
      </c>
      <c r="P613" s="67"/>
    </row>
    <row r="614" spans="1:16" s="10" customFormat="1" ht="22.5" customHeight="1" x14ac:dyDescent="0.25">
      <c r="A614" s="8">
        <v>611</v>
      </c>
      <c r="B614" s="9">
        <v>45183</v>
      </c>
      <c r="C614" s="58" t="s">
        <v>1196</v>
      </c>
      <c r="D614" s="63" t="s">
        <v>478</v>
      </c>
      <c r="E614" s="59">
        <v>1</v>
      </c>
      <c r="F614" s="142" t="s">
        <v>42</v>
      </c>
      <c r="G614" s="109" t="s">
        <v>594</v>
      </c>
      <c r="H614" s="8">
        <v>113</v>
      </c>
      <c r="I614" s="350">
        <v>185000</v>
      </c>
      <c r="J614" s="350">
        <f t="shared" si="25"/>
        <v>185000</v>
      </c>
      <c r="K614" s="125" t="s">
        <v>1138</v>
      </c>
      <c r="L614" s="67"/>
      <c r="M614" s="67"/>
      <c r="N614" s="67">
        <f t="shared" si="24"/>
        <v>0</v>
      </c>
      <c r="P614" s="67"/>
    </row>
    <row r="615" spans="1:16" s="10" customFormat="1" ht="22.5" customHeight="1" x14ac:dyDescent="0.25">
      <c r="A615" s="8">
        <v>612</v>
      </c>
      <c r="B615" s="9">
        <v>45183</v>
      </c>
      <c r="C615" s="58" t="s">
        <v>577</v>
      </c>
      <c r="D615" s="63" t="s">
        <v>478</v>
      </c>
      <c r="E615" s="59">
        <v>1</v>
      </c>
      <c r="F615" s="59" t="s">
        <v>42</v>
      </c>
      <c r="G615" s="109" t="s">
        <v>594</v>
      </c>
      <c r="H615" s="8">
        <v>113</v>
      </c>
      <c r="I615" s="350">
        <v>225000</v>
      </c>
      <c r="J615" s="350">
        <f t="shared" si="25"/>
        <v>225000</v>
      </c>
      <c r="K615" s="125" t="s">
        <v>1138</v>
      </c>
      <c r="L615" s="67"/>
      <c r="M615" s="67"/>
      <c r="N615" s="67">
        <f t="shared" si="24"/>
        <v>0</v>
      </c>
      <c r="P615" s="67"/>
    </row>
    <row r="616" spans="1:16" s="10" customFormat="1" ht="22.5" customHeight="1" x14ac:dyDescent="0.25">
      <c r="A616" s="8">
        <v>613</v>
      </c>
      <c r="B616" s="9">
        <v>45183</v>
      </c>
      <c r="C616" s="62" t="s">
        <v>455</v>
      </c>
      <c r="D616" s="63" t="s">
        <v>96</v>
      </c>
      <c r="E616" s="59">
        <v>1</v>
      </c>
      <c r="F616" s="59" t="s">
        <v>42</v>
      </c>
      <c r="G616" s="109" t="s">
        <v>594</v>
      </c>
      <c r="H616" s="8">
        <v>113</v>
      </c>
      <c r="I616" s="350">
        <v>30000</v>
      </c>
      <c r="J616" s="350">
        <f t="shared" si="25"/>
        <v>30000</v>
      </c>
      <c r="K616" s="125" t="s">
        <v>1138</v>
      </c>
      <c r="L616" s="67"/>
      <c r="M616" s="67"/>
      <c r="N616" s="67">
        <f t="shared" si="24"/>
        <v>0</v>
      </c>
      <c r="P616" s="67"/>
    </row>
    <row r="617" spans="1:16" s="10" customFormat="1" ht="22.5" customHeight="1" x14ac:dyDescent="0.25">
      <c r="A617" s="8">
        <v>614</v>
      </c>
      <c r="B617" s="9">
        <v>45183</v>
      </c>
      <c r="C617" s="58" t="s">
        <v>1197</v>
      </c>
      <c r="D617" s="63" t="s">
        <v>97</v>
      </c>
      <c r="E617" s="59">
        <v>1</v>
      </c>
      <c r="F617" s="174" t="s">
        <v>42</v>
      </c>
      <c r="G617" s="109" t="s">
        <v>594</v>
      </c>
      <c r="H617" s="8">
        <v>113</v>
      </c>
      <c r="I617" s="350">
        <v>12500</v>
      </c>
      <c r="J617" s="350">
        <f t="shared" si="25"/>
        <v>12500</v>
      </c>
      <c r="K617" s="125" t="s">
        <v>1138</v>
      </c>
      <c r="L617" s="67"/>
      <c r="M617" s="67"/>
      <c r="N617" s="67">
        <f t="shared" si="24"/>
        <v>0</v>
      </c>
      <c r="P617" s="67"/>
    </row>
    <row r="618" spans="1:16" s="10" customFormat="1" ht="22.5" customHeight="1" x14ac:dyDescent="0.25">
      <c r="A618" s="8">
        <v>615</v>
      </c>
      <c r="B618" s="9">
        <v>45183</v>
      </c>
      <c r="C618" s="57" t="s">
        <v>358</v>
      </c>
      <c r="D618" s="63" t="s">
        <v>359</v>
      </c>
      <c r="E618" s="59">
        <v>1</v>
      </c>
      <c r="F618" s="142" t="s">
        <v>42</v>
      </c>
      <c r="G618" s="109" t="s">
        <v>594</v>
      </c>
      <c r="H618" s="8">
        <v>113</v>
      </c>
      <c r="I618" s="350">
        <v>45000</v>
      </c>
      <c r="J618" s="350">
        <f t="shared" si="25"/>
        <v>45000</v>
      </c>
      <c r="K618" s="125" t="s">
        <v>1138</v>
      </c>
      <c r="L618" s="67"/>
      <c r="M618" s="67"/>
      <c r="N618" s="67">
        <f t="shared" si="24"/>
        <v>0</v>
      </c>
      <c r="P618" s="67"/>
    </row>
    <row r="619" spans="1:16" s="10" customFormat="1" ht="22.5" customHeight="1" x14ac:dyDescent="0.25">
      <c r="A619" s="8">
        <v>616</v>
      </c>
      <c r="B619" s="9">
        <v>45183</v>
      </c>
      <c r="C619" s="58" t="s">
        <v>1198</v>
      </c>
      <c r="D619" s="63" t="s">
        <v>96</v>
      </c>
      <c r="E619" s="8">
        <v>1</v>
      </c>
      <c r="F619" s="59" t="s">
        <v>42</v>
      </c>
      <c r="G619" s="109" t="s">
        <v>594</v>
      </c>
      <c r="H619" s="8">
        <v>113</v>
      </c>
      <c r="I619" s="350">
        <v>1400000</v>
      </c>
      <c r="J619" s="350">
        <f t="shared" si="25"/>
        <v>1400000</v>
      </c>
      <c r="K619" s="125" t="s">
        <v>1138</v>
      </c>
      <c r="L619" s="67"/>
      <c r="M619" s="67"/>
      <c r="N619" s="67">
        <f t="shared" si="24"/>
        <v>0</v>
      </c>
      <c r="P619" s="67"/>
    </row>
    <row r="620" spans="1:16" s="10" customFormat="1" ht="22.5" customHeight="1" x14ac:dyDescent="0.25">
      <c r="A620" s="8">
        <v>617</v>
      </c>
      <c r="B620" s="9">
        <v>45183</v>
      </c>
      <c r="C620" s="58" t="s">
        <v>1199</v>
      </c>
      <c r="D620" s="63" t="s">
        <v>440</v>
      </c>
      <c r="E620" s="59">
        <v>1</v>
      </c>
      <c r="F620" s="59" t="s">
        <v>206</v>
      </c>
      <c r="G620" s="109" t="s">
        <v>594</v>
      </c>
      <c r="H620" s="8">
        <v>113</v>
      </c>
      <c r="I620" s="350">
        <v>4192500</v>
      </c>
      <c r="J620" s="350">
        <f t="shared" si="25"/>
        <v>4192500</v>
      </c>
      <c r="K620" s="125" t="s">
        <v>1138</v>
      </c>
      <c r="L620" s="67"/>
      <c r="M620" s="67"/>
      <c r="N620" s="67">
        <f t="shared" si="24"/>
        <v>0</v>
      </c>
      <c r="P620" s="67"/>
    </row>
    <row r="621" spans="1:16" s="10" customFormat="1" ht="22.5" customHeight="1" x14ac:dyDescent="0.25">
      <c r="A621" s="8">
        <v>618</v>
      </c>
      <c r="B621" s="9">
        <v>45183</v>
      </c>
      <c r="C621" s="58" t="s">
        <v>1200</v>
      </c>
      <c r="D621" s="63" t="s">
        <v>456</v>
      </c>
      <c r="E621" s="101" t="s">
        <v>109</v>
      </c>
      <c r="F621" s="101" t="s">
        <v>42</v>
      </c>
      <c r="G621" s="109" t="s">
        <v>16</v>
      </c>
      <c r="H621" s="8" t="s">
        <v>700</v>
      </c>
      <c r="I621" s="356">
        <v>175000</v>
      </c>
      <c r="J621" s="350">
        <f t="shared" si="25"/>
        <v>175000</v>
      </c>
      <c r="K621" s="125"/>
      <c r="L621" s="67"/>
      <c r="M621" s="67"/>
      <c r="N621" s="67">
        <f t="shared" si="24"/>
        <v>0</v>
      </c>
      <c r="P621" s="67"/>
    </row>
    <row r="622" spans="1:16" s="10" customFormat="1" ht="22.5" customHeight="1" x14ac:dyDescent="0.25">
      <c r="A622" s="8">
        <v>619</v>
      </c>
      <c r="B622" s="9">
        <v>45183</v>
      </c>
      <c r="C622" s="58" t="s">
        <v>1201</v>
      </c>
      <c r="D622" s="63" t="s">
        <v>456</v>
      </c>
      <c r="E622" s="101" t="s">
        <v>109</v>
      </c>
      <c r="F622" s="101" t="s">
        <v>42</v>
      </c>
      <c r="G622" s="109" t="s">
        <v>16</v>
      </c>
      <c r="H622" s="8" t="s">
        <v>700</v>
      </c>
      <c r="I622" s="350">
        <v>75000</v>
      </c>
      <c r="J622" s="350">
        <f t="shared" si="25"/>
        <v>75000</v>
      </c>
      <c r="K622" s="63"/>
      <c r="L622" s="67"/>
      <c r="M622" s="67"/>
      <c r="N622" s="67">
        <f t="shared" si="24"/>
        <v>0</v>
      </c>
      <c r="P622" s="67"/>
    </row>
    <row r="623" spans="1:16" s="10" customFormat="1" ht="22.5" hidden="1" customHeight="1" x14ac:dyDescent="0.25">
      <c r="A623" s="8">
        <v>620</v>
      </c>
      <c r="B623" s="9">
        <v>45183</v>
      </c>
      <c r="C623" s="58" t="s">
        <v>1197</v>
      </c>
      <c r="D623" s="63" t="s">
        <v>97</v>
      </c>
      <c r="E623" s="59">
        <v>1</v>
      </c>
      <c r="F623" s="174" t="s">
        <v>42</v>
      </c>
      <c r="G623" s="109" t="s">
        <v>536</v>
      </c>
      <c r="H623" s="8">
        <v>2</v>
      </c>
      <c r="I623" s="350">
        <v>12500</v>
      </c>
      <c r="J623" s="350">
        <f t="shared" si="25"/>
        <v>12500</v>
      </c>
      <c r="K623" s="63"/>
      <c r="L623" s="67"/>
      <c r="M623" s="67"/>
      <c r="N623" s="67">
        <f t="shared" si="24"/>
        <v>0</v>
      </c>
      <c r="P623" s="67"/>
    </row>
    <row r="624" spans="1:16" s="10" customFormat="1" ht="22.5" hidden="1" customHeight="1" x14ac:dyDescent="0.25">
      <c r="A624" s="8">
        <v>621</v>
      </c>
      <c r="B624" s="9">
        <v>45183</v>
      </c>
      <c r="C624" s="57" t="s">
        <v>358</v>
      </c>
      <c r="D624" s="63" t="s">
        <v>359</v>
      </c>
      <c r="E624" s="59">
        <v>1</v>
      </c>
      <c r="F624" s="142" t="s">
        <v>42</v>
      </c>
      <c r="G624" s="109" t="s">
        <v>536</v>
      </c>
      <c r="H624" s="8">
        <v>2</v>
      </c>
      <c r="I624" s="350">
        <v>45000</v>
      </c>
      <c r="J624" s="350">
        <f t="shared" si="25"/>
        <v>45000</v>
      </c>
      <c r="K624" s="63"/>
      <c r="L624" s="67"/>
      <c r="M624" s="67"/>
      <c r="N624" s="67">
        <f t="shared" si="24"/>
        <v>0</v>
      </c>
      <c r="P624" s="67"/>
    </row>
    <row r="625" spans="1:16" s="10" customFormat="1" ht="22.5" hidden="1" customHeight="1" x14ac:dyDescent="0.25">
      <c r="A625" s="8">
        <v>622</v>
      </c>
      <c r="B625" s="9">
        <v>45183</v>
      </c>
      <c r="C625" s="57" t="s">
        <v>237</v>
      </c>
      <c r="D625" s="63" t="s">
        <v>238</v>
      </c>
      <c r="E625" s="100" t="s">
        <v>109</v>
      </c>
      <c r="F625" s="101" t="s">
        <v>42</v>
      </c>
      <c r="G625" s="109" t="s">
        <v>536</v>
      </c>
      <c r="H625" s="8">
        <v>2</v>
      </c>
      <c r="I625" s="350">
        <v>227000</v>
      </c>
      <c r="J625" s="350">
        <f t="shared" si="25"/>
        <v>227000</v>
      </c>
      <c r="K625" s="63"/>
      <c r="L625" s="67"/>
      <c r="M625" s="67"/>
      <c r="N625" s="67">
        <f t="shared" si="24"/>
        <v>0</v>
      </c>
      <c r="P625" s="67"/>
    </row>
    <row r="626" spans="1:16" s="10" customFormat="1" ht="22.5" customHeight="1" x14ac:dyDescent="0.25">
      <c r="A626" s="8">
        <v>623</v>
      </c>
      <c r="B626" s="9">
        <v>45183</v>
      </c>
      <c r="C626" s="58" t="s">
        <v>1202</v>
      </c>
      <c r="D626" s="63" t="s">
        <v>1203</v>
      </c>
      <c r="E626" s="59">
        <v>1</v>
      </c>
      <c r="F626" s="59" t="s">
        <v>42</v>
      </c>
      <c r="G626" s="109" t="s">
        <v>106</v>
      </c>
      <c r="H626" s="8">
        <v>119</v>
      </c>
      <c r="I626" s="354">
        <v>800000</v>
      </c>
      <c r="J626" s="350">
        <f t="shared" si="25"/>
        <v>800000</v>
      </c>
      <c r="K626" s="63" t="s">
        <v>1204</v>
      </c>
      <c r="L626" s="67" t="s">
        <v>1835</v>
      </c>
      <c r="M626" s="67"/>
      <c r="N626" s="67" t="e">
        <f t="shared" si="24"/>
        <v>#VALUE!</v>
      </c>
      <c r="P626" s="67"/>
    </row>
    <row r="627" spans="1:16" s="10" customFormat="1" ht="22.5" customHeight="1" x14ac:dyDescent="0.25">
      <c r="A627" s="8">
        <v>624</v>
      </c>
      <c r="B627" s="9">
        <v>45183</v>
      </c>
      <c r="C627" s="58" t="s">
        <v>1202</v>
      </c>
      <c r="D627" s="63" t="s">
        <v>1205</v>
      </c>
      <c r="E627" s="59">
        <v>1</v>
      </c>
      <c r="F627" s="59" t="s">
        <v>42</v>
      </c>
      <c r="G627" s="109" t="s">
        <v>106</v>
      </c>
      <c r="H627" s="8">
        <v>119</v>
      </c>
      <c r="I627" s="354">
        <v>800000</v>
      </c>
      <c r="J627" s="350">
        <f t="shared" si="25"/>
        <v>800000</v>
      </c>
      <c r="K627" s="63" t="s">
        <v>1204</v>
      </c>
      <c r="L627" s="67" t="s">
        <v>1835</v>
      </c>
      <c r="M627" s="67"/>
      <c r="N627" s="67" t="e">
        <f t="shared" si="24"/>
        <v>#VALUE!</v>
      </c>
      <c r="P627" s="67"/>
    </row>
    <row r="628" spans="1:16" s="10" customFormat="1" ht="22.5" customHeight="1" x14ac:dyDescent="0.25">
      <c r="A628" s="8">
        <v>625</v>
      </c>
      <c r="B628" s="9">
        <v>45183</v>
      </c>
      <c r="C628" s="58" t="s">
        <v>1206</v>
      </c>
      <c r="D628" s="63" t="s">
        <v>55</v>
      </c>
      <c r="E628" s="59">
        <v>2</v>
      </c>
      <c r="F628" s="142" t="s">
        <v>101</v>
      </c>
      <c r="G628" s="109" t="s">
        <v>594</v>
      </c>
      <c r="H628" s="8">
        <v>113</v>
      </c>
      <c r="I628" s="350">
        <v>12000</v>
      </c>
      <c r="J628" s="350">
        <f t="shared" si="25"/>
        <v>24000</v>
      </c>
      <c r="K628" s="63"/>
      <c r="L628" s="67"/>
      <c r="M628" s="67"/>
      <c r="N628" s="67">
        <f t="shared" si="24"/>
        <v>0</v>
      </c>
      <c r="P628" s="67"/>
    </row>
    <row r="629" spans="1:16" s="10" customFormat="1" ht="22.5" hidden="1" customHeight="1" x14ac:dyDescent="0.25">
      <c r="A629" s="8">
        <v>626</v>
      </c>
      <c r="B629" s="9">
        <v>45183</v>
      </c>
      <c r="C629" s="58" t="s">
        <v>1207</v>
      </c>
      <c r="D629" s="63" t="s">
        <v>24</v>
      </c>
      <c r="E629" s="59">
        <v>1</v>
      </c>
      <c r="F629" s="59" t="s">
        <v>42</v>
      </c>
      <c r="G629" s="60" t="s">
        <v>575</v>
      </c>
      <c r="H629" s="195" t="s">
        <v>711</v>
      </c>
      <c r="I629" s="350">
        <v>100000</v>
      </c>
      <c r="J629" s="350">
        <f t="shared" si="25"/>
        <v>100000</v>
      </c>
      <c r="K629" s="125" t="s">
        <v>1208</v>
      </c>
      <c r="L629" s="67"/>
      <c r="M629" s="67"/>
      <c r="N629" s="67">
        <f t="shared" si="24"/>
        <v>0</v>
      </c>
      <c r="P629" s="67"/>
    </row>
    <row r="630" spans="1:16" s="10" customFormat="1" ht="22.5" hidden="1" customHeight="1" x14ac:dyDescent="0.25">
      <c r="A630" s="8">
        <v>627</v>
      </c>
      <c r="B630" s="9">
        <v>45183</v>
      </c>
      <c r="C630" s="57" t="s">
        <v>64</v>
      </c>
      <c r="D630" s="63" t="s">
        <v>152</v>
      </c>
      <c r="E630" s="59">
        <v>20</v>
      </c>
      <c r="F630" s="142" t="s">
        <v>41</v>
      </c>
      <c r="G630" s="60" t="s">
        <v>32</v>
      </c>
      <c r="H630" s="8">
        <v>3</v>
      </c>
      <c r="I630" s="350">
        <v>38000</v>
      </c>
      <c r="J630" s="350">
        <f t="shared" si="25"/>
        <v>760000</v>
      </c>
      <c r="K630" s="286" t="s">
        <v>1209</v>
      </c>
      <c r="L630" s="67"/>
      <c r="M630" s="67"/>
      <c r="N630" s="67">
        <f t="shared" si="24"/>
        <v>0</v>
      </c>
      <c r="P630" s="67"/>
    </row>
    <row r="631" spans="1:16" s="10" customFormat="1" ht="22.5" hidden="1" customHeight="1" x14ac:dyDescent="0.25">
      <c r="A631" s="8">
        <v>628</v>
      </c>
      <c r="B631" s="9">
        <v>45183</v>
      </c>
      <c r="C631" s="58" t="s">
        <v>1749</v>
      </c>
      <c r="D631" s="63" t="s">
        <v>1210</v>
      </c>
      <c r="E631" s="59">
        <v>1</v>
      </c>
      <c r="F631" s="142" t="s">
        <v>42</v>
      </c>
      <c r="G631" s="59" t="s">
        <v>533</v>
      </c>
      <c r="H631" s="195" t="s">
        <v>1765</v>
      </c>
      <c r="I631" s="350">
        <v>1150000</v>
      </c>
      <c r="J631" s="350">
        <f t="shared" si="25"/>
        <v>1150000</v>
      </c>
      <c r="K631" s="286" t="s">
        <v>1209</v>
      </c>
      <c r="L631" s="67" t="s">
        <v>1750</v>
      </c>
      <c r="M631" s="67"/>
      <c r="N631" s="67" t="e">
        <f t="shared" si="24"/>
        <v>#VALUE!</v>
      </c>
      <c r="P631" s="67"/>
    </row>
    <row r="632" spans="1:16" s="10" customFormat="1" ht="22.5" hidden="1" customHeight="1" x14ac:dyDescent="0.25">
      <c r="A632" s="8">
        <v>629</v>
      </c>
      <c r="B632" s="9">
        <v>45183</v>
      </c>
      <c r="C632" s="58" t="s">
        <v>1749</v>
      </c>
      <c r="D632" s="63" t="s">
        <v>1211</v>
      </c>
      <c r="E632" s="59">
        <v>1</v>
      </c>
      <c r="F632" s="59" t="s">
        <v>42</v>
      </c>
      <c r="G632" s="59" t="s">
        <v>533</v>
      </c>
      <c r="H632" s="195" t="s">
        <v>1765</v>
      </c>
      <c r="I632" s="350">
        <v>1150000</v>
      </c>
      <c r="J632" s="350">
        <f t="shared" si="25"/>
        <v>1150000</v>
      </c>
      <c r="K632" s="286" t="s">
        <v>1209</v>
      </c>
      <c r="L632" s="67" t="s">
        <v>1750</v>
      </c>
      <c r="M632" s="67"/>
      <c r="N632" s="367">
        <f>O632-P632</f>
        <v>0</v>
      </c>
      <c r="O632" s="367">
        <f>SUM(J597:J632)</f>
        <v>16366325</v>
      </c>
      <c r="P632" s="367">
        <f>'[2]14 SEPTEMBER 2023'!$Z$46</f>
        <v>16366325</v>
      </c>
    </row>
    <row r="633" spans="1:16" s="10" customFormat="1" ht="22.5" hidden="1" customHeight="1" x14ac:dyDescent="0.25">
      <c r="A633" s="8">
        <v>630</v>
      </c>
      <c r="B633" s="9">
        <v>45184</v>
      </c>
      <c r="C633" s="58" t="s">
        <v>1212</v>
      </c>
      <c r="D633" s="63" t="s">
        <v>62</v>
      </c>
      <c r="E633" s="59">
        <v>10</v>
      </c>
      <c r="F633" s="59" t="s">
        <v>42</v>
      </c>
      <c r="G633" s="109" t="s">
        <v>536</v>
      </c>
      <c r="H633" s="8">
        <v>2</v>
      </c>
      <c r="I633" s="350">
        <v>5200</v>
      </c>
      <c r="J633" s="350">
        <f t="shared" si="25"/>
        <v>52000</v>
      </c>
      <c r="K633" s="125"/>
      <c r="L633" s="67"/>
      <c r="M633" s="67"/>
      <c r="N633" s="67">
        <f t="shared" si="24"/>
        <v>0</v>
      </c>
      <c r="P633" s="67"/>
    </row>
    <row r="634" spans="1:16" s="10" customFormat="1" ht="22.5" hidden="1" customHeight="1" x14ac:dyDescent="0.25">
      <c r="A634" s="8">
        <v>631</v>
      </c>
      <c r="B634" s="9">
        <v>45184</v>
      </c>
      <c r="C634" s="57" t="s">
        <v>1817</v>
      </c>
      <c r="D634" s="63" t="s">
        <v>38</v>
      </c>
      <c r="E634" s="59">
        <v>4</v>
      </c>
      <c r="F634" s="59" t="s">
        <v>41</v>
      </c>
      <c r="G634" s="109" t="s">
        <v>536</v>
      </c>
      <c r="H634" s="8">
        <v>2</v>
      </c>
      <c r="I634" s="350">
        <v>40000</v>
      </c>
      <c r="J634" s="350">
        <f t="shared" si="25"/>
        <v>160000</v>
      </c>
      <c r="K634" s="125"/>
      <c r="L634" s="67"/>
      <c r="M634" s="67"/>
      <c r="N634" s="67">
        <f t="shared" si="24"/>
        <v>0</v>
      </c>
      <c r="P634" s="67"/>
    </row>
    <row r="635" spans="1:16" s="10" customFormat="1" ht="22.5" customHeight="1" x14ac:dyDescent="0.25">
      <c r="A635" s="8">
        <v>632</v>
      </c>
      <c r="B635" s="9">
        <v>45184</v>
      </c>
      <c r="C635" s="58" t="s">
        <v>1213</v>
      </c>
      <c r="D635" s="63" t="s">
        <v>1076</v>
      </c>
      <c r="E635" s="59">
        <v>1</v>
      </c>
      <c r="F635" s="59" t="s">
        <v>42</v>
      </c>
      <c r="G635" s="109" t="s">
        <v>30</v>
      </c>
      <c r="H635" s="8">
        <v>403</v>
      </c>
      <c r="I635" s="350">
        <v>85000</v>
      </c>
      <c r="J635" s="350">
        <f t="shared" si="25"/>
        <v>85000</v>
      </c>
      <c r="K635" s="125"/>
      <c r="L635" s="67"/>
      <c r="M635" s="67"/>
      <c r="N635" s="67">
        <f t="shared" si="24"/>
        <v>0</v>
      </c>
      <c r="P635" s="67"/>
    </row>
    <row r="636" spans="1:16" s="10" customFormat="1" ht="22.5" customHeight="1" x14ac:dyDescent="0.25">
      <c r="A636" s="8">
        <v>633</v>
      </c>
      <c r="B636" s="9">
        <v>45184</v>
      </c>
      <c r="C636" s="58" t="s">
        <v>1214</v>
      </c>
      <c r="D636" s="63" t="s">
        <v>1076</v>
      </c>
      <c r="E636" s="59">
        <v>2</v>
      </c>
      <c r="F636" s="59" t="s">
        <v>42</v>
      </c>
      <c r="G636" s="109" t="s">
        <v>30</v>
      </c>
      <c r="H636" s="8">
        <v>403</v>
      </c>
      <c r="I636" s="350">
        <v>5000</v>
      </c>
      <c r="J636" s="350">
        <f t="shared" si="25"/>
        <v>10000</v>
      </c>
      <c r="K636" s="125"/>
      <c r="L636" s="67"/>
      <c r="M636" s="67"/>
      <c r="N636" s="67">
        <f t="shared" ref="N636:N699" si="26">L636-M636</f>
        <v>0</v>
      </c>
      <c r="P636" s="67"/>
    </row>
    <row r="637" spans="1:16" s="10" customFormat="1" ht="22.5" hidden="1" customHeight="1" x14ac:dyDescent="0.25">
      <c r="A637" s="8">
        <v>634</v>
      </c>
      <c r="B637" s="9">
        <v>45184</v>
      </c>
      <c r="C637" s="58" t="s">
        <v>58</v>
      </c>
      <c r="D637" s="63" t="s">
        <v>59</v>
      </c>
      <c r="E637" s="59">
        <v>2</v>
      </c>
      <c r="F637" s="59" t="s">
        <v>41</v>
      </c>
      <c r="G637" s="109" t="s">
        <v>67</v>
      </c>
      <c r="H637" s="8">
        <v>1</v>
      </c>
      <c r="I637" s="351">
        <v>29000</v>
      </c>
      <c r="J637" s="350">
        <f t="shared" si="25"/>
        <v>58000</v>
      </c>
      <c r="K637" s="125"/>
      <c r="L637" s="67"/>
      <c r="M637" s="67"/>
      <c r="N637" s="67">
        <f t="shared" si="26"/>
        <v>0</v>
      </c>
      <c r="P637" s="67"/>
    </row>
    <row r="638" spans="1:16" s="10" customFormat="1" ht="22.5" hidden="1" customHeight="1" x14ac:dyDescent="0.25">
      <c r="A638" s="8">
        <v>635</v>
      </c>
      <c r="B638" s="9">
        <v>45184</v>
      </c>
      <c r="C638" s="57" t="s">
        <v>81</v>
      </c>
      <c r="D638" s="89" t="s">
        <v>72</v>
      </c>
      <c r="E638" s="59">
        <v>3</v>
      </c>
      <c r="F638" s="59" t="s">
        <v>41</v>
      </c>
      <c r="G638" s="109" t="s">
        <v>67</v>
      </c>
      <c r="H638" s="8">
        <v>1</v>
      </c>
      <c r="I638" s="350">
        <v>31000</v>
      </c>
      <c r="J638" s="350">
        <f t="shared" si="25"/>
        <v>93000</v>
      </c>
      <c r="K638" s="125"/>
      <c r="L638" s="67"/>
      <c r="M638" s="67"/>
      <c r="N638" s="67">
        <f t="shared" si="26"/>
        <v>0</v>
      </c>
      <c r="P638" s="67"/>
    </row>
    <row r="639" spans="1:16" s="10" customFormat="1" ht="22.5" hidden="1" customHeight="1" x14ac:dyDescent="0.25">
      <c r="A639" s="8">
        <v>636</v>
      </c>
      <c r="B639" s="9">
        <v>45184</v>
      </c>
      <c r="C639" s="58" t="s">
        <v>48</v>
      </c>
      <c r="D639" s="63" t="s">
        <v>20</v>
      </c>
      <c r="E639" s="59">
        <v>1</v>
      </c>
      <c r="F639" s="59" t="s">
        <v>41</v>
      </c>
      <c r="G639" s="109" t="s">
        <v>67</v>
      </c>
      <c r="H639" s="8">
        <v>1</v>
      </c>
      <c r="I639" s="350">
        <v>32100</v>
      </c>
      <c r="J639" s="350">
        <f t="shared" si="25"/>
        <v>32100</v>
      </c>
      <c r="K639" s="125"/>
      <c r="L639" s="67"/>
      <c r="M639" s="67"/>
      <c r="N639" s="67">
        <f t="shared" si="26"/>
        <v>0</v>
      </c>
      <c r="P639" s="67"/>
    </row>
    <row r="640" spans="1:16" s="10" customFormat="1" ht="22.5" customHeight="1" x14ac:dyDescent="0.25">
      <c r="A640" s="8">
        <v>637</v>
      </c>
      <c r="B640" s="9">
        <v>45184</v>
      </c>
      <c r="C640" s="58" t="s">
        <v>48</v>
      </c>
      <c r="D640" s="63" t="s">
        <v>20</v>
      </c>
      <c r="E640" s="59">
        <v>3</v>
      </c>
      <c r="F640" s="59" t="s">
        <v>41</v>
      </c>
      <c r="G640" s="109" t="s">
        <v>34</v>
      </c>
      <c r="H640" s="8">
        <v>404</v>
      </c>
      <c r="I640" s="350">
        <v>32100</v>
      </c>
      <c r="J640" s="350">
        <f t="shared" si="25"/>
        <v>96300</v>
      </c>
      <c r="K640" s="125"/>
      <c r="L640" s="105"/>
      <c r="M640" s="67"/>
      <c r="N640" s="67">
        <f t="shared" si="26"/>
        <v>0</v>
      </c>
      <c r="P640" s="67"/>
    </row>
    <row r="641" spans="1:16" s="10" customFormat="1" ht="22.5" customHeight="1" x14ac:dyDescent="0.25">
      <c r="A641" s="8">
        <v>638</v>
      </c>
      <c r="B641" s="9">
        <v>45184</v>
      </c>
      <c r="C641" s="58" t="s">
        <v>460</v>
      </c>
      <c r="D641" s="63" t="s">
        <v>456</v>
      </c>
      <c r="E641" s="59">
        <v>1</v>
      </c>
      <c r="F641" s="59" t="s">
        <v>42</v>
      </c>
      <c r="G641" s="109" t="s">
        <v>106</v>
      </c>
      <c r="H641" s="8">
        <v>119</v>
      </c>
      <c r="I641" s="350">
        <v>550000</v>
      </c>
      <c r="J641" s="350">
        <f t="shared" si="25"/>
        <v>550000</v>
      </c>
      <c r="K641" s="125" t="s">
        <v>1215</v>
      </c>
      <c r="L641" s="105"/>
      <c r="M641" s="67"/>
      <c r="N641" s="67">
        <f t="shared" si="26"/>
        <v>0</v>
      </c>
      <c r="P641" s="67"/>
    </row>
    <row r="642" spans="1:16" s="10" customFormat="1" ht="22.5" customHeight="1" x14ac:dyDescent="0.25">
      <c r="A642" s="8">
        <v>639</v>
      </c>
      <c r="B642" s="9">
        <v>45184</v>
      </c>
      <c r="C642" s="58" t="s">
        <v>56</v>
      </c>
      <c r="D642" s="63" t="s">
        <v>28</v>
      </c>
      <c r="E642" s="59">
        <v>0.3</v>
      </c>
      <c r="F642" s="142" t="s">
        <v>41</v>
      </c>
      <c r="G642" s="109" t="s">
        <v>26</v>
      </c>
      <c r="H642" s="8">
        <v>309</v>
      </c>
      <c r="I642" s="350">
        <v>86250</v>
      </c>
      <c r="J642" s="350">
        <f t="shared" si="25"/>
        <v>25875</v>
      </c>
      <c r="K642" s="125" t="s">
        <v>1216</v>
      </c>
      <c r="L642" s="67"/>
      <c r="M642" s="67"/>
      <c r="N642" s="67">
        <f t="shared" si="26"/>
        <v>0</v>
      </c>
      <c r="P642" s="67"/>
    </row>
    <row r="643" spans="1:16" s="10" customFormat="1" ht="22.5" customHeight="1" x14ac:dyDescent="0.25">
      <c r="A643" s="8">
        <v>640</v>
      </c>
      <c r="B643" s="9">
        <v>45184</v>
      </c>
      <c r="C643" s="57" t="s">
        <v>543</v>
      </c>
      <c r="D643" s="63" t="s">
        <v>96</v>
      </c>
      <c r="E643" s="59">
        <v>4</v>
      </c>
      <c r="F643" s="142" t="s">
        <v>42</v>
      </c>
      <c r="G643" s="109" t="s">
        <v>26</v>
      </c>
      <c r="H643" s="8">
        <v>309</v>
      </c>
      <c r="I643" s="351">
        <v>3500</v>
      </c>
      <c r="J643" s="350">
        <f t="shared" si="25"/>
        <v>14000</v>
      </c>
      <c r="K643" s="125" t="s">
        <v>1216</v>
      </c>
      <c r="L643" s="67"/>
      <c r="M643" s="67"/>
      <c r="N643" s="67">
        <f t="shared" si="26"/>
        <v>0</v>
      </c>
      <c r="P643" s="67"/>
    </row>
    <row r="644" spans="1:16" s="10" customFormat="1" ht="22.5" customHeight="1" x14ac:dyDescent="0.25">
      <c r="A644" s="8">
        <v>641</v>
      </c>
      <c r="B644" s="9">
        <v>45184</v>
      </c>
      <c r="C644" s="58" t="s">
        <v>520</v>
      </c>
      <c r="D644" s="63" t="s">
        <v>96</v>
      </c>
      <c r="E644" s="59">
        <v>4</v>
      </c>
      <c r="F644" s="59" t="s">
        <v>42</v>
      </c>
      <c r="G644" s="109" t="s">
        <v>26</v>
      </c>
      <c r="H644" s="8">
        <v>309</v>
      </c>
      <c r="I644" s="350">
        <v>10000</v>
      </c>
      <c r="J644" s="350">
        <f t="shared" si="25"/>
        <v>40000</v>
      </c>
      <c r="K644" s="125" t="s">
        <v>1216</v>
      </c>
      <c r="L644" s="67"/>
      <c r="M644" s="67"/>
      <c r="N644" s="67">
        <f t="shared" si="26"/>
        <v>0</v>
      </c>
      <c r="P644" s="67"/>
    </row>
    <row r="645" spans="1:16" s="10" customFormat="1" ht="22.5" customHeight="1" x14ac:dyDescent="0.25">
      <c r="A645" s="8">
        <v>642</v>
      </c>
      <c r="B645" s="9">
        <v>45184</v>
      </c>
      <c r="C645" s="58" t="s">
        <v>1217</v>
      </c>
      <c r="D645" s="63" t="s">
        <v>97</v>
      </c>
      <c r="E645" s="59">
        <v>1</v>
      </c>
      <c r="F645" s="59" t="s">
        <v>43</v>
      </c>
      <c r="G645" s="109" t="s">
        <v>26</v>
      </c>
      <c r="H645" s="8">
        <v>309</v>
      </c>
      <c r="I645" s="350">
        <v>475000</v>
      </c>
      <c r="J645" s="350">
        <f t="shared" si="25"/>
        <v>475000</v>
      </c>
      <c r="K645" s="125" t="s">
        <v>1216</v>
      </c>
      <c r="L645" s="67"/>
      <c r="M645" s="67"/>
      <c r="N645" s="67">
        <f t="shared" si="26"/>
        <v>0</v>
      </c>
      <c r="P645" s="67"/>
    </row>
    <row r="646" spans="1:16" s="10" customFormat="1" ht="22.5" customHeight="1" x14ac:dyDescent="0.25">
      <c r="A646" s="8">
        <v>643</v>
      </c>
      <c r="B646" s="9">
        <v>45184</v>
      </c>
      <c r="C646" s="58" t="s">
        <v>673</v>
      </c>
      <c r="D646" s="63" t="s">
        <v>113</v>
      </c>
      <c r="E646" s="59">
        <v>2</v>
      </c>
      <c r="F646" s="59" t="s">
        <v>42</v>
      </c>
      <c r="G646" s="109" t="s">
        <v>26</v>
      </c>
      <c r="H646" s="8">
        <v>309</v>
      </c>
      <c r="I646" s="350">
        <v>41125</v>
      </c>
      <c r="J646" s="350">
        <f t="shared" ref="J646:J709" si="27">I646*E646</f>
        <v>82250</v>
      </c>
      <c r="K646" s="125" t="s">
        <v>1216</v>
      </c>
      <c r="L646" s="67"/>
      <c r="M646" s="67"/>
      <c r="N646" s="67">
        <f t="shared" si="26"/>
        <v>0</v>
      </c>
      <c r="P646" s="67"/>
    </row>
    <row r="647" spans="1:16" s="10" customFormat="1" ht="22.5" hidden="1" customHeight="1" x14ac:dyDescent="0.25">
      <c r="A647" s="8">
        <v>644</v>
      </c>
      <c r="B647" s="9">
        <v>45184</v>
      </c>
      <c r="C647" s="58" t="s">
        <v>245</v>
      </c>
      <c r="D647" s="63" t="s">
        <v>246</v>
      </c>
      <c r="E647" s="59">
        <v>2</v>
      </c>
      <c r="F647" s="142" t="s">
        <v>45</v>
      </c>
      <c r="G647" s="109" t="s">
        <v>452</v>
      </c>
      <c r="H647" s="8">
        <v>1</v>
      </c>
      <c r="I647" s="354">
        <v>148000</v>
      </c>
      <c r="J647" s="350">
        <f t="shared" si="27"/>
        <v>296000</v>
      </c>
      <c r="K647" s="125"/>
      <c r="L647" s="67"/>
      <c r="M647" s="67"/>
      <c r="N647" s="67">
        <f t="shared" si="26"/>
        <v>0</v>
      </c>
      <c r="P647" s="67"/>
    </row>
    <row r="648" spans="1:16" s="10" customFormat="1" ht="22.5" hidden="1" customHeight="1" x14ac:dyDescent="0.25">
      <c r="A648" s="8">
        <v>645</v>
      </c>
      <c r="B648" s="9">
        <v>45184</v>
      </c>
      <c r="C648" s="58" t="s">
        <v>1218</v>
      </c>
      <c r="D648" s="63" t="s">
        <v>531</v>
      </c>
      <c r="E648" s="59">
        <v>1</v>
      </c>
      <c r="F648" s="59" t="s">
        <v>1219</v>
      </c>
      <c r="G648" s="109" t="s">
        <v>22</v>
      </c>
      <c r="H648" s="8">
        <v>1</v>
      </c>
      <c r="I648" s="350">
        <v>49000</v>
      </c>
      <c r="J648" s="350">
        <f t="shared" si="27"/>
        <v>49000</v>
      </c>
      <c r="K648" s="125"/>
      <c r="L648" s="67"/>
      <c r="M648" s="67"/>
      <c r="N648" s="67">
        <f t="shared" si="26"/>
        <v>0</v>
      </c>
      <c r="P648" s="67"/>
    </row>
    <row r="649" spans="1:16" s="10" customFormat="1" ht="22.5" hidden="1" customHeight="1" x14ac:dyDescent="0.25">
      <c r="A649" s="8">
        <v>646</v>
      </c>
      <c r="B649" s="9">
        <v>45184</v>
      </c>
      <c r="C649" s="58" t="s">
        <v>1220</v>
      </c>
      <c r="D649" s="63" t="s">
        <v>531</v>
      </c>
      <c r="E649" s="101" t="s">
        <v>1221</v>
      </c>
      <c r="F649" s="101" t="s">
        <v>42</v>
      </c>
      <c r="G649" s="109" t="s">
        <v>22</v>
      </c>
      <c r="H649" s="8">
        <v>1</v>
      </c>
      <c r="I649" s="356">
        <v>125</v>
      </c>
      <c r="J649" s="350">
        <f t="shared" si="27"/>
        <v>25000</v>
      </c>
      <c r="K649" s="125"/>
      <c r="L649" s="67"/>
      <c r="M649" s="67"/>
      <c r="N649" s="67">
        <f t="shared" si="26"/>
        <v>0</v>
      </c>
      <c r="P649" s="67"/>
    </row>
    <row r="650" spans="1:16" s="10" customFormat="1" ht="22.5" hidden="1" customHeight="1" x14ac:dyDescent="0.25">
      <c r="A650" s="8">
        <v>647</v>
      </c>
      <c r="B650" s="9">
        <v>45184</v>
      </c>
      <c r="C650" s="57" t="s">
        <v>1222</v>
      </c>
      <c r="D650" s="89" t="s">
        <v>531</v>
      </c>
      <c r="E650" s="59">
        <v>20</v>
      </c>
      <c r="F650" s="174" t="s">
        <v>42</v>
      </c>
      <c r="G650" s="109" t="s">
        <v>1223</v>
      </c>
      <c r="H650" s="8">
        <v>1</v>
      </c>
      <c r="I650" s="350">
        <v>7150</v>
      </c>
      <c r="J650" s="350">
        <f t="shared" si="27"/>
        <v>143000</v>
      </c>
      <c r="K650" s="125"/>
      <c r="L650" s="67"/>
      <c r="M650" s="67"/>
      <c r="N650" s="67">
        <f t="shared" si="26"/>
        <v>0</v>
      </c>
      <c r="P650" s="67"/>
    </row>
    <row r="651" spans="1:16" s="10" customFormat="1" ht="22.5" customHeight="1" x14ac:dyDescent="0.25">
      <c r="A651" s="8">
        <v>648</v>
      </c>
      <c r="B651" s="9">
        <v>45184</v>
      </c>
      <c r="C651" s="57" t="s">
        <v>543</v>
      </c>
      <c r="D651" s="63" t="s">
        <v>96</v>
      </c>
      <c r="E651" s="59">
        <v>6</v>
      </c>
      <c r="F651" s="142" t="s">
        <v>42</v>
      </c>
      <c r="G651" s="109" t="s">
        <v>25</v>
      </c>
      <c r="H651" s="8" t="s">
        <v>701</v>
      </c>
      <c r="I651" s="351">
        <v>3500</v>
      </c>
      <c r="J651" s="350">
        <f t="shared" si="27"/>
        <v>21000</v>
      </c>
      <c r="K651" s="63" t="s">
        <v>1224</v>
      </c>
      <c r="L651" s="67"/>
      <c r="M651" s="67"/>
      <c r="N651" s="67">
        <f t="shared" si="26"/>
        <v>0</v>
      </c>
      <c r="P651" s="67"/>
    </row>
    <row r="652" spans="1:16" s="10" customFormat="1" ht="22.5" customHeight="1" x14ac:dyDescent="0.25">
      <c r="A652" s="8">
        <v>649</v>
      </c>
      <c r="B652" s="9">
        <v>45184</v>
      </c>
      <c r="C652" s="58" t="s">
        <v>520</v>
      </c>
      <c r="D652" s="63" t="s">
        <v>96</v>
      </c>
      <c r="E652" s="59">
        <v>6</v>
      </c>
      <c r="F652" s="59" t="s">
        <v>42</v>
      </c>
      <c r="G652" s="109" t="s">
        <v>25</v>
      </c>
      <c r="H652" s="8" t="s">
        <v>701</v>
      </c>
      <c r="I652" s="350">
        <v>10000</v>
      </c>
      <c r="J652" s="350">
        <f t="shared" si="27"/>
        <v>60000</v>
      </c>
      <c r="K652" s="63" t="s">
        <v>1224</v>
      </c>
      <c r="L652" s="67"/>
      <c r="M652" s="67"/>
      <c r="N652" s="67">
        <f t="shared" si="26"/>
        <v>0</v>
      </c>
      <c r="P652" s="67"/>
    </row>
    <row r="653" spans="1:16" s="10" customFormat="1" ht="22.5" customHeight="1" x14ac:dyDescent="0.25">
      <c r="A653" s="8">
        <v>650</v>
      </c>
      <c r="B653" s="9">
        <v>45184</v>
      </c>
      <c r="C653" s="58" t="s">
        <v>56</v>
      </c>
      <c r="D653" s="63" t="s">
        <v>28</v>
      </c>
      <c r="E653" s="59">
        <v>0.5</v>
      </c>
      <c r="F653" s="142" t="s">
        <v>41</v>
      </c>
      <c r="G653" s="109" t="s">
        <v>25</v>
      </c>
      <c r="H653" s="8" t="s">
        <v>701</v>
      </c>
      <c r="I653" s="350">
        <v>86250</v>
      </c>
      <c r="J653" s="350">
        <f t="shared" si="27"/>
        <v>43125</v>
      </c>
      <c r="K653" s="63" t="s">
        <v>1224</v>
      </c>
      <c r="L653" s="67"/>
      <c r="M653" s="67"/>
      <c r="N653" s="67">
        <f t="shared" si="26"/>
        <v>0</v>
      </c>
      <c r="P653" s="67"/>
    </row>
    <row r="654" spans="1:16" s="10" customFormat="1" ht="22.5" hidden="1" customHeight="1" x14ac:dyDescent="0.25">
      <c r="A654" s="8">
        <v>651</v>
      </c>
      <c r="B654" s="9">
        <v>45184</v>
      </c>
      <c r="C654" s="57" t="s">
        <v>23</v>
      </c>
      <c r="D654" s="63" t="s">
        <v>24</v>
      </c>
      <c r="E654" s="59">
        <v>1</v>
      </c>
      <c r="F654" s="142" t="s">
        <v>47</v>
      </c>
      <c r="G654" s="109" t="s">
        <v>448</v>
      </c>
      <c r="H654" s="8">
        <v>2</v>
      </c>
      <c r="I654" s="350">
        <v>75000</v>
      </c>
      <c r="J654" s="350">
        <f t="shared" si="27"/>
        <v>75000</v>
      </c>
      <c r="K654" s="63"/>
      <c r="L654" s="67"/>
      <c r="M654" s="67"/>
      <c r="N654" s="67">
        <f t="shared" si="26"/>
        <v>0</v>
      </c>
      <c r="P654" s="67"/>
    </row>
    <row r="655" spans="1:16" s="10" customFormat="1" ht="22.5" customHeight="1" x14ac:dyDescent="0.25">
      <c r="A655" s="8">
        <v>652</v>
      </c>
      <c r="B655" s="9">
        <v>45184</v>
      </c>
      <c r="C655" s="58" t="s">
        <v>48</v>
      </c>
      <c r="D655" s="63" t="s">
        <v>20</v>
      </c>
      <c r="E655" s="59">
        <v>8.5</v>
      </c>
      <c r="F655" s="59" t="s">
        <v>41</v>
      </c>
      <c r="G655" s="109" t="s">
        <v>124</v>
      </c>
      <c r="H655" s="8" t="s">
        <v>698</v>
      </c>
      <c r="I655" s="350">
        <v>32100</v>
      </c>
      <c r="J655" s="350">
        <f t="shared" si="27"/>
        <v>272850</v>
      </c>
      <c r="K655" s="63" t="s">
        <v>1225</v>
      </c>
      <c r="L655" s="67"/>
      <c r="M655" s="67"/>
      <c r="N655" s="67">
        <f t="shared" si="26"/>
        <v>0</v>
      </c>
      <c r="P655" s="67"/>
    </row>
    <row r="656" spans="1:16" s="10" customFormat="1" ht="22.5" customHeight="1" x14ac:dyDescent="0.25">
      <c r="A656" s="8">
        <v>653</v>
      </c>
      <c r="B656" s="9">
        <v>45184</v>
      </c>
      <c r="C656" s="58" t="s">
        <v>100</v>
      </c>
      <c r="D656" s="63" t="s">
        <v>29</v>
      </c>
      <c r="E656" s="59">
        <v>1</v>
      </c>
      <c r="F656" s="59" t="s">
        <v>42</v>
      </c>
      <c r="G656" s="109" t="s">
        <v>124</v>
      </c>
      <c r="H656" s="8" t="s">
        <v>698</v>
      </c>
      <c r="I656" s="356">
        <v>94575</v>
      </c>
      <c r="J656" s="350">
        <f t="shared" si="27"/>
        <v>94575</v>
      </c>
      <c r="K656" s="63" t="s">
        <v>1225</v>
      </c>
      <c r="L656" s="67"/>
      <c r="M656" s="67"/>
      <c r="N656" s="67">
        <f t="shared" si="26"/>
        <v>0</v>
      </c>
      <c r="P656" s="67"/>
    </row>
    <row r="657" spans="1:16" s="10" customFormat="1" ht="22.5" customHeight="1" x14ac:dyDescent="0.25">
      <c r="A657" s="8">
        <v>654</v>
      </c>
      <c r="B657" s="9">
        <v>45184</v>
      </c>
      <c r="C657" s="58" t="s">
        <v>102</v>
      </c>
      <c r="D657" s="63" t="s">
        <v>103</v>
      </c>
      <c r="E657" s="59">
        <v>0.5</v>
      </c>
      <c r="F657" s="174" t="s">
        <v>41</v>
      </c>
      <c r="G657" s="109" t="s">
        <v>124</v>
      </c>
      <c r="H657" s="8" t="s">
        <v>698</v>
      </c>
      <c r="I657" s="350">
        <v>32800</v>
      </c>
      <c r="J657" s="350">
        <f t="shared" si="27"/>
        <v>16400</v>
      </c>
      <c r="K657" s="63" t="s">
        <v>1225</v>
      </c>
      <c r="L657" s="67"/>
      <c r="M657" s="67"/>
      <c r="N657" s="67">
        <f t="shared" si="26"/>
        <v>0</v>
      </c>
      <c r="P657" s="67"/>
    </row>
    <row r="658" spans="1:16" s="10" customFormat="1" ht="22.5" customHeight="1" x14ac:dyDescent="0.25">
      <c r="A658" s="8">
        <v>655</v>
      </c>
      <c r="B658" s="9">
        <v>45184</v>
      </c>
      <c r="C658" s="57" t="s">
        <v>82</v>
      </c>
      <c r="D658" s="63" t="s">
        <v>70</v>
      </c>
      <c r="E658" s="59">
        <v>3</v>
      </c>
      <c r="F658" s="59" t="s">
        <v>42</v>
      </c>
      <c r="G658" s="109" t="s">
        <v>124</v>
      </c>
      <c r="H658" s="8" t="s">
        <v>698</v>
      </c>
      <c r="I658" s="350">
        <v>37000</v>
      </c>
      <c r="J658" s="350">
        <f t="shared" si="27"/>
        <v>111000</v>
      </c>
      <c r="K658" s="63" t="s">
        <v>1225</v>
      </c>
      <c r="L658" s="67"/>
      <c r="M658" s="67"/>
      <c r="N658" s="67">
        <f t="shared" si="26"/>
        <v>0</v>
      </c>
      <c r="P658" s="67"/>
    </row>
    <row r="659" spans="1:16" s="10" customFormat="1" ht="22.5" customHeight="1" x14ac:dyDescent="0.25">
      <c r="A659" s="8">
        <v>656</v>
      </c>
      <c r="B659" s="9">
        <v>45184</v>
      </c>
      <c r="C659" s="58" t="s">
        <v>188</v>
      </c>
      <c r="D659" s="63" t="s">
        <v>189</v>
      </c>
      <c r="E659" s="59">
        <v>1</v>
      </c>
      <c r="F659" s="59" t="s">
        <v>42</v>
      </c>
      <c r="G659" s="109" t="s">
        <v>124</v>
      </c>
      <c r="H659" s="8" t="s">
        <v>698</v>
      </c>
      <c r="I659" s="350">
        <v>230000</v>
      </c>
      <c r="J659" s="350">
        <f t="shared" si="27"/>
        <v>230000</v>
      </c>
      <c r="K659" s="63" t="s">
        <v>1225</v>
      </c>
      <c r="L659" s="67"/>
      <c r="M659" s="67"/>
      <c r="N659" s="67">
        <f t="shared" si="26"/>
        <v>0</v>
      </c>
      <c r="P659" s="67"/>
    </row>
    <row r="660" spans="1:16" s="10" customFormat="1" ht="22.5" customHeight="1" x14ac:dyDescent="0.25">
      <c r="A660" s="8">
        <v>657</v>
      </c>
      <c r="B660" s="9">
        <v>45184</v>
      </c>
      <c r="C660" s="58" t="s">
        <v>574</v>
      </c>
      <c r="D660" s="63" t="s">
        <v>97</v>
      </c>
      <c r="E660" s="59">
        <v>2</v>
      </c>
      <c r="F660" s="59" t="s">
        <v>39</v>
      </c>
      <c r="G660" s="109" t="s">
        <v>52</v>
      </c>
      <c r="H660" s="8">
        <v>402</v>
      </c>
      <c r="I660" s="354">
        <v>45000</v>
      </c>
      <c r="J660" s="350">
        <f t="shared" si="27"/>
        <v>90000</v>
      </c>
      <c r="K660" s="125"/>
      <c r="L660" s="67"/>
      <c r="M660" s="67"/>
      <c r="N660" s="67">
        <f t="shared" si="26"/>
        <v>0</v>
      </c>
      <c r="P660" s="67"/>
    </row>
    <row r="661" spans="1:16" s="10" customFormat="1" ht="22.5" customHeight="1" x14ac:dyDescent="0.25">
      <c r="A661" s="8">
        <v>658</v>
      </c>
      <c r="B661" s="9">
        <v>45184</v>
      </c>
      <c r="C661" s="58" t="s">
        <v>1226</v>
      </c>
      <c r="D661" s="63" t="s">
        <v>50</v>
      </c>
      <c r="E661" s="59">
        <v>6</v>
      </c>
      <c r="F661" s="59" t="s">
        <v>42</v>
      </c>
      <c r="G661" s="109" t="s">
        <v>52</v>
      </c>
      <c r="H661" s="8">
        <v>402</v>
      </c>
      <c r="I661" s="350">
        <v>4000</v>
      </c>
      <c r="J661" s="350">
        <f t="shared" si="27"/>
        <v>24000</v>
      </c>
      <c r="K661" s="125"/>
      <c r="L661" s="67"/>
      <c r="M661" s="67"/>
      <c r="N661" s="67">
        <f t="shared" si="26"/>
        <v>0</v>
      </c>
      <c r="P661" s="67"/>
    </row>
    <row r="662" spans="1:16" s="10" customFormat="1" ht="22.5" customHeight="1" x14ac:dyDescent="0.25">
      <c r="A662" s="8">
        <v>659</v>
      </c>
      <c r="B662" s="9">
        <v>45184</v>
      </c>
      <c r="C662" s="58" t="s">
        <v>1227</v>
      </c>
      <c r="D662" s="63" t="s">
        <v>50</v>
      </c>
      <c r="E662" s="59">
        <v>6</v>
      </c>
      <c r="F662" s="59" t="s">
        <v>39</v>
      </c>
      <c r="G662" s="109" t="s">
        <v>52</v>
      </c>
      <c r="H662" s="8">
        <v>402</v>
      </c>
      <c r="I662" s="350">
        <v>4000</v>
      </c>
      <c r="J662" s="350">
        <f t="shared" si="27"/>
        <v>24000</v>
      </c>
      <c r="K662" s="125"/>
      <c r="L662" s="67"/>
      <c r="M662" s="67"/>
      <c r="N662" s="67">
        <f t="shared" si="26"/>
        <v>0</v>
      </c>
      <c r="P662" s="67"/>
    </row>
    <row r="663" spans="1:16" s="10" customFormat="1" ht="22.5" customHeight="1" x14ac:dyDescent="0.25">
      <c r="A663" s="8">
        <v>660</v>
      </c>
      <c r="B663" s="9">
        <v>45184</v>
      </c>
      <c r="C663" s="57" t="s">
        <v>1228</v>
      </c>
      <c r="D663" s="63" t="s">
        <v>50</v>
      </c>
      <c r="E663" s="59">
        <v>3</v>
      </c>
      <c r="F663" s="59" t="s">
        <v>42</v>
      </c>
      <c r="G663" s="109" t="s">
        <v>52</v>
      </c>
      <c r="H663" s="8">
        <v>402</v>
      </c>
      <c r="I663" s="350">
        <v>7500</v>
      </c>
      <c r="J663" s="350">
        <f t="shared" si="27"/>
        <v>22500</v>
      </c>
      <c r="K663" s="125"/>
      <c r="L663" s="67"/>
      <c r="M663" s="67"/>
      <c r="N663" s="67">
        <f t="shared" si="26"/>
        <v>0</v>
      </c>
      <c r="P663" s="67"/>
    </row>
    <row r="664" spans="1:16" s="10" customFormat="1" ht="22.5" customHeight="1" x14ac:dyDescent="0.25">
      <c r="A664" s="8">
        <v>661</v>
      </c>
      <c r="B664" s="9">
        <v>45184</v>
      </c>
      <c r="C664" s="58" t="s">
        <v>1214</v>
      </c>
      <c r="D664" s="63" t="s">
        <v>1076</v>
      </c>
      <c r="E664" s="59">
        <v>4</v>
      </c>
      <c r="F664" s="59" t="s">
        <v>42</v>
      </c>
      <c r="G664" s="109" t="s">
        <v>52</v>
      </c>
      <c r="H664" s="8">
        <v>402</v>
      </c>
      <c r="I664" s="350">
        <v>5000</v>
      </c>
      <c r="J664" s="350">
        <f t="shared" si="27"/>
        <v>20000</v>
      </c>
      <c r="K664" s="63"/>
      <c r="L664" s="67"/>
      <c r="M664" s="67"/>
      <c r="N664" s="67">
        <f t="shared" si="26"/>
        <v>0</v>
      </c>
      <c r="P664" s="67"/>
    </row>
    <row r="665" spans="1:16" s="10" customFormat="1" ht="22.5" customHeight="1" x14ac:dyDescent="0.25">
      <c r="A665" s="8">
        <v>662</v>
      </c>
      <c r="B665" s="9">
        <v>45184</v>
      </c>
      <c r="C665" s="58" t="s">
        <v>1229</v>
      </c>
      <c r="D665" s="338" t="s">
        <v>115</v>
      </c>
      <c r="E665" s="59">
        <v>1</v>
      </c>
      <c r="F665" s="142" t="s">
        <v>42</v>
      </c>
      <c r="G665" s="109" t="s">
        <v>52</v>
      </c>
      <c r="H665" s="8">
        <v>402</v>
      </c>
      <c r="I665" s="350">
        <v>8000</v>
      </c>
      <c r="J665" s="350">
        <f t="shared" si="27"/>
        <v>8000</v>
      </c>
      <c r="K665" s="63"/>
      <c r="L665" s="67"/>
      <c r="M665" s="67"/>
      <c r="N665" s="67">
        <f t="shared" si="26"/>
        <v>0</v>
      </c>
      <c r="P665" s="67"/>
    </row>
    <row r="666" spans="1:16" s="10" customFormat="1" ht="22.5" customHeight="1" x14ac:dyDescent="0.25">
      <c r="A666" s="8">
        <v>663</v>
      </c>
      <c r="B666" s="9">
        <v>45184</v>
      </c>
      <c r="C666" s="58" t="s">
        <v>1230</v>
      </c>
      <c r="D666" s="63" t="s">
        <v>123</v>
      </c>
      <c r="E666" s="59">
        <v>2</v>
      </c>
      <c r="F666" s="59" t="s">
        <v>43</v>
      </c>
      <c r="G666" s="109" t="s">
        <v>52</v>
      </c>
      <c r="H666" s="8">
        <v>402</v>
      </c>
      <c r="I666" s="350">
        <v>15000</v>
      </c>
      <c r="J666" s="350">
        <f t="shared" si="27"/>
        <v>30000</v>
      </c>
      <c r="K666" s="63"/>
      <c r="L666" s="67"/>
      <c r="M666" s="67"/>
      <c r="N666" s="67">
        <f t="shared" si="26"/>
        <v>0</v>
      </c>
      <c r="P666" s="67"/>
    </row>
    <row r="667" spans="1:16" s="10" customFormat="1" ht="22.5" customHeight="1" x14ac:dyDescent="0.25">
      <c r="A667" s="8">
        <v>664</v>
      </c>
      <c r="B667" s="9">
        <v>45184</v>
      </c>
      <c r="C667" s="58" t="s">
        <v>1231</v>
      </c>
      <c r="D667" s="63" t="s">
        <v>123</v>
      </c>
      <c r="E667" s="59">
        <v>2</v>
      </c>
      <c r="F667" s="59" t="s">
        <v>39</v>
      </c>
      <c r="G667" s="109" t="s">
        <v>52</v>
      </c>
      <c r="H667" s="8">
        <v>402</v>
      </c>
      <c r="I667" s="350">
        <v>12000</v>
      </c>
      <c r="J667" s="350">
        <f t="shared" si="27"/>
        <v>24000</v>
      </c>
      <c r="K667" s="63"/>
      <c r="L667" s="67"/>
      <c r="M667" s="67"/>
      <c r="N667" s="67">
        <f t="shared" si="26"/>
        <v>0</v>
      </c>
      <c r="P667" s="67"/>
    </row>
    <row r="668" spans="1:16" s="10" customFormat="1" ht="22.5" customHeight="1" x14ac:dyDescent="0.25">
      <c r="A668" s="8">
        <v>665</v>
      </c>
      <c r="B668" s="9">
        <v>45184</v>
      </c>
      <c r="C668" s="58" t="s">
        <v>1232</v>
      </c>
      <c r="D668" s="63" t="s">
        <v>123</v>
      </c>
      <c r="E668" s="59">
        <v>10</v>
      </c>
      <c r="F668" s="59" t="s">
        <v>39</v>
      </c>
      <c r="G668" s="109" t="s">
        <v>52</v>
      </c>
      <c r="H668" s="8">
        <v>402</v>
      </c>
      <c r="I668" s="350">
        <v>3000</v>
      </c>
      <c r="J668" s="350">
        <f t="shared" si="27"/>
        <v>30000</v>
      </c>
      <c r="K668" s="63"/>
      <c r="L668" s="67"/>
      <c r="M668" s="67"/>
      <c r="N668" s="67">
        <f t="shared" si="26"/>
        <v>0</v>
      </c>
      <c r="P668" s="67"/>
    </row>
    <row r="669" spans="1:16" s="10" customFormat="1" ht="22.5" customHeight="1" x14ac:dyDescent="0.25">
      <c r="A669" s="8">
        <v>666</v>
      </c>
      <c r="B669" s="9">
        <v>45184</v>
      </c>
      <c r="C669" s="58" t="s">
        <v>1233</v>
      </c>
      <c r="D669" s="63" t="s">
        <v>50</v>
      </c>
      <c r="E669" s="59">
        <v>1</v>
      </c>
      <c r="F669" s="59" t="s">
        <v>42</v>
      </c>
      <c r="G669" s="109" t="s">
        <v>52</v>
      </c>
      <c r="H669" s="8">
        <v>402</v>
      </c>
      <c r="I669" s="350">
        <v>380000</v>
      </c>
      <c r="J669" s="350">
        <f t="shared" si="27"/>
        <v>380000</v>
      </c>
      <c r="K669" s="63"/>
      <c r="L669" s="67"/>
      <c r="M669" s="67"/>
      <c r="N669" s="67">
        <f t="shared" si="26"/>
        <v>0</v>
      </c>
      <c r="P669" s="67"/>
    </row>
    <row r="670" spans="1:16" s="10" customFormat="1" ht="22.5" customHeight="1" x14ac:dyDescent="0.25">
      <c r="A670" s="8">
        <v>667</v>
      </c>
      <c r="B670" s="9">
        <v>45184</v>
      </c>
      <c r="C670" s="58" t="s">
        <v>1234</v>
      </c>
      <c r="D670" s="63" t="s">
        <v>50</v>
      </c>
      <c r="E670" s="59">
        <v>1</v>
      </c>
      <c r="F670" s="59" t="s">
        <v>42</v>
      </c>
      <c r="G670" s="109" t="s">
        <v>52</v>
      </c>
      <c r="H670" s="8">
        <v>402</v>
      </c>
      <c r="I670" s="350">
        <v>50000</v>
      </c>
      <c r="J670" s="350">
        <f t="shared" si="27"/>
        <v>50000</v>
      </c>
      <c r="K670" s="63"/>
      <c r="L670" s="67"/>
      <c r="M670" s="67"/>
      <c r="N670" s="67">
        <f t="shared" si="26"/>
        <v>0</v>
      </c>
      <c r="P670" s="67"/>
    </row>
    <row r="671" spans="1:16" s="10" customFormat="1" ht="22.5" customHeight="1" x14ac:dyDescent="0.25">
      <c r="A671" s="8">
        <v>668</v>
      </c>
      <c r="B671" s="9">
        <v>45184</v>
      </c>
      <c r="C671" s="58" t="s">
        <v>1235</v>
      </c>
      <c r="D671" s="63" t="s">
        <v>50</v>
      </c>
      <c r="E671" s="101" t="s">
        <v>109</v>
      </c>
      <c r="F671" s="101" t="s">
        <v>42</v>
      </c>
      <c r="G671" s="109" t="s">
        <v>52</v>
      </c>
      <c r="H671" s="8">
        <v>402</v>
      </c>
      <c r="I671" s="356">
        <v>35000</v>
      </c>
      <c r="J671" s="350">
        <f t="shared" si="27"/>
        <v>35000</v>
      </c>
      <c r="K671" s="63"/>
      <c r="L671" s="67"/>
      <c r="M671" s="67"/>
      <c r="N671" s="67">
        <f t="shared" si="26"/>
        <v>0</v>
      </c>
      <c r="P671" s="67"/>
    </row>
    <row r="672" spans="1:16" s="10" customFormat="1" ht="22.5" customHeight="1" x14ac:dyDescent="0.25">
      <c r="A672" s="8">
        <v>669</v>
      </c>
      <c r="B672" s="9">
        <v>45184</v>
      </c>
      <c r="C672" s="58" t="s">
        <v>1236</v>
      </c>
      <c r="D672" s="63" t="s">
        <v>96</v>
      </c>
      <c r="E672" s="59">
        <v>1</v>
      </c>
      <c r="F672" s="59" t="s">
        <v>42</v>
      </c>
      <c r="G672" s="109" t="s">
        <v>469</v>
      </c>
      <c r="H672" s="8">
        <v>401</v>
      </c>
      <c r="I672" s="350">
        <v>350000</v>
      </c>
      <c r="J672" s="350">
        <f t="shared" si="27"/>
        <v>350000</v>
      </c>
      <c r="K672" s="63"/>
      <c r="L672" s="67"/>
      <c r="M672" s="67"/>
      <c r="N672" s="67">
        <f t="shared" si="26"/>
        <v>0</v>
      </c>
      <c r="P672" s="67"/>
    </row>
    <row r="673" spans="1:16" s="10" customFormat="1" ht="22.5" customHeight="1" x14ac:dyDescent="0.25">
      <c r="A673" s="8">
        <v>670</v>
      </c>
      <c r="B673" s="9">
        <v>45184</v>
      </c>
      <c r="C673" s="57" t="s">
        <v>1237</v>
      </c>
      <c r="D673" s="89" t="s">
        <v>113</v>
      </c>
      <c r="E673" s="59">
        <v>2</v>
      </c>
      <c r="F673" s="59" t="s">
        <v>42</v>
      </c>
      <c r="G673" s="109" t="s">
        <v>52</v>
      </c>
      <c r="H673" s="8">
        <v>402</v>
      </c>
      <c r="I673" s="350">
        <v>810668</v>
      </c>
      <c r="J673" s="350">
        <f t="shared" si="27"/>
        <v>1621336</v>
      </c>
      <c r="K673" s="63"/>
      <c r="L673" s="67"/>
      <c r="M673" s="67"/>
      <c r="N673" s="67">
        <f t="shared" si="26"/>
        <v>0</v>
      </c>
      <c r="P673" s="67"/>
    </row>
    <row r="674" spans="1:16" s="10" customFormat="1" ht="22.5" hidden="1" customHeight="1" x14ac:dyDescent="0.25">
      <c r="A674" s="8">
        <v>671</v>
      </c>
      <c r="B674" s="9">
        <v>45184</v>
      </c>
      <c r="C674" s="57" t="s">
        <v>1238</v>
      </c>
      <c r="D674" s="63" t="s">
        <v>55</v>
      </c>
      <c r="E674" s="100" t="s">
        <v>655</v>
      </c>
      <c r="F674" s="101" t="s">
        <v>1239</v>
      </c>
      <c r="G674" s="109" t="s">
        <v>18</v>
      </c>
      <c r="H674" s="8">
        <v>0</v>
      </c>
      <c r="I674" s="350">
        <v>7500</v>
      </c>
      <c r="J674" s="350">
        <f t="shared" si="27"/>
        <v>75000</v>
      </c>
      <c r="K674" s="63"/>
      <c r="L674" s="67"/>
      <c r="M674" s="67"/>
      <c r="N674" s="67">
        <f t="shared" si="26"/>
        <v>0</v>
      </c>
      <c r="P674" s="67"/>
    </row>
    <row r="675" spans="1:16" s="10" customFormat="1" ht="22.5" hidden="1" customHeight="1" x14ac:dyDescent="0.25">
      <c r="A675" s="8">
        <v>672</v>
      </c>
      <c r="B675" s="9">
        <v>45184</v>
      </c>
      <c r="C675" s="58" t="s">
        <v>1240</v>
      </c>
      <c r="D675" s="63" t="s">
        <v>55</v>
      </c>
      <c r="E675" s="59">
        <v>1</v>
      </c>
      <c r="F675" s="142" t="s">
        <v>39</v>
      </c>
      <c r="G675" s="109" t="s">
        <v>18</v>
      </c>
      <c r="H675" s="8">
        <v>0</v>
      </c>
      <c r="I675" s="350">
        <v>13000</v>
      </c>
      <c r="J675" s="350">
        <f t="shared" si="27"/>
        <v>13000</v>
      </c>
      <c r="K675" s="63"/>
      <c r="L675" s="67"/>
      <c r="M675" s="67"/>
      <c r="N675" s="67">
        <f t="shared" si="26"/>
        <v>0</v>
      </c>
      <c r="P675" s="67"/>
    </row>
    <row r="676" spans="1:16" s="10" customFormat="1" ht="22.5" hidden="1" customHeight="1" x14ac:dyDescent="0.25">
      <c r="A676" s="8">
        <v>673</v>
      </c>
      <c r="B676" s="9">
        <v>45184</v>
      </c>
      <c r="C676" s="58" t="s">
        <v>1241</v>
      </c>
      <c r="D676" s="63" t="s">
        <v>55</v>
      </c>
      <c r="E676" s="8">
        <v>3</v>
      </c>
      <c r="F676" s="8" t="s">
        <v>1242</v>
      </c>
      <c r="G676" s="109" t="s">
        <v>1243</v>
      </c>
      <c r="H676" s="8">
        <v>2</v>
      </c>
      <c r="I676" s="397">
        <f>8000000</f>
        <v>8000000</v>
      </c>
      <c r="J676" s="398">
        <f t="shared" si="27"/>
        <v>24000000</v>
      </c>
      <c r="K676" s="63"/>
      <c r="L676" s="67"/>
      <c r="M676" s="67"/>
      <c r="N676" s="67">
        <f t="shared" si="26"/>
        <v>0</v>
      </c>
      <c r="P676" s="67"/>
    </row>
    <row r="677" spans="1:16" s="10" customFormat="1" ht="22.5" hidden="1" customHeight="1" x14ac:dyDescent="0.25">
      <c r="A677" s="8">
        <v>674</v>
      </c>
      <c r="B677" s="9">
        <v>45184</v>
      </c>
      <c r="C677" s="62" t="s">
        <v>1867</v>
      </c>
      <c r="D677" s="63" t="s">
        <v>55</v>
      </c>
      <c r="E677" s="59">
        <v>1</v>
      </c>
      <c r="F677" s="59" t="s">
        <v>42</v>
      </c>
      <c r="G677" s="109" t="s">
        <v>1243</v>
      </c>
      <c r="H677" s="8">
        <v>2</v>
      </c>
      <c r="I677" s="398">
        <v>-17000000</v>
      </c>
      <c r="J677" s="398">
        <f t="shared" si="27"/>
        <v>-17000000</v>
      </c>
      <c r="K677" s="63"/>
      <c r="L677" s="67"/>
      <c r="M677" s="67"/>
      <c r="N677" s="67">
        <f t="shared" si="26"/>
        <v>0</v>
      </c>
      <c r="P677" s="67"/>
    </row>
    <row r="678" spans="1:16" s="10" customFormat="1" ht="22.5" hidden="1" customHeight="1" x14ac:dyDescent="0.25">
      <c r="A678" s="8">
        <v>675</v>
      </c>
      <c r="B678" s="9">
        <v>45184</v>
      </c>
      <c r="C678" s="57" t="s">
        <v>1244</v>
      </c>
      <c r="D678" s="63" t="s">
        <v>55</v>
      </c>
      <c r="E678" s="59">
        <v>1</v>
      </c>
      <c r="F678" s="174" t="s">
        <v>42</v>
      </c>
      <c r="G678" s="109" t="s">
        <v>1245</v>
      </c>
      <c r="H678" s="8">
        <v>13</v>
      </c>
      <c r="I678" s="350">
        <v>45000000</v>
      </c>
      <c r="J678" s="350">
        <f t="shared" si="27"/>
        <v>45000000</v>
      </c>
      <c r="K678" s="63"/>
      <c r="L678" s="367">
        <f>SUM(J633:J678)</f>
        <v>58007311</v>
      </c>
      <c r="M678" s="367">
        <f>'[2]15 SEPTEMBER 2023'!$Z$60</f>
        <v>58007311</v>
      </c>
      <c r="N678" s="367">
        <f t="shared" si="26"/>
        <v>0</v>
      </c>
      <c r="P678" s="67"/>
    </row>
    <row r="679" spans="1:16" s="10" customFormat="1" ht="22.5" customHeight="1" x14ac:dyDescent="0.25">
      <c r="A679" s="8">
        <v>676</v>
      </c>
      <c r="B679" s="9">
        <v>45185</v>
      </c>
      <c r="C679" s="58" t="s">
        <v>48</v>
      </c>
      <c r="D679" s="63" t="s">
        <v>20</v>
      </c>
      <c r="E679" s="59">
        <v>9</v>
      </c>
      <c r="F679" s="59" t="s">
        <v>41</v>
      </c>
      <c r="G679" s="109" t="s">
        <v>36</v>
      </c>
      <c r="H679" s="8">
        <v>307</v>
      </c>
      <c r="I679" s="350">
        <v>32100</v>
      </c>
      <c r="J679" s="350">
        <f t="shared" si="27"/>
        <v>288900</v>
      </c>
      <c r="K679" s="125" t="s">
        <v>1246</v>
      </c>
      <c r="L679" s="67"/>
      <c r="M679" s="67"/>
      <c r="N679" s="67">
        <f t="shared" si="26"/>
        <v>0</v>
      </c>
      <c r="P679" s="67"/>
    </row>
    <row r="680" spans="1:16" s="10" customFormat="1" ht="22.5" customHeight="1" x14ac:dyDescent="0.25">
      <c r="A680" s="8">
        <v>677</v>
      </c>
      <c r="B680" s="9">
        <v>45185</v>
      </c>
      <c r="C680" s="58" t="s">
        <v>100</v>
      </c>
      <c r="D680" s="63" t="s">
        <v>29</v>
      </c>
      <c r="E680" s="59">
        <v>1</v>
      </c>
      <c r="F680" s="59" t="s">
        <v>42</v>
      </c>
      <c r="G680" s="109" t="s">
        <v>36</v>
      </c>
      <c r="H680" s="8">
        <v>307</v>
      </c>
      <c r="I680" s="356">
        <v>94575</v>
      </c>
      <c r="J680" s="350">
        <f t="shared" si="27"/>
        <v>94575</v>
      </c>
      <c r="K680" s="125" t="s">
        <v>1246</v>
      </c>
      <c r="L680" s="67"/>
      <c r="M680" s="67"/>
      <c r="N680" s="67">
        <f t="shared" si="26"/>
        <v>0</v>
      </c>
      <c r="P680" s="67"/>
    </row>
    <row r="681" spans="1:16" s="10" customFormat="1" ht="22.5" customHeight="1" x14ac:dyDescent="0.25">
      <c r="A681" s="8">
        <v>678</v>
      </c>
      <c r="B681" s="9">
        <v>45185</v>
      </c>
      <c r="C681" s="58" t="s">
        <v>76</v>
      </c>
      <c r="D681" s="63" t="s">
        <v>66</v>
      </c>
      <c r="E681" s="59">
        <v>1</v>
      </c>
      <c r="F681" s="59" t="s">
        <v>42</v>
      </c>
      <c r="G681" s="109" t="s">
        <v>36</v>
      </c>
      <c r="H681" s="8">
        <v>307</v>
      </c>
      <c r="I681" s="350">
        <v>39000</v>
      </c>
      <c r="J681" s="350">
        <f t="shared" si="27"/>
        <v>39000</v>
      </c>
      <c r="K681" s="125" t="s">
        <v>1246</v>
      </c>
      <c r="L681" s="67"/>
      <c r="M681" s="67"/>
      <c r="N681" s="67">
        <f t="shared" si="26"/>
        <v>0</v>
      </c>
      <c r="P681" s="67"/>
    </row>
    <row r="682" spans="1:16" s="10" customFormat="1" ht="22.5" customHeight="1" x14ac:dyDescent="0.25">
      <c r="A682" s="8">
        <v>679</v>
      </c>
      <c r="B682" s="9">
        <v>45185</v>
      </c>
      <c r="C682" s="58" t="s">
        <v>82</v>
      </c>
      <c r="D682" s="63" t="s">
        <v>107</v>
      </c>
      <c r="E682" s="59">
        <v>1</v>
      </c>
      <c r="F682" s="59" t="s">
        <v>42</v>
      </c>
      <c r="G682" s="109" t="s">
        <v>36</v>
      </c>
      <c r="H682" s="8">
        <v>307</v>
      </c>
      <c r="I682" s="350">
        <v>90675</v>
      </c>
      <c r="J682" s="350">
        <f t="shared" si="27"/>
        <v>90675</v>
      </c>
      <c r="K682" s="125" t="s">
        <v>1246</v>
      </c>
      <c r="L682" s="67"/>
      <c r="M682" s="67"/>
      <c r="N682" s="67">
        <f t="shared" si="26"/>
        <v>0</v>
      </c>
      <c r="P682" s="67"/>
    </row>
    <row r="683" spans="1:16" s="10" customFormat="1" ht="22.5" customHeight="1" x14ac:dyDescent="0.25">
      <c r="A683" s="8">
        <v>680</v>
      </c>
      <c r="B683" s="9">
        <v>45185</v>
      </c>
      <c r="C683" s="58" t="s">
        <v>520</v>
      </c>
      <c r="D683" s="63" t="s">
        <v>96</v>
      </c>
      <c r="E683" s="59">
        <v>2</v>
      </c>
      <c r="F683" s="59" t="s">
        <v>42</v>
      </c>
      <c r="G683" s="109" t="s">
        <v>36</v>
      </c>
      <c r="H683" s="8">
        <v>307</v>
      </c>
      <c r="I683" s="350">
        <v>10000</v>
      </c>
      <c r="J683" s="350">
        <f t="shared" si="27"/>
        <v>20000</v>
      </c>
      <c r="K683" s="125" t="s">
        <v>1246</v>
      </c>
      <c r="L683" s="67"/>
      <c r="M683" s="67"/>
      <c r="N683" s="67">
        <f t="shared" si="26"/>
        <v>0</v>
      </c>
      <c r="P683" s="67"/>
    </row>
    <row r="684" spans="1:16" s="10" customFormat="1" ht="22.5" customHeight="1" x14ac:dyDescent="0.25">
      <c r="A684" s="8">
        <v>681</v>
      </c>
      <c r="B684" s="9">
        <v>45185</v>
      </c>
      <c r="C684" s="58" t="s">
        <v>460</v>
      </c>
      <c r="D684" s="63" t="s">
        <v>456</v>
      </c>
      <c r="E684" s="59">
        <v>1</v>
      </c>
      <c r="F684" s="59" t="s">
        <v>42</v>
      </c>
      <c r="G684" s="109" t="s">
        <v>36</v>
      </c>
      <c r="H684" s="8">
        <v>307</v>
      </c>
      <c r="I684" s="350">
        <v>550000</v>
      </c>
      <c r="J684" s="350">
        <f t="shared" si="27"/>
        <v>550000</v>
      </c>
      <c r="K684" s="125" t="s">
        <v>1246</v>
      </c>
      <c r="L684" s="67"/>
      <c r="M684" s="67"/>
      <c r="N684" s="67">
        <f t="shared" si="26"/>
        <v>0</v>
      </c>
      <c r="P684" s="67"/>
    </row>
    <row r="685" spans="1:16" s="10" customFormat="1" ht="22.5" customHeight="1" x14ac:dyDescent="0.25">
      <c r="A685" s="8">
        <v>682</v>
      </c>
      <c r="B685" s="9">
        <v>45185</v>
      </c>
      <c r="C685" s="58" t="s">
        <v>783</v>
      </c>
      <c r="D685" s="63" t="s">
        <v>50</v>
      </c>
      <c r="E685" s="59">
        <v>2</v>
      </c>
      <c r="F685" s="59" t="s">
        <v>42</v>
      </c>
      <c r="G685" s="203" t="s">
        <v>473</v>
      </c>
      <c r="H685" s="8">
        <v>313</v>
      </c>
      <c r="I685" s="350">
        <v>47500</v>
      </c>
      <c r="J685" s="350">
        <f t="shared" si="27"/>
        <v>95000</v>
      </c>
      <c r="K685" s="125" t="s">
        <v>1247</v>
      </c>
      <c r="L685" s="67"/>
      <c r="M685" s="67"/>
      <c r="N685" s="67">
        <f t="shared" si="26"/>
        <v>0</v>
      </c>
      <c r="P685" s="67"/>
    </row>
    <row r="686" spans="1:16" s="10" customFormat="1" ht="22.5" hidden="1" customHeight="1" x14ac:dyDescent="0.25">
      <c r="A686" s="8">
        <v>683</v>
      </c>
      <c r="B686" s="9">
        <v>45185</v>
      </c>
      <c r="C686" s="62" t="s">
        <v>1248</v>
      </c>
      <c r="D686" s="63" t="s">
        <v>1249</v>
      </c>
      <c r="E686" s="59">
        <v>2</v>
      </c>
      <c r="F686" s="142" t="s">
        <v>42</v>
      </c>
      <c r="G686" s="203" t="s">
        <v>448</v>
      </c>
      <c r="H686" s="8">
        <v>2</v>
      </c>
      <c r="I686" s="399">
        <v>62000</v>
      </c>
      <c r="J686" s="398">
        <f t="shared" si="27"/>
        <v>124000</v>
      </c>
      <c r="K686" s="125"/>
      <c r="L686" s="67"/>
      <c r="M686" s="67"/>
      <c r="N686" s="67">
        <f t="shared" si="26"/>
        <v>0</v>
      </c>
      <c r="P686" s="67"/>
    </row>
    <row r="687" spans="1:16" s="10" customFormat="1" ht="22.5" hidden="1" customHeight="1" x14ac:dyDescent="0.25">
      <c r="A687" s="8">
        <v>684</v>
      </c>
      <c r="B687" s="9">
        <v>45185</v>
      </c>
      <c r="C687" s="57" t="s">
        <v>1817</v>
      </c>
      <c r="D687" s="63" t="s">
        <v>38</v>
      </c>
      <c r="E687" s="59">
        <v>24</v>
      </c>
      <c r="F687" s="59" t="s">
        <v>41</v>
      </c>
      <c r="G687" s="203" t="s">
        <v>448</v>
      </c>
      <c r="H687" s="8">
        <v>2</v>
      </c>
      <c r="I687" s="398">
        <v>40000</v>
      </c>
      <c r="J687" s="398">
        <f t="shared" si="27"/>
        <v>960000</v>
      </c>
      <c r="K687" s="125"/>
      <c r="L687" s="67"/>
      <c r="M687" s="67"/>
      <c r="N687" s="67">
        <f t="shared" si="26"/>
        <v>0</v>
      </c>
      <c r="P687" s="67"/>
    </row>
    <row r="688" spans="1:16" s="10" customFormat="1" ht="22.5" hidden="1" customHeight="1" x14ac:dyDescent="0.25">
      <c r="A688" s="8">
        <v>685</v>
      </c>
      <c r="B688" s="9">
        <v>45185</v>
      </c>
      <c r="C688" s="58" t="s">
        <v>1250</v>
      </c>
      <c r="D688" s="63" t="s">
        <v>718</v>
      </c>
      <c r="E688" s="59">
        <v>2</v>
      </c>
      <c r="F688" s="59" t="s">
        <v>42</v>
      </c>
      <c r="G688" s="203" t="s">
        <v>448</v>
      </c>
      <c r="H688" s="8">
        <v>2</v>
      </c>
      <c r="I688" s="398">
        <v>10000</v>
      </c>
      <c r="J688" s="398">
        <f t="shared" si="27"/>
        <v>20000</v>
      </c>
      <c r="K688" s="125"/>
      <c r="L688" s="67"/>
      <c r="M688" s="67"/>
      <c r="N688" s="67">
        <f t="shared" si="26"/>
        <v>0</v>
      </c>
      <c r="P688" s="67"/>
    </row>
    <row r="689" spans="1:16" s="10" customFormat="1" ht="22.5" hidden="1" customHeight="1" x14ac:dyDescent="0.25">
      <c r="A689" s="8">
        <v>686</v>
      </c>
      <c r="B689" s="9">
        <v>45185</v>
      </c>
      <c r="C689" s="58" t="s">
        <v>1251</v>
      </c>
      <c r="D689" s="63" t="s">
        <v>478</v>
      </c>
      <c r="E689" s="59">
        <v>2</v>
      </c>
      <c r="F689" s="59" t="s">
        <v>42</v>
      </c>
      <c r="G689" s="203" t="s">
        <v>448</v>
      </c>
      <c r="H689" s="8">
        <v>2</v>
      </c>
      <c r="I689" s="351">
        <v>185000</v>
      </c>
      <c r="J689" s="350">
        <f t="shared" si="27"/>
        <v>370000</v>
      </c>
      <c r="K689" s="125"/>
      <c r="L689" s="67"/>
      <c r="M689" s="67"/>
      <c r="N689" s="67">
        <f t="shared" si="26"/>
        <v>0</v>
      </c>
      <c r="P689" s="67"/>
    </row>
    <row r="690" spans="1:16" s="10" customFormat="1" ht="22.5" hidden="1" customHeight="1" x14ac:dyDescent="0.25">
      <c r="A690" s="8">
        <v>687</v>
      </c>
      <c r="B690" s="9">
        <v>45185</v>
      </c>
      <c r="C690" s="58" t="s">
        <v>1252</v>
      </c>
      <c r="D690" s="63" t="s">
        <v>478</v>
      </c>
      <c r="E690" s="59">
        <v>2</v>
      </c>
      <c r="F690" s="59" t="s">
        <v>42</v>
      </c>
      <c r="G690" s="203" t="s">
        <v>448</v>
      </c>
      <c r="H690" s="8">
        <v>2</v>
      </c>
      <c r="I690" s="350">
        <v>340000</v>
      </c>
      <c r="J690" s="350">
        <f t="shared" si="27"/>
        <v>680000</v>
      </c>
      <c r="K690" s="125"/>
      <c r="L690" s="67"/>
      <c r="M690" s="67"/>
      <c r="N690" s="67">
        <f t="shared" si="26"/>
        <v>0</v>
      </c>
      <c r="P690" s="67"/>
    </row>
    <row r="691" spans="1:16" s="10" customFormat="1" ht="22.5" hidden="1" customHeight="1" x14ac:dyDescent="0.25">
      <c r="A691" s="8">
        <v>688</v>
      </c>
      <c r="B691" s="9">
        <v>45185</v>
      </c>
      <c r="C691" s="57" t="s">
        <v>1253</v>
      </c>
      <c r="D691" s="89" t="s">
        <v>478</v>
      </c>
      <c r="E691" s="59">
        <v>2</v>
      </c>
      <c r="F691" s="59" t="s">
        <v>42</v>
      </c>
      <c r="G691" s="109" t="s">
        <v>448</v>
      </c>
      <c r="H691" s="8">
        <v>2</v>
      </c>
      <c r="I691" s="350">
        <v>385000</v>
      </c>
      <c r="J691" s="350">
        <f t="shared" si="27"/>
        <v>770000</v>
      </c>
      <c r="K691" s="125"/>
      <c r="L691" s="67"/>
      <c r="M691" s="67"/>
      <c r="N691" s="67">
        <f t="shared" si="26"/>
        <v>0</v>
      </c>
      <c r="P691" s="67"/>
    </row>
    <row r="692" spans="1:16" s="10" customFormat="1" ht="22.5" hidden="1" customHeight="1" x14ac:dyDescent="0.25">
      <c r="A692" s="8">
        <v>689</v>
      </c>
      <c r="B692" s="9">
        <v>45185</v>
      </c>
      <c r="C692" s="57" t="s">
        <v>1254</v>
      </c>
      <c r="D692" s="63" t="s">
        <v>478</v>
      </c>
      <c r="E692" s="59">
        <v>1</v>
      </c>
      <c r="F692" s="59" t="s">
        <v>42</v>
      </c>
      <c r="G692" s="109" t="s">
        <v>448</v>
      </c>
      <c r="H692" s="8">
        <v>2</v>
      </c>
      <c r="I692" s="350">
        <v>25000</v>
      </c>
      <c r="J692" s="350">
        <f t="shared" si="27"/>
        <v>25000</v>
      </c>
      <c r="K692" s="125"/>
      <c r="L692" s="67"/>
      <c r="M692" s="67"/>
      <c r="N692" s="67">
        <f t="shared" si="26"/>
        <v>0</v>
      </c>
      <c r="P692" s="67"/>
    </row>
    <row r="693" spans="1:16" s="10" customFormat="1" ht="22.5" hidden="1" customHeight="1" x14ac:dyDescent="0.25">
      <c r="A693" s="8">
        <v>690</v>
      </c>
      <c r="B693" s="9">
        <v>45185</v>
      </c>
      <c r="C693" s="62" t="s">
        <v>1255</v>
      </c>
      <c r="D693" s="63" t="s">
        <v>478</v>
      </c>
      <c r="E693" s="59">
        <v>1</v>
      </c>
      <c r="F693" s="59" t="s">
        <v>42</v>
      </c>
      <c r="G693" s="109" t="s">
        <v>448</v>
      </c>
      <c r="H693" s="8">
        <v>2</v>
      </c>
      <c r="I693" s="350">
        <v>35000</v>
      </c>
      <c r="J693" s="350">
        <f t="shared" si="27"/>
        <v>35000</v>
      </c>
      <c r="K693" s="125"/>
      <c r="L693" s="67"/>
      <c r="M693" s="67"/>
      <c r="N693" s="67">
        <f t="shared" si="26"/>
        <v>0</v>
      </c>
      <c r="P693" s="67"/>
    </row>
    <row r="694" spans="1:16" s="10" customFormat="1" ht="22.5" hidden="1" customHeight="1" x14ac:dyDescent="0.25">
      <c r="A694" s="8">
        <v>691</v>
      </c>
      <c r="B694" s="9">
        <v>45185</v>
      </c>
      <c r="C694" s="62" t="s">
        <v>1256</v>
      </c>
      <c r="D694" s="63" t="s">
        <v>478</v>
      </c>
      <c r="E694" s="59">
        <v>1</v>
      </c>
      <c r="F694" s="59" t="s">
        <v>42</v>
      </c>
      <c r="G694" s="109" t="s">
        <v>448</v>
      </c>
      <c r="H694" s="8">
        <v>2</v>
      </c>
      <c r="I694" s="350">
        <v>40000</v>
      </c>
      <c r="J694" s="350">
        <f t="shared" si="27"/>
        <v>40000</v>
      </c>
      <c r="K694" s="125"/>
      <c r="L694" s="67"/>
      <c r="M694" s="67"/>
      <c r="N694" s="67">
        <f t="shared" si="26"/>
        <v>0</v>
      </c>
      <c r="P694" s="67"/>
    </row>
    <row r="695" spans="1:16" s="10" customFormat="1" ht="22.5" hidden="1" customHeight="1" x14ac:dyDescent="0.25">
      <c r="A695" s="8">
        <v>692</v>
      </c>
      <c r="B695" s="9">
        <v>45185</v>
      </c>
      <c r="C695" s="58" t="s">
        <v>1257</v>
      </c>
      <c r="D695" s="63" t="s">
        <v>24</v>
      </c>
      <c r="E695" s="59">
        <v>3</v>
      </c>
      <c r="F695" s="142" t="s">
        <v>39</v>
      </c>
      <c r="G695" s="109" t="s">
        <v>448</v>
      </c>
      <c r="H695" s="8">
        <v>2</v>
      </c>
      <c r="I695" s="356">
        <v>3000</v>
      </c>
      <c r="J695" s="350">
        <f t="shared" si="27"/>
        <v>9000</v>
      </c>
      <c r="K695" s="125"/>
      <c r="L695" s="67"/>
      <c r="M695" s="67"/>
      <c r="N695" s="67">
        <f t="shared" si="26"/>
        <v>0</v>
      </c>
      <c r="P695" s="67"/>
    </row>
    <row r="696" spans="1:16" s="10" customFormat="1" ht="22.5" hidden="1" customHeight="1" x14ac:dyDescent="0.25">
      <c r="A696" s="8">
        <v>693</v>
      </c>
      <c r="B696" s="9">
        <v>45185</v>
      </c>
      <c r="C696" s="58" t="s">
        <v>119</v>
      </c>
      <c r="D696" s="63" t="s">
        <v>24</v>
      </c>
      <c r="E696" s="59">
        <v>10</v>
      </c>
      <c r="F696" s="59" t="s">
        <v>42</v>
      </c>
      <c r="G696" s="109" t="s">
        <v>448</v>
      </c>
      <c r="H696" s="8">
        <v>2</v>
      </c>
      <c r="I696" s="350">
        <v>1565</v>
      </c>
      <c r="J696" s="350">
        <f t="shared" si="27"/>
        <v>15650</v>
      </c>
      <c r="K696" s="125"/>
      <c r="L696" s="67"/>
      <c r="M696" s="67"/>
      <c r="N696" s="67">
        <f t="shared" si="26"/>
        <v>0</v>
      </c>
      <c r="P696" s="67"/>
    </row>
    <row r="697" spans="1:16" s="10" customFormat="1" ht="22.5" customHeight="1" x14ac:dyDescent="0.25">
      <c r="A697" s="8">
        <v>694</v>
      </c>
      <c r="B697" s="9">
        <v>45185</v>
      </c>
      <c r="C697" s="58" t="s">
        <v>1258</v>
      </c>
      <c r="D697" s="63" t="s">
        <v>116</v>
      </c>
      <c r="E697" s="59">
        <v>10</v>
      </c>
      <c r="F697" s="59" t="s">
        <v>42</v>
      </c>
      <c r="G697" s="109" t="s">
        <v>52</v>
      </c>
      <c r="H697" s="8">
        <v>402</v>
      </c>
      <c r="I697" s="350">
        <v>600</v>
      </c>
      <c r="J697" s="350">
        <f t="shared" si="27"/>
        <v>6000</v>
      </c>
      <c r="K697" s="125"/>
      <c r="L697" s="67"/>
      <c r="M697" s="67"/>
      <c r="N697" s="67">
        <f t="shared" si="26"/>
        <v>0</v>
      </c>
      <c r="P697" s="67"/>
    </row>
    <row r="698" spans="1:16" s="10" customFormat="1" ht="22.5" customHeight="1" x14ac:dyDescent="0.25">
      <c r="A698" s="8">
        <v>695</v>
      </c>
      <c r="B698" s="9">
        <v>45185</v>
      </c>
      <c r="C698" s="58" t="s">
        <v>1259</v>
      </c>
      <c r="D698" s="63" t="s">
        <v>116</v>
      </c>
      <c r="E698" s="59">
        <v>10</v>
      </c>
      <c r="F698" s="59" t="s">
        <v>42</v>
      </c>
      <c r="G698" s="109" t="s">
        <v>52</v>
      </c>
      <c r="H698" s="8">
        <v>402</v>
      </c>
      <c r="I698" s="350">
        <v>1100</v>
      </c>
      <c r="J698" s="350">
        <f t="shared" si="27"/>
        <v>11000</v>
      </c>
      <c r="K698" s="125"/>
      <c r="L698" s="67"/>
      <c r="M698" s="67"/>
      <c r="N698" s="67">
        <f t="shared" si="26"/>
        <v>0</v>
      </c>
      <c r="P698" s="67"/>
    </row>
    <row r="699" spans="1:16" s="10" customFormat="1" ht="22.5" customHeight="1" x14ac:dyDescent="0.25">
      <c r="A699" s="8">
        <v>696</v>
      </c>
      <c r="B699" s="9">
        <v>45185</v>
      </c>
      <c r="C699" s="58" t="s">
        <v>1260</v>
      </c>
      <c r="D699" s="63" t="s">
        <v>116</v>
      </c>
      <c r="E699" s="59">
        <v>10</v>
      </c>
      <c r="F699" s="59" t="s">
        <v>39</v>
      </c>
      <c r="G699" s="109" t="s">
        <v>52</v>
      </c>
      <c r="H699" s="8">
        <v>402</v>
      </c>
      <c r="I699" s="350">
        <v>2500</v>
      </c>
      <c r="J699" s="350">
        <f t="shared" si="27"/>
        <v>25000</v>
      </c>
      <c r="K699" s="125"/>
      <c r="L699" s="67"/>
      <c r="M699" s="67"/>
      <c r="N699" s="67">
        <f t="shared" si="26"/>
        <v>0</v>
      </c>
      <c r="P699" s="67"/>
    </row>
    <row r="700" spans="1:16" s="10" customFormat="1" ht="22.5" customHeight="1" x14ac:dyDescent="0.25">
      <c r="A700" s="8">
        <v>697</v>
      </c>
      <c r="B700" s="9">
        <v>45185</v>
      </c>
      <c r="C700" s="58" t="s">
        <v>1261</v>
      </c>
      <c r="D700" s="63" t="s">
        <v>24</v>
      </c>
      <c r="E700" s="59">
        <v>2</v>
      </c>
      <c r="F700" s="59" t="s">
        <v>39</v>
      </c>
      <c r="G700" s="109" t="s">
        <v>52</v>
      </c>
      <c r="H700" s="8">
        <v>402</v>
      </c>
      <c r="I700" s="350">
        <v>1000</v>
      </c>
      <c r="J700" s="350">
        <f t="shared" si="27"/>
        <v>2000</v>
      </c>
      <c r="K700" s="125"/>
      <c r="L700" s="67"/>
      <c r="M700" s="67"/>
      <c r="N700" s="67">
        <f t="shared" ref="N700:N766" si="28">L700-M700</f>
        <v>0</v>
      </c>
      <c r="P700" s="67"/>
    </row>
    <row r="701" spans="1:16" s="10" customFormat="1" ht="22.5" customHeight="1" x14ac:dyDescent="0.25">
      <c r="A701" s="8">
        <v>698</v>
      </c>
      <c r="B701" s="9">
        <v>45185</v>
      </c>
      <c r="C701" s="58" t="s">
        <v>1262</v>
      </c>
      <c r="D701" s="63" t="s">
        <v>718</v>
      </c>
      <c r="E701" s="59">
        <v>5</v>
      </c>
      <c r="F701" s="59" t="s">
        <v>42</v>
      </c>
      <c r="G701" s="109" t="s">
        <v>52</v>
      </c>
      <c r="H701" s="8">
        <v>402</v>
      </c>
      <c r="I701" s="350">
        <v>13000</v>
      </c>
      <c r="J701" s="350">
        <f t="shared" si="27"/>
        <v>65000</v>
      </c>
      <c r="K701" s="125"/>
      <c r="L701" s="67"/>
      <c r="M701" s="67"/>
      <c r="N701" s="67">
        <f t="shared" si="28"/>
        <v>0</v>
      </c>
      <c r="P701" s="67"/>
    </row>
    <row r="702" spans="1:16" s="10" customFormat="1" ht="22.5" customHeight="1" x14ac:dyDescent="0.25">
      <c r="A702" s="8">
        <v>699</v>
      </c>
      <c r="B702" s="9">
        <v>45185</v>
      </c>
      <c r="C702" s="58" t="s">
        <v>1263</v>
      </c>
      <c r="D702" s="63" t="s">
        <v>96</v>
      </c>
      <c r="E702" s="59">
        <v>1</v>
      </c>
      <c r="F702" s="59" t="s">
        <v>42</v>
      </c>
      <c r="G702" s="109" t="s">
        <v>52</v>
      </c>
      <c r="H702" s="8">
        <v>402</v>
      </c>
      <c r="I702" s="350">
        <v>130000</v>
      </c>
      <c r="J702" s="350">
        <f t="shared" si="27"/>
        <v>130000</v>
      </c>
      <c r="K702" s="125"/>
      <c r="L702" s="67"/>
      <c r="M702" s="67"/>
      <c r="N702" s="67">
        <f t="shared" si="28"/>
        <v>0</v>
      </c>
      <c r="P702" s="67"/>
    </row>
    <row r="703" spans="1:16" s="10" customFormat="1" ht="22.5" customHeight="1" x14ac:dyDescent="0.25">
      <c r="A703" s="8">
        <v>700</v>
      </c>
      <c r="B703" s="9">
        <v>45185</v>
      </c>
      <c r="C703" s="58" t="s">
        <v>1264</v>
      </c>
      <c r="D703" s="63" t="s">
        <v>96</v>
      </c>
      <c r="E703" s="101" t="s">
        <v>109</v>
      </c>
      <c r="F703" s="101" t="s">
        <v>42</v>
      </c>
      <c r="G703" s="109" t="s">
        <v>52</v>
      </c>
      <c r="H703" s="8">
        <v>402</v>
      </c>
      <c r="I703" s="356">
        <v>50000</v>
      </c>
      <c r="J703" s="350">
        <f t="shared" si="27"/>
        <v>50000</v>
      </c>
      <c r="K703" s="125"/>
      <c r="L703" s="67"/>
      <c r="M703" s="67"/>
      <c r="N703" s="67">
        <f t="shared" si="28"/>
        <v>0</v>
      </c>
      <c r="P703" s="67"/>
    </row>
    <row r="704" spans="1:16" s="10" customFormat="1" ht="22.5" customHeight="1" x14ac:dyDescent="0.25">
      <c r="A704" s="8">
        <v>701</v>
      </c>
      <c r="B704" s="9">
        <v>45185</v>
      </c>
      <c r="C704" s="58" t="s">
        <v>1265</v>
      </c>
      <c r="D704" s="63" t="s">
        <v>115</v>
      </c>
      <c r="E704" s="59">
        <v>1</v>
      </c>
      <c r="F704" s="59" t="s">
        <v>42</v>
      </c>
      <c r="G704" s="109" t="s">
        <v>52</v>
      </c>
      <c r="H704" s="8">
        <v>402</v>
      </c>
      <c r="I704" s="350">
        <v>75000</v>
      </c>
      <c r="J704" s="350">
        <f t="shared" si="27"/>
        <v>75000</v>
      </c>
      <c r="K704" s="125"/>
      <c r="L704" s="67"/>
      <c r="M704" s="67"/>
      <c r="N704" s="67">
        <f t="shared" si="28"/>
        <v>0</v>
      </c>
      <c r="P704" s="67"/>
    </row>
    <row r="705" spans="1:16" s="10" customFormat="1" ht="22.5" customHeight="1" x14ac:dyDescent="0.25">
      <c r="A705" s="8">
        <v>702</v>
      </c>
      <c r="B705" s="9">
        <v>45185</v>
      </c>
      <c r="C705" s="58" t="s">
        <v>1266</v>
      </c>
      <c r="D705" s="63" t="s">
        <v>115</v>
      </c>
      <c r="E705" s="101" t="s">
        <v>109</v>
      </c>
      <c r="F705" s="101" t="s">
        <v>42</v>
      </c>
      <c r="G705" s="109" t="s">
        <v>52</v>
      </c>
      <c r="H705" s="8">
        <v>402</v>
      </c>
      <c r="I705" s="356">
        <v>4000</v>
      </c>
      <c r="J705" s="350">
        <f t="shared" si="27"/>
        <v>4000</v>
      </c>
      <c r="K705" s="125"/>
      <c r="L705" s="67"/>
      <c r="M705" s="67"/>
      <c r="N705" s="67">
        <f t="shared" si="28"/>
        <v>0</v>
      </c>
      <c r="P705" s="67"/>
    </row>
    <row r="706" spans="1:16" s="10" customFormat="1" ht="22.5" customHeight="1" x14ac:dyDescent="0.25">
      <c r="A706" s="8">
        <v>703</v>
      </c>
      <c r="B706" s="9">
        <v>45185</v>
      </c>
      <c r="C706" s="57" t="s">
        <v>1267</v>
      </c>
      <c r="D706" s="63" t="s">
        <v>924</v>
      </c>
      <c r="E706" s="101" t="s">
        <v>109</v>
      </c>
      <c r="F706" s="101" t="s">
        <v>45</v>
      </c>
      <c r="G706" s="109" t="s">
        <v>52</v>
      </c>
      <c r="H706" s="8">
        <v>402</v>
      </c>
      <c r="I706" s="356">
        <v>80000</v>
      </c>
      <c r="J706" s="350">
        <f t="shared" si="27"/>
        <v>80000</v>
      </c>
      <c r="K706" s="125"/>
      <c r="L706" s="67"/>
      <c r="M706" s="67"/>
      <c r="N706" s="67">
        <f t="shared" si="28"/>
        <v>0</v>
      </c>
      <c r="P706" s="67"/>
    </row>
    <row r="707" spans="1:16" s="10" customFormat="1" ht="22.5" customHeight="1" x14ac:dyDescent="0.25">
      <c r="A707" s="8">
        <v>704</v>
      </c>
      <c r="B707" s="9">
        <v>45185</v>
      </c>
      <c r="C707" s="58" t="s">
        <v>1268</v>
      </c>
      <c r="D707" s="63" t="s">
        <v>556</v>
      </c>
      <c r="E707" s="59">
        <v>2</v>
      </c>
      <c r="F707" s="59" t="s">
        <v>42</v>
      </c>
      <c r="G707" s="109" t="s">
        <v>459</v>
      </c>
      <c r="H707" s="8" t="s">
        <v>697</v>
      </c>
      <c r="I707" s="350">
        <v>31000</v>
      </c>
      <c r="J707" s="350">
        <f t="shared" si="27"/>
        <v>62000</v>
      </c>
      <c r="K707" s="125" t="s">
        <v>1269</v>
      </c>
      <c r="L707" s="67"/>
      <c r="M707" s="67"/>
      <c r="N707" s="67">
        <f t="shared" si="28"/>
        <v>0</v>
      </c>
      <c r="P707" s="67"/>
    </row>
    <row r="708" spans="1:16" s="10" customFormat="1" ht="22.5" customHeight="1" x14ac:dyDescent="0.25">
      <c r="A708" s="8">
        <v>705</v>
      </c>
      <c r="B708" s="9">
        <v>45185</v>
      </c>
      <c r="C708" s="57" t="s">
        <v>1270</v>
      </c>
      <c r="D708" s="89" t="s">
        <v>50</v>
      </c>
      <c r="E708" s="59">
        <v>1</v>
      </c>
      <c r="F708" s="59" t="s">
        <v>43</v>
      </c>
      <c r="G708" s="109" t="s">
        <v>459</v>
      </c>
      <c r="H708" s="8" t="s">
        <v>697</v>
      </c>
      <c r="I708" s="350">
        <v>500000</v>
      </c>
      <c r="J708" s="350">
        <f t="shared" si="27"/>
        <v>500000</v>
      </c>
      <c r="K708" s="125" t="s">
        <v>1269</v>
      </c>
      <c r="L708" s="67"/>
      <c r="M708" s="67"/>
      <c r="N708" s="67">
        <f t="shared" si="28"/>
        <v>0</v>
      </c>
      <c r="P708" s="67"/>
    </row>
    <row r="709" spans="1:16" s="10" customFormat="1" ht="22.5" customHeight="1" x14ac:dyDescent="0.25">
      <c r="A709" s="8">
        <v>706</v>
      </c>
      <c r="B709" s="9">
        <v>45185</v>
      </c>
      <c r="C709" s="58" t="s">
        <v>673</v>
      </c>
      <c r="D709" s="63" t="s">
        <v>113</v>
      </c>
      <c r="E709" s="59">
        <v>2</v>
      </c>
      <c r="F709" s="59" t="s">
        <v>42</v>
      </c>
      <c r="G709" s="109" t="s">
        <v>31</v>
      </c>
      <c r="H709" s="8">
        <v>301</v>
      </c>
      <c r="I709" s="350">
        <v>41125</v>
      </c>
      <c r="J709" s="350">
        <f t="shared" si="27"/>
        <v>82250</v>
      </c>
      <c r="K709" s="125" t="s">
        <v>1271</v>
      </c>
      <c r="L709" s="67"/>
      <c r="M709" s="67"/>
      <c r="N709" s="67">
        <f t="shared" si="28"/>
        <v>0</v>
      </c>
      <c r="P709" s="67"/>
    </row>
    <row r="710" spans="1:16" s="10" customFormat="1" ht="22.5" hidden="1" customHeight="1" x14ac:dyDescent="0.25">
      <c r="A710" s="8">
        <v>707</v>
      </c>
      <c r="B710" s="9">
        <v>45185</v>
      </c>
      <c r="C710" s="57" t="s">
        <v>1272</v>
      </c>
      <c r="D710" s="63" t="s">
        <v>718</v>
      </c>
      <c r="E710" s="59">
        <v>6</v>
      </c>
      <c r="F710" s="142" t="s">
        <v>42</v>
      </c>
      <c r="G710" s="109" t="s">
        <v>18</v>
      </c>
      <c r="H710" s="8">
        <v>0</v>
      </c>
      <c r="I710" s="350">
        <v>4500</v>
      </c>
      <c r="J710" s="350">
        <f t="shared" ref="J710:J776" si="29">I710*E710</f>
        <v>27000</v>
      </c>
      <c r="K710" s="125"/>
      <c r="L710" s="67"/>
      <c r="M710" s="67"/>
      <c r="N710" s="67">
        <f t="shared" si="28"/>
        <v>0</v>
      </c>
      <c r="P710" s="67"/>
    </row>
    <row r="711" spans="1:16" s="10" customFormat="1" ht="22.5" customHeight="1" x14ac:dyDescent="0.25">
      <c r="A711" s="8">
        <v>708</v>
      </c>
      <c r="B711" s="9">
        <v>45185</v>
      </c>
      <c r="C711" s="58" t="s">
        <v>48</v>
      </c>
      <c r="D711" s="63" t="s">
        <v>20</v>
      </c>
      <c r="E711" s="59">
        <v>9</v>
      </c>
      <c r="F711" s="59" t="s">
        <v>41</v>
      </c>
      <c r="G711" s="109" t="s">
        <v>54</v>
      </c>
      <c r="H711" s="8" t="s">
        <v>699</v>
      </c>
      <c r="I711" s="350">
        <v>32100</v>
      </c>
      <c r="J711" s="350">
        <f t="shared" si="29"/>
        <v>288900</v>
      </c>
      <c r="K711" s="125" t="s">
        <v>1273</v>
      </c>
      <c r="L711" s="67"/>
      <c r="M711" s="67"/>
      <c r="N711" s="67">
        <f t="shared" si="28"/>
        <v>0</v>
      </c>
      <c r="P711" s="67"/>
    </row>
    <row r="712" spans="1:16" s="10" customFormat="1" ht="22.5" customHeight="1" x14ac:dyDescent="0.25">
      <c r="A712" s="8">
        <v>709</v>
      </c>
      <c r="B712" s="9">
        <v>45185</v>
      </c>
      <c r="C712" s="58" t="s">
        <v>100</v>
      </c>
      <c r="D712" s="63" t="s">
        <v>29</v>
      </c>
      <c r="E712" s="59">
        <v>1</v>
      </c>
      <c r="F712" s="59" t="s">
        <v>42</v>
      </c>
      <c r="G712" s="109" t="s">
        <v>54</v>
      </c>
      <c r="H712" s="8" t="s">
        <v>699</v>
      </c>
      <c r="I712" s="356">
        <v>94575</v>
      </c>
      <c r="J712" s="350">
        <f t="shared" si="29"/>
        <v>94575</v>
      </c>
      <c r="K712" s="125" t="s">
        <v>1273</v>
      </c>
      <c r="L712" s="67"/>
      <c r="M712" s="67"/>
      <c r="N712" s="67">
        <f t="shared" si="28"/>
        <v>0</v>
      </c>
      <c r="P712" s="67"/>
    </row>
    <row r="713" spans="1:16" s="10" customFormat="1" ht="22.5" customHeight="1" x14ac:dyDescent="0.25">
      <c r="A713" s="8">
        <v>710</v>
      </c>
      <c r="B713" s="9">
        <v>45185</v>
      </c>
      <c r="C713" s="58" t="s">
        <v>76</v>
      </c>
      <c r="D713" s="63" t="s">
        <v>66</v>
      </c>
      <c r="E713" s="59">
        <v>1</v>
      </c>
      <c r="F713" s="174" t="s">
        <v>42</v>
      </c>
      <c r="G713" s="109" t="s">
        <v>54</v>
      </c>
      <c r="H713" s="8" t="s">
        <v>699</v>
      </c>
      <c r="I713" s="350">
        <v>39000</v>
      </c>
      <c r="J713" s="350">
        <f t="shared" si="29"/>
        <v>39000</v>
      </c>
      <c r="K713" s="125" t="s">
        <v>1273</v>
      </c>
      <c r="L713" s="67"/>
      <c r="M713" s="67"/>
      <c r="N713" s="67">
        <f t="shared" si="28"/>
        <v>0</v>
      </c>
      <c r="P713" s="67"/>
    </row>
    <row r="714" spans="1:16" s="10" customFormat="1" ht="22.5" customHeight="1" x14ac:dyDescent="0.25">
      <c r="A714" s="8">
        <v>711</v>
      </c>
      <c r="B714" s="9">
        <v>45185</v>
      </c>
      <c r="C714" s="58" t="s">
        <v>82</v>
      </c>
      <c r="D714" s="63" t="s">
        <v>107</v>
      </c>
      <c r="E714" s="101" t="s">
        <v>109</v>
      </c>
      <c r="F714" s="174" t="s">
        <v>42</v>
      </c>
      <c r="G714" s="109" t="s">
        <v>54</v>
      </c>
      <c r="H714" s="8" t="s">
        <v>699</v>
      </c>
      <c r="I714" s="354">
        <v>90675</v>
      </c>
      <c r="J714" s="350">
        <f t="shared" si="29"/>
        <v>90675</v>
      </c>
      <c r="K714" s="125" t="s">
        <v>1273</v>
      </c>
      <c r="L714" s="67"/>
      <c r="M714" s="67"/>
      <c r="N714" s="67">
        <f t="shared" si="28"/>
        <v>0</v>
      </c>
      <c r="P714" s="67"/>
    </row>
    <row r="715" spans="1:16" s="10" customFormat="1" ht="22.5" hidden="1" customHeight="1" x14ac:dyDescent="0.25">
      <c r="A715" s="8">
        <v>712</v>
      </c>
      <c r="B715" s="9">
        <v>45185</v>
      </c>
      <c r="C715" s="58" t="s">
        <v>58</v>
      </c>
      <c r="D715" s="63" t="s">
        <v>59</v>
      </c>
      <c r="E715" s="59">
        <v>3</v>
      </c>
      <c r="F715" s="59" t="s">
        <v>41</v>
      </c>
      <c r="G715" s="109" t="s">
        <v>67</v>
      </c>
      <c r="H715" s="8">
        <v>1</v>
      </c>
      <c r="I715" s="351">
        <v>29000</v>
      </c>
      <c r="J715" s="350">
        <f t="shared" si="29"/>
        <v>87000</v>
      </c>
      <c r="K715" s="63"/>
      <c r="L715" s="67"/>
      <c r="M715" s="67"/>
      <c r="N715" s="67">
        <f t="shared" si="28"/>
        <v>0</v>
      </c>
      <c r="P715" s="67"/>
    </row>
    <row r="716" spans="1:16" s="10" customFormat="1" ht="22.5" hidden="1" customHeight="1" x14ac:dyDescent="0.25">
      <c r="A716" s="8">
        <v>713</v>
      </c>
      <c r="B716" s="9">
        <v>45185</v>
      </c>
      <c r="C716" s="57" t="s">
        <v>81</v>
      </c>
      <c r="D716" s="89" t="s">
        <v>72</v>
      </c>
      <c r="E716" s="59">
        <v>2</v>
      </c>
      <c r="F716" s="59" t="s">
        <v>41</v>
      </c>
      <c r="G716" s="109" t="s">
        <v>67</v>
      </c>
      <c r="H716" s="8">
        <v>1</v>
      </c>
      <c r="I716" s="350">
        <v>31000</v>
      </c>
      <c r="J716" s="350">
        <f t="shared" si="29"/>
        <v>62000</v>
      </c>
      <c r="K716" s="63"/>
      <c r="L716" s="67"/>
      <c r="M716" s="67"/>
      <c r="N716" s="67">
        <f t="shared" si="28"/>
        <v>0</v>
      </c>
      <c r="P716" s="67"/>
    </row>
    <row r="717" spans="1:16" s="10" customFormat="1" ht="22.5" customHeight="1" x14ac:dyDescent="0.25">
      <c r="A717" s="8">
        <v>714</v>
      </c>
      <c r="B717" s="9">
        <v>45185</v>
      </c>
      <c r="C717" s="58" t="s">
        <v>1151</v>
      </c>
      <c r="D717" s="63" t="s">
        <v>1274</v>
      </c>
      <c r="E717" s="59">
        <v>1</v>
      </c>
      <c r="F717" s="59" t="s">
        <v>43</v>
      </c>
      <c r="G717" s="109" t="s">
        <v>459</v>
      </c>
      <c r="H717" s="8" t="s">
        <v>697</v>
      </c>
      <c r="I717" s="350">
        <v>1400000</v>
      </c>
      <c r="J717" s="350">
        <f t="shared" si="29"/>
        <v>1400000</v>
      </c>
      <c r="K717" s="63" t="s">
        <v>1275</v>
      </c>
      <c r="L717" s="343" t="s">
        <v>1840</v>
      </c>
      <c r="M717" s="67"/>
      <c r="N717" s="67" t="e">
        <f t="shared" si="28"/>
        <v>#VALUE!</v>
      </c>
      <c r="P717" s="67"/>
    </row>
    <row r="718" spans="1:16" s="10" customFormat="1" ht="22.5" customHeight="1" x14ac:dyDescent="0.25">
      <c r="A718" s="8">
        <v>715</v>
      </c>
      <c r="B718" s="9">
        <v>45185</v>
      </c>
      <c r="C718" s="57" t="s">
        <v>1276</v>
      </c>
      <c r="D718" s="89" t="s">
        <v>96</v>
      </c>
      <c r="E718" s="59">
        <v>1</v>
      </c>
      <c r="F718" s="174" t="s">
        <v>43</v>
      </c>
      <c r="G718" s="109" t="s">
        <v>171</v>
      </c>
      <c r="H718" s="8">
        <v>112</v>
      </c>
      <c r="I718" s="350">
        <v>35000</v>
      </c>
      <c r="J718" s="350">
        <f t="shared" si="29"/>
        <v>35000</v>
      </c>
      <c r="K718" s="63" t="s">
        <v>1277</v>
      </c>
      <c r="L718" s="67"/>
      <c r="M718" s="67"/>
      <c r="N718" s="67">
        <f t="shared" si="28"/>
        <v>0</v>
      </c>
      <c r="P718" s="67"/>
    </row>
    <row r="719" spans="1:16" s="10" customFormat="1" ht="22.5" customHeight="1" x14ac:dyDescent="0.25">
      <c r="A719" s="8">
        <v>716</v>
      </c>
      <c r="B719" s="9">
        <v>45185</v>
      </c>
      <c r="C719" s="57" t="s">
        <v>1278</v>
      </c>
      <c r="D719" s="63" t="s">
        <v>1076</v>
      </c>
      <c r="E719" s="100" t="s">
        <v>109</v>
      </c>
      <c r="F719" s="101" t="s">
        <v>42</v>
      </c>
      <c r="G719" s="109" t="s">
        <v>171</v>
      </c>
      <c r="H719" s="8">
        <v>112</v>
      </c>
      <c r="I719" s="353">
        <v>45000</v>
      </c>
      <c r="J719" s="350">
        <f t="shared" si="29"/>
        <v>45000</v>
      </c>
      <c r="K719" s="63" t="s">
        <v>1277</v>
      </c>
      <c r="L719" s="67"/>
      <c r="M719" s="67"/>
      <c r="N719" s="67">
        <f t="shared" si="28"/>
        <v>0</v>
      </c>
      <c r="P719" s="67"/>
    </row>
    <row r="720" spans="1:16" s="10" customFormat="1" ht="22.5" customHeight="1" x14ac:dyDescent="0.25">
      <c r="A720" s="8">
        <v>717</v>
      </c>
      <c r="B720" s="9">
        <v>45185</v>
      </c>
      <c r="C720" s="58" t="s">
        <v>1279</v>
      </c>
      <c r="D720" s="63" t="s">
        <v>96</v>
      </c>
      <c r="E720" s="59">
        <v>1</v>
      </c>
      <c r="F720" s="59" t="s">
        <v>42</v>
      </c>
      <c r="G720" s="109" t="s">
        <v>171</v>
      </c>
      <c r="H720" s="8">
        <v>112</v>
      </c>
      <c r="I720" s="350">
        <v>175000</v>
      </c>
      <c r="J720" s="350">
        <f t="shared" si="29"/>
        <v>175000</v>
      </c>
      <c r="K720" s="63" t="s">
        <v>1277</v>
      </c>
      <c r="L720" s="67"/>
      <c r="M720" s="67"/>
      <c r="N720" s="67">
        <f t="shared" si="28"/>
        <v>0</v>
      </c>
      <c r="P720" s="67"/>
    </row>
    <row r="721" spans="1:16" s="10" customFormat="1" ht="22.5" hidden="1" customHeight="1" x14ac:dyDescent="0.25">
      <c r="A721" s="8">
        <v>718</v>
      </c>
      <c r="B721" s="9">
        <v>45185</v>
      </c>
      <c r="C721" s="58" t="s">
        <v>1280</v>
      </c>
      <c r="D721" s="63" t="s">
        <v>549</v>
      </c>
      <c r="E721" s="59">
        <v>1</v>
      </c>
      <c r="F721" s="142" t="s">
        <v>43</v>
      </c>
      <c r="G721" s="60" t="s">
        <v>1879</v>
      </c>
      <c r="H721" s="8">
        <v>140</v>
      </c>
      <c r="I721" s="350">
        <v>500000</v>
      </c>
      <c r="J721" s="350">
        <f t="shared" si="29"/>
        <v>500000</v>
      </c>
      <c r="K721" s="63" t="s">
        <v>1194</v>
      </c>
      <c r="L721" s="67"/>
      <c r="M721" s="67"/>
      <c r="N721" s="67">
        <f t="shared" si="28"/>
        <v>0</v>
      </c>
      <c r="P721" s="67"/>
    </row>
    <row r="722" spans="1:16" s="10" customFormat="1" ht="22.5" customHeight="1" x14ac:dyDescent="0.25">
      <c r="A722" s="8">
        <v>719</v>
      </c>
      <c r="B722" s="9">
        <v>45185</v>
      </c>
      <c r="C722" s="58" t="s">
        <v>1869</v>
      </c>
      <c r="D722" s="58" t="s">
        <v>963</v>
      </c>
      <c r="E722" s="59">
        <v>0.5</v>
      </c>
      <c r="F722" s="59" t="s">
        <v>45</v>
      </c>
      <c r="G722" s="203" t="s">
        <v>52</v>
      </c>
      <c r="H722" s="8">
        <v>402</v>
      </c>
      <c r="I722" s="354">
        <v>30000</v>
      </c>
      <c r="J722" s="33">
        <f>I722*E722</f>
        <v>15000</v>
      </c>
      <c r="K722" s="61"/>
      <c r="L722" s="67"/>
      <c r="M722" s="67"/>
      <c r="N722" s="67"/>
      <c r="P722" s="67"/>
    </row>
    <row r="723" spans="1:16" s="10" customFormat="1" ht="22.5" customHeight="1" x14ac:dyDescent="0.25">
      <c r="A723" s="8">
        <v>720</v>
      </c>
      <c r="B723" s="9">
        <v>45185</v>
      </c>
      <c r="C723" s="62" t="s">
        <v>1870</v>
      </c>
      <c r="D723" s="58" t="s">
        <v>963</v>
      </c>
      <c r="E723" s="59">
        <v>1</v>
      </c>
      <c r="F723" s="59" t="s">
        <v>45</v>
      </c>
      <c r="G723" s="203" t="s">
        <v>52</v>
      </c>
      <c r="H723" s="8">
        <v>402</v>
      </c>
      <c r="I723" s="376">
        <v>9000</v>
      </c>
      <c r="J723" s="33">
        <f>I723*E723</f>
        <v>9000</v>
      </c>
      <c r="K723" s="61"/>
      <c r="L723" s="67"/>
      <c r="M723" s="67"/>
      <c r="N723" s="67"/>
      <c r="P723" s="67"/>
    </row>
    <row r="724" spans="1:16" s="10" customFormat="1" ht="22.5" customHeight="1" x14ac:dyDescent="0.25">
      <c r="A724" s="8">
        <v>721</v>
      </c>
      <c r="B724" s="9">
        <v>45185</v>
      </c>
      <c r="C724" s="58" t="s">
        <v>1871</v>
      </c>
      <c r="D724" s="58" t="s">
        <v>963</v>
      </c>
      <c r="E724" s="59">
        <v>1</v>
      </c>
      <c r="F724" s="59" t="s">
        <v>42</v>
      </c>
      <c r="G724" s="203" t="s">
        <v>52</v>
      </c>
      <c r="H724" s="8">
        <v>402</v>
      </c>
      <c r="I724" s="376">
        <v>9000</v>
      </c>
      <c r="J724" s="33">
        <f>I724*E724</f>
        <v>9000</v>
      </c>
      <c r="K724" s="61"/>
      <c r="L724" s="67"/>
      <c r="M724" s="67"/>
      <c r="N724" s="67"/>
      <c r="P724" s="67"/>
    </row>
    <row r="725" spans="1:16" s="10" customFormat="1" ht="22.5" hidden="1" customHeight="1" x14ac:dyDescent="0.25">
      <c r="A725" s="8">
        <v>722</v>
      </c>
      <c r="B725" s="9">
        <v>45185</v>
      </c>
      <c r="C725" s="58" t="s">
        <v>1188</v>
      </c>
      <c r="D725" s="89" t="s">
        <v>50</v>
      </c>
      <c r="E725" s="59">
        <v>2</v>
      </c>
      <c r="F725" s="59" t="s">
        <v>42</v>
      </c>
      <c r="G725" s="60" t="s">
        <v>1281</v>
      </c>
      <c r="H725" s="195" t="s">
        <v>709</v>
      </c>
      <c r="I725" s="350">
        <v>7500</v>
      </c>
      <c r="J725" s="350">
        <f t="shared" si="29"/>
        <v>15000</v>
      </c>
      <c r="K725" s="286" t="s">
        <v>1282</v>
      </c>
      <c r="L725" s="67"/>
      <c r="M725" s="67"/>
      <c r="N725" s="67">
        <f t="shared" si="28"/>
        <v>0</v>
      </c>
      <c r="P725" s="67"/>
    </row>
    <row r="726" spans="1:16" s="10" customFormat="1" ht="22.5" hidden="1" customHeight="1" x14ac:dyDescent="0.25">
      <c r="A726" s="8">
        <v>723</v>
      </c>
      <c r="B726" s="9">
        <v>45185</v>
      </c>
      <c r="C726" s="58" t="s">
        <v>522</v>
      </c>
      <c r="D726" s="63" t="s">
        <v>50</v>
      </c>
      <c r="E726" s="59">
        <v>1</v>
      </c>
      <c r="F726" s="59" t="s">
        <v>43</v>
      </c>
      <c r="G726" s="60" t="s">
        <v>1281</v>
      </c>
      <c r="H726" s="195" t="s">
        <v>709</v>
      </c>
      <c r="I726" s="350">
        <v>30000</v>
      </c>
      <c r="J726" s="350">
        <f t="shared" si="29"/>
        <v>30000</v>
      </c>
      <c r="K726" s="286" t="s">
        <v>1282</v>
      </c>
      <c r="L726" s="67"/>
      <c r="M726" s="67"/>
      <c r="N726" s="67">
        <f t="shared" si="28"/>
        <v>0</v>
      </c>
      <c r="P726" s="67"/>
    </row>
    <row r="727" spans="1:16" s="10" customFormat="1" ht="22.5" hidden="1" customHeight="1" x14ac:dyDescent="0.25">
      <c r="A727" s="8">
        <v>724</v>
      </c>
      <c r="B727" s="9">
        <v>45185</v>
      </c>
      <c r="C727" s="61" t="s">
        <v>1283</v>
      </c>
      <c r="D727" s="200" t="s">
        <v>481</v>
      </c>
      <c r="E727" s="8">
        <v>1</v>
      </c>
      <c r="F727" s="8" t="s">
        <v>42</v>
      </c>
      <c r="G727" s="194" t="s">
        <v>1284</v>
      </c>
      <c r="H727" s="195" t="s">
        <v>695</v>
      </c>
      <c r="I727" s="370">
        <v>325000</v>
      </c>
      <c r="J727" s="355">
        <f t="shared" si="29"/>
        <v>325000</v>
      </c>
      <c r="K727" s="369" t="s">
        <v>1282</v>
      </c>
      <c r="L727" s="67"/>
      <c r="M727" s="67"/>
      <c r="N727" s="67">
        <f t="shared" si="28"/>
        <v>0</v>
      </c>
      <c r="P727" s="67"/>
    </row>
    <row r="728" spans="1:16" s="10" customFormat="1" ht="22.5" hidden="1" customHeight="1" x14ac:dyDescent="0.25">
      <c r="A728" s="8">
        <v>725</v>
      </c>
      <c r="B728" s="9">
        <v>45185</v>
      </c>
      <c r="C728" s="61" t="s">
        <v>1285</v>
      </c>
      <c r="D728" s="200" t="s">
        <v>481</v>
      </c>
      <c r="E728" s="8">
        <v>1</v>
      </c>
      <c r="F728" s="8" t="s">
        <v>42</v>
      </c>
      <c r="G728" s="194" t="s">
        <v>1284</v>
      </c>
      <c r="H728" s="195" t="s">
        <v>695</v>
      </c>
      <c r="I728" s="355">
        <v>115000</v>
      </c>
      <c r="J728" s="355">
        <f t="shared" si="29"/>
        <v>115000</v>
      </c>
      <c r="K728" s="369" t="s">
        <v>1282</v>
      </c>
      <c r="L728" s="67"/>
      <c r="M728" s="67"/>
      <c r="N728" s="67">
        <f t="shared" si="28"/>
        <v>0</v>
      </c>
      <c r="P728" s="67"/>
    </row>
    <row r="729" spans="1:16" s="10" customFormat="1" ht="22.5" hidden="1" customHeight="1" x14ac:dyDescent="0.25">
      <c r="A729" s="8">
        <v>726</v>
      </c>
      <c r="B729" s="9">
        <v>45185</v>
      </c>
      <c r="C729" s="57" t="s">
        <v>1286</v>
      </c>
      <c r="D729" s="89" t="s">
        <v>77</v>
      </c>
      <c r="E729" s="59">
        <v>10</v>
      </c>
      <c r="F729" s="59" t="s">
        <v>45</v>
      </c>
      <c r="G729" s="60" t="s">
        <v>641</v>
      </c>
      <c r="H729" s="8">
        <v>3</v>
      </c>
      <c r="I729" s="350">
        <v>20000</v>
      </c>
      <c r="J729" s="350">
        <f t="shared" si="29"/>
        <v>200000</v>
      </c>
      <c r="K729" s="286" t="s">
        <v>1282</v>
      </c>
      <c r="L729" s="67"/>
      <c r="M729" s="67"/>
      <c r="N729" s="67">
        <f t="shared" si="28"/>
        <v>0</v>
      </c>
      <c r="P729" s="67"/>
    </row>
    <row r="730" spans="1:16" s="10" customFormat="1" ht="22.5" hidden="1" customHeight="1" x14ac:dyDescent="0.25">
      <c r="A730" s="8">
        <v>727</v>
      </c>
      <c r="B730" s="9">
        <v>45185</v>
      </c>
      <c r="C730" s="58" t="s">
        <v>23</v>
      </c>
      <c r="D730" s="63" t="s">
        <v>24</v>
      </c>
      <c r="E730" s="59">
        <v>1</v>
      </c>
      <c r="F730" s="59" t="s">
        <v>47</v>
      </c>
      <c r="G730" s="60" t="s">
        <v>1287</v>
      </c>
      <c r="H730" s="8">
        <v>3</v>
      </c>
      <c r="I730" s="350">
        <v>75000</v>
      </c>
      <c r="J730" s="350">
        <f t="shared" si="29"/>
        <v>75000</v>
      </c>
      <c r="K730" s="286" t="s">
        <v>1282</v>
      </c>
      <c r="L730" s="67"/>
      <c r="M730" s="67"/>
      <c r="N730" s="67">
        <f t="shared" si="28"/>
        <v>0</v>
      </c>
      <c r="P730" s="67"/>
    </row>
    <row r="731" spans="1:16" s="10" customFormat="1" ht="22.5" hidden="1" customHeight="1" x14ac:dyDescent="0.25">
      <c r="A731" s="8">
        <v>728</v>
      </c>
      <c r="B731" s="9">
        <v>45185</v>
      </c>
      <c r="C731" s="58" t="s">
        <v>1288</v>
      </c>
      <c r="D731" s="338" t="s">
        <v>562</v>
      </c>
      <c r="E731" s="59">
        <v>1</v>
      </c>
      <c r="F731" s="174" t="s">
        <v>42</v>
      </c>
      <c r="G731" s="59" t="s">
        <v>1289</v>
      </c>
      <c r="H731" s="8">
        <v>7</v>
      </c>
      <c r="I731" s="350">
        <v>471750</v>
      </c>
      <c r="J731" s="350">
        <f t="shared" si="29"/>
        <v>471750</v>
      </c>
      <c r="K731" s="286" t="s">
        <v>1290</v>
      </c>
      <c r="L731" s="67"/>
      <c r="M731" s="67"/>
      <c r="N731" s="67">
        <f t="shared" si="28"/>
        <v>0</v>
      </c>
      <c r="P731" s="67"/>
    </row>
    <row r="732" spans="1:16" s="10" customFormat="1" ht="22.5" hidden="1" customHeight="1" x14ac:dyDescent="0.25">
      <c r="A732" s="8">
        <v>729</v>
      </c>
      <c r="B732" s="9">
        <v>45185</v>
      </c>
      <c r="C732" s="58" t="s">
        <v>1010</v>
      </c>
      <c r="D732" s="63" t="s">
        <v>60</v>
      </c>
      <c r="E732" s="59">
        <v>2</v>
      </c>
      <c r="F732" s="59" t="s">
        <v>42</v>
      </c>
      <c r="G732" s="59" t="s">
        <v>1291</v>
      </c>
      <c r="H732" s="8">
        <v>7</v>
      </c>
      <c r="I732" s="350">
        <v>325000</v>
      </c>
      <c r="J732" s="350">
        <f t="shared" si="29"/>
        <v>650000</v>
      </c>
      <c r="K732" s="286" t="s">
        <v>1290</v>
      </c>
      <c r="L732" s="67"/>
      <c r="M732" s="67"/>
      <c r="N732" s="67">
        <f t="shared" si="28"/>
        <v>0</v>
      </c>
      <c r="P732" s="67"/>
    </row>
    <row r="733" spans="1:16" s="10" customFormat="1" ht="22.5" hidden="1" customHeight="1" x14ac:dyDescent="0.25">
      <c r="A733" s="8">
        <v>730</v>
      </c>
      <c r="B733" s="9">
        <v>45185</v>
      </c>
      <c r="C733" s="58" t="s">
        <v>1292</v>
      </c>
      <c r="D733" s="63" t="s">
        <v>1293</v>
      </c>
      <c r="E733" s="59">
        <v>2</v>
      </c>
      <c r="F733" s="142" t="s">
        <v>39</v>
      </c>
      <c r="G733" s="59" t="s">
        <v>1291</v>
      </c>
      <c r="H733" s="8">
        <v>7</v>
      </c>
      <c r="I733" s="350">
        <v>99000</v>
      </c>
      <c r="J733" s="350">
        <f t="shared" si="29"/>
        <v>198000</v>
      </c>
      <c r="K733" s="286" t="s">
        <v>1290</v>
      </c>
      <c r="L733" s="67"/>
      <c r="M733" s="67"/>
      <c r="N733" s="67">
        <f t="shared" si="28"/>
        <v>0</v>
      </c>
      <c r="P733" s="67"/>
    </row>
    <row r="734" spans="1:16" s="10" customFormat="1" ht="22.5" hidden="1" customHeight="1" x14ac:dyDescent="0.25">
      <c r="A734" s="8">
        <v>731</v>
      </c>
      <c r="B734" s="9">
        <v>45185</v>
      </c>
      <c r="C734" s="62" t="s">
        <v>1294</v>
      </c>
      <c r="D734" s="57" t="s">
        <v>1295</v>
      </c>
      <c r="E734" s="59">
        <v>2</v>
      </c>
      <c r="F734" s="142" t="s">
        <v>42</v>
      </c>
      <c r="G734" s="59" t="s">
        <v>1291</v>
      </c>
      <c r="H734" s="8">
        <v>7</v>
      </c>
      <c r="I734" s="350">
        <v>90000</v>
      </c>
      <c r="J734" s="350">
        <f t="shared" si="29"/>
        <v>180000</v>
      </c>
      <c r="K734" s="286" t="s">
        <v>1290</v>
      </c>
      <c r="L734" s="67"/>
      <c r="M734" s="67"/>
      <c r="N734" s="67">
        <f t="shared" si="28"/>
        <v>0</v>
      </c>
      <c r="P734" s="67"/>
    </row>
    <row r="735" spans="1:16" s="10" customFormat="1" ht="22.5" hidden="1" customHeight="1" x14ac:dyDescent="0.25">
      <c r="A735" s="8">
        <v>732</v>
      </c>
      <c r="B735" s="9">
        <v>45185</v>
      </c>
      <c r="C735" s="61" t="s">
        <v>1296</v>
      </c>
      <c r="D735" s="200" t="s">
        <v>24</v>
      </c>
      <c r="E735" s="8">
        <v>1</v>
      </c>
      <c r="F735" s="8" t="s">
        <v>43</v>
      </c>
      <c r="G735" s="194" t="s">
        <v>1297</v>
      </c>
      <c r="H735" s="8">
        <v>7</v>
      </c>
      <c r="I735" s="355">
        <v>0</v>
      </c>
      <c r="J735" s="355">
        <f t="shared" si="29"/>
        <v>0</v>
      </c>
      <c r="K735" s="287" t="s">
        <v>1290</v>
      </c>
      <c r="L735" s="67"/>
      <c r="M735" s="67"/>
      <c r="N735" s="67">
        <f t="shared" si="28"/>
        <v>0</v>
      </c>
      <c r="P735" s="67"/>
    </row>
    <row r="736" spans="1:16" s="10" customFormat="1" ht="22.5" hidden="1" customHeight="1" x14ac:dyDescent="0.25">
      <c r="A736" s="8">
        <v>733</v>
      </c>
      <c r="B736" s="9">
        <v>45185</v>
      </c>
      <c r="C736" s="61" t="s">
        <v>1298</v>
      </c>
      <c r="D736" s="200" t="s">
        <v>178</v>
      </c>
      <c r="E736" s="8">
        <v>1</v>
      </c>
      <c r="F736" s="226" t="s">
        <v>43</v>
      </c>
      <c r="G736" s="194" t="s">
        <v>1299</v>
      </c>
      <c r="H736" s="8">
        <v>7</v>
      </c>
      <c r="I736" s="355">
        <v>500000</v>
      </c>
      <c r="J736" s="355">
        <f t="shared" si="29"/>
        <v>500000</v>
      </c>
      <c r="K736" s="287" t="s">
        <v>1290</v>
      </c>
      <c r="L736" s="67"/>
      <c r="M736" s="67"/>
      <c r="N736" s="67">
        <f t="shared" si="28"/>
        <v>0</v>
      </c>
      <c r="P736" s="67"/>
    </row>
    <row r="737" spans="1:16" s="10" customFormat="1" ht="22.5" hidden="1" customHeight="1" x14ac:dyDescent="0.25">
      <c r="A737" s="8">
        <v>734</v>
      </c>
      <c r="B737" s="9">
        <v>45185</v>
      </c>
      <c r="C737" s="58" t="s">
        <v>446</v>
      </c>
      <c r="D737" s="89" t="s">
        <v>72</v>
      </c>
      <c r="E737" s="59">
        <v>1</v>
      </c>
      <c r="F737" s="142" t="s">
        <v>61</v>
      </c>
      <c r="G737" s="60" t="s">
        <v>1300</v>
      </c>
      <c r="H737" s="8">
        <v>5</v>
      </c>
      <c r="I737" s="350">
        <v>6700000</v>
      </c>
      <c r="J737" s="352">
        <f t="shared" si="29"/>
        <v>6700000</v>
      </c>
      <c r="K737" s="286" t="s">
        <v>1290</v>
      </c>
      <c r="L737" s="67"/>
      <c r="M737" s="67"/>
      <c r="N737" s="67">
        <f t="shared" si="28"/>
        <v>0</v>
      </c>
      <c r="P737" s="67"/>
    </row>
    <row r="738" spans="1:16" s="10" customFormat="1" ht="22.5" hidden="1" customHeight="1" x14ac:dyDescent="0.25">
      <c r="A738" s="8">
        <v>735</v>
      </c>
      <c r="B738" s="9">
        <v>45185</v>
      </c>
      <c r="C738" s="58" t="s">
        <v>1301</v>
      </c>
      <c r="D738" s="63" t="s">
        <v>563</v>
      </c>
      <c r="E738" s="59">
        <v>6</v>
      </c>
      <c r="F738" s="264" t="s">
        <v>42</v>
      </c>
      <c r="G738" s="60" t="s">
        <v>888</v>
      </c>
      <c r="H738" s="8">
        <v>8</v>
      </c>
      <c r="I738" s="350">
        <v>214500</v>
      </c>
      <c r="J738" s="350">
        <f t="shared" si="29"/>
        <v>1287000</v>
      </c>
      <c r="K738" s="286" t="s">
        <v>1302</v>
      </c>
      <c r="L738" s="67"/>
      <c r="M738" s="67"/>
      <c r="N738" s="67">
        <f t="shared" si="28"/>
        <v>0</v>
      </c>
      <c r="P738" s="67"/>
    </row>
    <row r="739" spans="1:16" s="10" customFormat="1" ht="22.5" hidden="1" customHeight="1" x14ac:dyDescent="0.25">
      <c r="A739" s="8">
        <v>736</v>
      </c>
      <c r="B739" s="9">
        <v>45185</v>
      </c>
      <c r="C739" s="58" t="s">
        <v>460</v>
      </c>
      <c r="D739" s="63" t="s">
        <v>491</v>
      </c>
      <c r="E739" s="59">
        <v>3</v>
      </c>
      <c r="F739" s="59" t="s">
        <v>42</v>
      </c>
      <c r="G739" s="60" t="s">
        <v>888</v>
      </c>
      <c r="H739" s="8">
        <v>8</v>
      </c>
      <c r="I739" s="350">
        <v>460000</v>
      </c>
      <c r="J739" s="350">
        <f t="shared" si="29"/>
        <v>1380000</v>
      </c>
      <c r="K739" s="286" t="s">
        <v>1302</v>
      </c>
      <c r="L739" s="67"/>
      <c r="M739" s="67"/>
      <c r="N739" s="67">
        <f t="shared" si="28"/>
        <v>0</v>
      </c>
      <c r="P739" s="67"/>
    </row>
    <row r="740" spans="1:16" s="10" customFormat="1" ht="22.5" hidden="1" customHeight="1" x14ac:dyDescent="0.25">
      <c r="A740" s="8">
        <v>737</v>
      </c>
      <c r="B740" s="9">
        <v>45185</v>
      </c>
      <c r="C740" s="58" t="s">
        <v>119</v>
      </c>
      <c r="D740" s="63" t="s">
        <v>126</v>
      </c>
      <c r="E740" s="59">
        <v>33</v>
      </c>
      <c r="F740" s="59" t="s">
        <v>42</v>
      </c>
      <c r="G740" s="60" t="s">
        <v>888</v>
      </c>
      <c r="H740" s="8">
        <v>8</v>
      </c>
      <c r="I740" s="350">
        <v>1565</v>
      </c>
      <c r="J740" s="350">
        <f t="shared" si="29"/>
        <v>51645</v>
      </c>
      <c r="K740" s="286" t="s">
        <v>1302</v>
      </c>
      <c r="L740" s="67"/>
      <c r="M740" s="67"/>
      <c r="N740" s="67">
        <f t="shared" si="28"/>
        <v>0</v>
      </c>
      <c r="P740" s="67"/>
    </row>
    <row r="741" spans="1:16" s="10" customFormat="1" ht="22.5" hidden="1" customHeight="1" x14ac:dyDescent="0.25">
      <c r="A741" s="8">
        <v>738</v>
      </c>
      <c r="B741" s="9">
        <v>45185</v>
      </c>
      <c r="C741" s="58" t="s">
        <v>1303</v>
      </c>
      <c r="D741" s="63" t="s">
        <v>491</v>
      </c>
      <c r="E741" s="59">
        <v>1</v>
      </c>
      <c r="F741" s="142" t="s">
        <v>42</v>
      </c>
      <c r="G741" s="60" t="s">
        <v>888</v>
      </c>
      <c r="H741" s="8">
        <v>8</v>
      </c>
      <c r="I741" s="350">
        <v>425000</v>
      </c>
      <c r="J741" s="350">
        <f t="shared" si="29"/>
        <v>425000</v>
      </c>
      <c r="K741" s="286" t="s">
        <v>1302</v>
      </c>
      <c r="L741" s="67"/>
      <c r="M741" s="67"/>
      <c r="N741" s="67">
        <f t="shared" si="28"/>
        <v>0</v>
      </c>
      <c r="P741" s="67"/>
    </row>
    <row r="742" spans="1:16" s="10" customFormat="1" ht="22.5" hidden="1" customHeight="1" x14ac:dyDescent="0.25">
      <c r="A742" s="8">
        <v>739</v>
      </c>
      <c r="B742" s="9">
        <v>45185</v>
      </c>
      <c r="C742" s="58" t="s">
        <v>119</v>
      </c>
      <c r="D742" s="63" t="s">
        <v>126</v>
      </c>
      <c r="E742" s="59">
        <v>11</v>
      </c>
      <c r="F742" s="59" t="s">
        <v>42</v>
      </c>
      <c r="G742" s="60" t="s">
        <v>888</v>
      </c>
      <c r="H742" s="8">
        <v>8</v>
      </c>
      <c r="I742" s="350">
        <v>1565</v>
      </c>
      <c r="J742" s="350">
        <f t="shared" si="29"/>
        <v>17215</v>
      </c>
      <c r="K742" s="286" t="s">
        <v>1302</v>
      </c>
      <c r="L742" s="67"/>
      <c r="M742" s="67"/>
      <c r="N742" s="67">
        <f t="shared" si="28"/>
        <v>0</v>
      </c>
      <c r="P742" s="67"/>
    </row>
    <row r="743" spans="1:16" s="10" customFormat="1" ht="22.5" hidden="1" customHeight="1" x14ac:dyDescent="0.25">
      <c r="A743" s="8">
        <v>740</v>
      </c>
      <c r="B743" s="9">
        <v>45185</v>
      </c>
      <c r="C743" s="58" t="s">
        <v>201</v>
      </c>
      <c r="D743" s="63" t="s">
        <v>1304</v>
      </c>
      <c r="E743" s="59">
        <v>1</v>
      </c>
      <c r="F743" s="59" t="s">
        <v>42</v>
      </c>
      <c r="G743" s="60" t="s">
        <v>1305</v>
      </c>
      <c r="H743" s="8">
        <v>122</v>
      </c>
      <c r="I743" s="350">
        <v>4200000</v>
      </c>
      <c r="J743" s="352">
        <f t="shared" si="29"/>
        <v>4200000</v>
      </c>
      <c r="K743" s="286" t="s">
        <v>1302</v>
      </c>
      <c r="L743" s="67" t="s">
        <v>1833</v>
      </c>
      <c r="M743" s="343" t="s">
        <v>1832</v>
      </c>
      <c r="N743" s="67" t="e">
        <f t="shared" si="28"/>
        <v>#VALUE!</v>
      </c>
      <c r="P743" s="67"/>
    </row>
    <row r="744" spans="1:16" s="10" customFormat="1" ht="22.5" hidden="1" customHeight="1" x14ac:dyDescent="0.25">
      <c r="A744" s="8">
        <v>741</v>
      </c>
      <c r="B744" s="9">
        <v>45185</v>
      </c>
      <c r="C744" s="58" t="s">
        <v>1192</v>
      </c>
      <c r="D744" s="63" t="s">
        <v>117</v>
      </c>
      <c r="E744" s="59">
        <v>3</v>
      </c>
      <c r="F744" s="59" t="s">
        <v>46</v>
      </c>
      <c r="G744" s="60" t="s">
        <v>888</v>
      </c>
      <c r="H744" s="8">
        <v>8</v>
      </c>
      <c r="I744" s="350">
        <v>12500</v>
      </c>
      <c r="J744" s="350">
        <f t="shared" si="29"/>
        <v>37500</v>
      </c>
      <c r="K744" s="286" t="s">
        <v>1302</v>
      </c>
      <c r="L744" s="67"/>
      <c r="M744" s="67"/>
      <c r="N744" s="67">
        <f t="shared" si="28"/>
        <v>0</v>
      </c>
      <c r="P744" s="67"/>
    </row>
    <row r="745" spans="1:16" s="10" customFormat="1" ht="22.5" hidden="1" customHeight="1" x14ac:dyDescent="0.25">
      <c r="A745" s="8">
        <v>742</v>
      </c>
      <c r="B745" s="9">
        <v>45185</v>
      </c>
      <c r="C745" s="58" t="s">
        <v>652</v>
      </c>
      <c r="D745" s="63" t="s">
        <v>466</v>
      </c>
      <c r="E745" s="59">
        <v>1</v>
      </c>
      <c r="F745" s="8" t="s">
        <v>157</v>
      </c>
      <c r="G745" s="194" t="s">
        <v>888</v>
      </c>
      <c r="H745" s="8">
        <v>8</v>
      </c>
      <c r="I745" s="371">
        <v>740000</v>
      </c>
      <c r="J745" s="355">
        <f t="shared" si="29"/>
        <v>740000</v>
      </c>
      <c r="K745" s="287" t="s">
        <v>1302</v>
      </c>
      <c r="L745" s="67"/>
      <c r="M745" s="67"/>
      <c r="N745" s="67">
        <f t="shared" si="28"/>
        <v>0</v>
      </c>
      <c r="P745" s="67"/>
    </row>
    <row r="746" spans="1:16" s="10" customFormat="1" ht="22.5" hidden="1" customHeight="1" x14ac:dyDescent="0.25">
      <c r="A746" s="8">
        <v>743</v>
      </c>
      <c r="B746" s="9">
        <v>45185</v>
      </c>
      <c r="C746" s="61" t="s">
        <v>1306</v>
      </c>
      <c r="D746" s="210" t="s">
        <v>1868</v>
      </c>
      <c r="E746" s="317" t="s">
        <v>132</v>
      </c>
      <c r="F746" s="226" t="s">
        <v>42</v>
      </c>
      <c r="G746" s="194" t="s">
        <v>888</v>
      </c>
      <c r="H746" s="8">
        <v>8</v>
      </c>
      <c r="I746" s="372">
        <v>0</v>
      </c>
      <c r="J746" s="355">
        <f t="shared" si="29"/>
        <v>0</v>
      </c>
      <c r="K746" s="287" t="s">
        <v>1302</v>
      </c>
      <c r="L746" s="67" t="s">
        <v>1823</v>
      </c>
      <c r="M746" s="67"/>
      <c r="N746" s="67" t="e">
        <f t="shared" si="28"/>
        <v>#VALUE!</v>
      </c>
      <c r="P746" s="67"/>
    </row>
    <row r="747" spans="1:16" s="10" customFormat="1" ht="22.5" customHeight="1" x14ac:dyDescent="0.25">
      <c r="A747" s="8">
        <v>744</v>
      </c>
      <c r="B747" s="9">
        <v>45185</v>
      </c>
      <c r="C747" s="58" t="s">
        <v>128</v>
      </c>
      <c r="D747" s="63" t="s">
        <v>1307</v>
      </c>
      <c r="E747" s="8">
        <v>1</v>
      </c>
      <c r="F747" s="8" t="s">
        <v>206</v>
      </c>
      <c r="G747" s="60" t="s">
        <v>1308</v>
      </c>
      <c r="H747" s="8">
        <v>604</v>
      </c>
      <c r="I747" s="354">
        <v>2175000</v>
      </c>
      <c r="J747" s="350">
        <f t="shared" si="29"/>
        <v>2175000</v>
      </c>
      <c r="K747" s="286" t="s">
        <v>1302</v>
      </c>
      <c r="L747" s="67" t="s">
        <v>1827</v>
      </c>
      <c r="M747" s="67"/>
      <c r="N747" s="67" t="e">
        <f t="shared" si="28"/>
        <v>#VALUE!</v>
      </c>
      <c r="P747" s="67"/>
    </row>
    <row r="748" spans="1:16" s="10" customFormat="1" ht="22.5" customHeight="1" x14ac:dyDescent="0.25">
      <c r="A748" s="8">
        <v>745</v>
      </c>
      <c r="B748" s="9">
        <v>45185</v>
      </c>
      <c r="C748" s="58" t="s">
        <v>128</v>
      </c>
      <c r="D748" s="63" t="s">
        <v>557</v>
      </c>
      <c r="E748" s="8">
        <v>1</v>
      </c>
      <c r="F748" s="8" t="s">
        <v>206</v>
      </c>
      <c r="G748" s="60" t="s">
        <v>1308</v>
      </c>
      <c r="H748" s="8">
        <v>604</v>
      </c>
      <c r="I748" s="354">
        <v>2175000</v>
      </c>
      <c r="J748" s="350">
        <f t="shared" si="29"/>
        <v>2175000</v>
      </c>
      <c r="K748" s="286" t="s">
        <v>1302</v>
      </c>
      <c r="L748" s="67" t="s">
        <v>1827</v>
      </c>
      <c r="M748" s="67"/>
      <c r="N748" s="67" t="e">
        <f t="shared" si="28"/>
        <v>#VALUE!</v>
      </c>
      <c r="P748" s="67"/>
    </row>
    <row r="749" spans="1:16" s="10" customFormat="1" ht="22.5" hidden="1" customHeight="1" x14ac:dyDescent="0.25">
      <c r="A749" s="8">
        <v>746</v>
      </c>
      <c r="B749" s="9">
        <v>45185</v>
      </c>
      <c r="C749" s="58" t="s">
        <v>156</v>
      </c>
      <c r="D749" s="63" t="s">
        <v>113</v>
      </c>
      <c r="E749" s="59">
        <v>1</v>
      </c>
      <c r="F749" s="142" t="s">
        <v>42</v>
      </c>
      <c r="G749" s="60" t="s">
        <v>609</v>
      </c>
      <c r="H749" s="195" t="s">
        <v>507</v>
      </c>
      <c r="I749" s="354">
        <v>258883</v>
      </c>
      <c r="J749" s="350">
        <f t="shared" si="29"/>
        <v>258883</v>
      </c>
      <c r="K749" s="286" t="s">
        <v>1309</v>
      </c>
      <c r="L749" s="67"/>
      <c r="M749" s="67"/>
      <c r="N749" s="67">
        <f t="shared" si="28"/>
        <v>0</v>
      </c>
      <c r="P749" s="67"/>
    </row>
    <row r="750" spans="1:16" s="10" customFormat="1" ht="22.5" hidden="1" customHeight="1" x14ac:dyDescent="0.25">
      <c r="A750" s="8">
        <v>747</v>
      </c>
      <c r="B750" s="9">
        <v>45185</v>
      </c>
      <c r="C750" s="58" t="s">
        <v>150</v>
      </c>
      <c r="D750" s="63" t="s">
        <v>113</v>
      </c>
      <c r="E750" s="59">
        <v>1</v>
      </c>
      <c r="F750" s="59" t="s">
        <v>42</v>
      </c>
      <c r="G750" s="60" t="s">
        <v>609</v>
      </c>
      <c r="H750" s="195" t="s">
        <v>507</v>
      </c>
      <c r="I750" s="350">
        <v>183092</v>
      </c>
      <c r="J750" s="350">
        <f t="shared" si="29"/>
        <v>183092</v>
      </c>
      <c r="K750" s="286" t="s">
        <v>1309</v>
      </c>
      <c r="L750" s="67"/>
      <c r="M750" s="67"/>
      <c r="N750" s="67">
        <f t="shared" si="28"/>
        <v>0</v>
      </c>
      <c r="P750" s="67"/>
    </row>
    <row r="751" spans="1:16" s="10" customFormat="1" ht="22.5" hidden="1" customHeight="1" x14ac:dyDescent="0.25">
      <c r="A751" s="8">
        <v>748</v>
      </c>
      <c r="B751" s="9">
        <v>45185</v>
      </c>
      <c r="C751" s="58" t="s">
        <v>151</v>
      </c>
      <c r="D751" s="63" t="s">
        <v>113</v>
      </c>
      <c r="E751" s="8">
        <v>1</v>
      </c>
      <c r="F751" s="59" t="s">
        <v>42</v>
      </c>
      <c r="G751" s="60" t="s">
        <v>609</v>
      </c>
      <c r="H751" s="195" t="s">
        <v>507</v>
      </c>
      <c r="I751" s="350">
        <v>190061</v>
      </c>
      <c r="J751" s="350">
        <f t="shared" si="29"/>
        <v>190061</v>
      </c>
      <c r="K751" s="286" t="s">
        <v>1309</v>
      </c>
      <c r="L751" s="67"/>
      <c r="M751" s="67"/>
      <c r="N751" s="67">
        <f t="shared" si="28"/>
        <v>0</v>
      </c>
      <c r="P751" s="67"/>
    </row>
    <row r="752" spans="1:16" s="10" customFormat="1" ht="22.5" hidden="1" customHeight="1" x14ac:dyDescent="0.25">
      <c r="A752" s="8">
        <v>749</v>
      </c>
      <c r="B752" s="9">
        <v>45185</v>
      </c>
      <c r="C752" s="58" t="s">
        <v>1310</v>
      </c>
      <c r="D752" s="63" t="s">
        <v>96</v>
      </c>
      <c r="E752" s="59">
        <v>2</v>
      </c>
      <c r="F752" s="59" t="s">
        <v>42</v>
      </c>
      <c r="G752" s="60" t="s">
        <v>609</v>
      </c>
      <c r="H752" s="195" t="s">
        <v>507</v>
      </c>
      <c r="I752" s="350">
        <v>40000</v>
      </c>
      <c r="J752" s="350">
        <f t="shared" si="29"/>
        <v>80000</v>
      </c>
      <c r="K752" s="286" t="s">
        <v>1309</v>
      </c>
      <c r="L752" s="67"/>
      <c r="M752" s="67"/>
      <c r="N752" s="67">
        <f t="shared" si="28"/>
        <v>0</v>
      </c>
      <c r="P752" s="67"/>
    </row>
    <row r="753" spans="1:16" s="10" customFormat="1" ht="22.5" hidden="1" customHeight="1" x14ac:dyDescent="0.25">
      <c r="A753" s="8">
        <v>750</v>
      </c>
      <c r="B753" s="9">
        <v>45185</v>
      </c>
      <c r="C753" s="57" t="s">
        <v>1311</v>
      </c>
      <c r="D753" s="89" t="s">
        <v>96</v>
      </c>
      <c r="E753" s="59">
        <v>5</v>
      </c>
      <c r="F753" s="59" t="s">
        <v>39</v>
      </c>
      <c r="G753" s="60" t="s">
        <v>609</v>
      </c>
      <c r="H753" s="195" t="s">
        <v>507</v>
      </c>
      <c r="I753" s="350">
        <v>57500</v>
      </c>
      <c r="J753" s="350">
        <f t="shared" si="29"/>
        <v>287500</v>
      </c>
      <c r="K753" s="286" t="s">
        <v>1309</v>
      </c>
      <c r="L753" s="67"/>
      <c r="M753" s="67"/>
      <c r="N753" s="67">
        <f t="shared" si="28"/>
        <v>0</v>
      </c>
      <c r="P753" s="67"/>
    </row>
    <row r="754" spans="1:16" s="10" customFormat="1" ht="22.5" customHeight="1" x14ac:dyDescent="0.25">
      <c r="A754" s="8">
        <v>751</v>
      </c>
      <c r="B754" s="9">
        <v>45185</v>
      </c>
      <c r="C754" s="58" t="s">
        <v>1151</v>
      </c>
      <c r="D754" s="63" t="s">
        <v>1312</v>
      </c>
      <c r="E754" s="59">
        <v>1</v>
      </c>
      <c r="F754" s="59" t="s">
        <v>206</v>
      </c>
      <c r="G754" s="60" t="s">
        <v>120</v>
      </c>
      <c r="H754" s="8">
        <v>117</v>
      </c>
      <c r="I754" s="350">
        <v>1400000</v>
      </c>
      <c r="J754" s="352">
        <f t="shared" si="29"/>
        <v>1400000</v>
      </c>
      <c r="K754" s="286" t="s">
        <v>1309</v>
      </c>
      <c r="L754" s="343" t="s">
        <v>1840</v>
      </c>
      <c r="M754" s="67"/>
      <c r="N754" s="67" t="e">
        <f t="shared" si="28"/>
        <v>#VALUE!</v>
      </c>
      <c r="P754" s="67"/>
    </row>
    <row r="755" spans="1:16" s="10" customFormat="1" ht="22.5" hidden="1" customHeight="1" x14ac:dyDescent="0.25">
      <c r="A755" s="8">
        <v>752</v>
      </c>
      <c r="B755" s="9">
        <v>45185</v>
      </c>
      <c r="C755" s="58" t="s">
        <v>1313</v>
      </c>
      <c r="D755" s="63" t="s">
        <v>549</v>
      </c>
      <c r="E755" s="59">
        <v>1</v>
      </c>
      <c r="F755" s="142" t="s">
        <v>43</v>
      </c>
      <c r="G755" s="60" t="s">
        <v>167</v>
      </c>
      <c r="H755" s="195" t="s">
        <v>507</v>
      </c>
      <c r="I755" s="354">
        <v>650000</v>
      </c>
      <c r="J755" s="350">
        <f t="shared" si="29"/>
        <v>650000</v>
      </c>
      <c r="K755" s="286" t="s">
        <v>1825</v>
      </c>
      <c r="L755" s="67"/>
      <c r="M755" s="67"/>
      <c r="N755" s="67">
        <f t="shared" si="28"/>
        <v>0</v>
      </c>
      <c r="P755" s="67"/>
    </row>
    <row r="756" spans="1:16" s="10" customFormat="1" ht="22.5" hidden="1" customHeight="1" x14ac:dyDescent="0.25">
      <c r="A756" s="8">
        <v>753</v>
      </c>
      <c r="B756" s="9">
        <v>45185</v>
      </c>
      <c r="C756" s="62" t="s">
        <v>642</v>
      </c>
      <c r="D756" s="63" t="s">
        <v>466</v>
      </c>
      <c r="E756" s="59">
        <v>1</v>
      </c>
      <c r="F756" s="59" t="s">
        <v>157</v>
      </c>
      <c r="G756" s="60" t="s">
        <v>167</v>
      </c>
      <c r="H756" s="195" t="s">
        <v>507</v>
      </c>
      <c r="I756" s="350">
        <v>1450000</v>
      </c>
      <c r="J756" s="352">
        <f t="shared" si="29"/>
        <v>1450000</v>
      </c>
      <c r="K756" s="286" t="s">
        <v>1825</v>
      </c>
      <c r="L756" s="367">
        <f>SUM(J679:J756)</f>
        <v>34643846</v>
      </c>
      <c r="M756" s="367">
        <f>'[2]16 SEPTEMBER 2023'!$Z$60</f>
        <v>34643846</v>
      </c>
      <c r="N756" s="367">
        <f t="shared" si="28"/>
        <v>0</v>
      </c>
      <c r="P756" s="67"/>
    </row>
    <row r="757" spans="1:16" s="10" customFormat="1" ht="22.5" customHeight="1" x14ac:dyDescent="0.25">
      <c r="A757" s="8">
        <v>754</v>
      </c>
      <c r="B757" s="9">
        <v>45187</v>
      </c>
      <c r="C757" s="58" t="s">
        <v>48</v>
      </c>
      <c r="D757" s="63" t="s">
        <v>20</v>
      </c>
      <c r="E757" s="59">
        <v>9</v>
      </c>
      <c r="F757" s="59" t="s">
        <v>41</v>
      </c>
      <c r="G757" s="60" t="s">
        <v>105</v>
      </c>
      <c r="H757" s="8" t="s">
        <v>696</v>
      </c>
      <c r="I757" s="350">
        <v>32100</v>
      </c>
      <c r="J757" s="350">
        <f t="shared" si="29"/>
        <v>288900</v>
      </c>
      <c r="K757" s="125" t="s">
        <v>1314</v>
      </c>
      <c r="L757" s="67"/>
      <c r="M757" s="67"/>
      <c r="N757" s="67">
        <f t="shared" si="28"/>
        <v>0</v>
      </c>
      <c r="P757" s="67"/>
    </row>
    <row r="758" spans="1:16" s="10" customFormat="1" ht="22.5" customHeight="1" x14ac:dyDescent="0.25">
      <c r="A758" s="8">
        <v>755</v>
      </c>
      <c r="B758" s="9">
        <v>45187</v>
      </c>
      <c r="C758" s="58" t="s">
        <v>100</v>
      </c>
      <c r="D758" s="63" t="s">
        <v>29</v>
      </c>
      <c r="E758" s="59">
        <v>1</v>
      </c>
      <c r="F758" s="59" t="s">
        <v>42</v>
      </c>
      <c r="G758" s="60" t="s">
        <v>105</v>
      </c>
      <c r="H758" s="8" t="s">
        <v>696</v>
      </c>
      <c r="I758" s="356">
        <v>94575</v>
      </c>
      <c r="J758" s="350">
        <f t="shared" si="29"/>
        <v>94575</v>
      </c>
      <c r="K758" s="125" t="s">
        <v>1314</v>
      </c>
      <c r="L758" s="67"/>
      <c r="M758" s="67"/>
      <c r="N758" s="67">
        <f t="shared" si="28"/>
        <v>0</v>
      </c>
      <c r="P758" s="67"/>
    </row>
    <row r="759" spans="1:16" s="10" customFormat="1" ht="22.5" customHeight="1" x14ac:dyDescent="0.25">
      <c r="A759" s="8">
        <v>756</v>
      </c>
      <c r="B759" s="9">
        <v>45187</v>
      </c>
      <c r="C759" s="58" t="s">
        <v>76</v>
      </c>
      <c r="D759" s="63" t="s">
        <v>66</v>
      </c>
      <c r="E759" s="59">
        <v>1</v>
      </c>
      <c r="F759" s="59" t="s">
        <v>42</v>
      </c>
      <c r="G759" s="60" t="s">
        <v>105</v>
      </c>
      <c r="H759" s="8" t="s">
        <v>696</v>
      </c>
      <c r="I759" s="350">
        <v>39000</v>
      </c>
      <c r="J759" s="350">
        <f t="shared" si="29"/>
        <v>39000</v>
      </c>
      <c r="K759" s="125" t="s">
        <v>1314</v>
      </c>
      <c r="L759" s="67"/>
      <c r="M759" s="67"/>
      <c r="N759" s="67">
        <f t="shared" si="28"/>
        <v>0</v>
      </c>
      <c r="P759" s="67"/>
    </row>
    <row r="760" spans="1:16" s="10" customFormat="1" ht="22.5" customHeight="1" x14ac:dyDescent="0.25">
      <c r="A760" s="8">
        <v>757</v>
      </c>
      <c r="B760" s="9">
        <v>45187</v>
      </c>
      <c r="C760" s="58" t="s">
        <v>82</v>
      </c>
      <c r="D760" s="63" t="s">
        <v>107</v>
      </c>
      <c r="E760" s="59">
        <v>1</v>
      </c>
      <c r="F760" s="59" t="s">
        <v>42</v>
      </c>
      <c r="G760" s="60" t="s">
        <v>105</v>
      </c>
      <c r="H760" s="8" t="s">
        <v>696</v>
      </c>
      <c r="I760" s="350">
        <v>90675</v>
      </c>
      <c r="J760" s="350">
        <f t="shared" si="29"/>
        <v>90675</v>
      </c>
      <c r="K760" s="125" t="s">
        <v>1314</v>
      </c>
      <c r="L760" s="67"/>
      <c r="M760" s="67"/>
      <c r="N760" s="67">
        <f t="shared" si="28"/>
        <v>0</v>
      </c>
      <c r="P760" s="67"/>
    </row>
    <row r="761" spans="1:16" s="10" customFormat="1" ht="22.5" customHeight="1" x14ac:dyDescent="0.25">
      <c r="A761" s="8">
        <v>758</v>
      </c>
      <c r="B761" s="9">
        <v>45187</v>
      </c>
      <c r="C761" s="58" t="s">
        <v>93</v>
      </c>
      <c r="D761" s="63" t="s">
        <v>60</v>
      </c>
      <c r="E761" s="59">
        <v>1</v>
      </c>
      <c r="F761" s="142" t="s">
        <v>39</v>
      </c>
      <c r="G761" s="60" t="s">
        <v>105</v>
      </c>
      <c r="H761" s="8" t="s">
        <v>696</v>
      </c>
      <c r="I761" s="350">
        <v>900000</v>
      </c>
      <c r="J761" s="350">
        <f t="shared" si="29"/>
        <v>900000</v>
      </c>
      <c r="K761" s="125" t="s">
        <v>1314</v>
      </c>
      <c r="L761" s="67"/>
      <c r="M761" s="67"/>
      <c r="N761" s="67">
        <f t="shared" si="28"/>
        <v>0</v>
      </c>
      <c r="P761" s="67"/>
    </row>
    <row r="762" spans="1:16" s="10" customFormat="1" ht="22.5" customHeight="1" x14ac:dyDescent="0.25">
      <c r="A762" s="8">
        <v>759</v>
      </c>
      <c r="B762" s="9">
        <v>45187</v>
      </c>
      <c r="C762" s="58" t="s">
        <v>40</v>
      </c>
      <c r="D762" s="63" t="s">
        <v>75</v>
      </c>
      <c r="E762" s="59">
        <v>1</v>
      </c>
      <c r="F762" s="59" t="s">
        <v>42</v>
      </c>
      <c r="G762" s="60" t="s">
        <v>106</v>
      </c>
      <c r="H762" s="8">
        <v>119</v>
      </c>
      <c r="I762" s="350">
        <v>188000</v>
      </c>
      <c r="J762" s="350">
        <f t="shared" si="29"/>
        <v>188000</v>
      </c>
      <c r="K762" s="125" t="s">
        <v>1315</v>
      </c>
      <c r="L762" s="67"/>
      <c r="M762" s="67"/>
      <c r="N762" s="67">
        <f t="shared" si="28"/>
        <v>0</v>
      </c>
      <c r="P762" s="67"/>
    </row>
    <row r="763" spans="1:16" s="10" customFormat="1" ht="22.5" customHeight="1" x14ac:dyDescent="0.25">
      <c r="A763" s="8">
        <v>760</v>
      </c>
      <c r="B763" s="9">
        <v>45187</v>
      </c>
      <c r="C763" s="58" t="s">
        <v>586</v>
      </c>
      <c r="D763" s="63" t="s">
        <v>27</v>
      </c>
      <c r="E763" s="59">
        <v>1</v>
      </c>
      <c r="F763" s="142" t="s">
        <v>42</v>
      </c>
      <c r="G763" s="60" t="s">
        <v>106</v>
      </c>
      <c r="H763" s="8">
        <v>119</v>
      </c>
      <c r="I763" s="351">
        <v>43500</v>
      </c>
      <c r="J763" s="350">
        <f t="shared" si="29"/>
        <v>43500</v>
      </c>
      <c r="K763" s="125" t="s">
        <v>1315</v>
      </c>
      <c r="L763" s="67"/>
      <c r="M763" s="67"/>
      <c r="N763" s="67">
        <f t="shared" si="28"/>
        <v>0</v>
      </c>
      <c r="P763" s="67"/>
    </row>
    <row r="764" spans="1:16" s="10" customFormat="1" ht="22.5" customHeight="1" x14ac:dyDescent="0.25">
      <c r="A764" s="8">
        <v>761</v>
      </c>
      <c r="B764" s="9">
        <v>45187</v>
      </c>
      <c r="C764" s="57" t="s">
        <v>1316</v>
      </c>
      <c r="D764" s="63" t="s">
        <v>96</v>
      </c>
      <c r="E764" s="59">
        <v>2</v>
      </c>
      <c r="F764" s="59" t="s">
        <v>42</v>
      </c>
      <c r="G764" s="60" t="s">
        <v>106</v>
      </c>
      <c r="H764" s="8">
        <v>119</v>
      </c>
      <c r="I764" s="350">
        <v>57500</v>
      </c>
      <c r="J764" s="350">
        <f t="shared" si="29"/>
        <v>115000</v>
      </c>
      <c r="K764" s="125" t="s">
        <v>1315</v>
      </c>
      <c r="L764" s="67"/>
      <c r="M764" s="67"/>
      <c r="N764" s="67">
        <f t="shared" si="28"/>
        <v>0</v>
      </c>
      <c r="P764" s="67"/>
    </row>
    <row r="765" spans="1:16" s="10" customFormat="1" ht="22.5" customHeight="1" x14ac:dyDescent="0.25">
      <c r="A765" s="8">
        <v>762</v>
      </c>
      <c r="B765" s="9">
        <v>45187</v>
      </c>
      <c r="C765" s="57" t="s">
        <v>112</v>
      </c>
      <c r="D765" s="89" t="s">
        <v>113</v>
      </c>
      <c r="E765" s="59">
        <v>2</v>
      </c>
      <c r="F765" s="59" t="s">
        <v>42</v>
      </c>
      <c r="G765" s="60" t="s">
        <v>171</v>
      </c>
      <c r="H765" s="8">
        <v>112</v>
      </c>
      <c r="I765" s="350">
        <v>810668</v>
      </c>
      <c r="J765" s="350">
        <f t="shared" si="29"/>
        <v>1621336</v>
      </c>
      <c r="K765" s="125" t="s">
        <v>1317</v>
      </c>
      <c r="L765" s="67"/>
      <c r="M765" s="67"/>
      <c r="N765" s="67">
        <f t="shared" si="28"/>
        <v>0</v>
      </c>
      <c r="P765" s="67"/>
    </row>
    <row r="766" spans="1:16" s="10" customFormat="1" ht="22.5" hidden="1" customHeight="1" x14ac:dyDescent="0.25">
      <c r="A766" s="8">
        <v>763</v>
      </c>
      <c r="B766" s="9">
        <v>45187</v>
      </c>
      <c r="C766" s="58" t="s">
        <v>58</v>
      </c>
      <c r="D766" s="63" t="s">
        <v>59</v>
      </c>
      <c r="E766" s="59">
        <v>2</v>
      </c>
      <c r="F766" s="59" t="s">
        <v>41</v>
      </c>
      <c r="G766" s="60" t="s">
        <v>67</v>
      </c>
      <c r="H766" s="8">
        <v>1</v>
      </c>
      <c r="I766" s="351">
        <v>29000</v>
      </c>
      <c r="J766" s="350">
        <f t="shared" si="29"/>
        <v>58000</v>
      </c>
      <c r="K766" s="125"/>
      <c r="L766" s="67"/>
      <c r="M766" s="67"/>
      <c r="N766" s="67">
        <f t="shared" si="28"/>
        <v>0</v>
      </c>
      <c r="P766" s="67"/>
    </row>
    <row r="767" spans="1:16" s="10" customFormat="1" ht="22.5" hidden="1" customHeight="1" x14ac:dyDescent="0.25">
      <c r="A767" s="8">
        <v>764</v>
      </c>
      <c r="B767" s="9">
        <v>45187</v>
      </c>
      <c r="C767" s="57" t="s">
        <v>81</v>
      </c>
      <c r="D767" s="89" t="s">
        <v>72</v>
      </c>
      <c r="E767" s="59">
        <v>3</v>
      </c>
      <c r="F767" s="59" t="s">
        <v>41</v>
      </c>
      <c r="G767" s="60" t="s">
        <v>67</v>
      </c>
      <c r="H767" s="8">
        <v>1</v>
      </c>
      <c r="I767" s="350">
        <v>31000</v>
      </c>
      <c r="J767" s="350">
        <f t="shared" si="29"/>
        <v>93000</v>
      </c>
      <c r="K767" s="125"/>
      <c r="L767" s="67"/>
      <c r="M767" s="67"/>
      <c r="N767" s="67">
        <f t="shared" ref="N767:N830" si="30">L767-M767</f>
        <v>0</v>
      </c>
      <c r="P767" s="67"/>
    </row>
    <row r="768" spans="1:16" s="10" customFormat="1" ht="22.5" customHeight="1" x14ac:dyDescent="0.25">
      <c r="A768" s="8">
        <v>765</v>
      </c>
      <c r="B768" s="9">
        <v>45187</v>
      </c>
      <c r="C768" s="58" t="s">
        <v>1318</v>
      </c>
      <c r="D768" s="63" t="s">
        <v>123</v>
      </c>
      <c r="E768" s="101" t="s">
        <v>138</v>
      </c>
      <c r="F768" s="101" t="s">
        <v>42</v>
      </c>
      <c r="G768" s="60" t="s">
        <v>52</v>
      </c>
      <c r="H768" s="8">
        <v>402</v>
      </c>
      <c r="I768" s="356">
        <v>9000</v>
      </c>
      <c r="J768" s="350">
        <f t="shared" si="29"/>
        <v>36000</v>
      </c>
      <c r="K768" s="125"/>
      <c r="L768" s="67"/>
      <c r="M768" s="67"/>
      <c r="N768" s="67">
        <f t="shared" si="30"/>
        <v>0</v>
      </c>
      <c r="P768" s="67"/>
    </row>
    <row r="769" spans="1:16" s="10" customFormat="1" ht="22.5" customHeight="1" x14ac:dyDescent="0.25">
      <c r="A769" s="8">
        <v>766</v>
      </c>
      <c r="B769" s="9">
        <v>45187</v>
      </c>
      <c r="C769" s="58" t="s">
        <v>626</v>
      </c>
      <c r="D769" s="63" t="s">
        <v>96</v>
      </c>
      <c r="E769" s="59">
        <v>1</v>
      </c>
      <c r="F769" s="59" t="s">
        <v>42</v>
      </c>
      <c r="G769" s="60" t="s">
        <v>33</v>
      </c>
      <c r="H769" s="8">
        <v>103</v>
      </c>
      <c r="I769" s="351">
        <v>30000</v>
      </c>
      <c r="J769" s="350">
        <f t="shared" si="29"/>
        <v>30000</v>
      </c>
      <c r="K769" s="125" t="s">
        <v>1319</v>
      </c>
      <c r="L769" s="67"/>
      <c r="M769" s="67"/>
      <c r="N769" s="67">
        <f t="shared" si="30"/>
        <v>0</v>
      </c>
      <c r="P769" s="67"/>
    </row>
    <row r="770" spans="1:16" s="10" customFormat="1" ht="22.5" customHeight="1" x14ac:dyDescent="0.25">
      <c r="A770" s="8">
        <v>767</v>
      </c>
      <c r="B770" s="9">
        <v>45187</v>
      </c>
      <c r="C770" s="58" t="s">
        <v>48</v>
      </c>
      <c r="D770" s="63" t="s">
        <v>20</v>
      </c>
      <c r="E770" s="59">
        <v>3</v>
      </c>
      <c r="F770" s="59" t="s">
        <v>41</v>
      </c>
      <c r="G770" s="60" t="s">
        <v>34</v>
      </c>
      <c r="H770" s="8">
        <v>404</v>
      </c>
      <c r="I770" s="350">
        <v>32100</v>
      </c>
      <c r="J770" s="350">
        <f t="shared" si="29"/>
        <v>96300</v>
      </c>
      <c r="K770" s="125"/>
      <c r="L770" s="67"/>
      <c r="M770" s="67"/>
      <c r="N770" s="67">
        <f t="shared" si="30"/>
        <v>0</v>
      </c>
      <c r="P770" s="67"/>
    </row>
    <row r="771" spans="1:16" s="10" customFormat="1" ht="22.5" customHeight="1" x14ac:dyDescent="0.25">
      <c r="A771" s="8">
        <v>768</v>
      </c>
      <c r="B771" s="9">
        <v>45187</v>
      </c>
      <c r="C771" s="58" t="s">
        <v>48</v>
      </c>
      <c r="D771" s="63" t="s">
        <v>20</v>
      </c>
      <c r="E771" s="59">
        <v>1.5</v>
      </c>
      <c r="F771" s="59" t="s">
        <v>41</v>
      </c>
      <c r="G771" s="60" t="s">
        <v>21</v>
      </c>
      <c r="H771" s="8">
        <v>405</v>
      </c>
      <c r="I771" s="350">
        <v>32100</v>
      </c>
      <c r="J771" s="350">
        <f t="shared" si="29"/>
        <v>48150</v>
      </c>
      <c r="K771" s="125"/>
      <c r="L771" s="67"/>
      <c r="M771" s="67"/>
      <c r="N771" s="67">
        <f t="shared" si="30"/>
        <v>0</v>
      </c>
      <c r="P771" s="67"/>
    </row>
    <row r="772" spans="1:16" s="10" customFormat="1" ht="22.5" customHeight="1" x14ac:dyDescent="0.25">
      <c r="A772" s="8">
        <v>769</v>
      </c>
      <c r="B772" s="9">
        <v>45187</v>
      </c>
      <c r="C772" s="58" t="s">
        <v>1310</v>
      </c>
      <c r="D772" s="63" t="s">
        <v>96</v>
      </c>
      <c r="E772" s="59">
        <v>1</v>
      </c>
      <c r="F772" s="59" t="s">
        <v>42</v>
      </c>
      <c r="G772" s="60" t="s">
        <v>31</v>
      </c>
      <c r="H772" s="8">
        <v>301</v>
      </c>
      <c r="I772" s="350">
        <v>40000</v>
      </c>
      <c r="J772" s="350">
        <f t="shared" si="29"/>
        <v>40000</v>
      </c>
      <c r="K772" s="125" t="s">
        <v>1320</v>
      </c>
      <c r="L772" s="67"/>
      <c r="M772" s="67"/>
      <c r="N772" s="67">
        <f t="shared" si="30"/>
        <v>0</v>
      </c>
      <c r="P772" s="67"/>
    </row>
    <row r="773" spans="1:16" s="10" customFormat="1" ht="22.5" customHeight="1" x14ac:dyDescent="0.25">
      <c r="A773" s="8">
        <v>770</v>
      </c>
      <c r="B773" s="9">
        <v>45187</v>
      </c>
      <c r="C773" s="58" t="s">
        <v>1321</v>
      </c>
      <c r="D773" s="63" t="s">
        <v>330</v>
      </c>
      <c r="E773" s="59">
        <v>1</v>
      </c>
      <c r="F773" s="59" t="s">
        <v>42</v>
      </c>
      <c r="G773" s="60" t="s">
        <v>31</v>
      </c>
      <c r="H773" s="8">
        <v>301</v>
      </c>
      <c r="I773" s="350">
        <v>125000</v>
      </c>
      <c r="J773" s="350">
        <f t="shared" si="29"/>
        <v>125000</v>
      </c>
      <c r="K773" s="125" t="s">
        <v>1320</v>
      </c>
      <c r="L773" s="67"/>
      <c r="M773" s="67"/>
      <c r="N773" s="67">
        <f t="shared" si="30"/>
        <v>0</v>
      </c>
      <c r="P773" s="67"/>
    </row>
    <row r="774" spans="1:16" s="10" customFormat="1" ht="22.5" customHeight="1" x14ac:dyDescent="0.25">
      <c r="A774" s="8">
        <v>771</v>
      </c>
      <c r="B774" s="9">
        <v>45187</v>
      </c>
      <c r="C774" s="58" t="s">
        <v>1322</v>
      </c>
      <c r="D774" s="63" t="s">
        <v>96</v>
      </c>
      <c r="E774" s="59">
        <v>2</v>
      </c>
      <c r="F774" s="59" t="s">
        <v>42</v>
      </c>
      <c r="G774" s="60" t="s">
        <v>31</v>
      </c>
      <c r="H774" s="8">
        <v>301</v>
      </c>
      <c r="I774" s="350">
        <v>230000</v>
      </c>
      <c r="J774" s="350">
        <f t="shared" si="29"/>
        <v>460000</v>
      </c>
      <c r="K774" s="125" t="s">
        <v>1320</v>
      </c>
      <c r="L774" s="67"/>
      <c r="M774" s="67"/>
      <c r="N774" s="67">
        <f t="shared" si="30"/>
        <v>0</v>
      </c>
      <c r="P774" s="67"/>
    </row>
    <row r="775" spans="1:16" s="10" customFormat="1" ht="22.5" customHeight="1" x14ac:dyDescent="0.25">
      <c r="A775" s="8">
        <v>772</v>
      </c>
      <c r="B775" s="9">
        <v>45187</v>
      </c>
      <c r="C775" s="58" t="s">
        <v>1323</v>
      </c>
      <c r="D775" s="63" t="s">
        <v>50</v>
      </c>
      <c r="E775" s="59">
        <v>1</v>
      </c>
      <c r="F775" s="142" t="s">
        <v>42</v>
      </c>
      <c r="G775" s="60" t="s">
        <v>31</v>
      </c>
      <c r="H775" s="8">
        <v>301</v>
      </c>
      <c r="I775" s="350">
        <v>90000</v>
      </c>
      <c r="J775" s="350">
        <f t="shared" si="29"/>
        <v>90000</v>
      </c>
      <c r="K775" s="125" t="s">
        <v>1320</v>
      </c>
      <c r="L775" s="67"/>
      <c r="M775" s="67"/>
      <c r="N775" s="67">
        <f t="shared" si="30"/>
        <v>0</v>
      </c>
      <c r="P775" s="67"/>
    </row>
    <row r="776" spans="1:16" s="10" customFormat="1" ht="22.5" customHeight="1" x14ac:dyDescent="0.25">
      <c r="A776" s="8">
        <v>773</v>
      </c>
      <c r="B776" s="9">
        <v>45187</v>
      </c>
      <c r="C776" s="58" t="s">
        <v>1324</v>
      </c>
      <c r="D776" s="63" t="s">
        <v>1325</v>
      </c>
      <c r="E776" s="59">
        <v>1</v>
      </c>
      <c r="F776" s="59" t="s">
        <v>42</v>
      </c>
      <c r="G776" s="60" t="s">
        <v>31</v>
      </c>
      <c r="H776" s="8">
        <v>301</v>
      </c>
      <c r="I776" s="350">
        <v>380000</v>
      </c>
      <c r="J776" s="350">
        <f t="shared" si="29"/>
        <v>380000</v>
      </c>
      <c r="K776" s="125" t="s">
        <v>1320</v>
      </c>
      <c r="L776" s="67"/>
      <c r="M776" s="67"/>
      <c r="N776" s="67">
        <f t="shared" si="30"/>
        <v>0</v>
      </c>
      <c r="P776" s="67"/>
    </row>
    <row r="777" spans="1:16" s="10" customFormat="1" ht="22.5" customHeight="1" x14ac:dyDescent="0.25">
      <c r="A777" s="8">
        <v>774</v>
      </c>
      <c r="B777" s="9">
        <v>45187</v>
      </c>
      <c r="C777" s="58" t="s">
        <v>953</v>
      </c>
      <c r="D777" s="63" t="s">
        <v>96</v>
      </c>
      <c r="E777" s="59">
        <v>1</v>
      </c>
      <c r="F777" s="59" t="s">
        <v>42</v>
      </c>
      <c r="G777" s="60" t="s">
        <v>31</v>
      </c>
      <c r="H777" s="8">
        <v>301</v>
      </c>
      <c r="I777" s="350">
        <v>290000</v>
      </c>
      <c r="J777" s="350">
        <f t="shared" ref="J777:J840" si="31">I777*E777</f>
        <v>290000</v>
      </c>
      <c r="K777" s="125" t="s">
        <v>1320</v>
      </c>
      <c r="L777" s="67"/>
      <c r="M777" s="67"/>
      <c r="N777" s="67">
        <f t="shared" si="30"/>
        <v>0</v>
      </c>
      <c r="P777" s="67"/>
    </row>
    <row r="778" spans="1:16" s="10" customFormat="1" ht="22.5" customHeight="1" x14ac:dyDescent="0.25">
      <c r="A778" s="8">
        <v>775</v>
      </c>
      <c r="B778" s="9">
        <v>45187</v>
      </c>
      <c r="C778" s="58" t="s">
        <v>627</v>
      </c>
      <c r="D778" s="63" t="s">
        <v>445</v>
      </c>
      <c r="E778" s="59">
        <v>1</v>
      </c>
      <c r="F778" s="59" t="s">
        <v>42</v>
      </c>
      <c r="G778" s="60" t="s">
        <v>31</v>
      </c>
      <c r="H778" s="8">
        <v>301</v>
      </c>
      <c r="I778" s="350">
        <v>300000</v>
      </c>
      <c r="J778" s="350">
        <f t="shared" si="31"/>
        <v>300000</v>
      </c>
      <c r="K778" s="125" t="s">
        <v>1320</v>
      </c>
      <c r="L778" s="67"/>
      <c r="M778" s="67"/>
      <c r="N778" s="67">
        <f t="shared" si="30"/>
        <v>0</v>
      </c>
      <c r="P778" s="67"/>
    </row>
    <row r="779" spans="1:16" s="10" customFormat="1" ht="22.5" customHeight="1" x14ac:dyDescent="0.25">
      <c r="A779" s="8">
        <v>776</v>
      </c>
      <c r="B779" s="9">
        <v>45187</v>
      </c>
      <c r="C779" s="58" t="s">
        <v>1326</v>
      </c>
      <c r="D779" s="63" t="s">
        <v>50</v>
      </c>
      <c r="E779" s="59">
        <v>1</v>
      </c>
      <c r="F779" s="59" t="s">
        <v>42</v>
      </c>
      <c r="G779" s="60" t="s">
        <v>31</v>
      </c>
      <c r="H779" s="8">
        <v>301</v>
      </c>
      <c r="I779" s="350">
        <v>380000</v>
      </c>
      <c r="J779" s="350">
        <f t="shared" si="31"/>
        <v>380000</v>
      </c>
      <c r="K779" s="125" t="s">
        <v>1320</v>
      </c>
      <c r="L779" s="67"/>
      <c r="M779" s="67"/>
      <c r="N779" s="67">
        <f t="shared" si="30"/>
        <v>0</v>
      </c>
      <c r="P779" s="67"/>
    </row>
    <row r="780" spans="1:16" s="10" customFormat="1" ht="22.5" hidden="1" customHeight="1" x14ac:dyDescent="0.25">
      <c r="A780" s="8">
        <v>777</v>
      </c>
      <c r="B780" s="9">
        <v>45187</v>
      </c>
      <c r="C780" s="57" t="s">
        <v>1327</v>
      </c>
      <c r="D780" s="63" t="s">
        <v>24</v>
      </c>
      <c r="E780" s="59">
        <v>1</v>
      </c>
      <c r="F780" s="59" t="s">
        <v>43</v>
      </c>
      <c r="G780" s="60" t="s">
        <v>1328</v>
      </c>
      <c r="H780" s="8">
        <v>12</v>
      </c>
      <c r="I780" s="356">
        <v>400000</v>
      </c>
      <c r="J780" s="350">
        <f t="shared" si="31"/>
        <v>400000</v>
      </c>
      <c r="K780" s="286" t="s">
        <v>1329</v>
      </c>
      <c r="L780" s="67"/>
      <c r="M780" s="67"/>
      <c r="N780" s="67">
        <f t="shared" si="30"/>
        <v>0</v>
      </c>
      <c r="P780" s="67"/>
    </row>
    <row r="781" spans="1:16" s="10" customFormat="1" ht="22.5" hidden="1" customHeight="1" x14ac:dyDescent="0.25">
      <c r="A781" s="8">
        <v>778</v>
      </c>
      <c r="B781" s="9">
        <v>45187</v>
      </c>
      <c r="C781" s="58" t="s">
        <v>1330</v>
      </c>
      <c r="D781" s="63" t="s">
        <v>623</v>
      </c>
      <c r="E781" s="59">
        <v>10</v>
      </c>
      <c r="F781" s="59" t="s">
        <v>45</v>
      </c>
      <c r="G781" s="60" t="s">
        <v>1328</v>
      </c>
      <c r="H781" s="8">
        <v>12</v>
      </c>
      <c r="I781" s="354">
        <v>13500</v>
      </c>
      <c r="J781" s="350">
        <f t="shared" si="31"/>
        <v>135000</v>
      </c>
      <c r="K781" s="286" t="s">
        <v>1329</v>
      </c>
      <c r="L781" s="67"/>
      <c r="M781" s="67"/>
      <c r="N781" s="67">
        <f t="shared" si="30"/>
        <v>0</v>
      </c>
      <c r="P781" s="67"/>
    </row>
    <row r="782" spans="1:16" s="10" customFormat="1" ht="22.5" hidden="1" customHeight="1" x14ac:dyDescent="0.25">
      <c r="A782" s="8">
        <v>779</v>
      </c>
      <c r="B782" s="9">
        <v>45187</v>
      </c>
      <c r="C782" s="62" t="s">
        <v>1331</v>
      </c>
      <c r="D782" s="63" t="s">
        <v>623</v>
      </c>
      <c r="E782" s="59">
        <v>10</v>
      </c>
      <c r="F782" s="59" t="s">
        <v>45</v>
      </c>
      <c r="G782" s="60" t="s">
        <v>1328</v>
      </c>
      <c r="H782" s="8">
        <v>12</v>
      </c>
      <c r="I782" s="350">
        <v>15000</v>
      </c>
      <c r="J782" s="350">
        <f t="shared" si="31"/>
        <v>150000</v>
      </c>
      <c r="K782" s="286" t="s">
        <v>1329</v>
      </c>
      <c r="L782" s="67"/>
      <c r="M782" s="67"/>
      <c r="N782" s="67">
        <f t="shared" si="30"/>
        <v>0</v>
      </c>
      <c r="P782" s="67"/>
    </row>
    <row r="783" spans="1:16" s="10" customFormat="1" ht="22.5" hidden="1" customHeight="1" x14ac:dyDescent="0.25">
      <c r="A783" s="8">
        <v>780</v>
      </c>
      <c r="B783" s="9">
        <v>45187</v>
      </c>
      <c r="C783" s="58" t="s">
        <v>1332</v>
      </c>
      <c r="D783" s="63" t="s">
        <v>623</v>
      </c>
      <c r="E783" s="59">
        <v>10</v>
      </c>
      <c r="F783" s="142" t="s">
        <v>42</v>
      </c>
      <c r="G783" s="60" t="s">
        <v>1328</v>
      </c>
      <c r="H783" s="8">
        <v>12</v>
      </c>
      <c r="I783" s="350">
        <v>11500</v>
      </c>
      <c r="J783" s="350">
        <f t="shared" si="31"/>
        <v>115000</v>
      </c>
      <c r="K783" s="286" t="s">
        <v>1329</v>
      </c>
      <c r="L783" s="67"/>
      <c r="M783" s="67"/>
      <c r="N783" s="67">
        <f t="shared" si="30"/>
        <v>0</v>
      </c>
      <c r="P783" s="67"/>
    </row>
    <row r="784" spans="1:16" s="10" customFormat="1" ht="22.5" hidden="1" customHeight="1" x14ac:dyDescent="0.25">
      <c r="A784" s="8">
        <v>781</v>
      </c>
      <c r="B784" s="9">
        <v>45187</v>
      </c>
      <c r="C784" s="58" t="s">
        <v>1333</v>
      </c>
      <c r="D784" s="63" t="s">
        <v>623</v>
      </c>
      <c r="E784" s="59">
        <v>10</v>
      </c>
      <c r="F784" s="59" t="s">
        <v>42</v>
      </c>
      <c r="G784" s="60" t="s">
        <v>1328</v>
      </c>
      <c r="H784" s="8">
        <v>12</v>
      </c>
      <c r="I784" s="350">
        <v>14000</v>
      </c>
      <c r="J784" s="350">
        <f t="shared" si="31"/>
        <v>140000</v>
      </c>
      <c r="K784" s="286" t="s">
        <v>1329</v>
      </c>
      <c r="L784" s="67"/>
      <c r="M784" s="67"/>
      <c r="N784" s="67">
        <f t="shared" si="30"/>
        <v>0</v>
      </c>
      <c r="P784" s="67"/>
    </row>
    <row r="785" spans="1:16" s="10" customFormat="1" ht="22.5" hidden="1" customHeight="1" x14ac:dyDescent="0.25">
      <c r="A785" s="8">
        <v>782</v>
      </c>
      <c r="B785" s="9">
        <v>45187</v>
      </c>
      <c r="C785" s="58" t="s">
        <v>1334</v>
      </c>
      <c r="D785" s="63" t="s">
        <v>623</v>
      </c>
      <c r="E785" s="59">
        <v>10</v>
      </c>
      <c r="F785" s="59" t="s">
        <v>42</v>
      </c>
      <c r="G785" s="60" t="s">
        <v>1328</v>
      </c>
      <c r="H785" s="8">
        <v>12</v>
      </c>
      <c r="I785" s="350">
        <v>11000</v>
      </c>
      <c r="J785" s="350">
        <f t="shared" si="31"/>
        <v>110000</v>
      </c>
      <c r="K785" s="286" t="s">
        <v>1329</v>
      </c>
      <c r="L785" s="67"/>
      <c r="M785" s="67"/>
      <c r="N785" s="67">
        <f t="shared" si="30"/>
        <v>0</v>
      </c>
      <c r="P785" s="67"/>
    </row>
    <row r="786" spans="1:16" s="10" customFormat="1" ht="22.5" hidden="1" customHeight="1" x14ac:dyDescent="0.25">
      <c r="A786" s="8">
        <v>783</v>
      </c>
      <c r="B786" s="9">
        <v>45187</v>
      </c>
      <c r="C786" s="58" t="s">
        <v>1335</v>
      </c>
      <c r="D786" s="63" t="s">
        <v>549</v>
      </c>
      <c r="E786" s="59">
        <v>3</v>
      </c>
      <c r="F786" s="142" t="s">
        <v>42</v>
      </c>
      <c r="G786" s="60" t="s">
        <v>1328</v>
      </c>
      <c r="H786" s="8">
        <v>12</v>
      </c>
      <c r="I786" s="350">
        <v>125000</v>
      </c>
      <c r="J786" s="350">
        <f t="shared" si="31"/>
        <v>375000</v>
      </c>
      <c r="K786" s="286" t="s">
        <v>1329</v>
      </c>
      <c r="L786" s="67"/>
      <c r="M786" s="67"/>
      <c r="N786" s="67">
        <f t="shared" si="30"/>
        <v>0</v>
      </c>
      <c r="P786" s="67"/>
    </row>
    <row r="787" spans="1:16" s="10" customFormat="1" ht="22.5" hidden="1" customHeight="1" x14ac:dyDescent="0.25">
      <c r="A787" s="8">
        <v>784</v>
      </c>
      <c r="B787" s="9">
        <v>45187</v>
      </c>
      <c r="C787" s="58" t="s">
        <v>1336</v>
      </c>
      <c r="D787" s="63" t="s">
        <v>96</v>
      </c>
      <c r="E787" s="59">
        <v>2</v>
      </c>
      <c r="F787" s="59" t="s">
        <v>43</v>
      </c>
      <c r="G787" s="60" t="s">
        <v>1328</v>
      </c>
      <c r="H787" s="8">
        <v>12</v>
      </c>
      <c r="I787" s="350">
        <v>20000</v>
      </c>
      <c r="J787" s="350">
        <f t="shared" si="31"/>
        <v>40000</v>
      </c>
      <c r="K787" s="286" t="s">
        <v>1329</v>
      </c>
      <c r="L787" s="67"/>
      <c r="M787" s="67"/>
      <c r="N787" s="67">
        <f t="shared" si="30"/>
        <v>0</v>
      </c>
      <c r="P787" s="67"/>
    </row>
    <row r="788" spans="1:16" s="10" customFormat="1" ht="22.5" customHeight="1" x14ac:dyDescent="0.25">
      <c r="A788" s="8">
        <v>785</v>
      </c>
      <c r="B788" s="9">
        <v>45187</v>
      </c>
      <c r="C788" s="58" t="s">
        <v>1151</v>
      </c>
      <c r="D788" s="63" t="s">
        <v>1312</v>
      </c>
      <c r="E788" s="59">
        <v>1</v>
      </c>
      <c r="F788" s="59" t="s">
        <v>43</v>
      </c>
      <c r="G788" s="60" t="s">
        <v>121</v>
      </c>
      <c r="H788" s="8">
        <v>303</v>
      </c>
      <c r="I788" s="350">
        <v>1400000</v>
      </c>
      <c r="J788" s="350">
        <f t="shared" si="31"/>
        <v>1400000</v>
      </c>
      <c r="K788" s="63" t="s">
        <v>1337</v>
      </c>
      <c r="L788" s="343" t="s">
        <v>1840</v>
      </c>
      <c r="M788" s="67"/>
      <c r="N788" s="67" t="e">
        <f t="shared" si="30"/>
        <v>#VALUE!</v>
      </c>
      <c r="P788" s="67"/>
    </row>
    <row r="789" spans="1:16" s="10" customFormat="1" ht="22.5" hidden="1" customHeight="1" x14ac:dyDescent="0.25">
      <c r="A789" s="8">
        <v>786</v>
      </c>
      <c r="B789" s="9">
        <v>45187</v>
      </c>
      <c r="C789" s="58" t="s">
        <v>604</v>
      </c>
      <c r="D789" s="63" t="s">
        <v>1338</v>
      </c>
      <c r="E789" s="59">
        <v>1</v>
      </c>
      <c r="F789" s="59" t="s">
        <v>42</v>
      </c>
      <c r="G789" s="109" t="s">
        <v>18</v>
      </c>
      <c r="H789" s="8">
        <v>0</v>
      </c>
      <c r="I789" s="350">
        <v>55000</v>
      </c>
      <c r="J789" s="350">
        <f t="shared" si="31"/>
        <v>55000</v>
      </c>
      <c r="K789" s="63"/>
      <c r="L789" s="67"/>
      <c r="M789" s="67"/>
      <c r="N789" s="67">
        <f t="shared" si="30"/>
        <v>0</v>
      </c>
      <c r="P789" s="67"/>
    </row>
    <row r="790" spans="1:16" s="10" customFormat="1" ht="22.5" hidden="1" customHeight="1" x14ac:dyDescent="0.25">
      <c r="A790" s="8">
        <v>787</v>
      </c>
      <c r="B790" s="9">
        <v>45187</v>
      </c>
      <c r="C790" s="57" t="s">
        <v>1339</v>
      </c>
      <c r="D790" s="63" t="s">
        <v>95</v>
      </c>
      <c r="E790" s="59">
        <v>1</v>
      </c>
      <c r="F790" s="264" t="s">
        <v>206</v>
      </c>
      <c r="G790" s="60" t="s">
        <v>1340</v>
      </c>
      <c r="H790" s="8">
        <v>8</v>
      </c>
      <c r="I790" s="350">
        <v>982000</v>
      </c>
      <c r="J790" s="350">
        <f t="shared" si="31"/>
        <v>982000</v>
      </c>
      <c r="K790" s="286" t="s">
        <v>1341</v>
      </c>
      <c r="L790" s="67"/>
      <c r="M790" s="67"/>
      <c r="N790" s="67">
        <f t="shared" si="30"/>
        <v>0</v>
      </c>
      <c r="P790" s="67"/>
    </row>
    <row r="791" spans="1:16" s="10" customFormat="1" ht="22.5" hidden="1" customHeight="1" x14ac:dyDescent="0.25">
      <c r="A791" s="8">
        <v>788</v>
      </c>
      <c r="B791" s="9">
        <v>45187</v>
      </c>
      <c r="C791" s="62" t="s">
        <v>642</v>
      </c>
      <c r="D791" s="63" t="s">
        <v>466</v>
      </c>
      <c r="E791" s="59">
        <v>1</v>
      </c>
      <c r="F791" s="59" t="s">
        <v>157</v>
      </c>
      <c r="G791" s="60" t="s">
        <v>609</v>
      </c>
      <c r="H791" s="195" t="s">
        <v>507</v>
      </c>
      <c r="I791" s="350">
        <v>1450000</v>
      </c>
      <c r="J791" s="350">
        <f t="shared" si="31"/>
        <v>1450000</v>
      </c>
      <c r="K791" s="125" t="s">
        <v>571</v>
      </c>
      <c r="L791" s="67"/>
      <c r="M791" s="67"/>
      <c r="N791" s="67">
        <f t="shared" si="30"/>
        <v>0</v>
      </c>
      <c r="P791" s="67"/>
    </row>
    <row r="792" spans="1:16" s="10" customFormat="1" ht="22.5" hidden="1" customHeight="1" x14ac:dyDescent="0.25">
      <c r="A792" s="8">
        <v>789</v>
      </c>
      <c r="B792" s="9">
        <v>45187</v>
      </c>
      <c r="C792" s="58" t="s">
        <v>1342</v>
      </c>
      <c r="D792" s="63" t="s">
        <v>1343</v>
      </c>
      <c r="E792" s="59">
        <v>1</v>
      </c>
      <c r="F792" s="59" t="s">
        <v>42</v>
      </c>
      <c r="G792" s="60" t="s">
        <v>609</v>
      </c>
      <c r="H792" s="195" t="s">
        <v>507</v>
      </c>
      <c r="I792" s="350">
        <v>823152</v>
      </c>
      <c r="J792" s="350">
        <f t="shared" si="31"/>
        <v>823152</v>
      </c>
      <c r="K792" s="125" t="s">
        <v>571</v>
      </c>
      <c r="L792" s="67"/>
      <c r="M792" s="67"/>
      <c r="N792" s="67">
        <f t="shared" si="30"/>
        <v>0</v>
      </c>
      <c r="P792" s="67"/>
    </row>
    <row r="793" spans="1:16" s="10" customFormat="1" ht="22.5" hidden="1" customHeight="1" x14ac:dyDescent="0.25">
      <c r="A793" s="8">
        <v>790</v>
      </c>
      <c r="B793" s="9">
        <v>45187</v>
      </c>
      <c r="C793" s="58" t="s">
        <v>468</v>
      </c>
      <c r="D793" s="63" t="s">
        <v>608</v>
      </c>
      <c r="E793" s="59">
        <v>1</v>
      </c>
      <c r="F793" s="142" t="s">
        <v>42</v>
      </c>
      <c r="G793" s="60" t="s">
        <v>609</v>
      </c>
      <c r="H793" s="195" t="s">
        <v>507</v>
      </c>
      <c r="I793" s="350">
        <v>477016.95</v>
      </c>
      <c r="J793" s="350">
        <f t="shared" si="31"/>
        <v>477016.95</v>
      </c>
      <c r="K793" s="125" t="s">
        <v>571</v>
      </c>
      <c r="L793" s="367">
        <f>SUM(J757:J793)</f>
        <v>12459604.949999999</v>
      </c>
      <c r="M793" s="367">
        <f>'[2]18 SEPTEMBER 2023'!$Z$47</f>
        <v>12459604.949999999</v>
      </c>
      <c r="N793" s="367">
        <f t="shared" si="30"/>
        <v>0</v>
      </c>
      <c r="P793" s="67"/>
    </row>
    <row r="794" spans="1:16" s="10" customFormat="1" ht="22.5" hidden="1" customHeight="1" x14ac:dyDescent="0.25">
      <c r="A794" s="8">
        <v>791</v>
      </c>
      <c r="B794" s="9">
        <v>45188</v>
      </c>
      <c r="C794" s="58" t="s">
        <v>653</v>
      </c>
      <c r="D794" s="63" t="s">
        <v>654</v>
      </c>
      <c r="E794" s="59">
        <v>12</v>
      </c>
      <c r="F794" s="340" t="s">
        <v>309</v>
      </c>
      <c r="G794" s="109" t="s">
        <v>67</v>
      </c>
      <c r="H794" s="8">
        <v>1</v>
      </c>
      <c r="I794" s="350">
        <v>29283</v>
      </c>
      <c r="J794" s="350">
        <f t="shared" si="31"/>
        <v>351396</v>
      </c>
      <c r="K794" s="125"/>
      <c r="L794" s="67"/>
      <c r="M794" s="67"/>
      <c r="N794" s="67">
        <f t="shared" si="30"/>
        <v>0</v>
      </c>
      <c r="P794" s="67"/>
    </row>
    <row r="795" spans="1:16" s="10" customFormat="1" ht="22.5" hidden="1" customHeight="1" x14ac:dyDescent="0.25">
      <c r="A795" s="8">
        <v>792</v>
      </c>
      <c r="B795" s="9">
        <v>45188</v>
      </c>
      <c r="C795" s="58" t="s">
        <v>58</v>
      </c>
      <c r="D795" s="63" t="s">
        <v>59</v>
      </c>
      <c r="E795" s="59">
        <v>2</v>
      </c>
      <c r="F795" s="59" t="s">
        <v>41</v>
      </c>
      <c r="G795" s="109" t="s">
        <v>67</v>
      </c>
      <c r="H795" s="8">
        <v>1</v>
      </c>
      <c r="I795" s="351">
        <v>29000</v>
      </c>
      <c r="J795" s="350">
        <f t="shared" si="31"/>
        <v>58000</v>
      </c>
      <c r="K795" s="125"/>
      <c r="L795" s="67"/>
      <c r="M795" s="67"/>
      <c r="N795" s="67">
        <f t="shared" si="30"/>
        <v>0</v>
      </c>
      <c r="P795" s="67"/>
    </row>
    <row r="796" spans="1:16" s="10" customFormat="1" ht="22.5" hidden="1" customHeight="1" x14ac:dyDescent="0.25">
      <c r="A796" s="8">
        <v>793</v>
      </c>
      <c r="B796" s="9">
        <v>45188</v>
      </c>
      <c r="C796" s="57" t="s">
        <v>81</v>
      </c>
      <c r="D796" s="89" t="s">
        <v>72</v>
      </c>
      <c r="E796" s="59">
        <v>3</v>
      </c>
      <c r="F796" s="59" t="s">
        <v>41</v>
      </c>
      <c r="G796" s="109" t="s">
        <v>67</v>
      </c>
      <c r="H796" s="8">
        <v>1</v>
      </c>
      <c r="I796" s="350">
        <v>31000</v>
      </c>
      <c r="J796" s="350">
        <f t="shared" si="31"/>
        <v>93000</v>
      </c>
      <c r="K796" s="125"/>
      <c r="L796" s="67"/>
      <c r="M796" s="67"/>
      <c r="N796" s="67">
        <f t="shared" si="30"/>
        <v>0</v>
      </c>
      <c r="P796" s="67"/>
    </row>
    <row r="797" spans="1:16" s="10" customFormat="1" ht="22.5" customHeight="1" x14ac:dyDescent="0.25">
      <c r="A797" s="8">
        <v>794</v>
      </c>
      <c r="B797" s="9">
        <v>45188</v>
      </c>
      <c r="C797" s="58" t="s">
        <v>48</v>
      </c>
      <c r="D797" s="63" t="s">
        <v>20</v>
      </c>
      <c r="E797" s="59">
        <v>3</v>
      </c>
      <c r="F797" s="59" t="s">
        <v>41</v>
      </c>
      <c r="G797" s="109" t="s">
        <v>34</v>
      </c>
      <c r="H797" s="8">
        <v>404</v>
      </c>
      <c r="I797" s="350">
        <v>32100</v>
      </c>
      <c r="J797" s="350">
        <f t="shared" si="31"/>
        <v>96300</v>
      </c>
      <c r="K797" s="125"/>
      <c r="L797" s="344"/>
      <c r="M797" s="67"/>
      <c r="N797" s="67">
        <f t="shared" si="30"/>
        <v>0</v>
      </c>
      <c r="P797" s="67"/>
    </row>
    <row r="798" spans="1:16" s="10" customFormat="1" ht="22.5" customHeight="1" x14ac:dyDescent="0.25">
      <c r="A798" s="8">
        <v>795</v>
      </c>
      <c r="B798" s="9">
        <v>45188</v>
      </c>
      <c r="C798" s="58" t="s">
        <v>1344</v>
      </c>
      <c r="D798" s="63" t="s">
        <v>1325</v>
      </c>
      <c r="E798" s="59">
        <v>1</v>
      </c>
      <c r="F798" s="59" t="s">
        <v>43</v>
      </c>
      <c r="G798" s="109" t="s">
        <v>34</v>
      </c>
      <c r="H798" s="8">
        <v>404</v>
      </c>
      <c r="I798" s="350">
        <v>1350000</v>
      </c>
      <c r="J798" s="350">
        <f t="shared" si="31"/>
        <v>1350000</v>
      </c>
      <c r="K798" s="125" t="s">
        <v>1345</v>
      </c>
      <c r="L798" s="344"/>
      <c r="M798" s="67"/>
      <c r="N798" s="67">
        <f t="shared" si="30"/>
        <v>0</v>
      </c>
      <c r="P798" s="67"/>
    </row>
    <row r="799" spans="1:16" s="10" customFormat="1" ht="22.5" customHeight="1" x14ac:dyDescent="0.25">
      <c r="A799" s="8">
        <v>796</v>
      </c>
      <c r="B799" s="9">
        <v>45188</v>
      </c>
      <c r="C799" s="58" t="s">
        <v>1346</v>
      </c>
      <c r="D799" s="63" t="s">
        <v>73</v>
      </c>
      <c r="E799" s="59">
        <v>1</v>
      </c>
      <c r="F799" s="174" t="s">
        <v>42</v>
      </c>
      <c r="G799" s="109" t="s">
        <v>21</v>
      </c>
      <c r="H799" s="8">
        <v>405</v>
      </c>
      <c r="I799" s="354">
        <v>425000</v>
      </c>
      <c r="J799" s="350">
        <f t="shared" si="31"/>
        <v>425000</v>
      </c>
      <c r="K799" s="125" t="s">
        <v>1347</v>
      </c>
      <c r="L799" s="344"/>
      <c r="M799" s="67"/>
      <c r="N799" s="67">
        <f t="shared" si="30"/>
        <v>0</v>
      </c>
      <c r="P799" s="67"/>
    </row>
    <row r="800" spans="1:16" s="10" customFormat="1" ht="22.5" customHeight="1" x14ac:dyDescent="0.25">
      <c r="A800" s="8">
        <v>797</v>
      </c>
      <c r="B800" s="9">
        <v>45188</v>
      </c>
      <c r="C800" s="62" t="s">
        <v>1348</v>
      </c>
      <c r="D800" s="63" t="s">
        <v>73</v>
      </c>
      <c r="E800" s="59">
        <v>1</v>
      </c>
      <c r="F800" s="59" t="s">
        <v>42</v>
      </c>
      <c r="G800" s="109" t="s">
        <v>21</v>
      </c>
      <c r="H800" s="8">
        <v>405</v>
      </c>
      <c r="I800" s="350">
        <v>500000</v>
      </c>
      <c r="J800" s="350">
        <f t="shared" si="31"/>
        <v>500000</v>
      </c>
      <c r="K800" s="125" t="s">
        <v>1347</v>
      </c>
      <c r="L800" s="344"/>
      <c r="M800" s="67"/>
      <c r="N800" s="67">
        <f t="shared" si="30"/>
        <v>0</v>
      </c>
      <c r="P800" s="67"/>
    </row>
    <row r="801" spans="1:16" s="10" customFormat="1" ht="22.5" customHeight="1" x14ac:dyDescent="0.25">
      <c r="A801" s="8">
        <v>798</v>
      </c>
      <c r="B801" s="9">
        <v>45188</v>
      </c>
      <c r="C801" s="58" t="s">
        <v>48</v>
      </c>
      <c r="D801" s="63" t="s">
        <v>20</v>
      </c>
      <c r="E801" s="59">
        <v>3</v>
      </c>
      <c r="F801" s="59" t="s">
        <v>41</v>
      </c>
      <c r="G801" s="109" t="s">
        <v>21</v>
      </c>
      <c r="H801" s="8">
        <v>405</v>
      </c>
      <c r="I801" s="350">
        <v>32100</v>
      </c>
      <c r="J801" s="350">
        <f t="shared" si="31"/>
        <v>96300</v>
      </c>
      <c r="K801" s="125"/>
      <c r="L801" s="344"/>
      <c r="M801" s="67"/>
      <c r="N801" s="67">
        <f t="shared" si="30"/>
        <v>0</v>
      </c>
      <c r="P801" s="67"/>
    </row>
    <row r="802" spans="1:16" s="10" customFormat="1" ht="22.5" customHeight="1" x14ac:dyDescent="0.25">
      <c r="A802" s="8">
        <v>799</v>
      </c>
      <c r="B802" s="9">
        <v>45188</v>
      </c>
      <c r="C802" s="58" t="s">
        <v>1349</v>
      </c>
      <c r="D802" s="63" t="s">
        <v>97</v>
      </c>
      <c r="E802" s="59">
        <v>1</v>
      </c>
      <c r="F802" s="59" t="s">
        <v>42</v>
      </c>
      <c r="G802" s="109" t="s">
        <v>21</v>
      </c>
      <c r="H802" s="8">
        <v>405</v>
      </c>
      <c r="I802" s="350">
        <v>35000</v>
      </c>
      <c r="J802" s="350">
        <f t="shared" si="31"/>
        <v>35000</v>
      </c>
      <c r="K802" s="125" t="s">
        <v>1347</v>
      </c>
      <c r="L802" s="67"/>
      <c r="M802" s="67"/>
      <c r="N802" s="67">
        <f t="shared" si="30"/>
        <v>0</v>
      </c>
      <c r="P802" s="67"/>
    </row>
    <row r="803" spans="1:16" s="10" customFormat="1" ht="22.5" hidden="1" customHeight="1" x14ac:dyDescent="0.25">
      <c r="A803" s="8">
        <v>800</v>
      </c>
      <c r="B803" s="9">
        <v>45188</v>
      </c>
      <c r="C803" s="58" t="s">
        <v>1350</v>
      </c>
      <c r="D803" s="63" t="s">
        <v>50</v>
      </c>
      <c r="E803" s="59">
        <v>1</v>
      </c>
      <c r="F803" s="59" t="s">
        <v>42</v>
      </c>
      <c r="G803" s="109" t="s">
        <v>566</v>
      </c>
      <c r="H803" s="8">
        <v>121</v>
      </c>
      <c r="I803" s="350">
        <v>450000</v>
      </c>
      <c r="J803" s="350">
        <f t="shared" si="31"/>
        <v>450000</v>
      </c>
      <c r="K803" s="125"/>
      <c r="L803" s="67"/>
      <c r="M803" s="67"/>
      <c r="N803" s="67">
        <f t="shared" si="30"/>
        <v>0</v>
      </c>
      <c r="P803" s="67"/>
    </row>
    <row r="804" spans="1:16" s="10" customFormat="1" ht="22.5" customHeight="1" x14ac:dyDescent="0.25">
      <c r="A804" s="8">
        <v>801</v>
      </c>
      <c r="B804" s="9">
        <v>45188</v>
      </c>
      <c r="C804" s="58" t="s">
        <v>1213</v>
      </c>
      <c r="D804" s="63" t="s">
        <v>1076</v>
      </c>
      <c r="E804" s="59">
        <v>1</v>
      </c>
      <c r="F804" s="59" t="s">
        <v>42</v>
      </c>
      <c r="G804" s="109" t="s">
        <v>30</v>
      </c>
      <c r="H804" s="8">
        <v>403</v>
      </c>
      <c r="I804" s="350">
        <v>85000</v>
      </c>
      <c r="J804" s="350">
        <f t="shared" si="31"/>
        <v>85000</v>
      </c>
      <c r="K804" s="125"/>
      <c r="L804" s="67"/>
      <c r="M804" s="67"/>
      <c r="N804" s="67">
        <f t="shared" si="30"/>
        <v>0</v>
      </c>
      <c r="P804" s="67"/>
    </row>
    <row r="805" spans="1:16" s="10" customFormat="1" ht="22.5" hidden="1" customHeight="1" x14ac:dyDescent="0.25">
      <c r="A805" s="8">
        <v>802</v>
      </c>
      <c r="B805" s="9">
        <v>45188</v>
      </c>
      <c r="C805" s="62" t="s">
        <v>929</v>
      </c>
      <c r="D805" s="63" t="s">
        <v>553</v>
      </c>
      <c r="E805" s="59">
        <v>1</v>
      </c>
      <c r="F805" s="59" t="s">
        <v>39</v>
      </c>
      <c r="G805" s="109" t="s">
        <v>168</v>
      </c>
      <c r="H805" s="8">
        <v>2</v>
      </c>
      <c r="I805" s="350">
        <v>434000</v>
      </c>
      <c r="J805" s="350">
        <f t="shared" si="31"/>
        <v>434000</v>
      </c>
      <c r="K805" s="125"/>
      <c r="L805" s="67"/>
      <c r="M805" s="67"/>
      <c r="N805" s="67">
        <f t="shared" si="30"/>
        <v>0</v>
      </c>
      <c r="P805" s="67"/>
    </row>
    <row r="806" spans="1:16" s="10" customFormat="1" ht="22.5" customHeight="1" x14ac:dyDescent="0.25">
      <c r="A806" s="8">
        <v>803</v>
      </c>
      <c r="B806" s="9">
        <v>45188</v>
      </c>
      <c r="C806" s="193" t="s">
        <v>1351</v>
      </c>
      <c r="D806" s="373" t="s">
        <v>1352</v>
      </c>
      <c r="E806" s="8">
        <v>1</v>
      </c>
      <c r="F806" s="226" t="s">
        <v>42</v>
      </c>
      <c r="G806" s="203" t="s">
        <v>52</v>
      </c>
      <c r="H806" s="8">
        <v>402</v>
      </c>
      <c r="I806" s="355">
        <v>0</v>
      </c>
      <c r="J806" s="355">
        <f t="shared" si="31"/>
        <v>0</v>
      </c>
      <c r="K806" s="369" t="s">
        <v>1353</v>
      </c>
      <c r="L806" s="67"/>
      <c r="M806" s="67"/>
      <c r="N806" s="67">
        <f t="shared" si="30"/>
        <v>0</v>
      </c>
      <c r="P806" s="67"/>
    </row>
    <row r="807" spans="1:16" s="10" customFormat="1" ht="22.5" customHeight="1" x14ac:dyDescent="0.25">
      <c r="A807" s="8">
        <v>804</v>
      </c>
      <c r="B807" s="9">
        <v>45188</v>
      </c>
      <c r="C807" s="58" t="s">
        <v>1151</v>
      </c>
      <c r="D807" s="63" t="s">
        <v>1354</v>
      </c>
      <c r="E807" s="59">
        <v>1</v>
      </c>
      <c r="F807" s="59" t="s">
        <v>43</v>
      </c>
      <c r="G807" s="109" t="s">
        <v>52</v>
      </c>
      <c r="H807" s="8">
        <v>402</v>
      </c>
      <c r="I807" s="350">
        <v>1400000</v>
      </c>
      <c r="J807" s="350">
        <f t="shared" si="31"/>
        <v>1400000</v>
      </c>
      <c r="K807" s="125" t="s">
        <v>1353</v>
      </c>
      <c r="L807" s="343" t="s">
        <v>1840</v>
      </c>
      <c r="M807" s="67"/>
      <c r="N807" s="67" t="e">
        <f t="shared" si="30"/>
        <v>#VALUE!</v>
      </c>
      <c r="P807" s="67"/>
    </row>
    <row r="808" spans="1:16" s="10" customFormat="1" ht="22.5" customHeight="1" x14ac:dyDescent="0.25">
      <c r="A808" s="8">
        <v>805</v>
      </c>
      <c r="B808" s="9">
        <v>45188</v>
      </c>
      <c r="C808" s="58" t="s">
        <v>1151</v>
      </c>
      <c r="D808" s="63" t="s">
        <v>1355</v>
      </c>
      <c r="E808" s="59">
        <v>1</v>
      </c>
      <c r="F808" s="59" t="s">
        <v>43</v>
      </c>
      <c r="G808" s="109" t="s">
        <v>52</v>
      </c>
      <c r="H808" s="8">
        <v>402</v>
      </c>
      <c r="I808" s="350">
        <v>1400000</v>
      </c>
      <c r="J808" s="350">
        <f t="shared" si="31"/>
        <v>1400000</v>
      </c>
      <c r="K808" s="125" t="s">
        <v>1353</v>
      </c>
      <c r="L808" s="343" t="s">
        <v>1840</v>
      </c>
      <c r="M808" s="67"/>
      <c r="N808" s="67" t="e">
        <f t="shared" si="30"/>
        <v>#VALUE!</v>
      </c>
      <c r="P808" s="67"/>
    </row>
    <row r="809" spans="1:16" s="10" customFormat="1" ht="22.5" customHeight="1" x14ac:dyDescent="0.25">
      <c r="A809" s="8">
        <v>806</v>
      </c>
      <c r="B809" s="9">
        <v>45188</v>
      </c>
      <c r="C809" s="58" t="s">
        <v>1356</v>
      </c>
      <c r="D809" s="63" t="s">
        <v>73</v>
      </c>
      <c r="E809" s="101" t="s">
        <v>109</v>
      </c>
      <c r="F809" s="101" t="s">
        <v>42</v>
      </c>
      <c r="G809" s="109" t="s">
        <v>52</v>
      </c>
      <c r="H809" s="8">
        <v>402</v>
      </c>
      <c r="I809" s="356">
        <v>1000000</v>
      </c>
      <c r="J809" s="350">
        <f t="shared" si="31"/>
        <v>1000000</v>
      </c>
      <c r="K809" s="125"/>
      <c r="L809" s="67"/>
      <c r="M809" s="67"/>
      <c r="N809" s="67">
        <f t="shared" si="30"/>
        <v>0</v>
      </c>
      <c r="P809" s="67"/>
    </row>
    <row r="810" spans="1:16" s="10" customFormat="1" ht="22.5" customHeight="1" x14ac:dyDescent="0.25">
      <c r="A810" s="8">
        <v>807</v>
      </c>
      <c r="B810" s="9">
        <v>45188</v>
      </c>
      <c r="C810" s="58" t="s">
        <v>1357</v>
      </c>
      <c r="D810" s="63" t="s">
        <v>718</v>
      </c>
      <c r="E810" s="59">
        <v>20</v>
      </c>
      <c r="F810" s="59" t="s">
        <v>42</v>
      </c>
      <c r="G810" s="109" t="s">
        <v>52</v>
      </c>
      <c r="H810" s="8">
        <v>402</v>
      </c>
      <c r="I810" s="350">
        <v>2000</v>
      </c>
      <c r="J810" s="350">
        <f t="shared" si="31"/>
        <v>40000</v>
      </c>
      <c r="K810" s="125"/>
      <c r="L810" s="67"/>
      <c r="M810" s="67"/>
      <c r="N810" s="67">
        <f t="shared" si="30"/>
        <v>0</v>
      </c>
      <c r="P810" s="67"/>
    </row>
    <row r="811" spans="1:16" s="10" customFormat="1" ht="22.5" customHeight="1" x14ac:dyDescent="0.25">
      <c r="A811" s="8">
        <v>808</v>
      </c>
      <c r="B811" s="9">
        <v>45188</v>
      </c>
      <c r="C811" s="62" t="s">
        <v>550</v>
      </c>
      <c r="D811" s="63" t="s">
        <v>1325</v>
      </c>
      <c r="E811" s="59">
        <v>2</v>
      </c>
      <c r="F811" s="59" t="s">
        <v>42</v>
      </c>
      <c r="G811" s="109" t="s">
        <v>52</v>
      </c>
      <c r="H811" s="8">
        <v>402</v>
      </c>
      <c r="I811" s="350">
        <v>7500</v>
      </c>
      <c r="J811" s="350">
        <f t="shared" si="31"/>
        <v>15000</v>
      </c>
      <c r="K811" s="125"/>
      <c r="L811" s="67"/>
      <c r="M811" s="67"/>
      <c r="N811" s="67">
        <f t="shared" si="30"/>
        <v>0</v>
      </c>
      <c r="P811" s="67"/>
    </row>
    <row r="812" spans="1:16" s="10" customFormat="1" ht="22.5" customHeight="1" x14ac:dyDescent="0.25">
      <c r="A812" s="8">
        <v>809</v>
      </c>
      <c r="B812" s="9">
        <v>45188</v>
      </c>
      <c r="C812" s="58" t="s">
        <v>58</v>
      </c>
      <c r="D812" s="63" t="s">
        <v>59</v>
      </c>
      <c r="E812" s="59">
        <v>0.5</v>
      </c>
      <c r="F812" s="59" t="s">
        <v>41</v>
      </c>
      <c r="G812" s="109" t="s">
        <v>52</v>
      </c>
      <c r="H812" s="8">
        <v>402</v>
      </c>
      <c r="I812" s="351">
        <v>29000</v>
      </c>
      <c r="J812" s="350">
        <f t="shared" si="31"/>
        <v>14500</v>
      </c>
      <c r="K812" s="125"/>
      <c r="L812" s="67"/>
      <c r="M812" s="67"/>
      <c r="N812" s="67">
        <f t="shared" si="30"/>
        <v>0</v>
      </c>
      <c r="P812" s="67"/>
    </row>
    <row r="813" spans="1:16" s="10" customFormat="1" ht="22.5" customHeight="1" x14ac:dyDescent="0.25">
      <c r="A813" s="8">
        <v>810</v>
      </c>
      <c r="B813" s="9">
        <v>45188</v>
      </c>
      <c r="C813" s="58" t="s">
        <v>987</v>
      </c>
      <c r="D813" s="89" t="s">
        <v>1358</v>
      </c>
      <c r="E813" s="59">
        <v>2</v>
      </c>
      <c r="F813" s="59" t="s">
        <v>42</v>
      </c>
      <c r="G813" s="109" t="s">
        <v>52</v>
      </c>
      <c r="H813" s="8">
        <v>402</v>
      </c>
      <c r="I813" s="350">
        <v>15000</v>
      </c>
      <c r="J813" s="350">
        <f t="shared" si="31"/>
        <v>30000</v>
      </c>
      <c r="K813" s="125"/>
      <c r="L813" s="67"/>
      <c r="M813" s="67"/>
      <c r="N813" s="67">
        <f t="shared" si="30"/>
        <v>0</v>
      </c>
      <c r="P813" s="67"/>
    </row>
    <row r="814" spans="1:16" s="10" customFormat="1" ht="22.5" customHeight="1" x14ac:dyDescent="0.25">
      <c r="A814" s="8">
        <v>811</v>
      </c>
      <c r="B814" s="9">
        <v>45188</v>
      </c>
      <c r="C814" s="58" t="s">
        <v>1359</v>
      </c>
      <c r="D814" s="63" t="s">
        <v>1358</v>
      </c>
      <c r="E814" s="59">
        <v>1</v>
      </c>
      <c r="F814" s="59" t="s">
        <v>42</v>
      </c>
      <c r="G814" s="109" t="s">
        <v>52</v>
      </c>
      <c r="H814" s="8">
        <v>402</v>
      </c>
      <c r="I814" s="350">
        <v>20000</v>
      </c>
      <c r="J814" s="350">
        <f t="shared" si="31"/>
        <v>20000</v>
      </c>
      <c r="K814" s="125"/>
      <c r="L814" s="67"/>
      <c r="M814" s="67"/>
      <c r="N814" s="67">
        <f t="shared" si="30"/>
        <v>0</v>
      </c>
      <c r="P814" s="67"/>
    </row>
    <row r="815" spans="1:16" s="10" customFormat="1" ht="22.5" customHeight="1" x14ac:dyDescent="0.25">
      <c r="A815" s="8">
        <v>812</v>
      </c>
      <c r="B815" s="9">
        <v>45188</v>
      </c>
      <c r="C815" s="58" t="s">
        <v>1360</v>
      </c>
      <c r="D815" s="63" t="s">
        <v>196</v>
      </c>
      <c r="E815" s="59">
        <v>1</v>
      </c>
      <c r="F815" s="59" t="s">
        <v>87</v>
      </c>
      <c r="G815" s="109" t="s">
        <v>52</v>
      </c>
      <c r="H815" s="8">
        <v>402</v>
      </c>
      <c r="I815" s="350">
        <v>2420000</v>
      </c>
      <c r="J815" s="350">
        <f t="shared" si="31"/>
        <v>2420000</v>
      </c>
      <c r="K815" s="125"/>
      <c r="L815" s="67"/>
      <c r="M815" s="67"/>
      <c r="N815" s="67">
        <f t="shared" si="30"/>
        <v>0</v>
      </c>
      <c r="P815" s="67"/>
    </row>
    <row r="816" spans="1:16" s="10" customFormat="1" ht="22.5" hidden="1" customHeight="1" x14ac:dyDescent="0.25">
      <c r="A816" s="8">
        <v>813</v>
      </c>
      <c r="B816" s="9">
        <v>45188</v>
      </c>
      <c r="C816" s="58" t="s">
        <v>201</v>
      </c>
      <c r="D816" s="63" t="s">
        <v>1361</v>
      </c>
      <c r="E816" s="59">
        <v>1</v>
      </c>
      <c r="F816" s="59" t="s">
        <v>42</v>
      </c>
      <c r="G816" s="59" t="s">
        <v>1362</v>
      </c>
      <c r="H816" s="8">
        <v>137</v>
      </c>
      <c r="I816" s="350">
        <v>4200000</v>
      </c>
      <c r="J816" s="350">
        <f t="shared" si="31"/>
        <v>4200000</v>
      </c>
      <c r="K816" s="125" t="s">
        <v>1363</v>
      </c>
      <c r="L816" s="67" t="s">
        <v>1834</v>
      </c>
      <c r="M816" s="343" t="s">
        <v>1832</v>
      </c>
      <c r="N816" s="67" t="e">
        <f t="shared" si="30"/>
        <v>#VALUE!</v>
      </c>
      <c r="P816" s="67"/>
    </row>
    <row r="817" spans="1:16" s="10" customFormat="1" ht="22.5" hidden="1" customHeight="1" x14ac:dyDescent="0.25">
      <c r="A817" s="8">
        <v>814</v>
      </c>
      <c r="B817" s="9">
        <v>45188</v>
      </c>
      <c r="C817" s="58" t="s">
        <v>1229</v>
      </c>
      <c r="D817" s="338" t="s">
        <v>115</v>
      </c>
      <c r="E817" s="59">
        <v>6</v>
      </c>
      <c r="F817" s="142" t="s">
        <v>42</v>
      </c>
      <c r="G817" s="59" t="s">
        <v>1362</v>
      </c>
      <c r="H817" s="8">
        <v>137</v>
      </c>
      <c r="I817" s="350">
        <v>8000</v>
      </c>
      <c r="J817" s="350">
        <f t="shared" si="31"/>
        <v>48000</v>
      </c>
      <c r="K817" s="125"/>
      <c r="L817" s="67"/>
      <c r="M817" s="67"/>
      <c r="N817" s="67">
        <f t="shared" si="30"/>
        <v>0</v>
      </c>
      <c r="P817" s="67"/>
    </row>
    <row r="818" spans="1:16" s="10" customFormat="1" ht="22.5" hidden="1" customHeight="1" x14ac:dyDescent="0.25">
      <c r="A818" s="8">
        <v>815</v>
      </c>
      <c r="B818" s="9">
        <v>45188</v>
      </c>
      <c r="C818" s="58" t="s">
        <v>1364</v>
      </c>
      <c r="D818" s="63" t="s">
        <v>115</v>
      </c>
      <c r="E818" s="59">
        <v>40</v>
      </c>
      <c r="F818" s="142" t="s">
        <v>45</v>
      </c>
      <c r="G818" s="59" t="s">
        <v>1362</v>
      </c>
      <c r="H818" s="8">
        <v>137</v>
      </c>
      <c r="I818" s="350">
        <v>3000</v>
      </c>
      <c r="J818" s="350">
        <f t="shared" si="31"/>
        <v>120000</v>
      </c>
      <c r="K818" s="125"/>
      <c r="L818" s="67"/>
      <c r="M818" s="67"/>
      <c r="N818" s="67">
        <f t="shared" si="30"/>
        <v>0</v>
      </c>
      <c r="P818" s="67"/>
    </row>
    <row r="819" spans="1:16" s="10" customFormat="1" ht="22.5" hidden="1" customHeight="1" x14ac:dyDescent="0.25">
      <c r="A819" s="8">
        <v>816</v>
      </c>
      <c r="B819" s="9">
        <v>45188</v>
      </c>
      <c r="C819" s="62" t="s">
        <v>1365</v>
      </c>
      <c r="D819" s="63" t="s">
        <v>50</v>
      </c>
      <c r="E819" s="59">
        <v>6</v>
      </c>
      <c r="F819" s="142" t="s">
        <v>42</v>
      </c>
      <c r="G819" s="59" t="s">
        <v>1362</v>
      </c>
      <c r="H819" s="8">
        <v>137</v>
      </c>
      <c r="I819" s="350">
        <v>35000</v>
      </c>
      <c r="J819" s="350">
        <f t="shared" si="31"/>
        <v>210000</v>
      </c>
      <c r="K819" s="63"/>
      <c r="L819" s="67"/>
      <c r="M819" s="67"/>
      <c r="N819" s="67">
        <f t="shared" si="30"/>
        <v>0</v>
      </c>
      <c r="P819" s="67"/>
    </row>
    <row r="820" spans="1:16" s="10" customFormat="1" ht="22.5" hidden="1" customHeight="1" x14ac:dyDescent="0.25">
      <c r="A820" s="8">
        <v>817</v>
      </c>
      <c r="B820" s="9">
        <v>45188</v>
      </c>
      <c r="C820" s="58" t="s">
        <v>1366</v>
      </c>
      <c r="D820" s="63" t="s">
        <v>1358</v>
      </c>
      <c r="E820" s="59">
        <v>1</v>
      </c>
      <c r="F820" s="142" t="s">
        <v>42</v>
      </c>
      <c r="G820" s="60" t="s">
        <v>1362</v>
      </c>
      <c r="H820" s="8">
        <v>137</v>
      </c>
      <c r="I820" s="350">
        <v>25000</v>
      </c>
      <c r="J820" s="350">
        <f t="shared" si="31"/>
        <v>25000</v>
      </c>
      <c r="K820" s="125"/>
      <c r="L820" s="67"/>
      <c r="M820" s="67"/>
      <c r="N820" s="67">
        <f t="shared" si="30"/>
        <v>0</v>
      </c>
      <c r="P820" s="67"/>
    </row>
    <row r="821" spans="1:16" s="10" customFormat="1" ht="22.5" hidden="1" customHeight="1" x14ac:dyDescent="0.25">
      <c r="A821" s="8">
        <v>818</v>
      </c>
      <c r="B821" s="9">
        <v>45188</v>
      </c>
      <c r="C821" s="58" t="s">
        <v>1367</v>
      </c>
      <c r="D821" s="63" t="s">
        <v>62</v>
      </c>
      <c r="E821" s="59">
        <v>10</v>
      </c>
      <c r="F821" s="59" t="s">
        <v>43</v>
      </c>
      <c r="G821" s="60" t="s">
        <v>1368</v>
      </c>
      <c r="H821" s="8">
        <v>4</v>
      </c>
      <c r="I821" s="350">
        <v>3000</v>
      </c>
      <c r="J821" s="350">
        <f t="shared" si="31"/>
        <v>30000</v>
      </c>
      <c r="K821" s="125" t="s">
        <v>1369</v>
      </c>
      <c r="L821" s="67"/>
      <c r="M821" s="67"/>
      <c r="N821" s="67">
        <f t="shared" si="30"/>
        <v>0</v>
      </c>
      <c r="P821" s="67"/>
    </row>
    <row r="822" spans="1:16" s="10" customFormat="1" ht="22.5" hidden="1" customHeight="1" x14ac:dyDescent="0.25">
      <c r="A822" s="8">
        <v>819</v>
      </c>
      <c r="B822" s="9">
        <v>45188</v>
      </c>
      <c r="C822" s="58" t="s">
        <v>1370</v>
      </c>
      <c r="D822" s="63" t="s">
        <v>123</v>
      </c>
      <c r="E822" s="59">
        <v>1</v>
      </c>
      <c r="F822" s="59" t="s">
        <v>42</v>
      </c>
      <c r="G822" s="60" t="s">
        <v>1368</v>
      </c>
      <c r="H822" s="8">
        <v>4</v>
      </c>
      <c r="I822" s="350">
        <v>135000</v>
      </c>
      <c r="J822" s="350">
        <f t="shared" si="31"/>
        <v>135000</v>
      </c>
      <c r="K822" s="125" t="s">
        <v>1369</v>
      </c>
      <c r="L822" s="67"/>
      <c r="M822" s="67"/>
      <c r="N822" s="67">
        <f t="shared" si="30"/>
        <v>0</v>
      </c>
      <c r="P822" s="67"/>
    </row>
    <row r="823" spans="1:16" s="10" customFormat="1" ht="22.5" hidden="1" customHeight="1" x14ac:dyDescent="0.25">
      <c r="A823" s="8">
        <v>820</v>
      </c>
      <c r="B823" s="9">
        <v>45188</v>
      </c>
      <c r="C823" s="58" t="s">
        <v>1371</v>
      </c>
      <c r="D823" s="63" t="s">
        <v>505</v>
      </c>
      <c r="E823" s="59">
        <v>2</v>
      </c>
      <c r="F823" s="59" t="s">
        <v>42</v>
      </c>
      <c r="G823" s="60" t="s">
        <v>1368</v>
      </c>
      <c r="H823" s="8">
        <v>4</v>
      </c>
      <c r="I823" s="350">
        <v>45000</v>
      </c>
      <c r="J823" s="350">
        <f t="shared" si="31"/>
        <v>90000</v>
      </c>
      <c r="K823" s="125" t="s">
        <v>1369</v>
      </c>
      <c r="L823" s="67"/>
      <c r="M823" s="67"/>
      <c r="N823" s="67">
        <f t="shared" si="30"/>
        <v>0</v>
      </c>
      <c r="P823" s="67"/>
    </row>
    <row r="824" spans="1:16" s="10" customFormat="1" ht="22.5" hidden="1" customHeight="1" x14ac:dyDescent="0.25">
      <c r="A824" s="8">
        <v>821</v>
      </c>
      <c r="B824" s="9">
        <v>45188</v>
      </c>
      <c r="C824" s="58" t="s">
        <v>529</v>
      </c>
      <c r="D824" s="63" t="s">
        <v>24</v>
      </c>
      <c r="E824" s="59">
        <v>5</v>
      </c>
      <c r="F824" s="142" t="s">
        <v>42</v>
      </c>
      <c r="G824" s="60" t="s">
        <v>1368</v>
      </c>
      <c r="H824" s="8">
        <v>4</v>
      </c>
      <c r="I824" s="350">
        <v>2625</v>
      </c>
      <c r="J824" s="350">
        <f t="shared" si="31"/>
        <v>13125</v>
      </c>
      <c r="K824" s="125" t="s">
        <v>1369</v>
      </c>
      <c r="L824" s="67"/>
      <c r="M824" s="67"/>
      <c r="N824" s="67">
        <f t="shared" si="30"/>
        <v>0</v>
      </c>
      <c r="P824" s="67"/>
    </row>
    <row r="825" spans="1:16" s="10" customFormat="1" ht="22.5" customHeight="1" x14ac:dyDescent="0.25">
      <c r="A825" s="8">
        <v>822</v>
      </c>
      <c r="B825" s="9">
        <v>45188</v>
      </c>
      <c r="C825" s="58" t="s">
        <v>1820</v>
      </c>
      <c r="D825" s="63" t="s">
        <v>1372</v>
      </c>
      <c r="E825" s="59">
        <v>1</v>
      </c>
      <c r="F825" s="59" t="s">
        <v>43</v>
      </c>
      <c r="G825" s="60" t="s">
        <v>685</v>
      </c>
      <c r="H825" s="8">
        <v>135</v>
      </c>
      <c r="I825" s="350">
        <v>1000000</v>
      </c>
      <c r="J825" s="350">
        <f t="shared" si="31"/>
        <v>1000000</v>
      </c>
      <c r="K825" s="286" t="s">
        <v>1373</v>
      </c>
      <c r="L825" s="67"/>
      <c r="M825" s="67"/>
      <c r="N825" s="67">
        <f t="shared" si="30"/>
        <v>0</v>
      </c>
      <c r="P825" s="67"/>
    </row>
    <row r="826" spans="1:16" s="10" customFormat="1" ht="22.5" hidden="1" customHeight="1" x14ac:dyDescent="0.25">
      <c r="A826" s="8">
        <v>823</v>
      </c>
      <c r="B826" s="9">
        <v>45188</v>
      </c>
      <c r="C826" s="62" t="s">
        <v>642</v>
      </c>
      <c r="D826" s="63" t="s">
        <v>466</v>
      </c>
      <c r="E826" s="59">
        <v>2</v>
      </c>
      <c r="F826" s="59" t="s">
        <v>157</v>
      </c>
      <c r="G826" s="60" t="s">
        <v>471</v>
      </c>
      <c r="H826" s="8">
        <v>4</v>
      </c>
      <c r="I826" s="350">
        <v>1450000</v>
      </c>
      <c r="J826" s="350">
        <f t="shared" si="31"/>
        <v>2900000</v>
      </c>
      <c r="K826" s="286" t="s">
        <v>1373</v>
      </c>
      <c r="L826" s="67"/>
      <c r="M826" s="67"/>
      <c r="N826" s="67">
        <f t="shared" si="30"/>
        <v>0</v>
      </c>
      <c r="P826" s="67"/>
    </row>
    <row r="827" spans="1:16" s="10" customFormat="1" ht="22.5" hidden="1" customHeight="1" x14ac:dyDescent="0.25">
      <c r="A827" s="8">
        <v>824</v>
      </c>
      <c r="B827" s="9">
        <v>45188</v>
      </c>
      <c r="C827" s="61" t="s">
        <v>1374</v>
      </c>
      <c r="D827" s="200" t="s">
        <v>24</v>
      </c>
      <c r="E827" s="8">
        <v>1</v>
      </c>
      <c r="F827" s="8" t="s">
        <v>118</v>
      </c>
      <c r="G827" s="194" t="s">
        <v>1375</v>
      </c>
      <c r="H827" s="195" t="s">
        <v>695</v>
      </c>
      <c r="I827" s="355">
        <v>0</v>
      </c>
      <c r="J827" s="355">
        <f t="shared" si="31"/>
        <v>0</v>
      </c>
      <c r="K827" s="287" t="s">
        <v>1376</v>
      </c>
      <c r="L827" s="67"/>
      <c r="M827" s="67"/>
      <c r="N827" s="67">
        <f t="shared" si="30"/>
        <v>0</v>
      </c>
      <c r="P827" s="67"/>
    </row>
    <row r="828" spans="1:16" s="10" customFormat="1" ht="22.5" hidden="1" customHeight="1" x14ac:dyDescent="0.25">
      <c r="A828" s="8">
        <v>825</v>
      </c>
      <c r="B828" s="9">
        <v>45188</v>
      </c>
      <c r="C828" s="58" t="s">
        <v>1377</v>
      </c>
      <c r="D828" s="63" t="s">
        <v>526</v>
      </c>
      <c r="E828" s="59">
        <v>1</v>
      </c>
      <c r="F828" s="59" t="s">
        <v>42</v>
      </c>
      <c r="G828" s="60" t="s">
        <v>1378</v>
      </c>
      <c r="H828" s="8">
        <v>5</v>
      </c>
      <c r="I828" s="350">
        <v>650000</v>
      </c>
      <c r="J828" s="350">
        <f t="shared" si="31"/>
        <v>650000</v>
      </c>
      <c r="K828" s="286" t="s">
        <v>1290</v>
      </c>
      <c r="L828" s="367">
        <f>SUM(J794:J828)</f>
        <v>19734621</v>
      </c>
      <c r="M828" s="367">
        <f>'[2]19 SEPTEMBER 2023'!$Z$38</f>
        <v>19734621</v>
      </c>
      <c r="N828" s="367">
        <f t="shared" si="30"/>
        <v>0</v>
      </c>
      <c r="P828" s="67"/>
    </row>
    <row r="829" spans="1:16" s="10" customFormat="1" ht="22.5" hidden="1" customHeight="1" x14ac:dyDescent="0.25">
      <c r="A829" s="8">
        <v>826</v>
      </c>
      <c r="B829" s="9">
        <v>45189</v>
      </c>
      <c r="C829" s="58" t="s">
        <v>58</v>
      </c>
      <c r="D829" s="63" t="s">
        <v>59</v>
      </c>
      <c r="E829" s="59">
        <v>2</v>
      </c>
      <c r="F829" s="59" t="s">
        <v>41</v>
      </c>
      <c r="G829" s="109" t="s">
        <v>67</v>
      </c>
      <c r="H829" s="8">
        <v>1</v>
      </c>
      <c r="I829" s="351">
        <v>29000</v>
      </c>
      <c r="J829" s="350">
        <f t="shared" si="31"/>
        <v>58000</v>
      </c>
      <c r="K829" s="125"/>
      <c r="L829" s="67"/>
      <c r="M829" s="67"/>
      <c r="N829" s="67">
        <f t="shared" si="30"/>
        <v>0</v>
      </c>
      <c r="P829" s="67"/>
    </row>
    <row r="830" spans="1:16" s="10" customFormat="1" ht="22.5" hidden="1" customHeight="1" x14ac:dyDescent="0.25">
      <c r="A830" s="8">
        <v>827</v>
      </c>
      <c r="B830" s="9">
        <v>45189</v>
      </c>
      <c r="C830" s="57" t="s">
        <v>81</v>
      </c>
      <c r="D830" s="89" t="s">
        <v>72</v>
      </c>
      <c r="E830" s="59">
        <v>3</v>
      </c>
      <c r="F830" s="59" t="s">
        <v>41</v>
      </c>
      <c r="G830" s="109" t="s">
        <v>67</v>
      </c>
      <c r="H830" s="8">
        <v>1</v>
      </c>
      <c r="I830" s="350">
        <v>31000</v>
      </c>
      <c r="J830" s="350">
        <f t="shared" si="31"/>
        <v>93000</v>
      </c>
      <c r="K830" s="125"/>
      <c r="L830" s="67"/>
      <c r="M830" s="67"/>
      <c r="N830" s="67">
        <f t="shared" si="30"/>
        <v>0</v>
      </c>
      <c r="P830" s="67"/>
    </row>
    <row r="831" spans="1:16" s="10" customFormat="1" ht="22.5" hidden="1" customHeight="1" x14ac:dyDescent="0.25">
      <c r="A831" s="8">
        <v>828</v>
      </c>
      <c r="B831" s="9">
        <v>45189</v>
      </c>
      <c r="C831" s="57" t="s">
        <v>173</v>
      </c>
      <c r="D831" s="339" t="s">
        <v>24</v>
      </c>
      <c r="E831" s="100" t="s">
        <v>1379</v>
      </c>
      <c r="F831" s="101" t="s">
        <v>42</v>
      </c>
      <c r="G831" s="109" t="s">
        <v>67</v>
      </c>
      <c r="H831" s="8">
        <v>1</v>
      </c>
      <c r="I831" s="353">
        <v>1650</v>
      </c>
      <c r="J831" s="350">
        <f t="shared" si="31"/>
        <v>66000</v>
      </c>
      <c r="K831" s="125"/>
      <c r="L831" s="67"/>
      <c r="M831" s="67"/>
      <c r="N831" s="67">
        <f t="shared" ref="N831:N894" si="32">L831-M831</f>
        <v>0</v>
      </c>
      <c r="P831" s="67"/>
    </row>
    <row r="832" spans="1:16" s="10" customFormat="1" ht="22.5" hidden="1" customHeight="1" x14ac:dyDescent="0.25">
      <c r="A832" s="8">
        <v>829</v>
      </c>
      <c r="B832" s="9">
        <v>45189</v>
      </c>
      <c r="C832" s="58" t="s">
        <v>614</v>
      </c>
      <c r="D832" s="63" t="s">
        <v>615</v>
      </c>
      <c r="E832" s="59">
        <v>2</v>
      </c>
      <c r="F832" s="59" t="s">
        <v>616</v>
      </c>
      <c r="G832" s="109" t="s">
        <v>67</v>
      </c>
      <c r="H832" s="8">
        <v>1</v>
      </c>
      <c r="I832" s="350">
        <v>10000</v>
      </c>
      <c r="J832" s="350">
        <f t="shared" si="31"/>
        <v>20000</v>
      </c>
      <c r="K832" s="125"/>
      <c r="L832" s="67"/>
      <c r="M832" s="67"/>
      <c r="N832" s="67">
        <f t="shared" si="32"/>
        <v>0</v>
      </c>
      <c r="P832" s="67"/>
    </row>
    <row r="833" spans="1:16" s="10" customFormat="1" ht="22.5" hidden="1" customHeight="1" x14ac:dyDescent="0.25">
      <c r="A833" s="8">
        <v>830</v>
      </c>
      <c r="B833" s="9">
        <v>45189</v>
      </c>
      <c r="C833" s="57" t="s">
        <v>23</v>
      </c>
      <c r="D833" s="89" t="s">
        <v>24</v>
      </c>
      <c r="E833" s="59">
        <v>1</v>
      </c>
      <c r="F833" s="59" t="s">
        <v>47</v>
      </c>
      <c r="G833" s="109" t="s">
        <v>67</v>
      </c>
      <c r="H833" s="8">
        <v>1</v>
      </c>
      <c r="I833" s="354">
        <v>75000</v>
      </c>
      <c r="J833" s="350">
        <f t="shared" si="31"/>
        <v>75000</v>
      </c>
      <c r="K833" s="125"/>
      <c r="L833" s="67"/>
      <c r="M833" s="67"/>
      <c r="N833" s="67">
        <f t="shared" si="32"/>
        <v>0</v>
      </c>
      <c r="P833" s="67"/>
    </row>
    <row r="834" spans="1:16" s="10" customFormat="1" ht="22.5" hidden="1" customHeight="1" x14ac:dyDescent="0.25">
      <c r="A834" s="8">
        <v>831</v>
      </c>
      <c r="B834" s="9">
        <v>45189</v>
      </c>
      <c r="C834" s="58" t="s">
        <v>1380</v>
      </c>
      <c r="D834" s="63" t="s">
        <v>474</v>
      </c>
      <c r="E834" s="59">
        <v>20</v>
      </c>
      <c r="F834" s="59" t="s">
        <v>42</v>
      </c>
      <c r="G834" s="109" t="s">
        <v>67</v>
      </c>
      <c r="H834" s="8">
        <v>1</v>
      </c>
      <c r="I834" s="350">
        <v>2375</v>
      </c>
      <c r="J834" s="350">
        <f t="shared" si="31"/>
        <v>47500</v>
      </c>
      <c r="K834" s="125"/>
      <c r="L834" s="67"/>
      <c r="M834" s="67"/>
      <c r="N834" s="67">
        <f t="shared" si="32"/>
        <v>0</v>
      </c>
      <c r="P834" s="67"/>
    </row>
    <row r="835" spans="1:16" s="10" customFormat="1" ht="22.5" hidden="1" customHeight="1" x14ac:dyDescent="0.25">
      <c r="A835" s="8">
        <v>832</v>
      </c>
      <c r="B835" s="9">
        <v>45189</v>
      </c>
      <c r="C835" s="57" t="s">
        <v>1381</v>
      </c>
      <c r="D835" s="89" t="s">
        <v>474</v>
      </c>
      <c r="E835" s="59">
        <v>20</v>
      </c>
      <c r="F835" s="59" t="s">
        <v>42</v>
      </c>
      <c r="G835" s="109" t="s">
        <v>67</v>
      </c>
      <c r="H835" s="8">
        <v>1</v>
      </c>
      <c r="I835" s="350">
        <v>200</v>
      </c>
      <c r="J835" s="350">
        <f t="shared" si="31"/>
        <v>4000</v>
      </c>
      <c r="K835" s="125"/>
      <c r="L835" s="67"/>
      <c r="M835" s="67"/>
      <c r="N835" s="67">
        <f t="shared" si="32"/>
        <v>0</v>
      </c>
      <c r="P835" s="67"/>
    </row>
    <row r="836" spans="1:16" s="10" customFormat="1" ht="22.5" customHeight="1" x14ac:dyDescent="0.25">
      <c r="A836" s="8">
        <v>833</v>
      </c>
      <c r="B836" s="9">
        <v>45189</v>
      </c>
      <c r="C836" s="58" t="s">
        <v>48</v>
      </c>
      <c r="D836" s="63" t="s">
        <v>20</v>
      </c>
      <c r="E836" s="59">
        <v>9</v>
      </c>
      <c r="F836" s="59" t="s">
        <v>41</v>
      </c>
      <c r="G836" s="109" t="s">
        <v>34</v>
      </c>
      <c r="H836" s="8">
        <v>404</v>
      </c>
      <c r="I836" s="350">
        <v>32100</v>
      </c>
      <c r="J836" s="350">
        <f t="shared" si="31"/>
        <v>288900</v>
      </c>
      <c r="K836" s="125" t="s">
        <v>1345</v>
      </c>
      <c r="L836" s="67"/>
      <c r="M836" s="67"/>
      <c r="N836" s="67">
        <f t="shared" si="32"/>
        <v>0</v>
      </c>
      <c r="P836" s="67"/>
    </row>
    <row r="837" spans="1:16" s="10" customFormat="1" ht="22.5" customHeight="1" x14ac:dyDescent="0.25">
      <c r="A837" s="8">
        <v>834</v>
      </c>
      <c r="B837" s="9">
        <v>45189</v>
      </c>
      <c r="C837" s="58" t="s">
        <v>100</v>
      </c>
      <c r="D837" s="63" t="s">
        <v>29</v>
      </c>
      <c r="E837" s="59">
        <v>1</v>
      </c>
      <c r="F837" s="59" t="s">
        <v>42</v>
      </c>
      <c r="G837" s="109" t="s">
        <v>34</v>
      </c>
      <c r="H837" s="8">
        <v>404</v>
      </c>
      <c r="I837" s="350">
        <v>94575</v>
      </c>
      <c r="J837" s="350">
        <f t="shared" si="31"/>
        <v>94575</v>
      </c>
      <c r="K837" s="125" t="s">
        <v>1345</v>
      </c>
      <c r="L837" s="67"/>
      <c r="M837" s="67"/>
      <c r="N837" s="67">
        <f t="shared" si="32"/>
        <v>0</v>
      </c>
      <c r="P837" s="67"/>
    </row>
    <row r="838" spans="1:16" s="10" customFormat="1" ht="22.5" customHeight="1" x14ac:dyDescent="0.25">
      <c r="A838" s="8">
        <v>835</v>
      </c>
      <c r="B838" s="9">
        <v>45189</v>
      </c>
      <c r="C838" s="58" t="s">
        <v>48</v>
      </c>
      <c r="D838" s="63" t="s">
        <v>20</v>
      </c>
      <c r="E838" s="59">
        <v>1.5</v>
      </c>
      <c r="F838" s="59" t="s">
        <v>41</v>
      </c>
      <c r="G838" s="109" t="s">
        <v>36</v>
      </c>
      <c r="H838" s="8">
        <v>307</v>
      </c>
      <c r="I838" s="350">
        <v>32100</v>
      </c>
      <c r="J838" s="350">
        <f t="shared" si="31"/>
        <v>48150</v>
      </c>
      <c r="K838" s="125"/>
      <c r="L838" s="67"/>
      <c r="M838" s="67"/>
      <c r="N838" s="67">
        <f t="shared" si="32"/>
        <v>0</v>
      </c>
      <c r="P838" s="67"/>
    </row>
    <row r="839" spans="1:16" s="10" customFormat="1" ht="22.5" customHeight="1" x14ac:dyDescent="0.25">
      <c r="A839" s="8">
        <v>836</v>
      </c>
      <c r="B839" s="9">
        <v>45189</v>
      </c>
      <c r="C839" s="57" t="s">
        <v>1817</v>
      </c>
      <c r="D839" s="63" t="s">
        <v>38</v>
      </c>
      <c r="E839" s="59">
        <v>1.5</v>
      </c>
      <c r="F839" s="59" t="s">
        <v>42</v>
      </c>
      <c r="G839" s="109" t="s">
        <v>36</v>
      </c>
      <c r="H839" s="8">
        <v>307</v>
      </c>
      <c r="I839" s="350">
        <v>40000</v>
      </c>
      <c r="J839" s="350">
        <f t="shared" si="31"/>
        <v>60000</v>
      </c>
      <c r="K839" s="125"/>
      <c r="L839" s="67"/>
      <c r="M839" s="67"/>
      <c r="N839" s="67">
        <f t="shared" si="32"/>
        <v>0</v>
      </c>
      <c r="P839" s="67"/>
    </row>
    <row r="840" spans="1:16" s="10" customFormat="1" ht="22.5" customHeight="1" x14ac:dyDescent="0.25">
      <c r="A840" s="8">
        <v>837</v>
      </c>
      <c r="B840" s="9">
        <v>45189</v>
      </c>
      <c r="C840" s="57" t="s">
        <v>1316</v>
      </c>
      <c r="D840" s="63" t="s">
        <v>96</v>
      </c>
      <c r="E840" s="59">
        <v>2</v>
      </c>
      <c r="F840" s="59" t="s">
        <v>42</v>
      </c>
      <c r="G840" s="109" t="s">
        <v>598</v>
      </c>
      <c r="H840" s="8">
        <v>302</v>
      </c>
      <c r="I840" s="350">
        <v>57500</v>
      </c>
      <c r="J840" s="350">
        <f t="shared" si="31"/>
        <v>115000</v>
      </c>
      <c r="K840" s="125" t="s">
        <v>1382</v>
      </c>
      <c r="L840" s="67"/>
      <c r="M840" s="67"/>
      <c r="N840" s="67">
        <f t="shared" si="32"/>
        <v>0</v>
      </c>
      <c r="P840" s="67"/>
    </row>
    <row r="841" spans="1:16" s="10" customFormat="1" ht="22.5" customHeight="1" x14ac:dyDescent="0.25">
      <c r="A841" s="8">
        <v>838</v>
      </c>
      <c r="B841" s="9">
        <v>45189</v>
      </c>
      <c r="C841" s="58" t="s">
        <v>1383</v>
      </c>
      <c r="D841" s="63" t="s">
        <v>96</v>
      </c>
      <c r="E841" s="59">
        <v>2</v>
      </c>
      <c r="F841" s="59" t="s">
        <v>42</v>
      </c>
      <c r="G841" s="109" t="s">
        <v>598</v>
      </c>
      <c r="H841" s="8">
        <v>302</v>
      </c>
      <c r="I841" s="350">
        <v>57500</v>
      </c>
      <c r="J841" s="350">
        <f t="shared" ref="J841:J912" si="33">I841*E841</f>
        <v>115000</v>
      </c>
      <c r="K841" s="125" t="s">
        <v>1382</v>
      </c>
      <c r="L841" s="67"/>
      <c r="M841" s="67"/>
      <c r="N841" s="67">
        <f t="shared" si="32"/>
        <v>0</v>
      </c>
      <c r="P841" s="67"/>
    </row>
    <row r="842" spans="1:16" s="10" customFormat="1" ht="22.5" customHeight="1" x14ac:dyDescent="0.25">
      <c r="A842" s="8">
        <v>839</v>
      </c>
      <c r="B842" s="9">
        <v>45189</v>
      </c>
      <c r="C842" s="58" t="s">
        <v>102</v>
      </c>
      <c r="D842" s="63" t="s">
        <v>103</v>
      </c>
      <c r="E842" s="59">
        <v>1.5</v>
      </c>
      <c r="F842" s="174" t="s">
        <v>41</v>
      </c>
      <c r="G842" s="109" t="s">
        <v>598</v>
      </c>
      <c r="H842" s="8">
        <v>302</v>
      </c>
      <c r="I842" s="350">
        <v>32800</v>
      </c>
      <c r="J842" s="350">
        <f t="shared" si="33"/>
        <v>49200</v>
      </c>
      <c r="K842" s="125" t="s">
        <v>1382</v>
      </c>
      <c r="L842" s="67"/>
      <c r="M842" s="67"/>
      <c r="N842" s="67">
        <f t="shared" si="32"/>
        <v>0</v>
      </c>
      <c r="P842" s="67"/>
    </row>
    <row r="843" spans="1:16" s="10" customFormat="1" ht="22.5" customHeight="1" x14ac:dyDescent="0.25">
      <c r="A843" s="8">
        <v>840</v>
      </c>
      <c r="B843" s="9">
        <v>45189</v>
      </c>
      <c r="C843" s="58" t="s">
        <v>337</v>
      </c>
      <c r="D843" s="63" t="s">
        <v>338</v>
      </c>
      <c r="E843" s="59">
        <v>1</v>
      </c>
      <c r="F843" s="59" t="s">
        <v>42</v>
      </c>
      <c r="G843" s="109" t="s">
        <v>21</v>
      </c>
      <c r="H843" s="8">
        <v>405</v>
      </c>
      <c r="I843" s="350">
        <v>780000</v>
      </c>
      <c r="J843" s="350">
        <f t="shared" si="33"/>
        <v>780000</v>
      </c>
      <c r="K843" s="125" t="s">
        <v>1347</v>
      </c>
      <c r="L843" s="67"/>
      <c r="M843" s="67"/>
      <c r="N843" s="67">
        <f t="shared" si="32"/>
        <v>0</v>
      </c>
      <c r="P843" s="67"/>
    </row>
    <row r="844" spans="1:16" s="10" customFormat="1" ht="22.5" customHeight="1" x14ac:dyDescent="0.25">
      <c r="A844" s="8">
        <v>841</v>
      </c>
      <c r="B844" s="9">
        <v>45189</v>
      </c>
      <c r="C844" s="58" t="s">
        <v>340</v>
      </c>
      <c r="D844" s="63" t="s">
        <v>341</v>
      </c>
      <c r="E844" s="59">
        <v>1</v>
      </c>
      <c r="F844" s="59" t="s">
        <v>39</v>
      </c>
      <c r="G844" s="109" t="s">
        <v>21</v>
      </c>
      <c r="H844" s="8">
        <v>405</v>
      </c>
      <c r="I844" s="350">
        <v>780000</v>
      </c>
      <c r="J844" s="350">
        <f t="shared" si="33"/>
        <v>780000</v>
      </c>
      <c r="K844" s="125" t="s">
        <v>1347</v>
      </c>
      <c r="L844" s="67"/>
      <c r="M844" s="67"/>
      <c r="N844" s="67">
        <f t="shared" si="32"/>
        <v>0</v>
      </c>
      <c r="P844" s="67"/>
    </row>
    <row r="845" spans="1:16" s="10" customFormat="1" ht="22.5" customHeight="1" x14ac:dyDescent="0.25">
      <c r="A845" s="8">
        <v>842</v>
      </c>
      <c r="B845" s="9">
        <v>45189</v>
      </c>
      <c r="C845" s="58" t="s">
        <v>1384</v>
      </c>
      <c r="D845" s="89" t="s">
        <v>96</v>
      </c>
      <c r="E845" s="59">
        <v>1</v>
      </c>
      <c r="F845" s="59" t="s">
        <v>42</v>
      </c>
      <c r="G845" s="109" t="s">
        <v>21</v>
      </c>
      <c r="H845" s="8">
        <v>405</v>
      </c>
      <c r="I845" s="350">
        <v>225000</v>
      </c>
      <c r="J845" s="350">
        <f t="shared" si="33"/>
        <v>225000</v>
      </c>
      <c r="K845" s="125" t="s">
        <v>1347</v>
      </c>
      <c r="L845" s="67"/>
      <c r="M845" s="67"/>
      <c r="N845" s="67">
        <f t="shared" si="32"/>
        <v>0</v>
      </c>
      <c r="P845" s="67"/>
    </row>
    <row r="846" spans="1:16" s="10" customFormat="1" ht="22.5" customHeight="1" x14ac:dyDescent="0.25">
      <c r="A846" s="8">
        <v>843</v>
      </c>
      <c r="B846" s="9">
        <v>45189</v>
      </c>
      <c r="C846" s="58" t="s">
        <v>295</v>
      </c>
      <c r="D846" s="63" t="s">
        <v>296</v>
      </c>
      <c r="E846" s="101" t="s">
        <v>109</v>
      </c>
      <c r="F846" s="174" t="s">
        <v>42</v>
      </c>
      <c r="G846" s="109" t="s">
        <v>21</v>
      </c>
      <c r="H846" s="8">
        <v>405</v>
      </c>
      <c r="I846" s="350">
        <v>1200000</v>
      </c>
      <c r="J846" s="350">
        <f t="shared" si="33"/>
        <v>1200000</v>
      </c>
      <c r="K846" s="125" t="s">
        <v>1347</v>
      </c>
      <c r="L846" s="67"/>
      <c r="M846" s="67"/>
      <c r="N846" s="67">
        <f t="shared" si="32"/>
        <v>0</v>
      </c>
      <c r="P846" s="67"/>
    </row>
    <row r="847" spans="1:16" s="10" customFormat="1" ht="22.5" customHeight="1" x14ac:dyDescent="0.25">
      <c r="A847" s="8">
        <v>844</v>
      </c>
      <c r="B847" s="9">
        <v>45189</v>
      </c>
      <c r="C847" s="58" t="s">
        <v>1385</v>
      </c>
      <c r="D847" s="63" t="s">
        <v>50</v>
      </c>
      <c r="E847" s="59">
        <v>1</v>
      </c>
      <c r="F847" s="59" t="s">
        <v>42</v>
      </c>
      <c r="G847" s="109" t="s">
        <v>21</v>
      </c>
      <c r="H847" s="8">
        <v>405</v>
      </c>
      <c r="I847" s="351">
        <v>85000</v>
      </c>
      <c r="J847" s="350">
        <f t="shared" si="33"/>
        <v>85000</v>
      </c>
      <c r="K847" s="125" t="s">
        <v>1347</v>
      </c>
      <c r="L847" s="67"/>
      <c r="M847" s="67"/>
      <c r="N847" s="67">
        <f t="shared" si="32"/>
        <v>0</v>
      </c>
      <c r="P847" s="67"/>
    </row>
    <row r="848" spans="1:16" s="10" customFormat="1" ht="22.5" customHeight="1" x14ac:dyDescent="0.25">
      <c r="A848" s="8">
        <v>845</v>
      </c>
      <c r="B848" s="9">
        <v>45189</v>
      </c>
      <c r="C848" s="57" t="s">
        <v>1386</v>
      </c>
      <c r="D848" s="89" t="s">
        <v>96</v>
      </c>
      <c r="E848" s="59">
        <v>1</v>
      </c>
      <c r="F848" s="174" t="s">
        <v>42</v>
      </c>
      <c r="G848" s="109" t="s">
        <v>21</v>
      </c>
      <c r="H848" s="8">
        <v>405</v>
      </c>
      <c r="I848" s="350">
        <v>380000</v>
      </c>
      <c r="J848" s="350">
        <f t="shared" si="33"/>
        <v>380000</v>
      </c>
      <c r="K848" s="125" t="s">
        <v>1347</v>
      </c>
      <c r="L848" s="67"/>
      <c r="M848" s="67"/>
      <c r="N848" s="67">
        <f t="shared" si="32"/>
        <v>0</v>
      </c>
      <c r="P848" s="67"/>
    </row>
    <row r="849" spans="1:16" s="10" customFormat="1" ht="22.5" customHeight="1" x14ac:dyDescent="0.25">
      <c r="A849" s="8">
        <v>846</v>
      </c>
      <c r="B849" s="9">
        <v>45189</v>
      </c>
      <c r="C849" s="58" t="s">
        <v>1387</v>
      </c>
      <c r="D849" s="63" t="s">
        <v>1388</v>
      </c>
      <c r="E849" s="59">
        <v>1</v>
      </c>
      <c r="F849" s="59" t="s">
        <v>42</v>
      </c>
      <c r="G849" s="109" t="s">
        <v>21</v>
      </c>
      <c r="H849" s="8">
        <v>405</v>
      </c>
      <c r="I849" s="350">
        <v>15000</v>
      </c>
      <c r="J849" s="350">
        <f t="shared" si="33"/>
        <v>15000</v>
      </c>
      <c r="K849" s="125" t="s">
        <v>1347</v>
      </c>
      <c r="L849" s="67"/>
      <c r="M849" s="67"/>
      <c r="N849" s="67">
        <f t="shared" si="32"/>
        <v>0</v>
      </c>
      <c r="P849" s="67"/>
    </row>
    <row r="850" spans="1:16" s="10" customFormat="1" ht="22.5" customHeight="1" x14ac:dyDescent="0.25">
      <c r="A850" s="8">
        <v>847</v>
      </c>
      <c r="B850" s="9">
        <v>45189</v>
      </c>
      <c r="C850" s="58" t="s">
        <v>48</v>
      </c>
      <c r="D850" s="63" t="s">
        <v>20</v>
      </c>
      <c r="E850" s="59">
        <v>9</v>
      </c>
      <c r="F850" s="59" t="s">
        <v>41</v>
      </c>
      <c r="G850" s="109" t="s">
        <v>21</v>
      </c>
      <c r="H850" s="8">
        <v>405</v>
      </c>
      <c r="I850" s="350">
        <v>32100</v>
      </c>
      <c r="J850" s="350">
        <f t="shared" si="33"/>
        <v>288900</v>
      </c>
      <c r="K850" s="125" t="s">
        <v>1347</v>
      </c>
      <c r="L850" s="67"/>
      <c r="M850" s="67"/>
      <c r="N850" s="67">
        <f t="shared" si="32"/>
        <v>0</v>
      </c>
      <c r="P850" s="67"/>
    </row>
    <row r="851" spans="1:16" s="10" customFormat="1" ht="22.5" customHeight="1" x14ac:dyDescent="0.25">
      <c r="A851" s="8">
        <v>848</v>
      </c>
      <c r="B851" s="9">
        <v>45189</v>
      </c>
      <c r="C851" s="58" t="s">
        <v>100</v>
      </c>
      <c r="D851" s="63" t="s">
        <v>29</v>
      </c>
      <c r="E851" s="59">
        <v>1</v>
      </c>
      <c r="F851" s="59" t="s">
        <v>42</v>
      </c>
      <c r="G851" s="109" t="s">
        <v>21</v>
      </c>
      <c r="H851" s="8">
        <v>405</v>
      </c>
      <c r="I851" s="350">
        <v>94575</v>
      </c>
      <c r="J851" s="350">
        <f t="shared" si="33"/>
        <v>94575</v>
      </c>
      <c r="K851" s="125" t="s">
        <v>1347</v>
      </c>
      <c r="L851" s="67"/>
      <c r="M851" s="67"/>
      <c r="N851" s="67">
        <f t="shared" si="32"/>
        <v>0</v>
      </c>
      <c r="P851" s="67"/>
    </row>
    <row r="852" spans="1:16" s="10" customFormat="1" ht="22.5" customHeight="1" x14ac:dyDescent="0.25">
      <c r="A852" s="8">
        <v>849</v>
      </c>
      <c r="B852" s="9">
        <v>45189</v>
      </c>
      <c r="C852" s="57" t="s">
        <v>173</v>
      </c>
      <c r="D852" s="339" t="s">
        <v>24</v>
      </c>
      <c r="E852" s="100" t="s">
        <v>679</v>
      </c>
      <c r="F852" s="101" t="s">
        <v>42</v>
      </c>
      <c r="G852" s="109" t="s">
        <v>1389</v>
      </c>
      <c r="H852" s="8">
        <v>601</v>
      </c>
      <c r="I852" s="353">
        <v>1650</v>
      </c>
      <c r="J852" s="350">
        <f t="shared" si="33"/>
        <v>24750</v>
      </c>
      <c r="K852" s="125"/>
      <c r="L852" s="67"/>
      <c r="M852" s="67"/>
      <c r="N852" s="67">
        <f t="shared" si="32"/>
        <v>0</v>
      </c>
      <c r="P852" s="67"/>
    </row>
    <row r="853" spans="1:16" s="10" customFormat="1" ht="22.5" customHeight="1" x14ac:dyDescent="0.25">
      <c r="A853" s="8">
        <v>850</v>
      </c>
      <c r="B853" s="9">
        <v>45189</v>
      </c>
      <c r="C853" s="57" t="s">
        <v>1390</v>
      </c>
      <c r="D853" s="63" t="s">
        <v>96</v>
      </c>
      <c r="E853" s="59">
        <v>1</v>
      </c>
      <c r="F853" s="142" t="s">
        <v>42</v>
      </c>
      <c r="G853" s="109" t="s">
        <v>1389</v>
      </c>
      <c r="H853" s="8">
        <v>601</v>
      </c>
      <c r="I853" s="350">
        <v>1750000</v>
      </c>
      <c r="J853" s="350">
        <f t="shared" si="33"/>
        <v>1750000</v>
      </c>
      <c r="K853" s="125"/>
      <c r="L853" s="67"/>
      <c r="M853" s="67"/>
      <c r="N853" s="67">
        <f t="shared" si="32"/>
        <v>0</v>
      </c>
      <c r="P853" s="67"/>
    </row>
    <row r="854" spans="1:16" s="10" customFormat="1" ht="22.5" customHeight="1" x14ac:dyDescent="0.25">
      <c r="A854" s="8">
        <v>851</v>
      </c>
      <c r="B854" s="9">
        <v>45189</v>
      </c>
      <c r="C854" s="58" t="s">
        <v>93</v>
      </c>
      <c r="D854" s="63" t="s">
        <v>60</v>
      </c>
      <c r="E854" s="59">
        <v>6</v>
      </c>
      <c r="F854" s="142" t="s">
        <v>39</v>
      </c>
      <c r="G854" s="109" t="s">
        <v>530</v>
      </c>
      <c r="H854" s="8">
        <v>311</v>
      </c>
      <c r="I854" s="350">
        <v>900000</v>
      </c>
      <c r="J854" s="350">
        <f t="shared" si="33"/>
        <v>5400000</v>
      </c>
      <c r="K854" s="125" t="s">
        <v>1391</v>
      </c>
      <c r="L854" s="67"/>
      <c r="M854" s="67"/>
      <c r="N854" s="67">
        <f t="shared" si="32"/>
        <v>0</v>
      </c>
      <c r="P854" s="67"/>
    </row>
    <row r="855" spans="1:16" s="10" customFormat="1" ht="22.5" customHeight="1" x14ac:dyDescent="0.25">
      <c r="A855" s="8">
        <v>852</v>
      </c>
      <c r="B855" s="9">
        <v>45189</v>
      </c>
      <c r="C855" s="58" t="s">
        <v>540</v>
      </c>
      <c r="D855" s="63" t="s">
        <v>113</v>
      </c>
      <c r="E855" s="101" t="s">
        <v>109</v>
      </c>
      <c r="F855" s="264" t="s">
        <v>42</v>
      </c>
      <c r="G855" s="109" t="s">
        <v>530</v>
      </c>
      <c r="H855" s="8">
        <v>311</v>
      </c>
      <c r="I855" s="356">
        <v>62637</v>
      </c>
      <c r="J855" s="350">
        <f t="shared" si="33"/>
        <v>62637</v>
      </c>
      <c r="K855" s="125" t="s">
        <v>1391</v>
      </c>
      <c r="L855" s="67"/>
      <c r="M855" s="67"/>
      <c r="N855" s="67">
        <f t="shared" si="32"/>
        <v>0</v>
      </c>
      <c r="P855" s="67"/>
    </row>
    <row r="856" spans="1:16" s="10" customFormat="1" ht="22.5" customHeight="1" x14ac:dyDescent="0.25">
      <c r="A856" s="8">
        <v>853</v>
      </c>
      <c r="B856" s="9">
        <v>45189</v>
      </c>
      <c r="C856" s="58" t="s">
        <v>1151</v>
      </c>
      <c r="D856" s="63" t="s">
        <v>1392</v>
      </c>
      <c r="E856" s="59">
        <v>1</v>
      </c>
      <c r="F856" s="59" t="s">
        <v>43</v>
      </c>
      <c r="G856" s="109" t="s">
        <v>33</v>
      </c>
      <c r="H856" s="8">
        <v>103</v>
      </c>
      <c r="I856" s="350">
        <v>1400000</v>
      </c>
      <c r="J856" s="350">
        <f t="shared" si="33"/>
        <v>1400000</v>
      </c>
      <c r="K856" s="63" t="s">
        <v>1393</v>
      </c>
      <c r="L856" s="343" t="s">
        <v>1840</v>
      </c>
      <c r="M856" s="67"/>
      <c r="N856" s="67" t="e">
        <f t="shared" si="32"/>
        <v>#VALUE!</v>
      </c>
      <c r="P856" s="67"/>
    </row>
    <row r="857" spans="1:16" s="10" customFormat="1" ht="22.5" hidden="1" customHeight="1" x14ac:dyDescent="0.25">
      <c r="A857" s="8">
        <v>854</v>
      </c>
      <c r="B857" s="9">
        <v>45189</v>
      </c>
      <c r="C857" s="58" t="s">
        <v>201</v>
      </c>
      <c r="D857" s="63" t="s">
        <v>1394</v>
      </c>
      <c r="E857" s="59">
        <v>1</v>
      </c>
      <c r="F857" s="59" t="s">
        <v>42</v>
      </c>
      <c r="G857" s="109" t="s">
        <v>566</v>
      </c>
      <c r="H857" s="8">
        <v>121</v>
      </c>
      <c r="I857" s="350">
        <v>4200000</v>
      </c>
      <c r="J857" s="350">
        <f t="shared" si="33"/>
        <v>4200000</v>
      </c>
      <c r="K857" s="63" t="s">
        <v>1395</v>
      </c>
      <c r="L857" s="67" t="s">
        <v>1834</v>
      </c>
      <c r="M857" s="343" t="s">
        <v>1832</v>
      </c>
      <c r="N857" s="67" t="e">
        <f t="shared" si="32"/>
        <v>#VALUE!</v>
      </c>
      <c r="P857" s="67"/>
    </row>
    <row r="858" spans="1:16" s="10" customFormat="1" ht="22.5" hidden="1" customHeight="1" x14ac:dyDescent="0.25">
      <c r="A858" s="8">
        <v>855</v>
      </c>
      <c r="B858" s="9">
        <v>45189</v>
      </c>
      <c r="C858" s="58" t="s">
        <v>201</v>
      </c>
      <c r="D858" s="63" t="s">
        <v>1396</v>
      </c>
      <c r="E858" s="59">
        <v>1</v>
      </c>
      <c r="F858" s="59" t="s">
        <v>42</v>
      </c>
      <c r="G858" s="109" t="s">
        <v>566</v>
      </c>
      <c r="H858" s="8">
        <v>121</v>
      </c>
      <c r="I858" s="350">
        <v>4200000</v>
      </c>
      <c r="J858" s="350">
        <f t="shared" si="33"/>
        <v>4200000</v>
      </c>
      <c r="K858" s="63" t="s">
        <v>1395</v>
      </c>
      <c r="L858" s="67" t="s">
        <v>1834</v>
      </c>
      <c r="M858" s="343" t="s">
        <v>1832</v>
      </c>
      <c r="N858" s="67" t="e">
        <f t="shared" si="32"/>
        <v>#VALUE!</v>
      </c>
      <c r="P858" s="67"/>
    </row>
    <row r="859" spans="1:16" s="10" customFormat="1" ht="22.5" hidden="1" customHeight="1" x14ac:dyDescent="0.25">
      <c r="A859" s="8">
        <v>856</v>
      </c>
      <c r="B859" s="9">
        <v>45189</v>
      </c>
      <c r="C859" s="58" t="s">
        <v>1397</v>
      </c>
      <c r="D859" s="63" t="s">
        <v>113</v>
      </c>
      <c r="E859" s="101" t="s">
        <v>110</v>
      </c>
      <c r="F859" s="101" t="s">
        <v>42</v>
      </c>
      <c r="G859" s="109" t="s">
        <v>566</v>
      </c>
      <c r="H859" s="8">
        <v>121</v>
      </c>
      <c r="I859" s="350">
        <v>70585.350000000006</v>
      </c>
      <c r="J859" s="350">
        <f t="shared" si="33"/>
        <v>141170.70000000001</v>
      </c>
      <c r="K859" s="63" t="s">
        <v>1395</v>
      </c>
      <c r="L859" s="67"/>
      <c r="M859" s="67"/>
      <c r="N859" s="67">
        <f t="shared" si="32"/>
        <v>0</v>
      </c>
      <c r="P859" s="67"/>
    </row>
    <row r="860" spans="1:16" s="10" customFormat="1" ht="22.5" hidden="1" customHeight="1" x14ac:dyDescent="0.25">
      <c r="A860" s="8">
        <v>857</v>
      </c>
      <c r="B860" s="9">
        <v>45189</v>
      </c>
      <c r="C860" s="57" t="s">
        <v>1398</v>
      </c>
      <c r="D860" s="63" t="s">
        <v>113</v>
      </c>
      <c r="E860" s="101" t="s">
        <v>110</v>
      </c>
      <c r="F860" s="174" t="s">
        <v>42</v>
      </c>
      <c r="G860" s="109" t="s">
        <v>566</v>
      </c>
      <c r="H860" s="8">
        <v>121</v>
      </c>
      <c r="I860" s="350">
        <v>268861.53600000002</v>
      </c>
      <c r="J860" s="350">
        <f t="shared" si="33"/>
        <v>537723.07200000004</v>
      </c>
      <c r="K860" s="63" t="s">
        <v>1395</v>
      </c>
      <c r="L860" s="67"/>
      <c r="M860" s="67"/>
      <c r="N860" s="67">
        <f t="shared" si="32"/>
        <v>0</v>
      </c>
      <c r="P860" s="67"/>
    </row>
    <row r="861" spans="1:16" s="10" customFormat="1" ht="22.5" customHeight="1" x14ac:dyDescent="0.25">
      <c r="A861" s="8">
        <v>858</v>
      </c>
      <c r="B861" s="9">
        <v>45189</v>
      </c>
      <c r="C861" s="58" t="s">
        <v>1399</v>
      </c>
      <c r="D861" s="63" t="s">
        <v>55</v>
      </c>
      <c r="E861" s="59">
        <v>2</v>
      </c>
      <c r="F861" s="142" t="s">
        <v>101</v>
      </c>
      <c r="G861" s="109" t="s">
        <v>1400</v>
      </c>
      <c r="H861" s="8">
        <v>405</v>
      </c>
      <c r="I861" s="350">
        <v>12000</v>
      </c>
      <c r="J861" s="350">
        <f t="shared" si="33"/>
        <v>24000</v>
      </c>
      <c r="K861" s="63"/>
      <c r="L861" s="67"/>
      <c r="M861" s="67"/>
      <c r="N861" s="67">
        <f t="shared" si="32"/>
        <v>0</v>
      </c>
      <c r="P861" s="67"/>
    </row>
    <row r="862" spans="1:16" s="10" customFormat="1" ht="22.5" hidden="1" customHeight="1" x14ac:dyDescent="0.25">
      <c r="A862" s="8">
        <v>859</v>
      </c>
      <c r="B862" s="9">
        <v>45189</v>
      </c>
      <c r="C862" s="58" t="s">
        <v>415</v>
      </c>
      <c r="D862" s="63" t="s">
        <v>1401</v>
      </c>
      <c r="E862" s="59">
        <v>1</v>
      </c>
      <c r="F862" s="142" t="s">
        <v>39</v>
      </c>
      <c r="G862" s="60" t="s">
        <v>1402</v>
      </c>
      <c r="H862" s="195" t="s">
        <v>710</v>
      </c>
      <c r="I862" s="350">
        <v>490000</v>
      </c>
      <c r="J862" s="350">
        <f t="shared" si="33"/>
        <v>490000</v>
      </c>
      <c r="K862" s="286" t="s">
        <v>1403</v>
      </c>
      <c r="L862" s="67"/>
      <c r="M862" s="67"/>
      <c r="N862" s="67">
        <f t="shared" si="32"/>
        <v>0</v>
      </c>
      <c r="P862" s="67"/>
    </row>
    <row r="863" spans="1:16" s="10" customFormat="1" ht="22.5" hidden="1" customHeight="1" x14ac:dyDescent="0.25">
      <c r="A863" s="8">
        <v>860</v>
      </c>
      <c r="B863" s="9">
        <v>45189</v>
      </c>
      <c r="C863" s="57" t="s">
        <v>1404</v>
      </c>
      <c r="D863" s="63" t="s">
        <v>1405</v>
      </c>
      <c r="E863" s="59">
        <v>2</v>
      </c>
      <c r="F863" s="59" t="s">
        <v>42</v>
      </c>
      <c r="G863" s="60" t="s">
        <v>1402</v>
      </c>
      <c r="H863" s="195" t="s">
        <v>710</v>
      </c>
      <c r="I863" s="350">
        <v>775000</v>
      </c>
      <c r="J863" s="350">
        <f t="shared" si="33"/>
        <v>1550000</v>
      </c>
      <c r="K863" s="286" t="s">
        <v>1403</v>
      </c>
      <c r="L863" s="67"/>
      <c r="M863" s="67"/>
      <c r="N863" s="67">
        <f t="shared" si="32"/>
        <v>0</v>
      </c>
      <c r="P863" s="67"/>
    </row>
    <row r="864" spans="1:16" s="10" customFormat="1" ht="22.5" hidden="1" customHeight="1" x14ac:dyDescent="0.25">
      <c r="A864" s="8">
        <v>861</v>
      </c>
      <c r="B864" s="9">
        <v>45189</v>
      </c>
      <c r="C864" s="58" t="s">
        <v>1214</v>
      </c>
      <c r="D864" s="63" t="s">
        <v>1076</v>
      </c>
      <c r="E864" s="59">
        <v>6</v>
      </c>
      <c r="F864" s="59" t="s">
        <v>42</v>
      </c>
      <c r="G864" s="60" t="s">
        <v>94</v>
      </c>
      <c r="H864" s="8">
        <v>3</v>
      </c>
      <c r="I864" s="350">
        <v>5000</v>
      </c>
      <c r="J864" s="350">
        <f t="shared" si="33"/>
        <v>30000</v>
      </c>
      <c r="K864" s="286" t="s">
        <v>1403</v>
      </c>
      <c r="L864" s="67"/>
      <c r="M864" s="67"/>
      <c r="N864" s="67">
        <f t="shared" si="32"/>
        <v>0</v>
      </c>
      <c r="P864" s="67"/>
    </row>
    <row r="865" spans="1:16" s="10" customFormat="1" ht="22.5" hidden="1" customHeight="1" x14ac:dyDescent="0.25">
      <c r="A865" s="8">
        <v>862</v>
      </c>
      <c r="B865" s="9">
        <v>45189</v>
      </c>
      <c r="C865" s="58" t="s">
        <v>1406</v>
      </c>
      <c r="D865" s="63" t="s">
        <v>88</v>
      </c>
      <c r="E865" s="59">
        <v>9</v>
      </c>
      <c r="F865" s="142" t="s">
        <v>42</v>
      </c>
      <c r="G865" s="60" t="s">
        <v>94</v>
      </c>
      <c r="H865" s="8">
        <v>3</v>
      </c>
      <c r="I865" s="350">
        <v>2500</v>
      </c>
      <c r="J865" s="350">
        <f t="shared" si="33"/>
        <v>22500</v>
      </c>
      <c r="K865" s="286" t="s">
        <v>1403</v>
      </c>
      <c r="L865" s="67"/>
      <c r="M865" s="67"/>
      <c r="N865" s="67">
        <f t="shared" si="32"/>
        <v>0</v>
      </c>
      <c r="P865" s="67"/>
    </row>
    <row r="866" spans="1:16" s="10" customFormat="1" ht="22.5" hidden="1" customHeight="1" x14ac:dyDescent="0.25">
      <c r="A866" s="8">
        <v>863</v>
      </c>
      <c r="B866" s="9">
        <v>45189</v>
      </c>
      <c r="C866" s="57" t="s">
        <v>388</v>
      </c>
      <c r="D866" s="89" t="s">
        <v>389</v>
      </c>
      <c r="E866" s="59">
        <v>1</v>
      </c>
      <c r="F866" s="142" t="s">
        <v>42</v>
      </c>
      <c r="G866" s="60" t="s">
        <v>1757</v>
      </c>
      <c r="H866" s="195" t="s">
        <v>703</v>
      </c>
      <c r="I866" s="350">
        <v>117000</v>
      </c>
      <c r="J866" s="350">
        <f t="shared" si="33"/>
        <v>117000</v>
      </c>
      <c r="K866" s="286" t="s">
        <v>1403</v>
      </c>
      <c r="L866" s="67"/>
      <c r="M866" s="67"/>
      <c r="N866" s="67">
        <f t="shared" si="32"/>
        <v>0</v>
      </c>
      <c r="P866" s="67"/>
    </row>
    <row r="867" spans="1:16" s="10" customFormat="1" ht="22.5" hidden="1" customHeight="1" x14ac:dyDescent="0.25">
      <c r="A867" s="8">
        <v>864</v>
      </c>
      <c r="B867" s="9">
        <v>45189</v>
      </c>
      <c r="C867" s="57" t="s">
        <v>388</v>
      </c>
      <c r="D867" s="89" t="s">
        <v>389</v>
      </c>
      <c r="E867" s="59">
        <v>1</v>
      </c>
      <c r="F867" s="142" t="s">
        <v>42</v>
      </c>
      <c r="G867" s="60" t="s">
        <v>1410</v>
      </c>
      <c r="H867" s="195" t="s">
        <v>704</v>
      </c>
      <c r="I867" s="350">
        <v>117000</v>
      </c>
      <c r="J867" s="350">
        <f t="shared" ref="J867:J870" si="34">I867*E867</f>
        <v>117000</v>
      </c>
      <c r="K867" s="286" t="s">
        <v>1403</v>
      </c>
      <c r="L867" s="67"/>
      <c r="M867" s="67"/>
      <c r="N867" s="67">
        <f t="shared" si="32"/>
        <v>0</v>
      </c>
      <c r="P867" s="67"/>
    </row>
    <row r="868" spans="1:16" s="10" customFormat="1" ht="22.5" hidden="1" customHeight="1" x14ac:dyDescent="0.25">
      <c r="A868" s="8">
        <v>865</v>
      </c>
      <c r="B868" s="9">
        <v>45189</v>
      </c>
      <c r="C868" s="57" t="s">
        <v>388</v>
      </c>
      <c r="D868" s="89" t="s">
        <v>389</v>
      </c>
      <c r="E868" s="59">
        <v>1</v>
      </c>
      <c r="F868" s="142" t="s">
        <v>42</v>
      </c>
      <c r="G868" s="60" t="s">
        <v>1758</v>
      </c>
      <c r="H868" s="195" t="s">
        <v>705</v>
      </c>
      <c r="I868" s="350">
        <v>117000</v>
      </c>
      <c r="J868" s="350">
        <f t="shared" si="34"/>
        <v>117000</v>
      </c>
      <c r="K868" s="286" t="s">
        <v>1403</v>
      </c>
      <c r="L868" s="67"/>
      <c r="M868" s="67"/>
      <c r="N868" s="67">
        <f t="shared" si="32"/>
        <v>0</v>
      </c>
      <c r="P868" s="67"/>
    </row>
    <row r="869" spans="1:16" s="10" customFormat="1" ht="22.5" hidden="1" customHeight="1" x14ac:dyDescent="0.25">
      <c r="A869" s="8">
        <v>866</v>
      </c>
      <c r="B869" s="9">
        <v>45189</v>
      </c>
      <c r="C869" s="57" t="s">
        <v>388</v>
      </c>
      <c r="D869" s="89" t="s">
        <v>389</v>
      </c>
      <c r="E869" s="59">
        <v>1</v>
      </c>
      <c r="F869" s="142" t="s">
        <v>42</v>
      </c>
      <c r="G869" s="60" t="s">
        <v>1759</v>
      </c>
      <c r="H869" s="195" t="s">
        <v>706</v>
      </c>
      <c r="I869" s="350">
        <v>117000</v>
      </c>
      <c r="J869" s="350">
        <f t="shared" si="34"/>
        <v>117000</v>
      </c>
      <c r="K869" s="286" t="s">
        <v>1403</v>
      </c>
      <c r="L869" s="67"/>
      <c r="M869" s="67"/>
      <c r="N869" s="67">
        <f t="shared" si="32"/>
        <v>0</v>
      </c>
      <c r="P869" s="67"/>
    </row>
    <row r="870" spans="1:16" s="10" customFormat="1" ht="22.5" hidden="1" customHeight="1" x14ac:dyDescent="0.25">
      <c r="A870" s="8">
        <v>867</v>
      </c>
      <c r="B870" s="9">
        <v>45189</v>
      </c>
      <c r="C870" s="57" t="s">
        <v>388</v>
      </c>
      <c r="D870" s="89" t="s">
        <v>389</v>
      </c>
      <c r="E870" s="59">
        <v>1</v>
      </c>
      <c r="F870" s="142" t="s">
        <v>42</v>
      </c>
      <c r="G870" s="60" t="s">
        <v>461</v>
      </c>
      <c r="H870" s="195" t="s">
        <v>707</v>
      </c>
      <c r="I870" s="350">
        <v>117000</v>
      </c>
      <c r="J870" s="350">
        <f t="shared" si="34"/>
        <v>117000</v>
      </c>
      <c r="K870" s="286" t="s">
        <v>1403</v>
      </c>
      <c r="L870" s="67"/>
      <c r="M870" s="67"/>
      <c r="N870" s="67">
        <f t="shared" si="32"/>
        <v>0</v>
      </c>
      <c r="P870" s="67"/>
    </row>
    <row r="871" spans="1:16" s="10" customFormat="1" ht="22.5" hidden="1" customHeight="1" x14ac:dyDescent="0.25">
      <c r="A871" s="8">
        <v>868</v>
      </c>
      <c r="B871" s="9">
        <v>45189</v>
      </c>
      <c r="C871" s="58" t="s">
        <v>390</v>
      </c>
      <c r="D871" s="89" t="s">
        <v>391</v>
      </c>
      <c r="E871" s="59">
        <v>1</v>
      </c>
      <c r="F871" s="142" t="s">
        <v>42</v>
      </c>
      <c r="G871" s="60" t="s">
        <v>1757</v>
      </c>
      <c r="H871" s="195" t="s">
        <v>703</v>
      </c>
      <c r="I871" s="350">
        <v>136500</v>
      </c>
      <c r="J871" s="350">
        <f t="shared" si="33"/>
        <v>136500</v>
      </c>
      <c r="K871" s="286" t="s">
        <v>1403</v>
      </c>
      <c r="L871" s="67"/>
      <c r="M871" s="67"/>
      <c r="N871" s="67">
        <f t="shared" si="32"/>
        <v>0</v>
      </c>
      <c r="P871" s="67"/>
    </row>
    <row r="872" spans="1:16" s="10" customFormat="1" ht="22.5" hidden="1" customHeight="1" x14ac:dyDescent="0.25">
      <c r="A872" s="8">
        <v>869</v>
      </c>
      <c r="B872" s="9">
        <v>45189</v>
      </c>
      <c r="C872" s="58" t="s">
        <v>390</v>
      </c>
      <c r="D872" s="89" t="s">
        <v>391</v>
      </c>
      <c r="E872" s="59">
        <v>1</v>
      </c>
      <c r="F872" s="142" t="s">
        <v>42</v>
      </c>
      <c r="G872" s="60" t="s">
        <v>1410</v>
      </c>
      <c r="H872" s="195" t="s">
        <v>704</v>
      </c>
      <c r="I872" s="350">
        <v>136500</v>
      </c>
      <c r="J872" s="350">
        <f t="shared" ref="J872:J875" si="35">I872*E872</f>
        <v>136500</v>
      </c>
      <c r="K872" s="286" t="s">
        <v>1403</v>
      </c>
      <c r="L872" s="67"/>
      <c r="M872" s="67"/>
      <c r="N872" s="67">
        <f t="shared" si="32"/>
        <v>0</v>
      </c>
      <c r="P872" s="67"/>
    </row>
    <row r="873" spans="1:16" s="10" customFormat="1" ht="22.5" hidden="1" customHeight="1" x14ac:dyDescent="0.25">
      <c r="A873" s="8">
        <v>870</v>
      </c>
      <c r="B873" s="9">
        <v>45189</v>
      </c>
      <c r="C873" s="58" t="s">
        <v>390</v>
      </c>
      <c r="D873" s="89" t="s">
        <v>391</v>
      </c>
      <c r="E873" s="59">
        <v>1</v>
      </c>
      <c r="F873" s="142" t="s">
        <v>42</v>
      </c>
      <c r="G873" s="60" t="s">
        <v>1758</v>
      </c>
      <c r="H873" s="195" t="s">
        <v>705</v>
      </c>
      <c r="I873" s="350">
        <v>136500</v>
      </c>
      <c r="J873" s="350">
        <f t="shared" si="35"/>
        <v>136500</v>
      </c>
      <c r="K873" s="286" t="s">
        <v>1403</v>
      </c>
      <c r="L873" s="67"/>
      <c r="M873" s="67"/>
      <c r="N873" s="67">
        <f t="shared" si="32"/>
        <v>0</v>
      </c>
      <c r="P873" s="67"/>
    </row>
    <row r="874" spans="1:16" s="10" customFormat="1" ht="22.5" hidden="1" customHeight="1" x14ac:dyDescent="0.25">
      <c r="A874" s="8">
        <v>871</v>
      </c>
      <c r="B874" s="9">
        <v>45189</v>
      </c>
      <c r="C874" s="58" t="s">
        <v>390</v>
      </c>
      <c r="D874" s="89" t="s">
        <v>391</v>
      </c>
      <c r="E874" s="59">
        <v>1</v>
      </c>
      <c r="F874" s="142" t="s">
        <v>42</v>
      </c>
      <c r="G874" s="60" t="s">
        <v>1759</v>
      </c>
      <c r="H874" s="195" t="s">
        <v>706</v>
      </c>
      <c r="I874" s="350">
        <v>136500</v>
      </c>
      <c r="J874" s="350">
        <f t="shared" si="35"/>
        <v>136500</v>
      </c>
      <c r="K874" s="286" t="s">
        <v>1403</v>
      </c>
      <c r="L874" s="67"/>
      <c r="M874" s="67"/>
      <c r="N874" s="67">
        <f t="shared" si="32"/>
        <v>0</v>
      </c>
      <c r="P874" s="67"/>
    </row>
    <row r="875" spans="1:16" s="10" customFormat="1" ht="22.5" hidden="1" customHeight="1" x14ac:dyDescent="0.25">
      <c r="A875" s="8">
        <v>872</v>
      </c>
      <c r="B875" s="9">
        <v>45189</v>
      </c>
      <c r="C875" s="58" t="s">
        <v>390</v>
      </c>
      <c r="D875" s="89" t="s">
        <v>391</v>
      </c>
      <c r="E875" s="59">
        <v>1</v>
      </c>
      <c r="F875" s="142" t="s">
        <v>42</v>
      </c>
      <c r="G875" s="60" t="s">
        <v>461</v>
      </c>
      <c r="H875" s="195" t="s">
        <v>707</v>
      </c>
      <c r="I875" s="350">
        <v>136500</v>
      </c>
      <c r="J875" s="350">
        <f t="shared" si="35"/>
        <v>136500</v>
      </c>
      <c r="K875" s="286" t="s">
        <v>1403</v>
      </c>
      <c r="L875" s="67"/>
      <c r="M875" s="67"/>
      <c r="N875" s="67">
        <f t="shared" si="32"/>
        <v>0</v>
      </c>
      <c r="P875" s="67"/>
    </row>
    <row r="876" spans="1:16" s="10" customFormat="1" ht="22.5" hidden="1" customHeight="1" x14ac:dyDescent="0.25">
      <c r="A876" s="8">
        <v>873</v>
      </c>
      <c r="B876" s="9">
        <v>45189</v>
      </c>
      <c r="C876" s="57" t="s">
        <v>1407</v>
      </c>
      <c r="D876" s="57" t="s">
        <v>95</v>
      </c>
      <c r="E876" s="59">
        <v>2</v>
      </c>
      <c r="F876" s="174" t="s">
        <v>42</v>
      </c>
      <c r="G876" s="60" t="s">
        <v>1402</v>
      </c>
      <c r="H876" s="195" t="s">
        <v>710</v>
      </c>
      <c r="I876" s="352">
        <v>48000</v>
      </c>
      <c r="J876" s="350">
        <f t="shared" si="33"/>
        <v>96000</v>
      </c>
      <c r="K876" s="286" t="s">
        <v>1403</v>
      </c>
      <c r="L876" s="67"/>
      <c r="M876" s="67"/>
      <c r="N876" s="67">
        <f t="shared" si="32"/>
        <v>0</v>
      </c>
      <c r="P876" s="67"/>
    </row>
    <row r="877" spans="1:16" s="10" customFormat="1" ht="22.5" hidden="1" customHeight="1" x14ac:dyDescent="0.25">
      <c r="A877" s="8">
        <v>874</v>
      </c>
      <c r="B877" s="9">
        <v>45189</v>
      </c>
      <c r="C877" s="58" t="s">
        <v>396</v>
      </c>
      <c r="D877" s="63" t="s">
        <v>397</v>
      </c>
      <c r="E877" s="59">
        <v>1</v>
      </c>
      <c r="F877" s="142" t="s">
        <v>42</v>
      </c>
      <c r="G877" s="60" t="s">
        <v>513</v>
      </c>
      <c r="H877" s="195" t="s">
        <v>712</v>
      </c>
      <c r="I877" s="350">
        <v>337500</v>
      </c>
      <c r="J877" s="350">
        <f t="shared" si="33"/>
        <v>337500</v>
      </c>
      <c r="K877" s="286" t="s">
        <v>1403</v>
      </c>
      <c r="L877" s="67"/>
      <c r="M877" s="67"/>
      <c r="N877" s="67">
        <f t="shared" si="32"/>
        <v>0</v>
      </c>
      <c r="P877" s="67"/>
    </row>
    <row r="878" spans="1:16" s="10" customFormat="1" ht="22.5" hidden="1" customHeight="1" x14ac:dyDescent="0.25">
      <c r="A878" s="8">
        <v>875</v>
      </c>
      <c r="B878" s="9">
        <v>45189</v>
      </c>
      <c r="C878" s="58" t="s">
        <v>396</v>
      </c>
      <c r="D878" s="63" t="s">
        <v>397</v>
      </c>
      <c r="E878" s="59">
        <v>1</v>
      </c>
      <c r="F878" s="142" t="s">
        <v>42</v>
      </c>
      <c r="G878" s="60" t="s">
        <v>514</v>
      </c>
      <c r="H878" s="195" t="s">
        <v>714</v>
      </c>
      <c r="I878" s="350">
        <v>337500</v>
      </c>
      <c r="J878" s="350">
        <f t="shared" si="33"/>
        <v>337500</v>
      </c>
      <c r="K878" s="286" t="s">
        <v>1403</v>
      </c>
      <c r="L878" s="67"/>
      <c r="M878" s="67"/>
      <c r="N878" s="67">
        <f t="shared" si="32"/>
        <v>0</v>
      </c>
      <c r="P878" s="67"/>
    </row>
    <row r="879" spans="1:16" s="10" customFormat="1" ht="22.5" hidden="1" customHeight="1" x14ac:dyDescent="0.25">
      <c r="A879" s="8">
        <v>876</v>
      </c>
      <c r="B879" s="9">
        <v>45189</v>
      </c>
      <c r="C879" s="58" t="s">
        <v>1408</v>
      </c>
      <c r="D879" s="89" t="s">
        <v>96</v>
      </c>
      <c r="E879" s="264" t="s">
        <v>111</v>
      </c>
      <c r="F879" s="59" t="s">
        <v>42</v>
      </c>
      <c r="G879" s="60" t="s">
        <v>176</v>
      </c>
      <c r="H879" s="195" t="s">
        <v>709</v>
      </c>
      <c r="I879" s="350">
        <v>7500</v>
      </c>
      <c r="J879" s="350">
        <f t="shared" si="33"/>
        <v>37500</v>
      </c>
      <c r="K879" s="286" t="s">
        <v>1403</v>
      </c>
      <c r="L879" s="67"/>
      <c r="M879" s="67"/>
      <c r="N879" s="67">
        <f t="shared" si="32"/>
        <v>0</v>
      </c>
      <c r="P879" s="67"/>
    </row>
    <row r="880" spans="1:16" s="10" customFormat="1" ht="22.5" hidden="1" customHeight="1" x14ac:dyDescent="0.25">
      <c r="A880" s="8">
        <v>877</v>
      </c>
      <c r="B880" s="9">
        <v>45189</v>
      </c>
      <c r="C880" s="58" t="s">
        <v>1408</v>
      </c>
      <c r="D880" s="89" t="s">
        <v>96</v>
      </c>
      <c r="E880" s="264" t="s">
        <v>111</v>
      </c>
      <c r="F880" s="59" t="s">
        <v>42</v>
      </c>
      <c r="G880" s="60" t="s">
        <v>575</v>
      </c>
      <c r="H880" s="195" t="s">
        <v>711</v>
      </c>
      <c r="I880" s="350">
        <v>7500</v>
      </c>
      <c r="J880" s="350">
        <f t="shared" si="33"/>
        <v>37500</v>
      </c>
      <c r="K880" s="286" t="s">
        <v>1403</v>
      </c>
      <c r="L880" s="67"/>
      <c r="M880" s="67"/>
      <c r="N880" s="67">
        <f t="shared" si="32"/>
        <v>0</v>
      </c>
      <c r="P880" s="67"/>
    </row>
    <row r="881" spans="1:16" s="10" customFormat="1" ht="22.5" hidden="1" customHeight="1" x14ac:dyDescent="0.25">
      <c r="A881" s="8">
        <v>878</v>
      </c>
      <c r="B881" s="9">
        <v>45189</v>
      </c>
      <c r="C881" s="58" t="s">
        <v>1409</v>
      </c>
      <c r="D881" s="63" t="s">
        <v>1325</v>
      </c>
      <c r="E881" s="101" t="s">
        <v>109</v>
      </c>
      <c r="F881" s="101" t="s">
        <v>42</v>
      </c>
      <c r="G881" s="60" t="s">
        <v>1410</v>
      </c>
      <c r="H881" s="195" t="s">
        <v>704</v>
      </c>
      <c r="I881" s="356">
        <v>150000</v>
      </c>
      <c r="J881" s="350">
        <f t="shared" si="33"/>
        <v>150000</v>
      </c>
      <c r="K881" s="286" t="s">
        <v>1403</v>
      </c>
      <c r="L881" s="67"/>
      <c r="M881" s="67"/>
      <c r="N881" s="67">
        <f t="shared" si="32"/>
        <v>0</v>
      </c>
      <c r="P881" s="67"/>
    </row>
    <row r="882" spans="1:16" s="10" customFormat="1" ht="22.5" hidden="1" customHeight="1" x14ac:dyDescent="0.25">
      <c r="A882" s="8">
        <v>879</v>
      </c>
      <c r="B882" s="9">
        <v>45189</v>
      </c>
      <c r="C882" s="62" t="s">
        <v>1411</v>
      </c>
      <c r="D882" s="63" t="s">
        <v>1325</v>
      </c>
      <c r="E882" s="59">
        <v>1</v>
      </c>
      <c r="F882" s="59" t="s">
        <v>42</v>
      </c>
      <c r="G882" s="60" t="s">
        <v>528</v>
      </c>
      <c r="H882" s="195" t="s">
        <v>693</v>
      </c>
      <c r="I882" s="350">
        <v>175000</v>
      </c>
      <c r="J882" s="350">
        <f t="shared" si="33"/>
        <v>175000</v>
      </c>
      <c r="K882" s="286" t="s">
        <v>1403</v>
      </c>
      <c r="L882" s="67"/>
      <c r="M882" s="67"/>
      <c r="N882" s="67">
        <f t="shared" si="32"/>
        <v>0</v>
      </c>
      <c r="P882" s="67"/>
    </row>
    <row r="883" spans="1:16" s="10" customFormat="1" ht="22.5" hidden="1" customHeight="1" x14ac:dyDescent="0.25">
      <c r="A883" s="8">
        <v>880</v>
      </c>
      <c r="B883" s="9">
        <v>45189</v>
      </c>
      <c r="C883" s="58" t="s">
        <v>1412</v>
      </c>
      <c r="D883" s="63" t="s">
        <v>1413</v>
      </c>
      <c r="E883" s="101" t="s">
        <v>109</v>
      </c>
      <c r="F883" s="264" t="s">
        <v>42</v>
      </c>
      <c r="G883" s="60" t="s">
        <v>94</v>
      </c>
      <c r="H883" s="8">
        <v>3</v>
      </c>
      <c r="I883" s="356">
        <v>1050000</v>
      </c>
      <c r="J883" s="350">
        <f t="shared" si="33"/>
        <v>1050000</v>
      </c>
      <c r="K883" s="286" t="s">
        <v>1414</v>
      </c>
      <c r="L883" s="67" t="s">
        <v>1751</v>
      </c>
      <c r="M883" s="67"/>
      <c r="N883" s="67" t="e">
        <f t="shared" si="32"/>
        <v>#VALUE!</v>
      </c>
      <c r="P883" s="67"/>
    </row>
    <row r="884" spans="1:16" s="10" customFormat="1" ht="22.5" hidden="1" customHeight="1" x14ac:dyDescent="0.25">
      <c r="A884" s="8">
        <v>881</v>
      </c>
      <c r="B884" s="9">
        <v>45189</v>
      </c>
      <c r="C884" s="58" t="s">
        <v>1412</v>
      </c>
      <c r="D884" s="63" t="s">
        <v>1415</v>
      </c>
      <c r="E884" s="59">
        <v>1</v>
      </c>
      <c r="F884" s="264" t="s">
        <v>42</v>
      </c>
      <c r="G884" s="60" t="s">
        <v>94</v>
      </c>
      <c r="H884" s="8">
        <v>3</v>
      </c>
      <c r="I884" s="356">
        <v>1050000</v>
      </c>
      <c r="J884" s="350">
        <f t="shared" si="33"/>
        <v>1050000</v>
      </c>
      <c r="K884" s="286" t="s">
        <v>1414</v>
      </c>
      <c r="L884" s="67" t="s">
        <v>1751</v>
      </c>
      <c r="M884" s="67"/>
      <c r="N884" s="67" t="e">
        <f t="shared" si="32"/>
        <v>#VALUE!</v>
      </c>
      <c r="P884" s="67"/>
    </row>
    <row r="885" spans="1:16" s="10" customFormat="1" ht="22.5" hidden="1" customHeight="1" x14ac:dyDescent="0.25">
      <c r="A885" s="8">
        <v>882</v>
      </c>
      <c r="B885" s="9">
        <v>45189</v>
      </c>
      <c r="C885" s="58" t="s">
        <v>1412</v>
      </c>
      <c r="D885" s="63" t="s">
        <v>1416</v>
      </c>
      <c r="E885" s="59">
        <v>1</v>
      </c>
      <c r="F885" s="264" t="s">
        <v>42</v>
      </c>
      <c r="G885" s="60" t="s">
        <v>94</v>
      </c>
      <c r="H885" s="8">
        <v>3</v>
      </c>
      <c r="I885" s="356">
        <v>1050000</v>
      </c>
      <c r="J885" s="350">
        <f t="shared" si="33"/>
        <v>1050000</v>
      </c>
      <c r="K885" s="286" t="s">
        <v>1414</v>
      </c>
      <c r="L885" s="67" t="s">
        <v>1751</v>
      </c>
      <c r="M885" s="67"/>
      <c r="N885" s="67" t="e">
        <f t="shared" si="32"/>
        <v>#VALUE!</v>
      </c>
      <c r="P885" s="67"/>
    </row>
    <row r="886" spans="1:16" s="10" customFormat="1" ht="22.5" hidden="1" customHeight="1" x14ac:dyDescent="0.25">
      <c r="A886" s="8">
        <v>883</v>
      </c>
      <c r="B886" s="9">
        <v>45189</v>
      </c>
      <c r="C886" s="58" t="s">
        <v>1412</v>
      </c>
      <c r="D886" s="63" t="s">
        <v>1417</v>
      </c>
      <c r="E886" s="59">
        <v>1</v>
      </c>
      <c r="F886" s="59" t="s">
        <v>42</v>
      </c>
      <c r="G886" s="60" t="s">
        <v>94</v>
      </c>
      <c r="H886" s="8">
        <v>3</v>
      </c>
      <c r="I886" s="356">
        <v>1050000</v>
      </c>
      <c r="J886" s="350">
        <f t="shared" si="33"/>
        <v>1050000</v>
      </c>
      <c r="K886" s="286" t="s">
        <v>1414</v>
      </c>
      <c r="L886" s="67" t="s">
        <v>1751</v>
      </c>
      <c r="M886" s="67"/>
      <c r="N886" s="67" t="e">
        <f t="shared" si="32"/>
        <v>#VALUE!</v>
      </c>
      <c r="P886" s="67"/>
    </row>
    <row r="887" spans="1:16" s="10" customFormat="1" ht="22.5" hidden="1" customHeight="1" x14ac:dyDescent="0.25">
      <c r="A887" s="8">
        <v>884</v>
      </c>
      <c r="B887" s="9">
        <v>45189</v>
      </c>
      <c r="C887" s="58" t="s">
        <v>1412</v>
      </c>
      <c r="D887" s="63" t="s">
        <v>1418</v>
      </c>
      <c r="E887" s="59">
        <v>1</v>
      </c>
      <c r="F887" s="142" t="s">
        <v>42</v>
      </c>
      <c r="G887" s="60" t="s">
        <v>94</v>
      </c>
      <c r="H887" s="8">
        <v>3</v>
      </c>
      <c r="I887" s="356">
        <v>1050000</v>
      </c>
      <c r="J887" s="350">
        <f t="shared" si="33"/>
        <v>1050000</v>
      </c>
      <c r="K887" s="286" t="s">
        <v>1414</v>
      </c>
      <c r="L887" s="67" t="s">
        <v>1751</v>
      </c>
      <c r="M887" s="67"/>
      <c r="N887" s="67" t="e">
        <f t="shared" si="32"/>
        <v>#VALUE!</v>
      </c>
      <c r="P887" s="67"/>
    </row>
    <row r="888" spans="1:16" s="10" customFormat="1" ht="22.5" hidden="1" customHeight="1" x14ac:dyDescent="0.25">
      <c r="A888" s="8">
        <v>885</v>
      </c>
      <c r="B888" s="9">
        <v>45189</v>
      </c>
      <c r="C888" s="58" t="s">
        <v>1412</v>
      </c>
      <c r="D888" s="63" t="s">
        <v>1419</v>
      </c>
      <c r="E888" s="101" t="s">
        <v>109</v>
      </c>
      <c r="F888" s="101" t="s">
        <v>42</v>
      </c>
      <c r="G888" s="60" t="s">
        <v>94</v>
      </c>
      <c r="H888" s="8">
        <v>3</v>
      </c>
      <c r="I888" s="356">
        <v>1050000</v>
      </c>
      <c r="J888" s="350">
        <f t="shared" si="33"/>
        <v>1050000</v>
      </c>
      <c r="K888" s="286" t="s">
        <v>1414</v>
      </c>
      <c r="L888" s="67" t="s">
        <v>1751</v>
      </c>
      <c r="M888" s="67"/>
      <c r="N888" s="67" t="e">
        <f t="shared" si="32"/>
        <v>#VALUE!</v>
      </c>
      <c r="P888" s="67"/>
    </row>
    <row r="889" spans="1:16" s="10" customFormat="1" ht="22.5" hidden="1" customHeight="1" x14ac:dyDescent="0.25">
      <c r="A889" s="8">
        <v>886</v>
      </c>
      <c r="B889" s="9">
        <v>45189</v>
      </c>
      <c r="C889" s="61" t="s">
        <v>1710</v>
      </c>
      <c r="D889" s="200" t="s">
        <v>1420</v>
      </c>
      <c r="E889" s="8">
        <v>1</v>
      </c>
      <c r="F889" s="8" t="s">
        <v>39</v>
      </c>
      <c r="G889" s="194" t="s">
        <v>94</v>
      </c>
      <c r="H889" s="8">
        <v>3</v>
      </c>
      <c r="I889" s="355">
        <v>1150000</v>
      </c>
      <c r="J889" s="355">
        <f t="shared" si="33"/>
        <v>1150000</v>
      </c>
      <c r="K889" s="287" t="s">
        <v>1414</v>
      </c>
      <c r="L889" s="67" t="s">
        <v>1752</v>
      </c>
      <c r="M889" s="67"/>
      <c r="N889" s="67" t="e">
        <f t="shared" si="32"/>
        <v>#VALUE!</v>
      </c>
      <c r="P889" s="67"/>
    </row>
    <row r="890" spans="1:16" s="10" customFormat="1" ht="22.5" hidden="1" customHeight="1" x14ac:dyDescent="0.25">
      <c r="A890" s="8">
        <v>887</v>
      </c>
      <c r="B890" s="9">
        <v>45189</v>
      </c>
      <c r="C890" s="61" t="s">
        <v>1710</v>
      </c>
      <c r="D890" s="200" t="s">
        <v>1421</v>
      </c>
      <c r="E890" s="8">
        <v>1</v>
      </c>
      <c r="F890" s="226" t="s">
        <v>39</v>
      </c>
      <c r="G890" s="194" t="s">
        <v>94</v>
      </c>
      <c r="H890" s="8">
        <v>3</v>
      </c>
      <c r="I890" s="355">
        <v>1150000</v>
      </c>
      <c r="J890" s="355">
        <f t="shared" si="33"/>
        <v>1150000</v>
      </c>
      <c r="K890" s="287" t="s">
        <v>1414</v>
      </c>
      <c r="L890" s="67" t="s">
        <v>1752</v>
      </c>
      <c r="M890" s="67"/>
      <c r="N890" s="67" t="e">
        <f t="shared" si="32"/>
        <v>#VALUE!</v>
      </c>
      <c r="P890" s="67"/>
    </row>
    <row r="891" spans="1:16" s="10" customFormat="1" ht="22.5" hidden="1" customHeight="1" x14ac:dyDescent="0.25">
      <c r="A891" s="8">
        <v>888</v>
      </c>
      <c r="B891" s="9">
        <v>45189</v>
      </c>
      <c r="C891" s="58" t="s">
        <v>1711</v>
      </c>
      <c r="D891" s="63" t="s">
        <v>113</v>
      </c>
      <c r="E891" s="101" t="s">
        <v>132</v>
      </c>
      <c r="F891" s="101" t="s">
        <v>42</v>
      </c>
      <c r="G891" s="60" t="s">
        <v>94</v>
      </c>
      <c r="H891" s="8">
        <v>3</v>
      </c>
      <c r="I891" s="356">
        <v>241411.68</v>
      </c>
      <c r="J891" s="350">
        <f t="shared" si="33"/>
        <v>724235.04</v>
      </c>
      <c r="K891" s="286" t="s">
        <v>1414</v>
      </c>
      <c r="L891" s="67"/>
      <c r="M891" s="67"/>
      <c r="N891" s="67">
        <f t="shared" si="32"/>
        <v>0</v>
      </c>
      <c r="P891" s="67"/>
    </row>
    <row r="892" spans="1:16" s="10" customFormat="1" ht="22.5" hidden="1" customHeight="1" x14ac:dyDescent="0.25">
      <c r="A892" s="8">
        <v>889</v>
      </c>
      <c r="B892" s="9">
        <v>45189</v>
      </c>
      <c r="C892" s="58" t="s">
        <v>1422</v>
      </c>
      <c r="D892" s="63" t="s">
        <v>96</v>
      </c>
      <c r="E892" s="59">
        <v>5</v>
      </c>
      <c r="F892" s="59" t="s">
        <v>42</v>
      </c>
      <c r="G892" s="60" t="s">
        <v>176</v>
      </c>
      <c r="H892" s="195" t="s">
        <v>709</v>
      </c>
      <c r="I892" s="350">
        <v>3500</v>
      </c>
      <c r="J892" s="350">
        <f t="shared" si="33"/>
        <v>17500</v>
      </c>
      <c r="K892" s="286" t="s">
        <v>1423</v>
      </c>
      <c r="L892" s="67"/>
      <c r="M892" s="67"/>
      <c r="N892" s="67">
        <f t="shared" si="32"/>
        <v>0</v>
      </c>
      <c r="P892" s="67"/>
    </row>
    <row r="893" spans="1:16" s="10" customFormat="1" ht="22.5" hidden="1" customHeight="1" x14ac:dyDescent="0.25">
      <c r="A893" s="8">
        <v>890</v>
      </c>
      <c r="B893" s="9">
        <v>45189</v>
      </c>
      <c r="C893" s="58" t="s">
        <v>1422</v>
      </c>
      <c r="D893" s="63" t="s">
        <v>96</v>
      </c>
      <c r="E893" s="59">
        <v>5</v>
      </c>
      <c r="F893" s="59" t="s">
        <v>42</v>
      </c>
      <c r="G893" s="60" t="s">
        <v>575</v>
      </c>
      <c r="H893" s="195" t="s">
        <v>711</v>
      </c>
      <c r="I893" s="350">
        <v>3500</v>
      </c>
      <c r="J893" s="350">
        <f t="shared" si="33"/>
        <v>17500</v>
      </c>
      <c r="K893" s="286" t="s">
        <v>1423</v>
      </c>
      <c r="L893" s="67"/>
      <c r="M893" s="67"/>
      <c r="N893" s="67">
        <f t="shared" si="32"/>
        <v>0</v>
      </c>
      <c r="P893" s="67"/>
    </row>
    <row r="894" spans="1:16" s="10" customFormat="1" ht="22.5" hidden="1" customHeight="1" x14ac:dyDescent="0.25">
      <c r="A894" s="8">
        <v>891</v>
      </c>
      <c r="B894" s="9">
        <v>45189</v>
      </c>
      <c r="C894" s="58" t="s">
        <v>1712</v>
      </c>
      <c r="D894" s="63" t="s">
        <v>1424</v>
      </c>
      <c r="E894" s="59">
        <v>1</v>
      </c>
      <c r="F894" s="59" t="s">
        <v>42</v>
      </c>
      <c r="G894" s="59" t="s">
        <v>564</v>
      </c>
      <c r="H894" s="195" t="s">
        <v>1765</v>
      </c>
      <c r="I894" s="350">
        <v>328500</v>
      </c>
      <c r="J894" s="350">
        <f t="shared" si="33"/>
        <v>328500</v>
      </c>
      <c r="K894" s="286" t="s">
        <v>1423</v>
      </c>
      <c r="L894" s="67"/>
      <c r="M894" s="67"/>
      <c r="N894" s="67">
        <f t="shared" si="32"/>
        <v>0</v>
      </c>
      <c r="P894" s="67"/>
    </row>
    <row r="895" spans="1:16" s="10" customFormat="1" ht="22.5" hidden="1" customHeight="1" x14ac:dyDescent="0.25">
      <c r="A895" s="8">
        <v>892</v>
      </c>
      <c r="B895" s="9">
        <v>45189</v>
      </c>
      <c r="C895" s="58" t="s">
        <v>1713</v>
      </c>
      <c r="D895" s="63" t="s">
        <v>1424</v>
      </c>
      <c r="E895" s="59">
        <v>1</v>
      </c>
      <c r="F895" s="59" t="s">
        <v>42</v>
      </c>
      <c r="G895" s="59" t="s">
        <v>564</v>
      </c>
      <c r="H895" s="195" t="s">
        <v>1765</v>
      </c>
      <c r="I895" s="350">
        <v>140000</v>
      </c>
      <c r="J895" s="350">
        <f t="shared" si="33"/>
        <v>140000</v>
      </c>
      <c r="K895" s="286" t="s">
        <v>1423</v>
      </c>
      <c r="L895" s="67"/>
      <c r="M895" s="67"/>
      <c r="N895" s="67">
        <f t="shared" ref="N895:N958" si="36">L895-M895</f>
        <v>0</v>
      </c>
      <c r="P895" s="67"/>
    </row>
    <row r="896" spans="1:16" s="10" customFormat="1" ht="22.5" hidden="1" customHeight="1" x14ac:dyDescent="0.25">
      <c r="A896" s="8">
        <v>893</v>
      </c>
      <c r="B896" s="9">
        <v>45189</v>
      </c>
      <c r="C896" s="58" t="s">
        <v>1714</v>
      </c>
      <c r="D896" s="89" t="s">
        <v>96</v>
      </c>
      <c r="E896" s="59">
        <v>1</v>
      </c>
      <c r="F896" s="59" t="s">
        <v>42</v>
      </c>
      <c r="G896" s="60" t="s">
        <v>1410</v>
      </c>
      <c r="H896" s="195" t="s">
        <v>704</v>
      </c>
      <c r="I896" s="350">
        <v>82500</v>
      </c>
      <c r="J896" s="350">
        <f t="shared" si="33"/>
        <v>82500</v>
      </c>
      <c r="K896" s="286" t="s">
        <v>1423</v>
      </c>
      <c r="L896" s="67"/>
      <c r="M896" s="67"/>
      <c r="N896" s="67">
        <f t="shared" si="36"/>
        <v>0</v>
      </c>
      <c r="P896" s="67"/>
    </row>
    <row r="897" spans="1:16" s="10" customFormat="1" ht="22.5" hidden="1" customHeight="1" x14ac:dyDescent="0.25">
      <c r="A897" s="8">
        <v>894</v>
      </c>
      <c r="B897" s="9">
        <v>45189</v>
      </c>
      <c r="C897" s="58" t="s">
        <v>1715</v>
      </c>
      <c r="D897" s="63" t="s">
        <v>96</v>
      </c>
      <c r="E897" s="59">
        <v>1</v>
      </c>
      <c r="F897" s="59" t="s">
        <v>42</v>
      </c>
      <c r="G897" s="60" t="s">
        <v>528</v>
      </c>
      <c r="H897" s="195" t="s">
        <v>693</v>
      </c>
      <c r="I897" s="350">
        <v>60000</v>
      </c>
      <c r="J897" s="350">
        <f t="shared" si="33"/>
        <v>60000</v>
      </c>
      <c r="K897" s="286" t="s">
        <v>1423</v>
      </c>
      <c r="L897" s="67"/>
      <c r="M897" s="67"/>
      <c r="N897" s="67">
        <f t="shared" si="36"/>
        <v>0</v>
      </c>
      <c r="P897" s="67"/>
    </row>
    <row r="898" spans="1:16" s="10" customFormat="1" ht="22.5" hidden="1" customHeight="1" x14ac:dyDescent="0.25">
      <c r="A898" s="8">
        <v>895</v>
      </c>
      <c r="B898" s="9">
        <v>45189</v>
      </c>
      <c r="C898" s="58" t="s">
        <v>1716</v>
      </c>
      <c r="D898" s="63" t="s">
        <v>96</v>
      </c>
      <c r="E898" s="101" t="s">
        <v>109</v>
      </c>
      <c r="F898" s="101" t="s">
        <v>42</v>
      </c>
      <c r="G898" s="60" t="s">
        <v>528</v>
      </c>
      <c r="H898" s="195" t="s">
        <v>693</v>
      </c>
      <c r="I898" s="356">
        <v>60000</v>
      </c>
      <c r="J898" s="350">
        <f t="shared" si="33"/>
        <v>60000</v>
      </c>
      <c r="K898" s="286" t="s">
        <v>1423</v>
      </c>
      <c r="L898" s="67"/>
      <c r="M898" s="67"/>
      <c r="N898" s="67">
        <f t="shared" si="36"/>
        <v>0</v>
      </c>
      <c r="P898" s="67"/>
    </row>
    <row r="899" spans="1:16" s="10" customFormat="1" ht="22.5" hidden="1" customHeight="1" x14ac:dyDescent="0.25">
      <c r="A899" s="8">
        <v>896</v>
      </c>
      <c r="B899" s="9">
        <v>45189</v>
      </c>
      <c r="C899" s="58" t="s">
        <v>1426</v>
      </c>
      <c r="D899" s="63" t="s">
        <v>96</v>
      </c>
      <c r="E899" s="59">
        <v>12</v>
      </c>
      <c r="F899" s="59" t="s">
        <v>42</v>
      </c>
      <c r="G899" s="60" t="s">
        <v>94</v>
      </c>
      <c r="H899" s="8">
        <v>3</v>
      </c>
      <c r="I899" s="350">
        <v>7500</v>
      </c>
      <c r="J899" s="350">
        <f t="shared" si="33"/>
        <v>90000</v>
      </c>
      <c r="K899" s="286" t="s">
        <v>1423</v>
      </c>
      <c r="L899" s="67"/>
      <c r="M899" s="67"/>
      <c r="N899" s="67">
        <f t="shared" si="36"/>
        <v>0</v>
      </c>
      <c r="P899" s="67"/>
    </row>
    <row r="900" spans="1:16" s="10" customFormat="1" ht="22.5" hidden="1" customHeight="1" x14ac:dyDescent="0.25">
      <c r="A900" s="8">
        <v>897</v>
      </c>
      <c r="B900" s="9">
        <v>45189</v>
      </c>
      <c r="C900" s="58" t="s">
        <v>529</v>
      </c>
      <c r="D900" s="63" t="s">
        <v>24</v>
      </c>
      <c r="E900" s="59">
        <v>5</v>
      </c>
      <c r="F900" s="142" t="s">
        <v>42</v>
      </c>
      <c r="G900" s="60" t="s">
        <v>1368</v>
      </c>
      <c r="H900" s="8">
        <v>4</v>
      </c>
      <c r="I900" s="350">
        <v>2625</v>
      </c>
      <c r="J900" s="350">
        <f t="shared" si="33"/>
        <v>13125</v>
      </c>
      <c r="K900" s="125" t="s">
        <v>1369</v>
      </c>
      <c r="L900" s="67"/>
      <c r="M900" s="67"/>
      <c r="N900" s="67">
        <f t="shared" si="36"/>
        <v>0</v>
      </c>
      <c r="P900" s="67"/>
    </row>
    <row r="901" spans="1:16" s="10" customFormat="1" ht="22.5" hidden="1" customHeight="1" x14ac:dyDescent="0.25">
      <c r="A901" s="8">
        <v>898</v>
      </c>
      <c r="B901" s="9">
        <v>45189</v>
      </c>
      <c r="C901" s="57" t="s">
        <v>98</v>
      </c>
      <c r="D901" s="312" t="s">
        <v>77</v>
      </c>
      <c r="E901" s="101" t="s">
        <v>109</v>
      </c>
      <c r="F901" s="59" t="s">
        <v>42</v>
      </c>
      <c r="G901" s="60" t="s">
        <v>1368</v>
      </c>
      <c r="H901" s="8">
        <v>4</v>
      </c>
      <c r="I901" s="350">
        <v>11000</v>
      </c>
      <c r="J901" s="350">
        <f t="shared" si="33"/>
        <v>11000</v>
      </c>
      <c r="K901" s="125" t="s">
        <v>1369</v>
      </c>
      <c r="L901" s="67"/>
      <c r="M901" s="67"/>
      <c r="N901" s="67">
        <f t="shared" si="36"/>
        <v>0</v>
      </c>
      <c r="P901" s="67"/>
    </row>
    <row r="902" spans="1:16" s="10" customFormat="1" ht="22.5" hidden="1" customHeight="1" x14ac:dyDescent="0.25">
      <c r="A902" s="8">
        <v>899</v>
      </c>
      <c r="B902" s="9">
        <v>45189</v>
      </c>
      <c r="C902" s="57" t="s">
        <v>622</v>
      </c>
      <c r="D902" s="89" t="s">
        <v>24</v>
      </c>
      <c r="E902" s="59">
        <v>10</v>
      </c>
      <c r="F902" s="59" t="s">
        <v>42</v>
      </c>
      <c r="G902" s="60" t="s">
        <v>1368</v>
      </c>
      <c r="H902" s="8">
        <v>4</v>
      </c>
      <c r="I902" s="350">
        <v>1000</v>
      </c>
      <c r="J902" s="350">
        <f t="shared" si="33"/>
        <v>10000</v>
      </c>
      <c r="K902" s="125" t="s">
        <v>1369</v>
      </c>
      <c r="L902" s="67"/>
      <c r="M902" s="67"/>
      <c r="N902" s="67">
        <f t="shared" si="36"/>
        <v>0</v>
      </c>
      <c r="P902" s="67"/>
    </row>
    <row r="903" spans="1:16" s="10" customFormat="1" ht="22.5" hidden="1" customHeight="1" x14ac:dyDescent="0.25">
      <c r="A903" s="8">
        <v>900</v>
      </c>
      <c r="B903" s="9">
        <v>45189</v>
      </c>
      <c r="C903" s="58" t="s">
        <v>1427</v>
      </c>
      <c r="D903" s="63" t="s">
        <v>565</v>
      </c>
      <c r="E903" s="59">
        <v>1</v>
      </c>
      <c r="F903" s="59" t="s">
        <v>42</v>
      </c>
      <c r="G903" s="60" t="s">
        <v>1368</v>
      </c>
      <c r="H903" s="8">
        <v>4</v>
      </c>
      <c r="I903" s="351">
        <v>45000</v>
      </c>
      <c r="J903" s="350">
        <f t="shared" si="33"/>
        <v>45000</v>
      </c>
      <c r="K903" s="125" t="s">
        <v>1369</v>
      </c>
      <c r="L903" s="367">
        <f>SUM(J829:J903)</f>
        <v>37453440.811999999</v>
      </c>
      <c r="M903" s="367">
        <f>'[2]20 SEPTEMBER 2023'!$X$47</f>
        <v>37453440.811999999</v>
      </c>
      <c r="N903" s="367">
        <f t="shared" si="36"/>
        <v>0</v>
      </c>
      <c r="P903" s="67"/>
    </row>
    <row r="904" spans="1:16" s="10" customFormat="1" ht="22.5" hidden="1" customHeight="1" x14ac:dyDescent="0.25">
      <c r="A904" s="8">
        <v>901</v>
      </c>
      <c r="B904" s="9">
        <v>45190</v>
      </c>
      <c r="C904" s="58" t="s">
        <v>58</v>
      </c>
      <c r="D904" s="63" t="s">
        <v>59</v>
      </c>
      <c r="E904" s="59">
        <v>3</v>
      </c>
      <c r="F904" s="59" t="s">
        <v>41</v>
      </c>
      <c r="G904" s="109" t="s">
        <v>67</v>
      </c>
      <c r="H904" s="8">
        <v>1</v>
      </c>
      <c r="I904" s="351">
        <v>29000</v>
      </c>
      <c r="J904" s="350">
        <f t="shared" si="33"/>
        <v>87000</v>
      </c>
      <c r="K904" s="125"/>
      <c r="L904" s="67"/>
      <c r="M904" s="67"/>
      <c r="N904" s="67">
        <f t="shared" si="36"/>
        <v>0</v>
      </c>
      <c r="P904" s="67"/>
    </row>
    <row r="905" spans="1:16" s="10" customFormat="1" ht="22.5" hidden="1" customHeight="1" x14ac:dyDescent="0.25">
      <c r="A905" s="8">
        <v>902</v>
      </c>
      <c r="B905" s="9">
        <v>45190</v>
      </c>
      <c r="C905" s="57" t="s">
        <v>81</v>
      </c>
      <c r="D905" s="89" t="s">
        <v>72</v>
      </c>
      <c r="E905" s="59">
        <v>2</v>
      </c>
      <c r="F905" s="59" t="s">
        <v>41</v>
      </c>
      <c r="G905" s="109" t="s">
        <v>67</v>
      </c>
      <c r="H905" s="8">
        <v>1</v>
      </c>
      <c r="I905" s="350">
        <v>31000</v>
      </c>
      <c r="J905" s="350">
        <f t="shared" si="33"/>
        <v>62000</v>
      </c>
      <c r="K905" s="125"/>
      <c r="L905" s="67"/>
      <c r="M905" s="67"/>
      <c r="N905" s="67">
        <f t="shared" si="36"/>
        <v>0</v>
      </c>
      <c r="P905" s="67"/>
    </row>
    <row r="906" spans="1:16" s="10" customFormat="1" ht="22.5" customHeight="1" x14ac:dyDescent="0.25">
      <c r="A906" s="8">
        <v>903</v>
      </c>
      <c r="B906" s="9">
        <v>45190</v>
      </c>
      <c r="C906" s="57" t="s">
        <v>82</v>
      </c>
      <c r="D906" s="63" t="s">
        <v>70</v>
      </c>
      <c r="E906" s="59">
        <v>1</v>
      </c>
      <c r="F906" s="101" t="s">
        <v>42</v>
      </c>
      <c r="G906" s="109" t="s">
        <v>469</v>
      </c>
      <c r="H906" s="8">
        <v>401</v>
      </c>
      <c r="I906" s="350">
        <v>37000</v>
      </c>
      <c r="J906" s="350">
        <f t="shared" si="33"/>
        <v>37000</v>
      </c>
      <c r="K906" s="125" t="s">
        <v>1428</v>
      </c>
      <c r="L906" s="67"/>
      <c r="M906" s="67"/>
      <c r="N906" s="67">
        <f t="shared" si="36"/>
        <v>0</v>
      </c>
      <c r="P906" s="67"/>
    </row>
    <row r="907" spans="1:16" s="10" customFormat="1" ht="22.5" customHeight="1" x14ac:dyDescent="0.25">
      <c r="A907" s="8">
        <v>904</v>
      </c>
      <c r="B907" s="9">
        <v>45190</v>
      </c>
      <c r="C907" s="58" t="s">
        <v>82</v>
      </c>
      <c r="D907" s="63" t="s">
        <v>107</v>
      </c>
      <c r="E907" s="59">
        <v>1</v>
      </c>
      <c r="F907" s="101" t="s">
        <v>42</v>
      </c>
      <c r="G907" s="109" t="s">
        <v>469</v>
      </c>
      <c r="H907" s="8">
        <v>401</v>
      </c>
      <c r="I907" s="354">
        <v>90675</v>
      </c>
      <c r="J907" s="350">
        <f t="shared" si="33"/>
        <v>90675</v>
      </c>
      <c r="K907" s="125" t="s">
        <v>1428</v>
      </c>
      <c r="L907" s="67"/>
      <c r="M907" s="67"/>
      <c r="N907" s="67">
        <f t="shared" si="36"/>
        <v>0</v>
      </c>
      <c r="P907" s="67"/>
    </row>
    <row r="908" spans="1:16" s="10" customFormat="1" ht="22.5" customHeight="1" x14ac:dyDescent="0.25">
      <c r="A908" s="8">
        <v>905</v>
      </c>
      <c r="B908" s="9">
        <v>45190</v>
      </c>
      <c r="C908" s="58" t="s">
        <v>1429</v>
      </c>
      <c r="D908" s="63" t="s">
        <v>123</v>
      </c>
      <c r="E908" s="59">
        <v>1</v>
      </c>
      <c r="F908" s="59" t="s">
        <v>45</v>
      </c>
      <c r="G908" s="109" t="s">
        <v>469</v>
      </c>
      <c r="H908" s="8">
        <v>401</v>
      </c>
      <c r="I908" s="354">
        <v>30000</v>
      </c>
      <c r="J908" s="350">
        <f t="shared" si="33"/>
        <v>30000</v>
      </c>
      <c r="K908" s="125" t="s">
        <v>1428</v>
      </c>
      <c r="L908" s="67"/>
      <c r="M908" s="67"/>
      <c r="N908" s="67">
        <f t="shared" si="36"/>
        <v>0</v>
      </c>
      <c r="P908" s="67"/>
    </row>
    <row r="909" spans="1:16" s="10" customFormat="1" ht="22.5" customHeight="1" x14ac:dyDescent="0.25">
      <c r="A909" s="8">
        <v>906</v>
      </c>
      <c r="B909" s="9">
        <v>45190</v>
      </c>
      <c r="C909" s="58" t="s">
        <v>645</v>
      </c>
      <c r="D909" s="63" t="s">
        <v>137</v>
      </c>
      <c r="E909" s="59">
        <v>1</v>
      </c>
      <c r="F909" s="59" t="s">
        <v>42</v>
      </c>
      <c r="G909" s="109" t="s">
        <v>454</v>
      </c>
      <c r="H909" s="8">
        <v>310</v>
      </c>
      <c r="I909" s="350">
        <v>120000</v>
      </c>
      <c r="J909" s="350">
        <f t="shared" si="33"/>
        <v>120000</v>
      </c>
      <c r="K909" s="125" t="s">
        <v>1430</v>
      </c>
      <c r="L909" s="67"/>
      <c r="M909" s="67"/>
      <c r="N909" s="67">
        <f t="shared" si="36"/>
        <v>0</v>
      </c>
      <c r="P909" s="67"/>
    </row>
    <row r="910" spans="1:16" s="10" customFormat="1" ht="22.5" customHeight="1" x14ac:dyDescent="0.25">
      <c r="A910" s="8">
        <v>907</v>
      </c>
      <c r="B910" s="9">
        <v>45190</v>
      </c>
      <c r="C910" s="58" t="s">
        <v>472</v>
      </c>
      <c r="D910" s="63" t="s">
        <v>24</v>
      </c>
      <c r="E910" s="59">
        <v>10</v>
      </c>
      <c r="F910" s="59" t="s">
        <v>39</v>
      </c>
      <c r="G910" s="109" t="s">
        <v>454</v>
      </c>
      <c r="H910" s="8">
        <v>310</v>
      </c>
      <c r="I910" s="350">
        <v>950</v>
      </c>
      <c r="J910" s="350">
        <f t="shared" si="33"/>
        <v>9500</v>
      </c>
      <c r="K910" s="125" t="s">
        <v>1431</v>
      </c>
      <c r="L910" s="67"/>
      <c r="M910" s="67"/>
      <c r="N910" s="67">
        <f t="shared" si="36"/>
        <v>0</v>
      </c>
      <c r="P910" s="67"/>
    </row>
    <row r="911" spans="1:16" s="10" customFormat="1" ht="22.5" customHeight="1" x14ac:dyDescent="0.25">
      <c r="A911" s="8">
        <v>908</v>
      </c>
      <c r="B911" s="9">
        <v>45190</v>
      </c>
      <c r="C911" s="58" t="s">
        <v>1188</v>
      </c>
      <c r="D911" s="89" t="s">
        <v>50</v>
      </c>
      <c r="E911" s="59">
        <v>4</v>
      </c>
      <c r="F911" s="59" t="s">
        <v>42</v>
      </c>
      <c r="G911" s="109" t="s">
        <v>454</v>
      </c>
      <c r="H911" s="8">
        <v>310</v>
      </c>
      <c r="I911" s="350">
        <v>7500</v>
      </c>
      <c r="J911" s="350">
        <f t="shared" si="33"/>
        <v>30000</v>
      </c>
      <c r="K911" s="125" t="s">
        <v>1431</v>
      </c>
      <c r="L911" s="67"/>
      <c r="M911" s="67"/>
      <c r="N911" s="67">
        <f t="shared" si="36"/>
        <v>0</v>
      </c>
      <c r="P911" s="67"/>
    </row>
    <row r="912" spans="1:16" s="10" customFormat="1" ht="22.5" customHeight="1" x14ac:dyDescent="0.25">
      <c r="A912" s="8">
        <v>909</v>
      </c>
      <c r="B912" s="9">
        <v>45190</v>
      </c>
      <c r="C912" s="58" t="s">
        <v>633</v>
      </c>
      <c r="D912" s="63" t="s">
        <v>96</v>
      </c>
      <c r="E912" s="59">
        <v>1</v>
      </c>
      <c r="F912" s="59" t="s">
        <v>43</v>
      </c>
      <c r="G912" s="109" t="s">
        <v>454</v>
      </c>
      <c r="H912" s="8">
        <v>310</v>
      </c>
      <c r="I912" s="350">
        <v>30000</v>
      </c>
      <c r="J912" s="350">
        <f t="shared" si="33"/>
        <v>30000</v>
      </c>
      <c r="K912" s="125" t="s">
        <v>1431</v>
      </c>
      <c r="L912" s="67"/>
      <c r="M912" s="67"/>
      <c r="N912" s="67">
        <f t="shared" si="36"/>
        <v>0</v>
      </c>
      <c r="P912" s="67"/>
    </row>
    <row r="913" spans="1:16" s="10" customFormat="1" ht="22.5" customHeight="1" x14ac:dyDescent="0.25">
      <c r="A913" s="8">
        <v>910</v>
      </c>
      <c r="B913" s="9">
        <v>45190</v>
      </c>
      <c r="C913" s="58" t="s">
        <v>582</v>
      </c>
      <c r="D913" s="63" t="s">
        <v>476</v>
      </c>
      <c r="E913" s="59">
        <v>0.5</v>
      </c>
      <c r="F913" s="59" t="s">
        <v>45</v>
      </c>
      <c r="G913" s="109" t="s">
        <v>454</v>
      </c>
      <c r="H913" s="8">
        <v>310</v>
      </c>
      <c r="I913" s="354">
        <v>121000</v>
      </c>
      <c r="J913" s="350">
        <f t="shared" ref="J913:J976" si="37">I913*E913</f>
        <v>60500</v>
      </c>
      <c r="K913" s="125" t="s">
        <v>1431</v>
      </c>
      <c r="L913" s="67"/>
      <c r="M913" s="67"/>
      <c r="N913" s="67">
        <f t="shared" si="36"/>
        <v>0</v>
      </c>
      <c r="P913" s="67"/>
    </row>
    <row r="914" spans="1:16" s="10" customFormat="1" ht="22.5" customHeight="1" x14ac:dyDescent="0.25">
      <c r="A914" s="8">
        <v>911</v>
      </c>
      <c r="B914" s="9">
        <v>45190</v>
      </c>
      <c r="C914" s="58" t="s">
        <v>40</v>
      </c>
      <c r="D914" s="63" t="s">
        <v>75</v>
      </c>
      <c r="E914" s="59">
        <v>1</v>
      </c>
      <c r="F914" s="59" t="s">
        <v>42</v>
      </c>
      <c r="G914" s="109" t="s">
        <v>454</v>
      </c>
      <c r="H914" s="8">
        <v>310</v>
      </c>
      <c r="I914" s="350">
        <v>188000</v>
      </c>
      <c r="J914" s="350">
        <f t="shared" si="37"/>
        <v>188000</v>
      </c>
      <c r="K914" s="125" t="s">
        <v>1431</v>
      </c>
      <c r="L914" s="67"/>
      <c r="M914" s="67"/>
      <c r="N914" s="67">
        <f t="shared" si="36"/>
        <v>0</v>
      </c>
      <c r="P914" s="67"/>
    </row>
    <row r="915" spans="1:16" s="10" customFormat="1" ht="22.5" customHeight="1" x14ac:dyDescent="0.25">
      <c r="A915" s="8">
        <v>912</v>
      </c>
      <c r="B915" s="9">
        <v>45190</v>
      </c>
      <c r="C915" s="58" t="s">
        <v>92</v>
      </c>
      <c r="D915" s="63" t="s">
        <v>99</v>
      </c>
      <c r="E915" s="59">
        <v>1</v>
      </c>
      <c r="F915" s="59" t="s">
        <v>42</v>
      </c>
      <c r="G915" s="109" t="s">
        <v>454</v>
      </c>
      <c r="H915" s="8">
        <v>310</v>
      </c>
      <c r="I915" s="350">
        <v>186000</v>
      </c>
      <c r="J915" s="350">
        <f t="shared" si="37"/>
        <v>186000</v>
      </c>
      <c r="K915" s="125" t="s">
        <v>1431</v>
      </c>
      <c r="L915" s="67"/>
      <c r="M915" s="67"/>
      <c r="N915" s="67">
        <f t="shared" si="36"/>
        <v>0</v>
      </c>
      <c r="P915" s="67"/>
    </row>
    <row r="916" spans="1:16" s="10" customFormat="1" ht="22.5" customHeight="1" x14ac:dyDescent="0.25">
      <c r="A916" s="8">
        <v>913</v>
      </c>
      <c r="B916" s="9">
        <v>45190</v>
      </c>
      <c r="C916" s="58" t="s">
        <v>586</v>
      </c>
      <c r="D916" s="63" t="s">
        <v>27</v>
      </c>
      <c r="E916" s="59">
        <v>1</v>
      </c>
      <c r="F916" s="59" t="s">
        <v>42</v>
      </c>
      <c r="G916" s="109" t="s">
        <v>454</v>
      </c>
      <c r="H916" s="8">
        <v>310</v>
      </c>
      <c r="I916" s="350">
        <v>43500</v>
      </c>
      <c r="J916" s="350">
        <f t="shared" si="37"/>
        <v>43500</v>
      </c>
      <c r="K916" s="125" t="s">
        <v>1431</v>
      </c>
      <c r="L916" s="67"/>
      <c r="M916" s="67"/>
      <c r="N916" s="67">
        <f t="shared" si="36"/>
        <v>0</v>
      </c>
      <c r="P916" s="67"/>
    </row>
    <row r="917" spans="1:16" s="10" customFormat="1" ht="22.5" customHeight="1" x14ac:dyDescent="0.25">
      <c r="A917" s="8">
        <v>914</v>
      </c>
      <c r="B917" s="9">
        <v>45190</v>
      </c>
      <c r="C917" s="58" t="s">
        <v>676</v>
      </c>
      <c r="D917" s="63" t="s">
        <v>149</v>
      </c>
      <c r="E917" s="59">
        <v>1</v>
      </c>
      <c r="F917" s="59" t="s">
        <v>42</v>
      </c>
      <c r="G917" s="109" t="s">
        <v>454</v>
      </c>
      <c r="H917" s="8">
        <v>310</v>
      </c>
      <c r="I917" s="350">
        <v>31500</v>
      </c>
      <c r="J917" s="350">
        <f t="shared" si="37"/>
        <v>31500</v>
      </c>
      <c r="K917" s="125" t="s">
        <v>1431</v>
      </c>
      <c r="L917" s="67"/>
      <c r="M917" s="67"/>
      <c r="N917" s="67">
        <f t="shared" si="36"/>
        <v>0</v>
      </c>
      <c r="P917" s="67"/>
    </row>
    <row r="918" spans="1:16" s="10" customFormat="1" ht="22.5" customHeight="1" x14ac:dyDescent="0.25">
      <c r="A918" s="8">
        <v>915</v>
      </c>
      <c r="B918" s="9">
        <v>45190</v>
      </c>
      <c r="C918" s="58" t="s">
        <v>170</v>
      </c>
      <c r="D918" s="63" t="s">
        <v>73</v>
      </c>
      <c r="E918" s="8">
        <v>1</v>
      </c>
      <c r="F918" s="59" t="s">
        <v>42</v>
      </c>
      <c r="G918" s="109" t="s">
        <v>454</v>
      </c>
      <c r="H918" s="8">
        <v>310</v>
      </c>
      <c r="I918" s="351">
        <v>12500</v>
      </c>
      <c r="J918" s="350">
        <f t="shared" si="37"/>
        <v>12500</v>
      </c>
      <c r="K918" s="125" t="s">
        <v>1431</v>
      </c>
      <c r="L918" s="67"/>
      <c r="M918" s="67"/>
      <c r="N918" s="67">
        <f t="shared" si="36"/>
        <v>0</v>
      </c>
      <c r="P918" s="67"/>
    </row>
    <row r="919" spans="1:16" s="10" customFormat="1" ht="22.5" customHeight="1" x14ac:dyDescent="0.25">
      <c r="A919" s="8">
        <v>916</v>
      </c>
      <c r="B919" s="9">
        <v>45190</v>
      </c>
      <c r="C919" s="58" t="s">
        <v>1432</v>
      </c>
      <c r="D919" s="63" t="s">
        <v>998</v>
      </c>
      <c r="E919" s="59">
        <v>4</v>
      </c>
      <c r="F919" s="59" t="s">
        <v>42</v>
      </c>
      <c r="G919" s="60" t="s">
        <v>1705</v>
      </c>
      <c r="H919" s="8">
        <v>141</v>
      </c>
      <c r="I919" s="350">
        <v>20000</v>
      </c>
      <c r="J919" s="350">
        <f t="shared" si="37"/>
        <v>80000</v>
      </c>
      <c r="K919" s="125"/>
      <c r="L919" s="67"/>
      <c r="M919" s="67"/>
      <c r="N919" s="67">
        <f t="shared" si="36"/>
        <v>0</v>
      </c>
      <c r="P919" s="67"/>
    </row>
    <row r="920" spans="1:16" s="10" customFormat="1" ht="22.5" customHeight="1" x14ac:dyDescent="0.25">
      <c r="A920" s="8">
        <v>917</v>
      </c>
      <c r="B920" s="9">
        <v>45190</v>
      </c>
      <c r="C920" s="58" t="s">
        <v>1433</v>
      </c>
      <c r="D920" s="89" t="s">
        <v>998</v>
      </c>
      <c r="E920" s="59">
        <v>1</v>
      </c>
      <c r="F920" s="59" t="s">
        <v>42</v>
      </c>
      <c r="G920" s="60" t="s">
        <v>1705</v>
      </c>
      <c r="H920" s="8">
        <v>141</v>
      </c>
      <c r="I920" s="350">
        <v>15000</v>
      </c>
      <c r="J920" s="350">
        <f t="shared" si="37"/>
        <v>15000</v>
      </c>
      <c r="K920" s="125"/>
      <c r="L920" s="67"/>
      <c r="M920" s="67"/>
      <c r="N920" s="67">
        <f t="shared" si="36"/>
        <v>0</v>
      </c>
      <c r="P920" s="67"/>
    </row>
    <row r="921" spans="1:16" s="10" customFormat="1" ht="22.5" customHeight="1" x14ac:dyDescent="0.25">
      <c r="A921" s="8">
        <v>918</v>
      </c>
      <c r="B921" s="9">
        <v>45190</v>
      </c>
      <c r="C921" s="58" t="s">
        <v>1432</v>
      </c>
      <c r="D921" s="63" t="s">
        <v>998</v>
      </c>
      <c r="E921" s="59">
        <v>4</v>
      </c>
      <c r="F921" s="59" t="s">
        <v>42</v>
      </c>
      <c r="G921" s="109" t="s">
        <v>1434</v>
      </c>
      <c r="H921" s="8">
        <v>142</v>
      </c>
      <c r="I921" s="350">
        <v>20000</v>
      </c>
      <c r="J921" s="350">
        <f t="shared" si="37"/>
        <v>80000</v>
      </c>
      <c r="K921" s="125"/>
      <c r="L921" s="67"/>
      <c r="M921" s="67"/>
      <c r="N921" s="67">
        <f t="shared" si="36"/>
        <v>0</v>
      </c>
      <c r="P921" s="67"/>
    </row>
    <row r="922" spans="1:16" s="10" customFormat="1" ht="22.5" customHeight="1" x14ac:dyDescent="0.25">
      <c r="A922" s="8">
        <v>919</v>
      </c>
      <c r="B922" s="9">
        <v>45190</v>
      </c>
      <c r="C922" s="58" t="s">
        <v>1433</v>
      </c>
      <c r="D922" s="89" t="s">
        <v>998</v>
      </c>
      <c r="E922" s="59">
        <v>1</v>
      </c>
      <c r="F922" s="59" t="s">
        <v>42</v>
      </c>
      <c r="G922" s="109" t="s">
        <v>1434</v>
      </c>
      <c r="H922" s="8">
        <v>142</v>
      </c>
      <c r="I922" s="350">
        <v>15000</v>
      </c>
      <c r="J922" s="350">
        <f t="shared" si="37"/>
        <v>15000</v>
      </c>
      <c r="K922" s="125"/>
      <c r="L922" s="67"/>
      <c r="M922" s="67"/>
      <c r="N922" s="67">
        <f t="shared" si="36"/>
        <v>0</v>
      </c>
      <c r="P922" s="67"/>
    </row>
    <row r="923" spans="1:16" s="10" customFormat="1" ht="22.5" hidden="1" customHeight="1" x14ac:dyDescent="0.25">
      <c r="A923" s="8">
        <v>920</v>
      </c>
      <c r="B923" s="9">
        <v>45190</v>
      </c>
      <c r="C923" s="58" t="s">
        <v>201</v>
      </c>
      <c r="D923" s="63" t="s">
        <v>1435</v>
      </c>
      <c r="E923" s="59">
        <v>1</v>
      </c>
      <c r="F923" s="59" t="s">
        <v>42</v>
      </c>
      <c r="G923" s="109" t="s">
        <v>1139</v>
      </c>
      <c r="H923" s="8">
        <v>136</v>
      </c>
      <c r="I923" s="350">
        <v>4200000</v>
      </c>
      <c r="J923" s="350">
        <f t="shared" si="37"/>
        <v>4200000</v>
      </c>
      <c r="K923" s="125" t="s">
        <v>1436</v>
      </c>
      <c r="L923" s="67" t="s">
        <v>1834</v>
      </c>
      <c r="M923" s="343" t="s">
        <v>1832</v>
      </c>
      <c r="N923" s="67" t="e">
        <f t="shared" si="36"/>
        <v>#VALUE!</v>
      </c>
      <c r="P923" s="67"/>
    </row>
    <row r="924" spans="1:16" s="10" customFormat="1" ht="22.5" hidden="1" customHeight="1" x14ac:dyDescent="0.25">
      <c r="A924" s="8">
        <v>921</v>
      </c>
      <c r="B924" s="9">
        <v>45190</v>
      </c>
      <c r="C924" s="58" t="s">
        <v>201</v>
      </c>
      <c r="D924" s="63" t="s">
        <v>1437</v>
      </c>
      <c r="E924" s="100" t="s">
        <v>109</v>
      </c>
      <c r="F924" s="101" t="s">
        <v>42</v>
      </c>
      <c r="G924" s="109" t="s">
        <v>1139</v>
      </c>
      <c r="H924" s="8">
        <v>136</v>
      </c>
      <c r="I924" s="350">
        <v>4200000</v>
      </c>
      <c r="J924" s="350">
        <f t="shared" si="37"/>
        <v>4200000</v>
      </c>
      <c r="K924" s="125" t="s">
        <v>1436</v>
      </c>
      <c r="L924" s="67" t="s">
        <v>1834</v>
      </c>
      <c r="M924" s="343" t="s">
        <v>1832</v>
      </c>
      <c r="N924" s="67" t="e">
        <f t="shared" si="36"/>
        <v>#VALUE!</v>
      </c>
      <c r="P924" s="67"/>
    </row>
    <row r="925" spans="1:16" s="10" customFormat="1" ht="22.5" hidden="1" customHeight="1" x14ac:dyDescent="0.25">
      <c r="A925" s="8">
        <v>922</v>
      </c>
      <c r="B925" s="9">
        <v>45190</v>
      </c>
      <c r="C925" s="57" t="s">
        <v>542</v>
      </c>
      <c r="D925" s="63" t="s">
        <v>113</v>
      </c>
      <c r="E925" s="59">
        <v>2</v>
      </c>
      <c r="F925" s="142" t="s">
        <v>42</v>
      </c>
      <c r="G925" s="109" t="s">
        <v>1139</v>
      </c>
      <c r="H925" s="8">
        <v>136</v>
      </c>
      <c r="I925" s="350">
        <v>269000</v>
      </c>
      <c r="J925" s="350">
        <f t="shared" si="37"/>
        <v>538000</v>
      </c>
      <c r="K925" s="125" t="s">
        <v>1436</v>
      </c>
      <c r="L925" s="67"/>
      <c r="M925" s="67"/>
      <c r="N925" s="67">
        <f t="shared" si="36"/>
        <v>0</v>
      </c>
      <c r="P925" s="67"/>
    </row>
    <row r="926" spans="1:16" s="10" customFormat="1" ht="22.5" hidden="1" customHeight="1" x14ac:dyDescent="0.25">
      <c r="A926" s="8">
        <v>923</v>
      </c>
      <c r="B926" s="9">
        <v>45190</v>
      </c>
      <c r="C926" s="58" t="s">
        <v>547</v>
      </c>
      <c r="D926" s="89" t="s">
        <v>113</v>
      </c>
      <c r="E926" s="59">
        <v>2</v>
      </c>
      <c r="F926" s="142" t="s">
        <v>39</v>
      </c>
      <c r="G926" s="109" t="s">
        <v>1139</v>
      </c>
      <c r="H926" s="8">
        <v>136</v>
      </c>
      <c r="I926" s="350">
        <v>70586</v>
      </c>
      <c r="J926" s="350">
        <f t="shared" si="37"/>
        <v>141172</v>
      </c>
      <c r="K926" s="125" t="s">
        <v>1436</v>
      </c>
      <c r="L926" s="67"/>
      <c r="M926" s="67"/>
      <c r="N926" s="67">
        <f t="shared" si="36"/>
        <v>0</v>
      </c>
      <c r="P926" s="67"/>
    </row>
    <row r="927" spans="1:16" s="10" customFormat="1" ht="22.5" hidden="1" customHeight="1" x14ac:dyDescent="0.25">
      <c r="A927" s="8">
        <v>924</v>
      </c>
      <c r="B927" s="9">
        <v>45190</v>
      </c>
      <c r="C927" s="58" t="s">
        <v>1438</v>
      </c>
      <c r="D927" s="63" t="s">
        <v>998</v>
      </c>
      <c r="E927" s="101" t="s">
        <v>110</v>
      </c>
      <c r="F927" s="59" t="s">
        <v>42</v>
      </c>
      <c r="G927" s="109" t="s">
        <v>1139</v>
      </c>
      <c r="H927" s="8">
        <v>136</v>
      </c>
      <c r="I927" s="356">
        <v>25000</v>
      </c>
      <c r="J927" s="350">
        <f t="shared" si="37"/>
        <v>50000</v>
      </c>
      <c r="K927" s="125"/>
      <c r="L927" s="67"/>
      <c r="M927" s="67"/>
      <c r="N927" s="67">
        <f t="shared" si="36"/>
        <v>0</v>
      </c>
      <c r="P927" s="67"/>
    </row>
    <row r="928" spans="1:16" s="10" customFormat="1" ht="22.5" customHeight="1" x14ac:dyDescent="0.25">
      <c r="A928" s="8">
        <v>925</v>
      </c>
      <c r="B928" s="9">
        <v>45190</v>
      </c>
      <c r="C928" s="58" t="s">
        <v>1439</v>
      </c>
      <c r="D928" s="63" t="s">
        <v>196</v>
      </c>
      <c r="E928" s="59">
        <v>1</v>
      </c>
      <c r="F928" s="59" t="s">
        <v>42</v>
      </c>
      <c r="G928" s="109" t="s">
        <v>26</v>
      </c>
      <c r="H928" s="8">
        <v>309</v>
      </c>
      <c r="I928" s="350">
        <v>974500</v>
      </c>
      <c r="J928" s="350">
        <f t="shared" si="37"/>
        <v>974500</v>
      </c>
      <c r="K928" s="63" t="s">
        <v>1216</v>
      </c>
      <c r="L928" s="67"/>
      <c r="M928" s="67"/>
      <c r="N928" s="67">
        <f t="shared" si="36"/>
        <v>0</v>
      </c>
      <c r="P928" s="67"/>
    </row>
    <row r="929" spans="1:16" s="10" customFormat="1" ht="22.5" customHeight="1" x14ac:dyDescent="0.25">
      <c r="A929" s="8">
        <v>926</v>
      </c>
      <c r="B929" s="9">
        <v>45190</v>
      </c>
      <c r="C929" s="58" t="s">
        <v>439</v>
      </c>
      <c r="D929" s="63" t="s">
        <v>440</v>
      </c>
      <c r="E929" s="59">
        <v>1</v>
      </c>
      <c r="F929" s="59" t="s">
        <v>42</v>
      </c>
      <c r="G929" s="109" t="s">
        <v>52</v>
      </c>
      <c r="H929" s="8">
        <v>402</v>
      </c>
      <c r="I929" s="350">
        <v>340000</v>
      </c>
      <c r="J929" s="350">
        <f t="shared" si="37"/>
        <v>340000</v>
      </c>
      <c r="K929" s="63"/>
      <c r="L929" s="67"/>
      <c r="M929" s="67"/>
      <c r="N929" s="67">
        <f t="shared" si="36"/>
        <v>0</v>
      </c>
      <c r="P929" s="67"/>
    </row>
    <row r="930" spans="1:16" s="10" customFormat="1" ht="22.5" customHeight="1" x14ac:dyDescent="0.25">
      <c r="A930" s="8">
        <v>927</v>
      </c>
      <c r="B930" s="9">
        <v>45190</v>
      </c>
      <c r="C930" s="58" t="s">
        <v>56</v>
      </c>
      <c r="D930" s="63" t="s">
        <v>28</v>
      </c>
      <c r="E930" s="101" t="s">
        <v>109</v>
      </c>
      <c r="F930" s="101" t="s">
        <v>41</v>
      </c>
      <c r="G930" s="109" t="s">
        <v>52</v>
      </c>
      <c r="H930" s="8">
        <v>402</v>
      </c>
      <c r="I930" s="350">
        <v>86250</v>
      </c>
      <c r="J930" s="350">
        <f t="shared" si="37"/>
        <v>86250</v>
      </c>
      <c r="K930" s="63"/>
      <c r="L930" s="67"/>
      <c r="M930" s="67"/>
      <c r="N930" s="67">
        <f t="shared" si="36"/>
        <v>0</v>
      </c>
      <c r="P930" s="67"/>
    </row>
    <row r="931" spans="1:16" s="10" customFormat="1" ht="22.5" customHeight="1" x14ac:dyDescent="0.25">
      <c r="A931" s="8">
        <v>928</v>
      </c>
      <c r="B931" s="9">
        <v>45190</v>
      </c>
      <c r="C931" s="58" t="s">
        <v>689</v>
      </c>
      <c r="D931" s="63" t="s">
        <v>96</v>
      </c>
      <c r="E931" s="59">
        <v>1</v>
      </c>
      <c r="F931" s="59" t="s">
        <v>39</v>
      </c>
      <c r="G931" s="109" t="s">
        <v>52</v>
      </c>
      <c r="H931" s="8">
        <v>402</v>
      </c>
      <c r="I931" s="354">
        <v>25000</v>
      </c>
      <c r="J931" s="350">
        <f t="shared" si="37"/>
        <v>25000</v>
      </c>
      <c r="K931" s="63"/>
      <c r="L931" s="67"/>
      <c r="M931" s="67"/>
      <c r="N931" s="67">
        <f t="shared" si="36"/>
        <v>0</v>
      </c>
      <c r="P931" s="67"/>
    </row>
    <row r="932" spans="1:16" s="10" customFormat="1" ht="22.5" customHeight="1" x14ac:dyDescent="0.25">
      <c r="A932" s="8">
        <v>929</v>
      </c>
      <c r="B932" s="9">
        <v>45190</v>
      </c>
      <c r="C932" s="62" t="s">
        <v>1440</v>
      </c>
      <c r="D932" s="63" t="s">
        <v>24</v>
      </c>
      <c r="E932" s="59">
        <v>1</v>
      </c>
      <c r="F932" s="59" t="s">
        <v>42</v>
      </c>
      <c r="G932" s="109" t="s">
        <v>52</v>
      </c>
      <c r="H932" s="8">
        <v>402</v>
      </c>
      <c r="I932" s="350">
        <v>35000</v>
      </c>
      <c r="J932" s="350">
        <f t="shared" si="37"/>
        <v>35000</v>
      </c>
      <c r="K932" s="63"/>
      <c r="L932" s="67"/>
      <c r="M932" s="67"/>
      <c r="N932" s="67">
        <f t="shared" si="36"/>
        <v>0</v>
      </c>
      <c r="P932" s="67"/>
    </row>
    <row r="933" spans="1:16" s="10" customFormat="1" ht="22.5" customHeight="1" x14ac:dyDescent="0.25">
      <c r="A933" s="8">
        <v>930</v>
      </c>
      <c r="B933" s="9">
        <v>45190</v>
      </c>
      <c r="C933" s="58" t="s">
        <v>633</v>
      </c>
      <c r="D933" s="63" t="s">
        <v>96</v>
      </c>
      <c r="E933" s="59">
        <v>1</v>
      </c>
      <c r="F933" s="59" t="s">
        <v>43</v>
      </c>
      <c r="G933" s="109" t="s">
        <v>34</v>
      </c>
      <c r="H933" s="8">
        <v>404</v>
      </c>
      <c r="I933" s="350">
        <v>30000</v>
      </c>
      <c r="J933" s="350">
        <f t="shared" si="37"/>
        <v>30000</v>
      </c>
      <c r="K933" s="125"/>
      <c r="L933" s="67"/>
      <c r="M933" s="67"/>
      <c r="N933" s="67">
        <f t="shared" si="36"/>
        <v>0</v>
      </c>
      <c r="P933" s="67"/>
    </row>
    <row r="934" spans="1:16" s="10" customFormat="1" ht="22.5" customHeight="1" x14ac:dyDescent="0.25">
      <c r="A934" s="8">
        <v>931</v>
      </c>
      <c r="B934" s="9">
        <v>45190</v>
      </c>
      <c r="C934" s="58" t="s">
        <v>1441</v>
      </c>
      <c r="D934" s="63" t="s">
        <v>55</v>
      </c>
      <c r="E934" s="59">
        <v>30</v>
      </c>
      <c r="F934" s="59" t="s">
        <v>101</v>
      </c>
      <c r="G934" s="109" t="s">
        <v>52</v>
      </c>
      <c r="H934" s="8">
        <v>402</v>
      </c>
      <c r="I934" s="350">
        <v>6800</v>
      </c>
      <c r="J934" s="350">
        <f t="shared" si="37"/>
        <v>204000</v>
      </c>
      <c r="K934" s="63"/>
      <c r="L934" s="67"/>
      <c r="M934" s="67"/>
      <c r="N934" s="67">
        <f t="shared" si="36"/>
        <v>0</v>
      </c>
      <c r="P934" s="67"/>
    </row>
    <row r="935" spans="1:16" s="10" customFormat="1" ht="22.5" hidden="1" customHeight="1" x14ac:dyDescent="0.25">
      <c r="A935" s="8">
        <v>932</v>
      </c>
      <c r="B935" s="9">
        <v>45190</v>
      </c>
      <c r="C935" s="58" t="s">
        <v>446</v>
      </c>
      <c r="D935" s="63" t="s">
        <v>72</v>
      </c>
      <c r="E935" s="59">
        <v>1</v>
      </c>
      <c r="F935" s="59" t="s">
        <v>61</v>
      </c>
      <c r="G935" s="60" t="s">
        <v>1442</v>
      </c>
      <c r="H935" s="8">
        <v>4</v>
      </c>
      <c r="I935" s="350">
        <v>6700000</v>
      </c>
      <c r="J935" s="350">
        <f t="shared" si="37"/>
        <v>6700000</v>
      </c>
      <c r="K935" s="286" t="s">
        <v>1443</v>
      </c>
      <c r="L935" s="67"/>
      <c r="M935" s="67"/>
      <c r="N935" s="67">
        <f t="shared" si="36"/>
        <v>0</v>
      </c>
      <c r="P935" s="67"/>
    </row>
    <row r="936" spans="1:16" s="10" customFormat="1" ht="22.5" hidden="1" customHeight="1" x14ac:dyDescent="0.25">
      <c r="A936" s="8">
        <v>933</v>
      </c>
      <c r="B936" s="9">
        <v>45190</v>
      </c>
      <c r="C936" s="58" t="s">
        <v>652</v>
      </c>
      <c r="D936" s="63" t="s">
        <v>466</v>
      </c>
      <c r="E936" s="59">
        <v>1</v>
      </c>
      <c r="F936" s="59" t="s">
        <v>157</v>
      </c>
      <c r="G936" s="60" t="s">
        <v>1442</v>
      </c>
      <c r="H936" s="8">
        <v>4</v>
      </c>
      <c r="I936" s="354">
        <v>740000</v>
      </c>
      <c r="J936" s="350">
        <f t="shared" si="37"/>
        <v>740000</v>
      </c>
      <c r="K936" s="286" t="s">
        <v>1443</v>
      </c>
      <c r="L936" s="367">
        <f>SUM(J904:J936)</f>
        <v>19472097</v>
      </c>
      <c r="M936" s="367">
        <f>'[2]21 SEPTEMBER 2023'!$X$45</f>
        <v>19472097</v>
      </c>
      <c r="N936" s="367">
        <f t="shared" si="36"/>
        <v>0</v>
      </c>
      <c r="P936" s="67"/>
    </row>
    <row r="937" spans="1:16" s="10" customFormat="1" ht="22.5" hidden="1" customHeight="1" x14ac:dyDescent="0.25">
      <c r="A937" s="8">
        <v>934</v>
      </c>
      <c r="B937" s="9">
        <v>45191</v>
      </c>
      <c r="C937" s="58" t="s">
        <v>58</v>
      </c>
      <c r="D937" s="63" t="s">
        <v>59</v>
      </c>
      <c r="E937" s="59">
        <v>3</v>
      </c>
      <c r="F937" s="59" t="s">
        <v>41</v>
      </c>
      <c r="G937" s="60" t="s">
        <v>67</v>
      </c>
      <c r="H937" s="8">
        <v>1</v>
      </c>
      <c r="I937" s="351">
        <v>29000</v>
      </c>
      <c r="J937" s="350">
        <f t="shared" si="37"/>
        <v>87000</v>
      </c>
      <c r="K937" s="125"/>
      <c r="L937" s="67"/>
      <c r="M937" s="67"/>
      <c r="N937" s="67">
        <f t="shared" si="36"/>
        <v>0</v>
      </c>
      <c r="P937" s="67"/>
    </row>
    <row r="938" spans="1:16" s="10" customFormat="1" ht="22.5" hidden="1" customHeight="1" x14ac:dyDescent="0.25">
      <c r="A938" s="8">
        <v>935</v>
      </c>
      <c r="B938" s="9">
        <v>45191</v>
      </c>
      <c r="C938" s="57" t="s">
        <v>81</v>
      </c>
      <c r="D938" s="89" t="s">
        <v>72</v>
      </c>
      <c r="E938" s="59">
        <v>2</v>
      </c>
      <c r="F938" s="59" t="s">
        <v>41</v>
      </c>
      <c r="G938" s="60" t="s">
        <v>67</v>
      </c>
      <c r="H938" s="8">
        <v>1</v>
      </c>
      <c r="I938" s="350">
        <v>31000</v>
      </c>
      <c r="J938" s="350">
        <f t="shared" si="37"/>
        <v>62000</v>
      </c>
      <c r="K938" s="125"/>
      <c r="L938" s="67"/>
      <c r="M938" s="67"/>
      <c r="N938" s="67">
        <f t="shared" si="36"/>
        <v>0</v>
      </c>
      <c r="P938" s="67"/>
    </row>
    <row r="939" spans="1:16" s="10" customFormat="1" ht="22.5" hidden="1" customHeight="1" x14ac:dyDescent="0.25">
      <c r="A939" s="8">
        <v>936</v>
      </c>
      <c r="B939" s="9">
        <v>45191</v>
      </c>
      <c r="C939" s="58" t="s">
        <v>48</v>
      </c>
      <c r="D939" s="63" t="s">
        <v>20</v>
      </c>
      <c r="E939" s="59">
        <v>1</v>
      </c>
      <c r="F939" s="59" t="s">
        <v>41</v>
      </c>
      <c r="G939" s="60" t="s">
        <v>67</v>
      </c>
      <c r="H939" s="8">
        <v>1</v>
      </c>
      <c r="I939" s="350">
        <v>32100</v>
      </c>
      <c r="J939" s="350">
        <f t="shared" si="37"/>
        <v>32100</v>
      </c>
      <c r="K939" s="125"/>
      <c r="L939" s="67"/>
      <c r="M939" s="67"/>
      <c r="N939" s="67">
        <f t="shared" si="36"/>
        <v>0</v>
      </c>
      <c r="P939" s="67"/>
    </row>
    <row r="940" spans="1:16" s="10" customFormat="1" ht="22.5" hidden="1" customHeight="1" x14ac:dyDescent="0.25">
      <c r="A940" s="8">
        <v>937</v>
      </c>
      <c r="B940" s="9">
        <v>45191</v>
      </c>
      <c r="C940" s="58" t="s">
        <v>56</v>
      </c>
      <c r="D940" s="63" t="s">
        <v>28</v>
      </c>
      <c r="E940" s="59">
        <v>0.3</v>
      </c>
      <c r="F940" s="59" t="s">
        <v>41</v>
      </c>
      <c r="G940" s="60" t="s">
        <v>488</v>
      </c>
      <c r="H940" s="8">
        <v>2</v>
      </c>
      <c r="I940" s="354">
        <v>86250</v>
      </c>
      <c r="J940" s="350">
        <f t="shared" si="37"/>
        <v>25875</v>
      </c>
      <c r="K940" s="125"/>
      <c r="L940" s="67"/>
      <c r="M940" s="67"/>
      <c r="N940" s="67">
        <f t="shared" si="36"/>
        <v>0</v>
      </c>
      <c r="P940" s="67"/>
    </row>
    <row r="941" spans="1:16" s="10" customFormat="1" ht="22.5" customHeight="1" x14ac:dyDescent="0.25">
      <c r="A941" s="8">
        <v>938</v>
      </c>
      <c r="B941" s="9">
        <v>45191</v>
      </c>
      <c r="C941" s="58" t="s">
        <v>1444</v>
      </c>
      <c r="D941" s="63" t="s">
        <v>1325</v>
      </c>
      <c r="E941" s="59">
        <v>1</v>
      </c>
      <c r="F941" s="59" t="s">
        <v>42</v>
      </c>
      <c r="G941" s="60" t="s">
        <v>490</v>
      </c>
      <c r="H941" s="8">
        <v>308</v>
      </c>
      <c r="I941" s="350">
        <v>380000</v>
      </c>
      <c r="J941" s="350">
        <f t="shared" si="37"/>
        <v>380000</v>
      </c>
      <c r="K941" s="125" t="s">
        <v>1445</v>
      </c>
      <c r="L941" s="67"/>
      <c r="M941" s="67"/>
      <c r="N941" s="67">
        <f t="shared" si="36"/>
        <v>0</v>
      </c>
      <c r="P941" s="67"/>
    </row>
    <row r="942" spans="1:16" s="10" customFormat="1" ht="22.5" customHeight="1" x14ac:dyDescent="0.25">
      <c r="A942" s="8">
        <v>939</v>
      </c>
      <c r="B942" s="9">
        <v>45191</v>
      </c>
      <c r="C942" s="58" t="s">
        <v>1446</v>
      </c>
      <c r="D942" s="89" t="s">
        <v>96</v>
      </c>
      <c r="E942" s="59">
        <v>1</v>
      </c>
      <c r="F942" s="59" t="s">
        <v>42</v>
      </c>
      <c r="G942" s="60" t="s">
        <v>490</v>
      </c>
      <c r="H942" s="8">
        <v>308</v>
      </c>
      <c r="I942" s="350">
        <v>350000</v>
      </c>
      <c r="J942" s="350">
        <f t="shared" si="37"/>
        <v>350000</v>
      </c>
      <c r="K942" s="125" t="s">
        <v>1445</v>
      </c>
      <c r="L942" s="67"/>
      <c r="M942" s="67"/>
      <c r="N942" s="67">
        <f t="shared" si="36"/>
        <v>0</v>
      </c>
      <c r="P942" s="67"/>
    </row>
    <row r="943" spans="1:16" s="10" customFormat="1" ht="22.5" customHeight="1" x14ac:dyDescent="0.25">
      <c r="A943" s="8">
        <v>940</v>
      </c>
      <c r="B943" s="9">
        <v>45191</v>
      </c>
      <c r="C943" s="58" t="s">
        <v>1447</v>
      </c>
      <c r="D943" s="63" t="s">
        <v>113</v>
      </c>
      <c r="E943" s="59">
        <v>1</v>
      </c>
      <c r="F943" s="59" t="s">
        <v>42</v>
      </c>
      <c r="G943" s="60" t="s">
        <v>490</v>
      </c>
      <c r="H943" s="8">
        <v>308</v>
      </c>
      <c r="I943" s="350">
        <v>183020.13</v>
      </c>
      <c r="J943" s="350">
        <f t="shared" si="37"/>
        <v>183020.13</v>
      </c>
      <c r="K943" s="125" t="s">
        <v>1445</v>
      </c>
      <c r="L943" s="67"/>
      <c r="M943" s="67"/>
      <c r="N943" s="67">
        <f t="shared" si="36"/>
        <v>0</v>
      </c>
      <c r="P943" s="67"/>
    </row>
    <row r="944" spans="1:16" s="10" customFormat="1" ht="22.5" customHeight="1" x14ac:dyDescent="0.25">
      <c r="A944" s="8">
        <v>941</v>
      </c>
      <c r="B944" s="9">
        <v>45191</v>
      </c>
      <c r="C944" s="58" t="s">
        <v>1448</v>
      </c>
      <c r="D944" s="63" t="s">
        <v>113</v>
      </c>
      <c r="E944" s="59">
        <v>1</v>
      </c>
      <c r="F944" s="59" t="s">
        <v>42</v>
      </c>
      <c r="G944" s="60" t="s">
        <v>490</v>
      </c>
      <c r="H944" s="8">
        <v>308</v>
      </c>
      <c r="I944" s="350">
        <v>189723.42</v>
      </c>
      <c r="J944" s="350">
        <f t="shared" si="37"/>
        <v>189723.42</v>
      </c>
      <c r="K944" s="125" t="s">
        <v>1445</v>
      </c>
      <c r="L944" s="67"/>
      <c r="M944" s="67"/>
      <c r="N944" s="67">
        <f t="shared" si="36"/>
        <v>0</v>
      </c>
      <c r="P944" s="67"/>
    </row>
    <row r="945" spans="1:16" s="10" customFormat="1" ht="22.5" customHeight="1" x14ac:dyDescent="0.25">
      <c r="A945" s="8">
        <v>942</v>
      </c>
      <c r="B945" s="9">
        <v>45191</v>
      </c>
      <c r="C945" s="58" t="s">
        <v>1449</v>
      </c>
      <c r="D945" s="63" t="s">
        <v>1325</v>
      </c>
      <c r="E945" s="59">
        <v>1</v>
      </c>
      <c r="F945" s="142" t="s">
        <v>42</v>
      </c>
      <c r="G945" s="60" t="s">
        <v>490</v>
      </c>
      <c r="H945" s="8">
        <v>308</v>
      </c>
      <c r="I945" s="350">
        <v>40000</v>
      </c>
      <c r="J945" s="350">
        <f t="shared" si="37"/>
        <v>40000</v>
      </c>
      <c r="K945" s="125" t="s">
        <v>1445</v>
      </c>
      <c r="L945" s="67"/>
      <c r="M945" s="67"/>
      <c r="N945" s="67">
        <f t="shared" si="36"/>
        <v>0</v>
      </c>
      <c r="P945" s="67"/>
    </row>
    <row r="946" spans="1:16" s="10" customFormat="1" ht="22.5" customHeight="1" x14ac:dyDescent="0.25">
      <c r="A946" s="8">
        <v>943</v>
      </c>
      <c r="B946" s="9">
        <v>45191</v>
      </c>
      <c r="C946" s="58" t="s">
        <v>812</v>
      </c>
      <c r="D946" s="63" t="s">
        <v>50</v>
      </c>
      <c r="E946" s="59">
        <v>1</v>
      </c>
      <c r="F946" s="59" t="s">
        <v>42</v>
      </c>
      <c r="G946" s="60" t="s">
        <v>490</v>
      </c>
      <c r="H946" s="8">
        <v>308</v>
      </c>
      <c r="I946" s="351">
        <v>260000</v>
      </c>
      <c r="J946" s="350">
        <f t="shared" si="37"/>
        <v>260000</v>
      </c>
      <c r="K946" s="125" t="s">
        <v>1445</v>
      </c>
      <c r="L946" s="67"/>
      <c r="M946" s="67"/>
      <c r="N946" s="67">
        <f t="shared" si="36"/>
        <v>0</v>
      </c>
      <c r="P946" s="67"/>
    </row>
    <row r="947" spans="1:16" s="10" customFormat="1" ht="22.5" customHeight="1" x14ac:dyDescent="0.25">
      <c r="A947" s="8">
        <v>944</v>
      </c>
      <c r="B947" s="9">
        <v>45191</v>
      </c>
      <c r="C947" s="58" t="s">
        <v>1450</v>
      </c>
      <c r="D947" s="63" t="s">
        <v>1451</v>
      </c>
      <c r="E947" s="59">
        <v>2</v>
      </c>
      <c r="F947" s="59" t="s">
        <v>42</v>
      </c>
      <c r="G947" s="60" t="s">
        <v>490</v>
      </c>
      <c r="H947" s="8">
        <v>308</v>
      </c>
      <c r="I947" s="354">
        <v>45000</v>
      </c>
      <c r="J947" s="350">
        <f t="shared" si="37"/>
        <v>90000</v>
      </c>
      <c r="K947" s="125" t="s">
        <v>1445</v>
      </c>
      <c r="L947" s="67"/>
      <c r="M947" s="67"/>
      <c r="N947" s="67">
        <f t="shared" si="36"/>
        <v>0</v>
      </c>
      <c r="P947" s="67"/>
    </row>
    <row r="948" spans="1:16" s="10" customFormat="1" ht="22.5" customHeight="1" x14ac:dyDescent="0.25">
      <c r="A948" s="8">
        <v>945</v>
      </c>
      <c r="B948" s="9">
        <v>45191</v>
      </c>
      <c r="C948" s="58" t="s">
        <v>614</v>
      </c>
      <c r="D948" s="63" t="s">
        <v>615</v>
      </c>
      <c r="E948" s="59">
        <v>1</v>
      </c>
      <c r="F948" s="59" t="s">
        <v>616</v>
      </c>
      <c r="G948" s="60" t="s">
        <v>490</v>
      </c>
      <c r="H948" s="8">
        <v>308</v>
      </c>
      <c r="I948" s="350">
        <v>10000</v>
      </c>
      <c r="J948" s="350">
        <f t="shared" si="37"/>
        <v>10000</v>
      </c>
      <c r="K948" s="125" t="s">
        <v>1445</v>
      </c>
      <c r="L948" s="67"/>
      <c r="M948" s="67"/>
      <c r="N948" s="67">
        <f t="shared" si="36"/>
        <v>0</v>
      </c>
      <c r="P948" s="67"/>
    </row>
    <row r="949" spans="1:16" s="10" customFormat="1" ht="22.5" customHeight="1" x14ac:dyDescent="0.25">
      <c r="A949" s="8">
        <v>946</v>
      </c>
      <c r="B949" s="9">
        <v>45191</v>
      </c>
      <c r="C949" s="58" t="s">
        <v>1452</v>
      </c>
      <c r="D949" s="63" t="s">
        <v>1083</v>
      </c>
      <c r="E949" s="59">
        <v>1</v>
      </c>
      <c r="F949" s="59" t="s">
        <v>43</v>
      </c>
      <c r="G949" s="60" t="s">
        <v>473</v>
      </c>
      <c r="H949" s="8">
        <v>313</v>
      </c>
      <c r="I949" s="350">
        <v>310000</v>
      </c>
      <c r="J949" s="350">
        <f t="shared" si="37"/>
        <v>310000</v>
      </c>
      <c r="K949" s="125" t="s">
        <v>1453</v>
      </c>
      <c r="L949" s="67"/>
      <c r="M949" s="67"/>
      <c r="N949" s="67">
        <f t="shared" si="36"/>
        <v>0</v>
      </c>
      <c r="P949" s="67"/>
    </row>
    <row r="950" spans="1:16" s="10" customFormat="1" ht="22.5" customHeight="1" x14ac:dyDescent="0.25">
      <c r="A950" s="8">
        <v>947</v>
      </c>
      <c r="B950" s="9">
        <v>45191</v>
      </c>
      <c r="C950" s="57" t="s">
        <v>1270</v>
      </c>
      <c r="D950" s="89" t="s">
        <v>50</v>
      </c>
      <c r="E950" s="59">
        <v>1</v>
      </c>
      <c r="F950" s="59" t="s">
        <v>43</v>
      </c>
      <c r="G950" s="60" t="s">
        <v>473</v>
      </c>
      <c r="H950" s="8">
        <v>313</v>
      </c>
      <c r="I950" s="350">
        <v>500000</v>
      </c>
      <c r="J950" s="350">
        <f t="shared" si="37"/>
        <v>500000</v>
      </c>
      <c r="K950" s="125" t="s">
        <v>1453</v>
      </c>
      <c r="L950" s="67"/>
      <c r="M950" s="67"/>
      <c r="N950" s="67">
        <f t="shared" si="36"/>
        <v>0</v>
      </c>
      <c r="P950" s="67"/>
    </row>
    <row r="951" spans="1:16" s="10" customFormat="1" ht="22.5" customHeight="1" x14ac:dyDescent="0.25">
      <c r="A951" s="8">
        <v>948</v>
      </c>
      <c r="B951" s="9">
        <v>45191</v>
      </c>
      <c r="C951" s="58" t="s">
        <v>579</v>
      </c>
      <c r="D951" s="63" t="s">
        <v>78</v>
      </c>
      <c r="E951" s="59">
        <v>2</v>
      </c>
      <c r="F951" s="59" t="s">
        <v>42</v>
      </c>
      <c r="G951" s="60" t="s">
        <v>473</v>
      </c>
      <c r="H951" s="8">
        <v>313</v>
      </c>
      <c r="I951" s="350">
        <v>124000</v>
      </c>
      <c r="J951" s="350">
        <f t="shared" si="37"/>
        <v>248000</v>
      </c>
      <c r="K951" s="125" t="s">
        <v>1453</v>
      </c>
      <c r="L951" s="67"/>
      <c r="M951" s="67"/>
      <c r="N951" s="67">
        <f t="shared" si="36"/>
        <v>0</v>
      </c>
      <c r="P951" s="67"/>
    </row>
    <row r="952" spans="1:16" s="10" customFormat="1" ht="22.5" customHeight="1" x14ac:dyDescent="0.25">
      <c r="A952" s="8">
        <v>949</v>
      </c>
      <c r="B952" s="9">
        <v>45191</v>
      </c>
      <c r="C952" s="58" t="s">
        <v>617</v>
      </c>
      <c r="D952" s="63" t="s">
        <v>163</v>
      </c>
      <c r="E952" s="59">
        <v>2</v>
      </c>
      <c r="F952" s="59" t="s">
        <v>42</v>
      </c>
      <c r="G952" s="60" t="s">
        <v>473</v>
      </c>
      <c r="H952" s="8">
        <v>313</v>
      </c>
      <c r="I952" s="350">
        <v>80500</v>
      </c>
      <c r="J952" s="350">
        <f t="shared" si="37"/>
        <v>161000</v>
      </c>
      <c r="K952" s="125" t="s">
        <v>1453</v>
      </c>
      <c r="L952" s="67"/>
      <c r="M952" s="67"/>
      <c r="N952" s="67">
        <f t="shared" si="36"/>
        <v>0</v>
      </c>
      <c r="P952" s="67"/>
    </row>
    <row r="953" spans="1:16" s="10" customFormat="1" ht="22.5" customHeight="1" x14ac:dyDescent="0.25">
      <c r="A953" s="8">
        <v>950</v>
      </c>
      <c r="B953" s="9">
        <v>45191</v>
      </c>
      <c r="C953" s="58" t="s">
        <v>1454</v>
      </c>
      <c r="D953" s="63" t="s">
        <v>565</v>
      </c>
      <c r="E953" s="59">
        <v>36</v>
      </c>
      <c r="F953" s="59" t="s">
        <v>43</v>
      </c>
      <c r="G953" s="60" t="s">
        <v>52</v>
      </c>
      <c r="H953" s="8">
        <v>402</v>
      </c>
      <c r="I953" s="350">
        <v>1000</v>
      </c>
      <c r="J953" s="350">
        <f t="shared" si="37"/>
        <v>36000</v>
      </c>
      <c r="K953" s="125"/>
      <c r="L953" s="67"/>
      <c r="M953" s="67"/>
      <c r="N953" s="67">
        <f t="shared" si="36"/>
        <v>0</v>
      </c>
      <c r="P953" s="67"/>
    </row>
    <row r="954" spans="1:16" s="10" customFormat="1" ht="22.5" customHeight="1" x14ac:dyDescent="0.25">
      <c r="A954" s="8">
        <v>951</v>
      </c>
      <c r="B954" s="9">
        <v>45191</v>
      </c>
      <c r="C954" s="58" t="s">
        <v>1455</v>
      </c>
      <c r="D954" s="63" t="s">
        <v>565</v>
      </c>
      <c r="E954" s="59">
        <v>2</v>
      </c>
      <c r="F954" s="59" t="s">
        <v>43</v>
      </c>
      <c r="G954" s="60" t="s">
        <v>52</v>
      </c>
      <c r="H954" s="8">
        <v>402</v>
      </c>
      <c r="I954" s="350">
        <v>5000</v>
      </c>
      <c r="J954" s="350">
        <f t="shared" si="37"/>
        <v>10000</v>
      </c>
      <c r="K954" s="125"/>
      <c r="L954" s="67"/>
      <c r="M954" s="67"/>
      <c r="N954" s="67">
        <f t="shared" si="36"/>
        <v>0</v>
      </c>
      <c r="P954" s="67"/>
    </row>
    <row r="955" spans="1:16" s="10" customFormat="1" ht="22.5" customHeight="1" x14ac:dyDescent="0.25">
      <c r="A955" s="8">
        <v>952</v>
      </c>
      <c r="B955" s="9">
        <v>45191</v>
      </c>
      <c r="C955" s="58" t="s">
        <v>1456</v>
      </c>
      <c r="D955" s="63" t="s">
        <v>96</v>
      </c>
      <c r="E955" s="59">
        <v>2</v>
      </c>
      <c r="F955" s="59" t="s">
        <v>42</v>
      </c>
      <c r="G955" s="60" t="s">
        <v>52</v>
      </c>
      <c r="H955" s="8">
        <v>402</v>
      </c>
      <c r="I955" s="350">
        <v>10000</v>
      </c>
      <c r="J955" s="350">
        <f t="shared" si="37"/>
        <v>20000</v>
      </c>
      <c r="K955" s="125"/>
      <c r="L955" s="67"/>
      <c r="M955" s="67"/>
      <c r="N955" s="67">
        <f t="shared" si="36"/>
        <v>0</v>
      </c>
      <c r="P955" s="67"/>
    </row>
    <row r="956" spans="1:16" s="10" customFormat="1" ht="22.5" customHeight="1" x14ac:dyDescent="0.25">
      <c r="A956" s="8">
        <v>953</v>
      </c>
      <c r="B956" s="9">
        <v>45191</v>
      </c>
      <c r="C956" s="58" t="s">
        <v>1457</v>
      </c>
      <c r="D956" s="63" t="s">
        <v>1458</v>
      </c>
      <c r="E956" s="59">
        <v>1</v>
      </c>
      <c r="F956" s="59" t="s">
        <v>42</v>
      </c>
      <c r="G956" s="60" t="s">
        <v>52</v>
      </c>
      <c r="H956" s="8">
        <v>402</v>
      </c>
      <c r="I956" s="350">
        <v>15000</v>
      </c>
      <c r="J956" s="350">
        <f t="shared" si="37"/>
        <v>15000</v>
      </c>
      <c r="K956" s="125"/>
      <c r="L956" s="105"/>
      <c r="M956" s="67"/>
      <c r="N956" s="67">
        <f t="shared" si="36"/>
        <v>0</v>
      </c>
      <c r="P956" s="67"/>
    </row>
    <row r="957" spans="1:16" s="10" customFormat="1" ht="22.5" customHeight="1" x14ac:dyDescent="0.25">
      <c r="A957" s="8">
        <v>954</v>
      </c>
      <c r="B957" s="9">
        <v>45191</v>
      </c>
      <c r="C957" s="58" t="s">
        <v>1459</v>
      </c>
      <c r="D957" s="63" t="s">
        <v>1458</v>
      </c>
      <c r="E957" s="59">
        <v>4</v>
      </c>
      <c r="F957" s="59" t="s">
        <v>42</v>
      </c>
      <c r="G957" s="60" t="s">
        <v>52</v>
      </c>
      <c r="H957" s="8">
        <v>402</v>
      </c>
      <c r="I957" s="350">
        <v>3000</v>
      </c>
      <c r="J957" s="350">
        <f t="shared" si="37"/>
        <v>12000</v>
      </c>
      <c r="K957" s="125"/>
      <c r="L957" s="105"/>
      <c r="M957" s="67"/>
      <c r="N957" s="67">
        <f t="shared" si="36"/>
        <v>0</v>
      </c>
      <c r="P957" s="67"/>
    </row>
    <row r="958" spans="1:16" s="10" customFormat="1" ht="22.5" customHeight="1" x14ac:dyDescent="0.25">
      <c r="A958" s="8">
        <v>955</v>
      </c>
      <c r="B958" s="9">
        <v>45191</v>
      </c>
      <c r="C958" s="58" t="s">
        <v>1460</v>
      </c>
      <c r="D958" s="63" t="s">
        <v>96</v>
      </c>
      <c r="E958" s="59">
        <v>1</v>
      </c>
      <c r="F958" s="59" t="s">
        <v>42</v>
      </c>
      <c r="G958" s="60" t="s">
        <v>52</v>
      </c>
      <c r="H958" s="8">
        <v>402</v>
      </c>
      <c r="I958" s="350">
        <v>190000</v>
      </c>
      <c r="J958" s="350">
        <f t="shared" si="37"/>
        <v>190000</v>
      </c>
      <c r="K958" s="125"/>
      <c r="L958" s="67"/>
      <c r="M958" s="67"/>
      <c r="N958" s="67">
        <f t="shared" si="36"/>
        <v>0</v>
      </c>
      <c r="P958" s="67"/>
    </row>
    <row r="959" spans="1:16" s="10" customFormat="1" ht="22.5" customHeight="1" x14ac:dyDescent="0.25">
      <c r="A959" s="8">
        <v>956</v>
      </c>
      <c r="B959" s="9">
        <v>45191</v>
      </c>
      <c r="C959" s="58" t="s">
        <v>1461</v>
      </c>
      <c r="D959" s="63" t="s">
        <v>96</v>
      </c>
      <c r="E959" s="59">
        <v>1</v>
      </c>
      <c r="F959" s="59" t="s">
        <v>87</v>
      </c>
      <c r="G959" s="60" t="s">
        <v>52</v>
      </c>
      <c r="H959" s="8">
        <v>402</v>
      </c>
      <c r="I959" s="350">
        <v>1750000</v>
      </c>
      <c r="J959" s="350">
        <f t="shared" si="37"/>
        <v>1750000</v>
      </c>
      <c r="K959" s="125"/>
      <c r="L959" s="67"/>
      <c r="M959" s="67"/>
      <c r="N959" s="67">
        <f t="shared" ref="N959:N1022" si="38">L959-M959</f>
        <v>0</v>
      </c>
      <c r="P959" s="67"/>
    </row>
    <row r="960" spans="1:16" s="10" customFormat="1" ht="22.5" customHeight="1" x14ac:dyDescent="0.25">
      <c r="A960" s="8">
        <v>957</v>
      </c>
      <c r="B960" s="9">
        <v>45191</v>
      </c>
      <c r="C960" s="58" t="s">
        <v>1462</v>
      </c>
      <c r="D960" s="63" t="s">
        <v>637</v>
      </c>
      <c r="E960" s="8">
        <v>2</v>
      </c>
      <c r="F960" s="59" t="s">
        <v>42</v>
      </c>
      <c r="G960" s="60" t="s">
        <v>477</v>
      </c>
      <c r="H960" s="8">
        <v>115</v>
      </c>
      <c r="I960" s="350">
        <v>123000</v>
      </c>
      <c r="J960" s="350">
        <f t="shared" si="37"/>
        <v>246000</v>
      </c>
      <c r="K960" s="63"/>
      <c r="L960" s="67"/>
      <c r="M960" s="67"/>
      <c r="N960" s="67">
        <f t="shared" si="38"/>
        <v>0</v>
      </c>
      <c r="P960" s="67"/>
    </row>
    <row r="961" spans="1:16" s="10" customFormat="1" ht="22.5" hidden="1" customHeight="1" x14ac:dyDescent="0.25">
      <c r="A961" s="8">
        <v>958</v>
      </c>
      <c r="B961" s="9">
        <v>45191</v>
      </c>
      <c r="C961" s="58" t="s">
        <v>472</v>
      </c>
      <c r="D961" s="63" t="s">
        <v>24</v>
      </c>
      <c r="E961" s="59">
        <v>20</v>
      </c>
      <c r="F961" s="59" t="s">
        <v>39</v>
      </c>
      <c r="G961" s="60" t="s">
        <v>22</v>
      </c>
      <c r="H961" s="8">
        <v>1</v>
      </c>
      <c r="I961" s="350">
        <v>1000</v>
      </c>
      <c r="J961" s="350">
        <f t="shared" si="37"/>
        <v>20000</v>
      </c>
      <c r="K961" s="63"/>
      <c r="L961" s="67"/>
      <c r="M961" s="67"/>
      <c r="N961" s="67">
        <f t="shared" si="38"/>
        <v>0</v>
      </c>
      <c r="P961" s="67"/>
    </row>
    <row r="962" spans="1:16" s="10" customFormat="1" ht="22.5" hidden="1" customHeight="1" x14ac:dyDescent="0.25">
      <c r="A962" s="8">
        <v>959</v>
      </c>
      <c r="B962" s="9">
        <v>45191</v>
      </c>
      <c r="C962" s="58" t="s">
        <v>677</v>
      </c>
      <c r="D962" s="63" t="s">
        <v>361</v>
      </c>
      <c r="E962" s="59">
        <v>1</v>
      </c>
      <c r="F962" s="59" t="s">
        <v>42</v>
      </c>
      <c r="G962" s="60" t="s">
        <v>22</v>
      </c>
      <c r="H962" s="8">
        <v>1</v>
      </c>
      <c r="I962" s="350">
        <v>37500</v>
      </c>
      <c r="J962" s="350">
        <f t="shared" si="37"/>
        <v>37500</v>
      </c>
      <c r="K962" s="63"/>
      <c r="L962" s="67"/>
      <c r="M962" s="67"/>
      <c r="N962" s="67">
        <f t="shared" si="38"/>
        <v>0</v>
      </c>
      <c r="P962" s="67"/>
    </row>
    <row r="963" spans="1:16" s="10" customFormat="1" ht="22.5" hidden="1" customHeight="1" x14ac:dyDescent="0.25">
      <c r="A963" s="8">
        <v>960</v>
      </c>
      <c r="B963" s="9">
        <v>45191</v>
      </c>
      <c r="C963" s="58" t="s">
        <v>1342</v>
      </c>
      <c r="D963" s="63" t="s">
        <v>1343</v>
      </c>
      <c r="E963" s="59">
        <v>1</v>
      </c>
      <c r="F963" s="59" t="s">
        <v>42</v>
      </c>
      <c r="G963" s="60" t="s">
        <v>22</v>
      </c>
      <c r="H963" s="8">
        <v>1</v>
      </c>
      <c r="I963" s="350">
        <v>823152</v>
      </c>
      <c r="J963" s="350">
        <f t="shared" si="37"/>
        <v>823152</v>
      </c>
      <c r="K963" s="125"/>
      <c r="L963" s="67"/>
      <c r="M963" s="67"/>
      <c r="N963" s="67">
        <f t="shared" si="38"/>
        <v>0</v>
      </c>
      <c r="P963" s="67"/>
    </row>
    <row r="964" spans="1:16" s="10" customFormat="1" ht="22.5" hidden="1" customHeight="1" x14ac:dyDescent="0.25">
      <c r="A964" s="8">
        <v>961</v>
      </c>
      <c r="B964" s="9">
        <v>45191</v>
      </c>
      <c r="C964" s="58" t="s">
        <v>1463</v>
      </c>
      <c r="D964" s="63" t="s">
        <v>123</v>
      </c>
      <c r="E964" s="101" t="s">
        <v>155</v>
      </c>
      <c r="F964" s="59" t="s">
        <v>42</v>
      </c>
      <c r="G964" s="60" t="s">
        <v>22</v>
      </c>
      <c r="H964" s="8">
        <v>1</v>
      </c>
      <c r="I964" s="356">
        <v>1400</v>
      </c>
      <c r="J964" s="350">
        <f t="shared" si="37"/>
        <v>14000</v>
      </c>
      <c r="K964" s="125"/>
      <c r="L964" s="67"/>
      <c r="M964" s="67"/>
      <c r="N964" s="67">
        <f t="shared" si="38"/>
        <v>0</v>
      </c>
      <c r="P964" s="67"/>
    </row>
    <row r="965" spans="1:16" s="10" customFormat="1" ht="22.5" hidden="1" customHeight="1" x14ac:dyDescent="0.25">
      <c r="A965" s="8">
        <v>962</v>
      </c>
      <c r="B965" s="9">
        <v>45191</v>
      </c>
      <c r="C965" s="62" t="s">
        <v>1464</v>
      </c>
      <c r="D965" s="63" t="s">
        <v>123</v>
      </c>
      <c r="E965" s="59">
        <v>10</v>
      </c>
      <c r="F965" s="59" t="s">
        <v>42</v>
      </c>
      <c r="G965" s="60" t="s">
        <v>22</v>
      </c>
      <c r="H965" s="8">
        <v>1</v>
      </c>
      <c r="I965" s="350">
        <v>350</v>
      </c>
      <c r="J965" s="350">
        <f t="shared" si="37"/>
        <v>3500</v>
      </c>
      <c r="K965" s="63"/>
      <c r="L965" s="67"/>
      <c r="M965" s="67"/>
      <c r="N965" s="67">
        <f t="shared" si="38"/>
        <v>0</v>
      </c>
      <c r="P965" s="67"/>
    </row>
    <row r="966" spans="1:16" s="10" customFormat="1" ht="22.5" customHeight="1" x14ac:dyDescent="0.25">
      <c r="A966" s="8">
        <v>963</v>
      </c>
      <c r="B966" s="9">
        <v>45191</v>
      </c>
      <c r="C966" s="58" t="s">
        <v>128</v>
      </c>
      <c r="D966" s="63" t="s">
        <v>1465</v>
      </c>
      <c r="E966" s="59">
        <v>1</v>
      </c>
      <c r="F966" s="59" t="s">
        <v>43</v>
      </c>
      <c r="G966" s="60" t="s">
        <v>125</v>
      </c>
      <c r="H966" s="8">
        <v>110</v>
      </c>
      <c r="I966" s="350">
        <v>2175000</v>
      </c>
      <c r="J966" s="350">
        <f t="shared" si="37"/>
        <v>2175000</v>
      </c>
      <c r="K966" s="63" t="s">
        <v>1466</v>
      </c>
      <c r="L966" s="67" t="s">
        <v>1827</v>
      </c>
      <c r="M966" s="67"/>
      <c r="N966" s="67" t="e">
        <f t="shared" si="38"/>
        <v>#VALUE!</v>
      </c>
      <c r="P966" s="67"/>
    </row>
    <row r="967" spans="1:16" s="10" customFormat="1" ht="22.5" customHeight="1" x14ac:dyDescent="0.25">
      <c r="A967" s="8">
        <v>964</v>
      </c>
      <c r="B967" s="9">
        <v>45191</v>
      </c>
      <c r="C967" s="58" t="s">
        <v>128</v>
      </c>
      <c r="D967" s="63" t="s">
        <v>1467</v>
      </c>
      <c r="E967" s="59">
        <v>1</v>
      </c>
      <c r="F967" s="59" t="s">
        <v>43</v>
      </c>
      <c r="G967" s="60" t="s">
        <v>125</v>
      </c>
      <c r="H967" s="8">
        <v>110</v>
      </c>
      <c r="I967" s="350">
        <v>2175000</v>
      </c>
      <c r="J967" s="350">
        <f t="shared" si="37"/>
        <v>2175000</v>
      </c>
      <c r="K967" s="63" t="s">
        <v>1466</v>
      </c>
      <c r="L967" s="67" t="s">
        <v>1827</v>
      </c>
      <c r="M967" s="67"/>
      <c r="N967" s="67" t="e">
        <f t="shared" si="38"/>
        <v>#VALUE!</v>
      </c>
      <c r="P967" s="67"/>
    </row>
    <row r="968" spans="1:16" s="10" customFormat="1" ht="22.5" customHeight="1" x14ac:dyDescent="0.25">
      <c r="A968" s="8">
        <v>965</v>
      </c>
      <c r="B968" s="9">
        <v>45191</v>
      </c>
      <c r="C968" s="58" t="s">
        <v>1217</v>
      </c>
      <c r="D968" s="63" t="s">
        <v>97</v>
      </c>
      <c r="E968" s="59">
        <v>0.5</v>
      </c>
      <c r="F968" s="59" t="s">
        <v>43</v>
      </c>
      <c r="G968" s="60" t="s">
        <v>33</v>
      </c>
      <c r="H968" s="8">
        <v>103</v>
      </c>
      <c r="I968" s="350">
        <v>475000</v>
      </c>
      <c r="J968" s="350">
        <f t="shared" si="37"/>
        <v>237500</v>
      </c>
      <c r="K968" s="63"/>
      <c r="L968" s="67"/>
      <c r="M968" s="67"/>
      <c r="N968" s="67">
        <f t="shared" si="38"/>
        <v>0</v>
      </c>
      <c r="P968" s="67"/>
    </row>
    <row r="969" spans="1:16" s="10" customFormat="1" ht="22.5" customHeight="1" x14ac:dyDescent="0.25">
      <c r="A969" s="8">
        <v>966</v>
      </c>
      <c r="B969" s="9">
        <v>45191</v>
      </c>
      <c r="C969" s="62" t="s">
        <v>1468</v>
      </c>
      <c r="D969" s="63" t="s">
        <v>55</v>
      </c>
      <c r="E969" s="59">
        <v>2</v>
      </c>
      <c r="F969" s="142" t="s">
        <v>104</v>
      </c>
      <c r="G969" s="60" t="s">
        <v>477</v>
      </c>
      <c r="H969" s="8">
        <v>115</v>
      </c>
      <c r="I969" s="351">
        <v>15000</v>
      </c>
      <c r="J969" s="350">
        <f t="shared" si="37"/>
        <v>30000</v>
      </c>
      <c r="K969" s="63"/>
      <c r="L969" s="67"/>
      <c r="M969" s="67"/>
      <c r="N969" s="67">
        <f t="shared" si="38"/>
        <v>0</v>
      </c>
      <c r="P969" s="67"/>
    </row>
    <row r="970" spans="1:16" s="10" customFormat="1" ht="22.5" customHeight="1" x14ac:dyDescent="0.25">
      <c r="A970" s="8">
        <v>967</v>
      </c>
      <c r="B970" s="9">
        <v>45191</v>
      </c>
      <c r="C970" s="62" t="s">
        <v>1469</v>
      </c>
      <c r="D970" s="63" t="s">
        <v>55</v>
      </c>
      <c r="E970" s="59">
        <v>3</v>
      </c>
      <c r="F970" s="142" t="s">
        <v>104</v>
      </c>
      <c r="G970" s="60" t="s">
        <v>1470</v>
      </c>
      <c r="H970" s="8">
        <v>103</v>
      </c>
      <c r="I970" s="350">
        <v>15000</v>
      </c>
      <c r="J970" s="350">
        <f t="shared" si="37"/>
        <v>45000</v>
      </c>
      <c r="K970" s="63"/>
      <c r="L970" s="67"/>
      <c r="M970" s="67"/>
      <c r="N970" s="67">
        <f t="shared" si="38"/>
        <v>0</v>
      </c>
      <c r="P970" s="67"/>
    </row>
    <row r="971" spans="1:16" s="10" customFormat="1" ht="22.5" hidden="1" customHeight="1" x14ac:dyDescent="0.25">
      <c r="A971" s="8">
        <v>968</v>
      </c>
      <c r="B971" s="9">
        <v>45191</v>
      </c>
      <c r="C971" s="57" t="s">
        <v>1471</v>
      </c>
      <c r="D971" s="89" t="s">
        <v>73</v>
      </c>
      <c r="E971" s="59">
        <v>1</v>
      </c>
      <c r="F971" s="174" t="s">
        <v>42</v>
      </c>
      <c r="G971" s="60" t="s">
        <v>1472</v>
      </c>
      <c r="H971" s="195" t="s">
        <v>1766</v>
      </c>
      <c r="I971" s="350">
        <v>750000</v>
      </c>
      <c r="J971" s="350">
        <f t="shared" si="37"/>
        <v>750000</v>
      </c>
      <c r="K971" s="286" t="s">
        <v>1473</v>
      </c>
      <c r="L971" s="67"/>
      <c r="M971" s="67"/>
      <c r="N971" s="67">
        <f t="shared" si="38"/>
        <v>0</v>
      </c>
      <c r="P971" s="67"/>
    </row>
    <row r="972" spans="1:16" s="10" customFormat="1" ht="22.5" hidden="1" customHeight="1" x14ac:dyDescent="0.25">
      <c r="A972" s="8">
        <v>969</v>
      </c>
      <c r="B972" s="9">
        <v>45191</v>
      </c>
      <c r="C972" s="58" t="s">
        <v>1474</v>
      </c>
      <c r="D972" s="63" t="s">
        <v>50</v>
      </c>
      <c r="E972" s="8">
        <v>1</v>
      </c>
      <c r="F972" s="59" t="s">
        <v>42</v>
      </c>
      <c r="G972" s="60" t="s">
        <v>457</v>
      </c>
      <c r="H972" s="195" t="s">
        <v>1766</v>
      </c>
      <c r="I972" s="350">
        <v>3100000</v>
      </c>
      <c r="J972" s="350">
        <f t="shared" si="37"/>
        <v>3100000</v>
      </c>
      <c r="K972" s="286" t="s">
        <v>1473</v>
      </c>
      <c r="L972" s="67"/>
      <c r="M972" s="67"/>
      <c r="N972" s="67">
        <f t="shared" si="38"/>
        <v>0</v>
      </c>
      <c r="P972" s="67"/>
    </row>
    <row r="973" spans="1:16" s="10" customFormat="1" ht="22.5" hidden="1" customHeight="1" x14ac:dyDescent="0.25">
      <c r="A973" s="8">
        <v>970</v>
      </c>
      <c r="B973" s="9">
        <v>45191</v>
      </c>
      <c r="C973" s="57" t="s">
        <v>1339</v>
      </c>
      <c r="D973" s="63" t="s">
        <v>95</v>
      </c>
      <c r="E973" s="59">
        <v>1</v>
      </c>
      <c r="F973" s="142" t="s">
        <v>39</v>
      </c>
      <c r="G973" s="60" t="s">
        <v>1475</v>
      </c>
      <c r="H973" s="195" t="s">
        <v>710</v>
      </c>
      <c r="I973" s="350">
        <v>982000</v>
      </c>
      <c r="J973" s="350">
        <f t="shared" si="37"/>
        <v>982000</v>
      </c>
      <c r="K973" s="286" t="s">
        <v>1473</v>
      </c>
      <c r="L973" s="67"/>
      <c r="M973" s="67"/>
      <c r="N973" s="67">
        <f t="shared" si="38"/>
        <v>0</v>
      </c>
      <c r="P973" s="67"/>
    </row>
    <row r="974" spans="1:16" s="10" customFormat="1" ht="22.5" hidden="1" customHeight="1" x14ac:dyDescent="0.25">
      <c r="A974" s="8">
        <v>971</v>
      </c>
      <c r="B974" s="9">
        <v>45191</v>
      </c>
      <c r="C974" s="58" t="s">
        <v>1717</v>
      </c>
      <c r="D974" s="63" t="s">
        <v>643</v>
      </c>
      <c r="E974" s="59">
        <v>1</v>
      </c>
      <c r="F974" s="59" t="s">
        <v>157</v>
      </c>
      <c r="G974" s="60" t="s">
        <v>94</v>
      </c>
      <c r="H974" s="8">
        <v>3</v>
      </c>
      <c r="I974" s="354">
        <v>1500000</v>
      </c>
      <c r="J974" s="350">
        <f t="shared" si="37"/>
        <v>1500000</v>
      </c>
      <c r="K974" s="286" t="s">
        <v>1473</v>
      </c>
      <c r="L974" s="67"/>
      <c r="M974" s="67"/>
      <c r="N974" s="67">
        <f t="shared" si="38"/>
        <v>0</v>
      </c>
      <c r="P974" s="67"/>
    </row>
    <row r="975" spans="1:16" s="10" customFormat="1" ht="22.5" hidden="1" customHeight="1" x14ac:dyDescent="0.25">
      <c r="A975" s="8">
        <v>972</v>
      </c>
      <c r="B975" s="9">
        <v>45191</v>
      </c>
      <c r="C975" s="58" t="s">
        <v>1718</v>
      </c>
      <c r="D975" s="63" t="s">
        <v>632</v>
      </c>
      <c r="E975" s="59">
        <v>1</v>
      </c>
      <c r="F975" s="59" t="s">
        <v>157</v>
      </c>
      <c r="G975" s="60" t="s">
        <v>94</v>
      </c>
      <c r="H975" s="8">
        <v>3</v>
      </c>
      <c r="I975" s="354">
        <v>740000</v>
      </c>
      <c r="J975" s="350">
        <f t="shared" si="37"/>
        <v>740000</v>
      </c>
      <c r="K975" s="286" t="s">
        <v>1473</v>
      </c>
      <c r="L975" s="67"/>
      <c r="M975" s="67"/>
      <c r="N975" s="67">
        <f t="shared" si="38"/>
        <v>0</v>
      </c>
      <c r="P975" s="67"/>
    </row>
    <row r="976" spans="1:16" s="10" customFormat="1" ht="22.5" hidden="1" customHeight="1" x14ac:dyDescent="0.25">
      <c r="A976" s="8">
        <v>973</v>
      </c>
      <c r="B976" s="9">
        <v>45191</v>
      </c>
      <c r="C976" s="57" t="s">
        <v>81</v>
      </c>
      <c r="D976" s="63" t="s">
        <v>72</v>
      </c>
      <c r="E976" s="59">
        <v>1</v>
      </c>
      <c r="F976" s="59" t="s">
        <v>61</v>
      </c>
      <c r="G976" s="60" t="s">
        <v>94</v>
      </c>
      <c r="H976" s="8">
        <v>3</v>
      </c>
      <c r="I976" s="350">
        <v>6350000</v>
      </c>
      <c r="J976" s="350">
        <f t="shared" si="37"/>
        <v>6350000</v>
      </c>
      <c r="K976" s="286" t="s">
        <v>1473</v>
      </c>
      <c r="L976" s="67"/>
      <c r="M976" s="67"/>
      <c r="N976" s="67">
        <f t="shared" si="38"/>
        <v>0</v>
      </c>
      <c r="P976" s="67"/>
    </row>
    <row r="977" spans="1:16" s="10" customFormat="1" ht="22.5" hidden="1" customHeight="1" x14ac:dyDescent="0.25">
      <c r="A977" s="8">
        <v>974</v>
      </c>
      <c r="B977" s="9">
        <v>45191</v>
      </c>
      <c r="C977" s="193" t="s">
        <v>1756</v>
      </c>
      <c r="D977" s="200" t="s">
        <v>1762</v>
      </c>
      <c r="E977" s="8">
        <v>1</v>
      </c>
      <c r="F977" s="8" t="s">
        <v>42</v>
      </c>
      <c r="G977" s="194" t="s">
        <v>94</v>
      </c>
      <c r="H977" s="8">
        <v>3</v>
      </c>
      <c r="I977" s="355">
        <v>0</v>
      </c>
      <c r="J977" s="355">
        <f t="shared" ref="J977:J1040" si="39">I977*E977</f>
        <v>0</v>
      </c>
      <c r="K977" s="287" t="s">
        <v>1473</v>
      </c>
      <c r="L977" s="67" t="s">
        <v>1837</v>
      </c>
      <c r="M977" s="67"/>
      <c r="N977" s="67" t="e">
        <f t="shared" si="38"/>
        <v>#VALUE!</v>
      </c>
      <c r="P977" s="67"/>
    </row>
    <row r="978" spans="1:16" s="10" customFormat="1" ht="22.5" hidden="1" customHeight="1" x14ac:dyDescent="0.25">
      <c r="A978" s="8">
        <v>975</v>
      </c>
      <c r="B978" s="9">
        <v>45191</v>
      </c>
      <c r="C978" s="58" t="s">
        <v>1106</v>
      </c>
      <c r="D978" s="63" t="s">
        <v>1476</v>
      </c>
      <c r="E978" s="59">
        <v>1</v>
      </c>
      <c r="F978" s="59" t="s">
        <v>42</v>
      </c>
      <c r="G978" s="60" t="s">
        <v>94</v>
      </c>
      <c r="H978" s="8">
        <v>3</v>
      </c>
      <c r="I978" s="350">
        <v>1450000</v>
      </c>
      <c r="J978" s="350">
        <f t="shared" si="39"/>
        <v>1450000</v>
      </c>
      <c r="K978" s="286" t="s">
        <v>1473</v>
      </c>
      <c r="L978" s="67" t="s">
        <v>1753</v>
      </c>
      <c r="M978" s="67"/>
      <c r="N978" s="67" t="e">
        <f t="shared" si="38"/>
        <v>#VALUE!</v>
      </c>
      <c r="P978" s="67"/>
    </row>
    <row r="979" spans="1:16" s="10" customFormat="1" ht="22.5" hidden="1" customHeight="1" x14ac:dyDescent="0.25">
      <c r="A979" s="8">
        <v>976</v>
      </c>
      <c r="B979" s="9">
        <v>45191</v>
      </c>
      <c r="C979" s="58" t="s">
        <v>1106</v>
      </c>
      <c r="D979" s="63" t="s">
        <v>1477</v>
      </c>
      <c r="E979" s="59">
        <v>1</v>
      </c>
      <c r="F979" s="59" t="s">
        <v>42</v>
      </c>
      <c r="G979" s="60" t="s">
        <v>94</v>
      </c>
      <c r="H979" s="8">
        <v>3</v>
      </c>
      <c r="I979" s="350">
        <v>1450000</v>
      </c>
      <c r="J979" s="350">
        <f t="shared" si="39"/>
        <v>1450000</v>
      </c>
      <c r="K979" s="286" t="s">
        <v>1473</v>
      </c>
      <c r="L979" s="67" t="s">
        <v>1753</v>
      </c>
      <c r="M979" s="67"/>
      <c r="N979" s="67" t="e">
        <f t="shared" si="38"/>
        <v>#VALUE!</v>
      </c>
      <c r="P979" s="67"/>
    </row>
    <row r="980" spans="1:16" s="10" customFormat="1" ht="22.5" hidden="1" customHeight="1" x14ac:dyDescent="0.25">
      <c r="A980" s="8">
        <v>977</v>
      </c>
      <c r="B980" s="9">
        <v>45191</v>
      </c>
      <c r="C980" s="58" t="s">
        <v>1106</v>
      </c>
      <c r="D980" s="63" t="s">
        <v>1478</v>
      </c>
      <c r="E980" s="59">
        <v>1</v>
      </c>
      <c r="F980" s="59" t="s">
        <v>42</v>
      </c>
      <c r="G980" s="60" t="s">
        <v>94</v>
      </c>
      <c r="H980" s="8">
        <v>3</v>
      </c>
      <c r="I980" s="350">
        <v>1450000</v>
      </c>
      <c r="J980" s="350">
        <f t="shared" si="39"/>
        <v>1450000</v>
      </c>
      <c r="K980" s="286" t="s">
        <v>1473</v>
      </c>
      <c r="L980" s="67" t="s">
        <v>1753</v>
      </c>
      <c r="M980" s="67"/>
      <c r="N980" s="67" t="e">
        <f t="shared" si="38"/>
        <v>#VALUE!</v>
      </c>
      <c r="P980" s="67"/>
    </row>
    <row r="981" spans="1:16" s="10" customFormat="1" ht="22.5" hidden="1" customHeight="1" x14ac:dyDescent="0.25">
      <c r="A981" s="8">
        <v>978</v>
      </c>
      <c r="B981" s="9">
        <v>45191</v>
      </c>
      <c r="C981" s="58" t="s">
        <v>1106</v>
      </c>
      <c r="D981" s="63" t="s">
        <v>1479</v>
      </c>
      <c r="E981" s="59">
        <v>1</v>
      </c>
      <c r="F981" s="59" t="s">
        <v>42</v>
      </c>
      <c r="G981" s="60" t="s">
        <v>94</v>
      </c>
      <c r="H981" s="8">
        <v>3</v>
      </c>
      <c r="I981" s="350">
        <v>1450000</v>
      </c>
      <c r="J981" s="350">
        <f t="shared" si="39"/>
        <v>1450000</v>
      </c>
      <c r="K981" s="286" t="s">
        <v>1473</v>
      </c>
      <c r="L981" s="67" t="s">
        <v>1753</v>
      </c>
      <c r="M981" s="67"/>
      <c r="N981" s="67" t="e">
        <f t="shared" si="38"/>
        <v>#VALUE!</v>
      </c>
      <c r="P981" s="67"/>
    </row>
    <row r="982" spans="1:16" s="10" customFormat="1" ht="22.5" hidden="1" customHeight="1" x14ac:dyDescent="0.25">
      <c r="A982" s="8">
        <v>979</v>
      </c>
      <c r="B982" s="9">
        <v>45191</v>
      </c>
      <c r="C982" s="61" t="s">
        <v>1710</v>
      </c>
      <c r="D982" s="200">
        <v>4221</v>
      </c>
      <c r="E982" s="8">
        <v>1</v>
      </c>
      <c r="F982" s="8" t="s">
        <v>39</v>
      </c>
      <c r="G982" s="194" t="s">
        <v>94</v>
      </c>
      <c r="H982" s="8">
        <v>3</v>
      </c>
      <c r="I982" s="355">
        <v>1150000</v>
      </c>
      <c r="J982" s="355">
        <f t="shared" si="39"/>
        <v>1150000</v>
      </c>
      <c r="K982" s="287" t="s">
        <v>1473</v>
      </c>
      <c r="L982" s="67" t="s">
        <v>1752</v>
      </c>
      <c r="M982" s="67"/>
      <c r="N982" s="67" t="e">
        <f t="shared" si="38"/>
        <v>#VALUE!</v>
      </c>
      <c r="P982" s="67"/>
    </row>
    <row r="983" spans="1:16" s="10" customFormat="1" ht="22.5" hidden="1" customHeight="1" x14ac:dyDescent="0.25">
      <c r="A983" s="8">
        <v>980</v>
      </c>
      <c r="B983" s="9">
        <v>45191</v>
      </c>
      <c r="C983" s="61" t="s">
        <v>1710</v>
      </c>
      <c r="D983" s="200">
        <v>3621</v>
      </c>
      <c r="E983" s="8">
        <v>1</v>
      </c>
      <c r="F983" s="8" t="s">
        <v>39</v>
      </c>
      <c r="G983" s="194" t="s">
        <v>94</v>
      </c>
      <c r="H983" s="8">
        <v>3</v>
      </c>
      <c r="I983" s="355">
        <v>1150000</v>
      </c>
      <c r="J983" s="355">
        <f t="shared" si="39"/>
        <v>1150000</v>
      </c>
      <c r="K983" s="287" t="s">
        <v>1473</v>
      </c>
      <c r="L983" s="67" t="s">
        <v>1752</v>
      </c>
      <c r="M983" s="67"/>
      <c r="N983" s="67" t="e">
        <f t="shared" si="38"/>
        <v>#VALUE!</v>
      </c>
      <c r="P983" s="67"/>
    </row>
    <row r="984" spans="1:16" s="10" customFormat="1" ht="22.5" hidden="1" customHeight="1" x14ac:dyDescent="0.25">
      <c r="A984" s="8">
        <v>981</v>
      </c>
      <c r="B984" s="9">
        <v>45191</v>
      </c>
      <c r="C984" s="58" t="s">
        <v>23</v>
      </c>
      <c r="D984" s="98">
        <v>70736</v>
      </c>
      <c r="E984" s="59">
        <v>1</v>
      </c>
      <c r="F984" s="142" t="s">
        <v>47</v>
      </c>
      <c r="G984" s="60" t="s">
        <v>94</v>
      </c>
      <c r="H984" s="8">
        <v>3</v>
      </c>
      <c r="I984" s="350">
        <v>75000</v>
      </c>
      <c r="J984" s="350">
        <f t="shared" si="39"/>
        <v>75000</v>
      </c>
      <c r="K984" s="286" t="s">
        <v>1473</v>
      </c>
      <c r="L984" s="67"/>
      <c r="M984" s="67"/>
      <c r="N984" s="67">
        <f t="shared" si="38"/>
        <v>0</v>
      </c>
      <c r="P984" s="67"/>
    </row>
    <row r="985" spans="1:16" s="10" customFormat="1" ht="22.5" hidden="1" customHeight="1" x14ac:dyDescent="0.25">
      <c r="A985" s="8">
        <v>982</v>
      </c>
      <c r="B985" s="9">
        <v>45191</v>
      </c>
      <c r="C985" s="58" t="s">
        <v>1480</v>
      </c>
      <c r="D985" s="63" t="s">
        <v>445</v>
      </c>
      <c r="E985" s="59">
        <v>1</v>
      </c>
      <c r="F985" s="59" t="s">
        <v>42</v>
      </c>
      <c r="G985" s="60" t="s">
        <v>1402</v>
      </c>
      <c r="H985" s="195" t="s">
        <v>710</v>
      </c>
      <c r="I985" s="350">
        <v>700000</v>
      </c>
      <c r="J985" s="350">
        <f t="shared" si="39"/>
        <v>700000</v>
      </c>
      <c r="K985" s="286" t="s">
        <v>1481</v>
      </c>
      <c r="L985" s="67"/>
      <c r="M985" s="67"/>
      <c r="N985" s="67">
        <f t="shared" si="38"/>
        <v>0</v>
      </c>
      <c r="P985" s="67"/>
    </row>
    <row r="986" spans="1:16" s="10" customFormat="1" ht="22.5" hidden="1" customHeight="1" x14ac:dyDescent="0.25">
      <c r="A986" s="8">
        <v>983</v>
      </c>
      <c r="B986" s="9">
        <v>45191</v>
      </c>
      <c r="C986" s="58" t="s">
        <v>1482</v>
      </c>
      <c r="D986" s="89" t="s">
        <v>445</v>
      </c>
      <c r="E986" s="59">
        <v>2</v>
      </c>
      <c r="F986" s="59" t="s">
        <v>42</v>
      </c>
      <c r="G986" s="60" t="s">
        <v>853</v>
      </c>
      <c r="H986" s="195" t="s">
        <v>693</v>
      </c>
      <c r="I986" s="350">
        <v>465000</v>
      </c>
      <c r="J986" s="350">
        <f t="shared" si="39"/>
        <v>930000</v>
      </c>
      <c r="K986" s="286" t="s">
        <v>1481</v>
      </c>
      <c r="L986" s="67"/>
      <c r="M986" s="67"/>
      <c r="N986" s="67">
        <f t="shared" si="38"/>
        <v>0</v>
      </c>
      <c r="P986" s="67"/>
    </row>
    <row r="987" spans="1:16" s="10" customFormat="1" ht="22.5" hidden="1" customHeight="1" x14ac:dyDescent="0.25">
      <c r="A987" s="8">
        <v>984</v>
      </c>
      <c r="B987" s="9">
        <v>45191</v>
      </c>
      <c r="C987" s="57" t="s">
        <v>1483</v>
      </c>
      <c r="D987" s="89" t="s">
        <v>445</v>
      </c>
      <c r="E987" s="59">
        <v>2</v>
      </c>
      <c r="F987" s="174" t="s">
        <v>42</v>
      </c>
      <c r="G987" s="60" t="s">
        <v>528</v>
      </c>
      <c r="H987" s="195" t="s">
        <v>693</v>
      </c>
      <c r="I987" s="350">
        <v>295000</v>
      </c>
      <c r="J987" s="350">
        <f t="shared" si="39"/>
        <v>590000</v>
      </c>
      <c r="K987" s="286" t="s">
        <v>1481</v>
      </c>
      <c r="L987" s="67"/>
      <c r="M987" s="67"/>
      <c r="N987" s="67">
        <f t="shared" si="38"/>
        <v>0</v>
      </c>
      <c r="P987" s="67"/>
    </row>
    <row r="988" spans="1:16" s="10" customFormat="1" ht="22.5" hidden="1" customHeight="1" x14ac:dyDescent="0.25">
      <c r="A988" s="8">
        <v>985</v>
      </c>
      <c r="B988" s="9">
        <v>45191</v>
      </c>
      <c r="C988" s="58" t="s">
        <v>1711</v>
      </c>
      <c r="D988" s="63" t="s">
        <v>113</v>
      </c>
      <c r="E988" s="101" t="s">
        <v>138</v>
      </c>
      <c r="F988" s="101" t="s">
        <v>42</v>
      </c>
      <c r="G988" s="60" t="s">
        <v>94</v>
      </c>
      <c r="H988" s="8">
        <v>3</v>
      </c>
      <c r="I988" s="356">
        <v>241411.68</v>
      </c>
      <c r="J988" s="350">
        <f t="shared" si="39"/>
        <v>965646.72</v>
      </c>
      <c r="K988" s="286" t="s">
        <v>1481</v>
      </c>
      <c r="L988" s="67"/>
      <c r="M988" s="67"/>
      <c r="N988" s="67">
        <f t="shared" si="38"/>
        <v>0</v>
      </c>
      <c r="P988" s="67"/>
    </row>
    <row r="989" spans="1:16" s="10" customFormat="1" ht="22.5" hidden="1" customHeight="1" x14ac:dyDescent="0.25">
      <c r="A989" s="8">
        <v>986</v>
      </c>
      <c r="B989" s="9">
        <v>45191</v>
      </c>
      <c r="C989" s="58" t="s">
        <v>1719</v>
      </c>
      <c r="D989" s="63" t="s">
        <v>113</v>
      </c>
      <c r="E989" s="101" t="s">
        <v>138</v>
      </c>
      <c r="F989" s="101" t="s">
        <v>42</v>
      </c>
      <c r="G989" s="60" t="s">
        <v>94</v>
      </c>
      <c r="H989" s="8">
        <v>3</v>
      </c>
      <c r="I989" s="350">
        <v>70585.350000000006</v>
      </c>
      <c r="J989" s="350">
        <f t="shared" si="39"/>
        <v>282341.40000000002</v>
      </c>
      <c r="K989" s="286" t="s">
        <v>1481</v>
      </c>
      <c r="L989" s="67"/>
      <c r="M989" s="67"/>
      <c r="N989" s="67">
        <f t="shared" si="38"/>
        <v>0</v>
      </c>
      <c r="P989" s="67"/>
    </row>
    <row r="990" spans="1:16" s="10" customFormat="1" ht="22.5" customHeight="1" x14ac:dyDescent="0.25">
      <c r="A990" s="8">
        <v>987</v>
      </c>
      <c r="B990" s="9">
        <v>45191</v>
      </c>
      <c r="C990" s="58" t="s">
        <v>1484</v>
      </c>
      <c r="D990" s="89" t="s">
        <v>445</v>
      </c>
      <c r="E990" s="59">
        <v>1</v>
      </c>
      <c r="F990" s="59" t="s">
        <v>43</v>
      </c>
      <c r="G990" s="234" t="s">
        <v>1485</v>
      </c>
      <c r="H990" s="195" t="s">
        <v>695</v>
      </c>
      <c r="I990" s="350">
        <v>295000</v>
      </c>
      <c r="J990" s="350">
        <f t="shared" si="39"/>
        <v>295000</v>
      </c>
      <c r="K990" s="286" t="s">
        <v>1486</v>
      </c>
      <c r="L990" s="67"/>
      <c r="M990" s="67"/>
      <c r="N990" s="67">
        <f t="shared" si="38"/>
        <v>0</v>
      </c>
      <c r="P990" s="67"/>
    </row>
    <row r="991" spans="1:16" s="10" customFormat="1" ht="22.5" hidden="1" customHeight="1" x14ac:dyDescent="0.25">
      <c r="A991" s="8">
        <v>988</v>
      </c>
      <c r="B991" s="9">
        <v>45191</v>
      </c>
      <c r="C991" s="58" t="s">
        <v>23</v>
      </c>
      <c r="D991" s="89" t="s">
        <v>24</v>
      </c>
      <c r="E991" s="59">
        <v>2</v>
      </c>
      <c r="F991" s="142" t="s">
        <v>47</v>
      </c>
      <c r="G991" s="60" t="s">
        <v>1487</v>
      </c>
      <c r="H991" s="8">
        <v>5</v>
      </c>
      <c r="I991" s="350">
        <v>75000</v>
      </c>
      <c r="J991" s="350">
        <f t="shared" si="39"/>
        <v>150000</v>
      </c>
      <c r="K991" s="63" t="s">
        <v>1488</v>
      </c>
      <c r="L991" s="67"/>
      <c r="M991" s="67"/>
      <c r="N991" s="67">
        <f t="shared" si="38"/>
        <v>0</v>
      </c>
      <c r="P991" s="67"/>
    </row>
    <row r="992" spans="1:16" s="10" customFormat="1" ht="22.5" hidden="1" customHeight="1" x14ac:dyDescent="0.25">
      <c r="A992" s="8">
        <v>989</v>
      </c>
      <c r="B992" s="9">
        <v>45191</v>
      </c>
      <c r="C992" s="58" t="s">
        <v>529</v>
      </c>
      <c r="D992" s="63" t="s">
        <v>24</v>
      </c>
      <c r="E992" s="59">
        <v>2</v>
      </c>
      <c r="F992" s="142" t="s">
        <v>42</v>
      </c>
      <c r="G992" s="60" t="s">
        <v>1487</v>
      </c>
      <c r="H992" s="8">
        <v>5</v>
      </c>
      <c r="I992" s="350">
        <v>2625</v>
      </c>
      <c r="J992" s="350">
        <f t="shared" si="39"/>
        <v>5250</v>
      </c>
      <c r="K992" s="63" t="s">
        <v>1488</v>
      </c>
      <c r="L992" s="367">
        <f>SUM(J937:J992)</f>
        <v>36283608.669999994</v>
      </c>
      <c r="M992" s="367">
        <f>'[2]22 SEPTEMBER 2023'!$X$48</f>
        <v>36283608.670000002</v>
      </c>
      <c r="N992" s="367">
        <f t="shared" si="38"/>
        <v>0</v>
      </c>
      <c r="P992" s="67"/>
    </row>
    <row r="993" spans="1:16" s="10" customFormat="1" ht="22.5" hidden="1" customHeight="1" x14ac:dyDescent="0.25">
      <c r="A993" s="8">
        <v>990</v>
      </c>
      <c r="B993" s="9">
        <v>45192</v>
      </c>
      <c r="C993" s="57" t="s">
        <v>81</v>
      </c>
      <c r="D993" s="89" t="s">
        <v>72</v>
      </c>
      <c r="E993" s="59">
        <v>1.5</v>
      </c>
      <c r="F993" s="59" t="s">
        <v>41</v>
      </c>
      <c r="G993" s="109" t="s">
        <v>503</v>
      </c>
      <c r="H993" s="8" t="s">
        <v>493</v>
      </c>
      <c r="I993" s="350">
        <v>31000</v>
      </c>
      <c r="J993" s="350">
        <f t="shared" si="39"/>
        <v>46500</v>
      </c>
      <c r="K993" s="63"/>
      <c r="L993" s="67"/>
      <c r="M993" s="67"/>
      <c r="N993" s="67">
        <f t="shared" si="38"/>
        <v>0</v>
      </c>
      <c r="P993" s="67"/>
    </row>
    <row r="994" spans="1:16" s="10" customFormat="1" ht="22.5" hidden="1" customHeight="1" x14ac:dyDescent="0.25">
      <c r="A994" s="8">
        <v>991</v>
      </c>
      <c r="B994" s="9">
        <v>45192</v>
      </c>
      <c r="C994" s="58" t="s">
        <v>48</v>
      </c>
      <c r="D994" s="63" t="s">
        <v>20</v>
      </c>
      <c r="E994" s="59">
        <v>9</v>
      </c>
      <c r="F994" s="59" t="s">
        <v>41</v>
      </c>
      <c r="G994" s="109" t="s">
        <v>503</v>
      </c>
      <c r="H994" s="8" t="s">
        <v>493</v>
      </c>
      <c r="I994" s="350">
        <v>32100</v>
      </c>
      <c r="J994" s="350">
        <f t="shared" si="39"/>
        <v>288900</v>
      </c>
      <c r="K994" s="125"/>
      <c r="L994" s="67"/>
      <c r="M994" s="67"/>
      <c r="N994" s="67">
        <f t="shared" si="38"/>
        <v>0</v>
      </c>
      <c r="P994" s="67"/>
    </row>
    <row r="995" spans="1:16" s="10" customFormat="1" ht="22.5" customHeight="1" x14ac:dyDescent="0.25">
      <c r="A995" s="8">
        <v>992</v>
      </c>
      <c r="B995" s="9">
        <v>45192</v>
      </c>
      <c r="C995" s="58" t="s">
        <v>1489</v>
      </c>
      <c r="D995" s="63" t="s">
        <v>576</v>
      </c>
      <c r="E995" s="59">
        <v>1</v>
      </c>
      <c r="F995" s="59" t="s">
        <v>42</v>
      </c>
      <c r="G995" s="109" t="s">
        <v>473</v>
      </c>
      <c r="H995" s="8">
        <v>313</v>
      </c>
      <c r="I995" s="350">
        <v>100000</v>
      </c>
      <c r="J995" s="350">
        <f t="shared" si="39"/>
        <v>100000</v>
      </c>
      <c r="K995" s="125"/>
      <c r="L995" s="67"/>
      <c r="M995" s="67"/>
      <c r="N995" s="67">
        <f t="shared" si="38"/>
        <v>0</v>
      </c>
      <c r="P995" s="67"/>
    </row>
    <row r="996" spans="1:16" s="10" customFormat="1" ht="22.5" hidden="1" customHeight="1" x14ac:dyDescent="0.25">
      <c r="A996" s="8">
        <v>993</v>
      </c>
      <c r="B996" s="9">
        <v>45192</v>
      </c>
      <c r="C996" s="58" t="s">
        <v>58</v>
      </c>
      <c r="D996" s="63" t="s">
        <v>59</v>
      </c>
      <c r="E996" s="59">
        <v>2</v>
      </c>
      <c r="F996" s="59" t="s">
        <v>41</v>
      </c>
      <c r="G996" s="109" t="s">
        <v>67</v>
      </c>
      <c r="H996" s="8">
        <v>1</v>
      </c>
      <c r="I996" s="351">
        <v>29000</v>
      </c>
      <c r="J996" s="350">
        <f t="shared" si="39"/>
        <v>58000</v>
      </c>
      <c r="K996" s="125"/>
      <c r="L996" s="67"/>
      <c r="M996" s="67"/>
      <c r="N996" s="67">
        <f t="shared" si="38"/>
        <v>0</v>
      </c>
      <c r="P996" s="67"/>
    </row>
    <row r="997" spans="1:16" s="10" customFormat="1" ht="22.5" hidden="1" customHeight="1" x14ac:dyDescent="0.25">
      <c r="A997" s="8">
        <v>994</v>
      </c>
      <c r="B997" s="9">
        <v>45192</v>
      </c>
      <c r="C997" s="57" t="s">
        <v>81</v>
      </c>
      <c r="D997" s="89" t="s">
        <v>72</v>
      </c>
      <c r="E997" s="59">
        <v>3</v>
      </c>
      <c r="F997" s="59" t="s">
        <v>41</v>
      </c>
      <c r="G997" s="109" t="s">
        <v>67</v>
      </c>
      <c r="H997" s="8">
        <v>1</v>
      </c>
      <c r="I997" s="350">
        <v>31000</v>
      </c>
      <c r="J997" s="350">
        <f t="shared" si="39"/>
        <v>93000</v>
      </c>
      <c r="K997" s="125"/>
      <c r="L997" s="67"/>
      <c r="M997" s="67"/>
      <c r="N997" s="67">
        <f t="shared" si="38"/>
        <v>0</v>
      </c>
      <c r="P997" s="67"/>
    </row>
    <row r="998" spans="1:16" s="10" customFormat="1" ht="22.5" customHeight="1" x14ac:dyDescent="0.25">
      <c r="A998" s="8">
        <v>995</v>
      </c>
      <c r="B998" s="9">
        <v>45192</v>
      </c>
      <c r="C998" s="58" t="s">
        <v>761</v>
      </c>
      <c r="D998" s="63" t="s">
        <v>620</v>
      </c>
      <c r="E998" s="59">
        <v>20.5</v>
      </c>
      <c r="F998" s="59" t="s">
        <v>46</v>
      </c>
      <c r="G998" s="109" t="s">
        <v>1490</v>
      </c>
      <c r="H998" s="8">
        <v>141</v>
      </c>
      <c r="I998" s="350">
        <v>9269</v>
      </c>
      <c r="J998" s="350">
        <f t="shared" si="39"/>
        <v>190014.5</v>
      </c>
      <c r="K998" s="125"/>
      <c r="L998" s="67"/>
      <c r="M998" s="67"/>
      <c r="N998" s="67">
        <f t="shared" si="38"/>
        <v>0</v>
      </c>
      <c r="P998" s="67"/>
    </row>
    <row r="999" spans="1:16" s="10" customFormat="1" ht="22.5" customHeight="1" x14ac:dyDescent="0.25">
      <c r="A999" s="8">
        <v>996</v>
      </c>
      <c r="B999" s="9">
        <v>45192</v>
      </c>
      <c r="C999" s="58" t="s">
        <v>48</v>
      </c>
      <c r="D999" s="63" t="s">
        <v>20</v>
      </c>
      <c r="E999" s="59">
        <v>9</v>
      </c>
      <c r="F999" s="59" t="s">
        <v>41</v>
      </c>
      <c r="G999" s="109" t="s">
        <v>125</v>
      </c>
      <c r="H999" s="8">
        <v>110</v>
      </c>
      <c r="I999" s="350">
        <v>32100</v>
      </c>
      <c r="J999" s="350">
        <f t="shared" si="39"/>
        <v>288900</v>
      </c>
      <c r="K999" s="125" t="s">
        <v>1491</v>
      </c>
      <c r="L999" s="67"/>
      <c r="M999" s="67"/>
      <c r="N999" s="67">
        <f t="shared" si="38"/>
        <v>0</v>
      </c>
      <c r="P999" s="67"/>
    </row>
    <row r="1000" spans="1:16" s="10" customFormat="1" ht="22.5" customHeight="1" x14ac:dyDescent="0.25">
      <c r="A1000" s="8">
        <v>997</v>
      </c>
      <c r="B1000" s="9">
        <v>45192</v>
      </c>
      <c r="C1000" s="58" t="s">
        <v>100</v>
      </c>
      <c r="D1000" s="63" t="s">
        <v>29</v>
      </c>
      <c r="E1000" s="59">
        <v>1</v>
      </c>
      <c r="F1000" s="59" t="s">
        <v>42</v>
      </c>
      <c r="G1000" s="109" t="s">
        <v>125</v>
      </c>
      <c r="H1000" s="8">
        <v>110</v>
      </c>
      <c r="I1000" s="350">
        <v>94575</v>
      </c>
      <c r="J1000" s="350">
        <f t="shared" si="39"/>
        <v>94575</v>
      </c>
      <c r="K1000" s="125" t="s">
        <v>1491</v>
      </c>
      <c r="L1000" s="67"/>
      <c r="M1000" s="67"/>
      <c r="N1000" s="67">
        <f t="shared" si="38"/>
        <v>0</v>
      </c>
      <c r="P1000" s="67"/>
    </row>
    <row r="1001" spans="1:16" s="10" customFormat="1" ht="22.5" customHeight="1" x14ac:dyDescent="0.25">
      <c r="A1001" s="8">
        <v>998</v>
      </c>
      <c r="B1001" s="9">
        <v>45192</v>
      </c>
      <c r="C1001" s="58" t="s">
        <v>520</v>
      </c>
      <c r="D1001" s="63" t="s">
        <v>96</v>
      </c>
      <c r="E1001" s="59">
        <v>4</v>
      </c>
      <c r="F1001" s="59" t="s">
        <v>42</v>
      </c>
      <c r="G1001" s="109" t="s">
        <v>125</v>
      </c>
      <c r="H1001" s="8">
        <v>110</v>
      </c>
      <c r="I1001" s="350">
        <v>10000</v>
      </c>
      <c r="J1001" s="350">
        <f t="shared" si="39"/>
        <v>40000</v>
      </c>
      <c r="K1001" s="125" t="s">
        <v>1491</v>
      </c>
      <c r="L1001" s="67"/>
      <c r="M1001" s="67"/>
      <c r="N1001" s="67">
        <f t="shared" si="38"/>
        <v>0</v>
      </c>
      <c r="P1001" s="67"/>
    </row>
    <row r="1002" spans="1:16" s="10" customFormat="1" ht="22.5" customHeight="1" x14ac:dyDescent="0.25">
      <c r="A1002" s="8">
        <v>999</v>
      </c>
      <c r="B1002" s="9">
        <v>45192</v>
      </c>
      <c r="C1002" s="58" t="s">
        <v>586</v>
      </c>
      <c r="D1002" s="63" t="s">
        <v>27</v>
      </c>
      <c r="E1002" s="59">
        <v>1</v>
      </c>
      <c r="F1002" s="142" t="s">
        <v>42</v>
      </c>
      <c r="G1002" s="109" t="s">
        <v>125</v>
      </c>
      <c r="H1002" s="8">
        <v>110</v>
      </c>
      <c r="I1002" s="350">
        <v>43500</v>
      </c>
      <c r="J1002" s="350">
        <f t="shared" si="39"/>
        <v>43500</v>
      </c>
      <c r="K1002" s="125" t="s">
        <v>1491</v>
      </c>
      <c r="L1002" s="67"/>
      <c r="M1002" s="67"/>
      <c r="N1002" s="67">
        <f t="shared" si="38"/>
        <v>0</v>
      </c>
      <c r="P1002" s="67"/>
    </row>
    <row r="1003" spans="1:16" s="10" customFormat="1" ht="22.5" customHeight="1" x14ac:dyDescent="0.25">
      <c r="A1003" s="8">
        <v>1000</v>
      </c>
      <c r="B1003" s="9">
        <v>45192</v>
      </c>
      <c r="C1003" s="58" t="s">
        <v>56</v>
      </c>
      <c r="D1003" s="63" t="s">
        <v>28</v>
      </c>
      <c r="E1003" s="59">
        <v>0.3</v>
      </c>
      <c r="F1003" s="59" t="s">
        <v>41</v>
      </c>
      <c r="G1003" s="109" t="s">
        <v>125</v>
      </c>
      <c r="H1003" s="8">
        <v>110</v>
      </c>
      <c r="I1003" s="351">
        <v>86250</v>
      </c>
      <c r="J1003" s="350">
        <f t="shared" si="39"/>
        <v>25875</v>
      </c>
      <c r="K1003" s="125" t="s">
        <v>1491</v>
      </c>
      <c r="L1003" s="67"/>
      <c r="M1003" s="67"/>
      <c r="N1003" s="67">
        <f t="shared" si="38"/>
        <v>0</v>
      </c>
      <c r="P1003" s="67"/>
    </row>
    <row r="1004" spans="1:16" s="10" customFormat="1" ht="22.5" customHeight="1" x14ac:dyDescent="0.25">
      <c r="A1004" s="8">
        <v>1001</v>
      </c>
      <c r="B1004" s="9">
        <v>45192</v>
      </c>
      <c r="C1004" s="58" t="s">
        <v>1492</v>
      </c>
      <c r="D1004" s="63" t="s">
        <v>73</v>
      </c>
      <c r="E1004" s="101" t="s">
        <v>110</v>
      </c>
      <c r="F1004" s="101" t="s">
        <v>42</v>
      </c>
      <c r="G1004" s="109" t="s">
        <v>125</v>
      </c>
      <c r="H1004" s="8">
        <v>110</v>
      </c>
      <c r="I1004" s="356">
        <v>60000</v>
      </c>
      <c r="J1004" s="350">
        <f t="shared" si="39"/>
        <v>120000</v>
      </c>
      <c r="K1004" s="125" t="s">
        <v>1491</v>
      </c>
      <c r="L1004" s="67"/>
      <c r="M1004" s="67"/>
      <c r="N1004" s="67">
        <f t="shared" si="38"/>
        <v>0</v>
      </c>
      <c r="P1004" s="67"/>
    </row>
    <row r="1005" spans="1:16" s="10" customFormat="1" ht="22.5" customHeight="1" x14ac:dyDescent="0.25">
      <c r="A1005" s="8">
        <v>1002</v>
      </c>
      <c r="B1005" s="9">
        <v>45192</v>
      </c>
      <c r="C1005" s="57" t="s">
        <v>173</v>
      </c>
      <c r="D1005" s="339" t="s">
        <v>24</v>
      </c>
      <c r="E1005" s="100" t="s">
        <v>111</v>
      </c>
      <c r="F1005" s="101" t="s">
        <v>42</v>
      </c>
      <c r="G1005" s="109" t="s">
        <v>125</v>
      </c>
      <c r="H1005" s="8">
        <v>110</v>
      </c>
      <c r="I1005" s="353">
        <v>1650</v>
      </c>
      <c r="J1005" s="350">
        <f t="shared" si="39"/>
        <v>8250</v>
      </c>
      <c r="K1005" s="125"/>
      <c r="L1005" s="67"/>
      <c r="M1005" s="67"/>
      <c r="N1005" s="67">
        <f t="shared" si="38"/>
        <v>0</v>
      </c>
      <c r="P1005" s="67"/>
    </row>
    <row r="1006" spans="1:16" s="10" customFormat="1" ht="22.5" customHeight="1" x14ac:dyDescent="0.25">
      <c r="A1006" s="8">
        <v>1003</v>
      </c>
      <c r="B1006" s="9">
        <v>45192</v>
      </c>
      <c r="C1006" s="57" t="s">
        <v>1493</v>
      </c>
      <c r="D1006" s="63" t="s">
        <v>24</v>
      </c>
      <c r="E1006" s="59">
        <v>5</v>
      </c>
      <c r="F1006" s="142" t="s">
        <v>42</v>
      </c>
      <c r="G1006" s="109" t="s">
        <v>125</v>
      </c>
      <c r="H1006" s="8">
        <v>110</v>
      </c>
      <c r="I1006" s="350">
        <v>1000</v>
      </c>
      <c r="J1006" s="350">
        <f t="shared" si="39"/>
        <v>5000</v>
      </c>
      <c r="K1006" s="125"/>
      <c r="L1006" s="67"/>
      <c r="M1006" s="67"/>
      <c r="N1006" s="67">
        <f t="shared" si="38"/>
        <v>0</v>
      </c>
      <c r="P1006" s="67"/>
    </row>
    <row r="1007" spans="1:16" s="10" customFormat="1" ht="22.5" customHeight="1" x14ac:dyDescent="0.25">
      <c r="A1007" s="8">
        <v>1004</v>
      </c>
      <c r="B1007" s="9">
        <v>45192</v>
      </c>
      <c r="C1007" s="58" t="s">
        <v>1494</v>
      </c>
      <c r="D1007" s="63" t="s">
        <v>576</v>
      </c>
      <c r="E1007" s="59">
        <v>1</v>
      </c>
      <c r="F1007" s="59" t="s">
        <v>42</v>
      </c>
      <c r="G1007" s="109" t="s">
        <v>105</v>
      </c>
      <c r="H1007" s="8" t="s">
        <v>696</v>
      </c>
      <c r="I1007" s="354">
        <v>80000</v>
      </c>
      <c r="J1007" s="350">
        <f t="shared" si="39"/>
        <v>80000</v>
      </c>
      <c r="K1007" s="125" t="s">
        <v>811</v>
      </c>
      <c r="L1007" s="67"/>
      <c r="M1007" s="67"/>
      <c r="N1007" s="67">
        <f t="shared" si="38"/>
        <v>0</v>
      </c>
      <c r="P1007" s="67"/>
    </row>
    <row r="1008" spans="1:16" s="10" customFormat="1" ht="22.5" hidden="1" customHeight="1" x14ac:dyDescent="0.25">
      <c r="A1008" s="8">
        <v>1005</v>
      </c>
      <c r="B1008" s="9">
        <v>45192</v>
      </c>
      <c r="C1008" s="58" t="s">
        <v>1495</v>
      </c>
      <c r="D1008" s="63" t="s">
        <v>123</v>
      </c>
      <c r="E1008" s="59">
        <v>1</v>
      </c>
      <c r="F1008" s="59" t="s">
        <v>42</v>
      </c>
      <c r="G1008" s="109" t="s">
        <v>18</v>
      </c>
      <c r="H1008" s="8">
        <v>0</v>
      </c>
      <c r="I1008" s="354">
        <v>25000</v>
      </c>
      <c r="J1008" s="350">
        <f t="shared" si="39"/>
        <v>25000</v>
      </c>
      <c r="K1008" s="125"/>
      <c r="L1008" s="67"/>
      <c r="M1008" s="67"/>
      <c r="N1008" s="67">
        <f t="shared" si="38"/>
        <v>0</v>
      </c>
      <c r="P1008" s="67"/>
    </row>
    <row r="1009" spans="1:16" s="10" customFormat="1" ht="22.5" hidden="1" customHeight="1" x14ac:dyDescent="0.25">
      <c r="A1009" s="8">
        <v>1006</v>
      </c>
      <c r="B1009" s="9">
        <v>45192</v>
      </c>
      <c r="C1009" s="58" t="s">
        <v>525</v>
      </c>
      <c r="D1009" s="63" t="s">
        <v>117</v>
      </c>
      <c r="E1009" s="59">
        <v>8</v>
      </c>
      <c r="F1009" s="59" t="s">
        <v>46</v>
      </c>
      <c r="G1009" s="109" t="s">
        <v>18</v>
      </c>
      <c r="H1009" s="8">
        <v>0</v>
      </c>
      <c r="I1009" s="350">
        <v>12500</v>
      </c>
      <c r="J1009" s="350">
        <f t="shared" si="39"/>
        <v>100000</v>
      </c>
      <c r="K1009" s="125"/>
      <c r="L1009" s="67"/>
      <c r="M1009" s="67"/>
      <c r="N1009" s="67">
        <f t="shared" si="38"/>
        <v>0</v>
      </c>
      <c r="P1009" s="67"/>
    </row>
    <row r="1010" spans="1:16" s="10" customFormat="1" ht="22.5" customHeight="1" x14ac:dyDescent="0.25">
      <c r="A1010" s="8">
        <v>1007</v>
      </c>
      <c r="B1010" s="9">
        <v>45192</v>
      </c>
      <c r="C1010" s="58" t="s">
        <v>1496</v>
      </c>
      <c r="D1010" s="63" t="s">
        <v>50</v>
      </c>
      <c r="E1010" s="59">
        <v>2</v>
      </c>
      <c r="F1010" s="59" t="s">
        <v>42</v>
      </c>
      <c r="G1010" s="109" t="s">
        <v>19</v>
      </c>
      <c r="H1010" s="8">
        <v>102</v>
      </c>
      <c r="I1010" s="350">
        <v>5000</v>
      </c>
      <c r="J1010" s="350">
        <f t="shared" si="39"/>
        <v>10000</v>
      </c>
      <c r="K1010" s="125"/>
      <c r="L1010" s="67"/>
      <c r="M1010" s="67"/>
      <c r="N1010" s="67">
        <f t="shared" si="38"/>
        <v>0</v>
      </c>
      <c r="P1010" s="67"/>
    </row>
    <row r="1011" spans="1:16" s="10" customFormat="1" ht="22.5" customHeight="1" x14ac:dyDescent="0.25">
      <c r="A1011" s="8">
        <v>1008</v>
      </c>
      <c r="B1011" s="9">
        <v>45192</v>
      </c>
      <c r="C1011" s="58" t="s">
        <v>1497</v>
      </c>
      <c r="D1011" s="89" t="s">
        <v>50</v>
      </c>
      <c r="E1011" s="59">
        <v>2</v>
      </c>
      <c r="F1011" s="59" t="s">
        <v>42</v>
      </c>
      <c r="G1011" s="109" t="s">
        <v>19</v>
      </c>
      <c r="H1011" s="8">
        <v>102</v>
      </c>
      <c r="I1011" s="350">
        <v>2500</v>
      </c>
      <c r="J1011" s="350">
        <f t="shared" si="39"/>
        <v>5000</v>
      </c>
      <c r="K1011" s="125"/>
      <c r="L1011" s="67"/>
      <c r="M1011" s="67"/>
      <c r="N1011" s="67">
        <f t="shared" si="38"/>
        <v>0</v>
      </c>
      <c r="P1011" s="67"/>
    </row>
    <row r="1012" spans="1:16" s="10" customFormat="1" ht="22.5" customHeight="1" x14ac:dyDescent="0.25">
      <c r="A1012" s="8">
        <v>1009</v>
      </c>
      <c r="B1012" s="9">
        <v>45192</v>
      </c>
      <c r="C1012" s="57" t="s">
        <v>1498</v>
      </c>
      <c r="D1012" s="89" t="s">
        <v>456</v>
      </c>
      <c r="E1012" s="59">
        <v>1</v>
      </c>
      <c r="F1012" s="174" t="s">
        <v>42</v>
      </c>
      <c r="G1012" s="109" t="s">
        <v>106</v>
      </c>
      <c r="H1012" s="8">
        <v>119</v>
      </c>
      <c r="I1012" s="350">
        <v>175000</v>
      </c>
      <c r="J1012" s="350">
        <f t="shared" si="39"/>
        <v>175000</v>
      </c>
      <c r="K1012" s="125"/>
      <c r="L1012" s="67"/>
      <c r="M1012" s="67"/>
      <c r="N1012" s="67">
        <f t="shared" si="38"/>
        <v>0</v>
      </c>
      <c r="P1012" s="67"/>
    </row>
    <row r="1013" spans="1:16" s="10" customFormat="1" ht="22.5" customHeight="1" x14ac:dyDescent="0.25">
      <c r="A1013" s="8">
        <v>1010</v>
      </c>
      <c r="B1013" s="9">
        <v>45192</v>
      </c>
      <c r="C1013" s="58" t="s">
        <v>1499</v>
      </c>
      <c r="D1013" s="89" t="s">
        <v>456</v>
      </c>
      <c r="E1013" s="8">
        <v>1</v>
      </c>
      <c r="F1013" s="59" t="s">
        <v>42</v>
      </c>
      <c r="G1013" s="109" t="s">
        <v>106</v>
      </c>
      <c r="H1013" s="8">
        <v>119</v>
      </c>
      <c r="I1013" s="350">
        <v>75000</v>
      </c>
      <c r="J1013" s="350">
        <f t="shared" si="39"/>
        <v>75000</v>
      </c>
      <c r="K1013" s="125"/>
      <c r="L1013" s="67"/>
      <c r="M1013" s="67"/>
      <c r="N1013" s="67">
        <f t="shared" si="38"/>
        <v>0</v>
      </c>
      <c r="P1013" s="67"/>
    </row>
    <row r="1014" spans="1:16" s="10" customFormat="1" ht="22.5" customHeight="1" x14ac:dyDescent="0.25">
      <c r="A1014" s="8">
        <v>1011</v>
      </c>
      <c r="B1014" s="9">
        <v>45192</v>
      </c>
      <c r="C1014" s="62" t="s">
        <v>1500</v>
      </c>
      <c r="D1014" s="89" t="s">
        <v>456</v>
      </c>
      <c r="E1014" s="59">
        <v>1</v>
      </c>
      <c r="F1014" s="59" t="s">
        <v>42</v>
      </c>
      <c r="G1014" s="109" t="s">
        <v>106</v>
      </c>
      <c r="H1014" s="8">
        <v>119</v>
      </c>
      <c r="I1014" s="350">
        <v>50000</v>
      </c>
      <c r="J1014" s="350">
        <f t="shared" si="39"/>
        <v>50000</v>
      </c>
      <c r="K1014" s="125"/>
      <c r="L1014" s="67"/>
      <c r="M1014" s="67"/>
      <c r="N1014" s="67">
        <f t="shared" si="38"/>
        <v>0</v>
      </c>
      <c r="P1014" s="67"/>
    </row>
    <row r="1015" spans="1:16" s="10" customFormat="1" ht="22.5" hidden="1" customHeight="1" x14ac:dyDescent="0.25">
      <c r="A1015" s="8">
        <v>1012</v>
      </c>
      <c r="B1015" s="9">
        <v>45192</v>
      </c>
      <c r="C1015" s="58" t="s">
        <v>529</v>
      </c>
      <c r="D1015" s="63" t="s">
        <v>24</v>
      </c>
      <c r="E1015" s="59">
        <v>1</v>
      </c>
      <c r="F1015" s="142" t="s">
        <v>42</v>
      </c>
      <c r="G1015" s="109" t="s">
        <v>1011</v>
      </c>
      <c r="H1015" s="8">
        <v>2</v>
      </c>
      <c r="I1015" s="350">
        <v>2625</v>
      </c>
      <c r="J1015" s="350">
        <f t="shared" si="39"/>
        <v>2625</v>
      </c>
      <c r="K1015" s="63"/>
      <c r="L1015" s="67"/>
      <c r="M1015" s="67"/>
      <c r="N1015" s="67">
        <f t="shared" si="38"/>
        <v>0</v>
      </c>
      <c r="P1015" s="67"/>
    </row>
    <row r="1016" spans="1:16" s="10" customFormat="1" ht="22.5" customHeight="1" x14ac:dyDescent="0.25">
      <c r="A1016" s="8">
        <v>1013</v>
      </c>
      <c r="B1016" s="9">
        <v>45192</v>
      </c>
      <c r="C1016" s="58" t="s">
        <v>48</v>
      </c>
      <c r="D1016" s="63" t="s">
        <v>20</v>
      </c>
      <c r="E1016" s="59">
        <v>3</v>
      </c>
      <c r="F1016" s="59" t="s">
        <v>41</v>
      </c>
      <c r="G1016" s="109" t="s">
        <v>34</v>
      </c>
      <c r="H1016" s="8">
        <v>404</v>
      </c>
      <c r="I1016" s="350">
        <v>32100</v>
      </c>
      <c r="J1016" s="350">
        <f t="shared" si="39"/>
        <v>96300</v>
      </c>
      <c r="K1016" s="63"/>
      <c r="L1016" s="67"/>
      <c r="M1016" s="67"/>
      <c r="N1016" s="67">
        <f t="shared" si="38"/>
        <v>0</v>
      </c>
      <c r="P1016" s="67"/>
    </row>
    <row r="1017" spans="1:16" s="10" customFormat="1" ht="22.5" customHeight="1" x14ac:dyDescent="0.25">
      <c r="A1017" s="8">
        <v>1014</v>
      </c>
      <c r="B1017" s="9">
        <v>45192</v>
      </c>
      <c r="C1017" s="58" t="s">
        <v>580</v>
      </c>
      <c r="D1017" s="63" t="s">
        <v>134</v>
      </c>
      <c r="E1017" s="59">
        <v>1</v>
      </c>
      <c r="F1017" s="59" t="s">
        <v>39</v>
      </c>
      <c r="G1017" s="109" t="s">
        <v>33</v>
      </c>
      <c r="H1017" s="8">
        <v>103</v>
      </c>
      <c r="I1017" s="350">
        <v>202500</v>
      </c>
      <c r="J1017" s="350">
        <f t="shared" si="39"/>
        <v>202500</v>
      </c>
      <c r="K1017" s="63" t="s">
        <v>1501</v>
      </c>
      <c r="L1017" s="67"/>
      <c r="M1017" s="67"/>
      <c r="N1017" s="67">
        <f t="shared" si="38"/>
        <v>0</v>
      </c>
      <c r="P1017" s="67"/>
    </row>
    <row r="1018" spans="1:16" s="10" customFormat="1" ht="22.5" customHeight="1" x14ac:dyDescent="0.25">
      <c r="A1018" s="8">
        <v>1015</v>
      </c>
      <c r="B1018" s="9">
        <v>45192</v>
      </c>
      <c r="C1018" s="58" t="s">
        <v>92</v>
      </c>
      <c r="D1018" s="63" t="s">
        <v>99</v>
      </c>
      <c r="E1018" s="59">
        <v>1</v>
      </c>
      <c r="F1018" s="59" t="s">
        <v>42</v>
      </c>
      <c r="G1018" s="109" t="s">
        <v>33</v>
      </c>
      <c r="H1018" s="8">
        <v>103</v>
      </c>
      <c r="I1018" s="350">
        <v>186000</v>
      </c>
      <c r="J1018" s="350">
        <f t="shared" si="39"/>
        <v>186000</v>
      </c>
      <c r="K1018" s="63" t="s">
        <v>1501</v>
      </c>
      <c r="L1018" s="67"/>
      <c r="M1018" s="67"/>
      <c r="N1018" s="67">
        <f t="shared" si="38"/>
        <v>0</v>
      </c>
      <c r="P1018" s="67"/>
    </row>
    <row r="1019" spans="1:16" s="10" customFormat="1" ht="22.5" customHeight="1" x14ac:dyDescent="0.25">
      <c r="A1019" s="8">
        <v>1016</v>
      </c>
      <c r="B1019" s="9">
        <v>45192</v>
      </c>
      <c r="C1019" s="58" t="s">
        <v>676</v>
      </c>
      <c r="D1019" s="63" t="s">
        <v>149</v>
      </c>
      <c r="E1019" s="59">
        <v>1</v>
      </c>
      <c r="F1019" s="59" t="s">
        <v>42</v>
      </c>
      <c r="G1019" s="109" t="s">
        <v>33</v>
      </c>
      <c r="H1019" s="8">
        <v>103</v>
      </c>
      <c r="I1019" s="350">
        <v>31500</v>
      </c>
      <c r="J1019" s="350">
        <f t="shared" si="39"/>
        <v>31500</v>
      </c>
      <c r="K1019" s="63" t="s">
        <v>1501</v>
      </c>
      <c r="L1019" s="67"/>
      <c r="M1019" s="67"/>
      <c r="N1019" s="67">
        <f t="shared" si="38"/>
        <v>0</v>
      </c>
      <c r="P1019" s="67"/>
    </row>
    <row r="1020" spans="1:16" s="10" customFormat="1" ht="22.5" customHeight="1" x14ac:dyDescent="0.25">
      <c r="A1020" s="8">
        <v>1017</v>
      </c>
      <c r="B1020" s="9">
        <v>45192</v>
      </c>
      <c r="C1020" s="58" t="s">
        <v>677</v>
      </c>
      <c r="D1020" s="63" t="s">
        <v>361</v>
      </c>
      <c r="E1020" s="101" t="s">
        <v>109</v>
      </c>
      <c r="F1020" s="59" t="s">
        <v>42</v>
      </c>
      <c r="G1020" s="109" t="s">
        <v>33</v>
      </c>
      <c r="H1020" s="8">
        <v>103</v>
      </c>
      <c r="I1020" s="356">
        <v>37500</v>
      </c>
      <c r="J1020" s="350">
        <f t="shared" si="39"/>
        <v>37500</v>
      </c>
      <c r="K1020" s="63" t="s">
        <v>1501</v>
      </c>
      <c r="L1020" s="67"/>
      <c r="M1020" s="67"/>
      <c r="N1020" s="67">
        <f t="shared" si="38"/>
        <v>0</v>
      </c>
      <c r="P1020" s="67"/>
    </row>
    <row r="1021" spans="1:16" s="10" customFormat="1" ht="22.5" customHeight="1" x14ac:dyDescent="0.25">
      <c r="A1021" s="8">
        <v>1018</v>
      </c>
      <c r="B1021" s="9">
        <v>45192</v>
      </c>
      <c r="C1021" s="58" t="s">
        <v>460</v>
      </c>
      <c r="D1021" s="63" t="s">
        <v>456</v>
      </c>
      <c r="E1021" s="59">
        <v>1</v>
      </c>
      <c r="F1021" s="59" t="s">
        <v>42</v>
      </c>
      <c r="G1021" s="109" t="s">
        <v>121</v>
      </c>
      <c r="H1021" s="8">
        <v>303</v>
      </c>
      <c r="I1021" s="350">
        <v>550000</v>
      </c>
      <c r="J1021" s="350">
        <f t="shared" si="39"/>
        <v>550000</v>
      </c>
      <c r="K1021" s="63" t="s">
        <v>1502</v>
      </c>
      <c r="L1021" s="67"/>
      <c r="M1021" s="67"/>
      <c r="N1021" s="67">
        <f t="shared" si="38"/>
        <v>0</v>
      </c>
      <c r="P1021" s="67"/>
    </row>
    <row r="1022" spans="1:16" s="10" customFormat="1" ht="22.5" customHeight="1" x14ac:dyDescent="0.25">
      <c r="A1022" s="8">
        <v>1019</v>
      </c>
      <c r="B1022" s="9">
        <v>45192</v>
      </c>
      <c r="C1022" s="58" t="s">
        <v>1151</v>
      </c>
      <c r="D1022" s="63" t="s">
        <v>1503</v>
      </c>
      <c r="E1022" s="59">
        <v>1</v>
      </c>
      <c r="F1022" s="59" t="s">
        <v>206</v>
      </c>
      <c r="G1022" s="109" t="s">
        <v>16</v>
      </c>
      <c r="H1022" s="8" t="s">
        <v>700</v>
      </c>
      <c r="I1022" s="350">
        <v>1400000</v>
      </c>
      <c r="J1022" s="350">
        <f t="shared" si="39"/>
        <v>1400000</v>
      </c>
      <c r="K1022" s="63" t="s">
        <v>1504</v>
      </c>
      <c r="L1022" s="343" t="s">
        <v>1840</v>
      </c>
      <c r="M1022" s="67"/>
      <c r="N1022" s="67" t="e">
        <f t="shared" si="38"/>
        <v>#VALUE!</v>
      </c>
      <c r="P1022" s="67"/>
    </row>
    <row r="1023" spans="1:16" s="10" customFormat="1" ht="22.5" customHeight="1" x14ac:dyDescent="0.25">
      <c r="A1023" s="8">
        <v>1020</v>
      </c>
      <c r="B1023" s="9">
        <v>45192</v>
      </c>
      <c r="C1023" s="58" t="s">
        <v>1460</v>
      </c>
      <c r="D1023" s="63" t="s">
        <v>96</v>
      </c>
      <c r="E1023" s="59">
        <v>1</v>
      </c>
      <c r="F1023" s="59" t="s">
        <v>42</v>
      </c>
      <c r="G1023" s="109" t="s">
        <v>171</v>
      </c>
      <c r="H1023" s="8">
        <v>112</v>
      </c>
      <c r="I1023" s="350">
        <v>190000</v>
      </c>
      <c r="J1023" s="350">
        <f t="shared" si="39"/>
        <v>190000</v>
      </c>
      <c r="K1023" s="63" t="s">
        <v>1505</v>
      </c>
      <c r="L1023" s="67"/>
      <c r="M1023" s="67"/>
      <c r="N1023" s="67">
        <f t="shared" ref="N1023:N1086" si="40">L1023-M1023</f>
        <v>0</v>
      </c>
      <c r="P1023" s="67"/>
    </row>
    <row r="1024" spans="1:16" s="10" customFormat="1" ht="22.5" customHeight="1" x14ac:dyDescent="0.25">
      <c r="A1024" s="8">
        <v>1021</v>
      </c>
      <c r="B1024" s="9">
        <v>45192</v>
      </c>
      <c r="C1024" s="58" t="s">
        <v>82</v>
      </c>
      <c r="D1024" s="63" t="s">
        <v>107</v>
      </c>
      <c r="E1024" s="59">
        <v>1</v>
      </c>
      <c r="F1024" s="59" t="s">
        <v>42</v>
      </c>
      <c r="G1024" s="109" t="s">
        <v>16</v>
      </c>
      <c r="H1024" s="8" t="s">
        <v>700</v>
      </c>
      <c r="I1024" s="350">
        <v>90675</v>
      </c>
      <c r="J1024" s="350">
        <f t="shared" si="39"/>
        <v>90675</v>
      </c>
      <c r="K1024" s="63"/>
      <c r="L1024" s="67"/>
      <c r="M1024" s="67"/>
      <c r="N1024" s="67">
        <f t="shared" si="40"/>
        <v>0</v>
      </c>
      <c r="P1024" s="67"/>
    </row>
    <row r="1025" spans="1:16" s="10" customFormat="1" ht="22.5" customHeight="1" x14ac:dyDescent="0.25">
      <c r="A1025" s="8">
        <v>1022</v>
      </c>
      <c r="B1025" s="9">
        <v>45192</v>
      </c>
      <c r="C1025" s="58" t="s">
        <v>76</v>
      </c>
      <c r="D1025" s="63" t="s">
        <v>66</v>
      </c>
      <c r="E1025" s="59">
        <v>1</v>
      </c>
      <c r="F1025" s="59" t="s">
        <v>42</v>
      </c>
      <c r="G1025" s="109" t="s">
        <v>16</v>
      </c>
      <c r="H1025" s="8" t="s">
        <v>700</v>
      </c>
      <c r="I1025" s="350">
        <v>39000</v>
      </c>
      <c r="J1025" s="350">
        <f t="shared" si="39"/>
        <v>39000</v>
      </c>
      <c r="K1025" s="63"/>
      <c r="L1025" s="67"/>
      <c r="M1025" s="67"/>
      <c r="N1025" s="67">
        <f t="shared" si="40"/>
        <v>0</v>
      </c>
      <c r="P1025" s="67"/>
    </row>
    <row r="1026" spans="1:16" s="10" customFormat="1" ht="22.5" customHeight="1" x14ac:dyDescent="0.25">
      <c r="A1026" s="8">
        <v>1023</v>
      </c>
      <c r="B1026" s="9">
        <v>45192</v>
      </c>
      <c r="C1026" s="58" t="s">
        <v>140</v>
      </c>
      <c r="D1026" s="63" t="s">
        <v>141</v>
      </c>
      <c r="E1026" s="101" t="s">
        <v>109</v>
      </c>
      <c r="F1026" s="101" t="s">
        <v>42</v>
      </c>
      <c r="G1026" s="109" t="s">
        <v>16</v>
      </c>
      <c r="H1026" s="8" t="s">
        <v>700</v>
      </c>
      <c r="I1026" s="356">
        <v>220000</v>
      </c>
      <c r="J1026" s="350">
        <f t="shared" si="39"/>
        <v>220000</v>
      </c>
      <c r="K1026" s="63"/>
      <c r="L1026" s="67"/>
      <c r="M1026" s="67"/>
      <c r="N1026" s="67">
        <f t="shared" si="40"/>
        <v>0</v>
      </c>
      <c r="P1026" s="67"/>
    </row>
    <row r="1027" spans="1:16" s="10" customFormat="1" ht="22.5" hidden="1" customHeight="1" x14ac:dyDescent="0.25">
      <c r="A1027" s="8">
        <v>1024</v>
      </c>
      <c r="B1027" s="9">
        <v>45192</v>
      </c>
      <c r="C1027" s="57" t="s">
        <v>1506</v>
      </c>
      <c r="D1027" s="63" t="s">
        <v>621</v>
      </c>
      <c r="E1027" s="59">
        <v>1</v>
      </c>
      <c r="F1027" s="142" t="s">
        <v>42</v>
      </c>
      <c r="G1027" s="109" t="s">
        <v>22</v>
      </c>
      <c r="H1027" s="8">
        <v>1</v>
      </c>
      <c r="I1027" s="350">
        <v>75000</v>
      </c>
      <c r="J1027" s="350">
        <f t="shared" si="39"/>
        <v>75000</v>
      </c>
      <c r="K1027" s="63"/>
      <c r="L1027" s="67"/>
      <c r="M1027" s="67"/>
      <c r="N1027" s="67">
        <f t="shared" si="40"/>
        <v>0</v>
      </c>
      <c r="P1027" s="67"/>
    </row>
    <row r="1028" spans="1:16" s="10" customFormat="1" ht="22.5" hidden="1" customHeight="1" x14ac:dyDescent="0.25">
      <c r="A1028" s="8">
        <v>1025</v>
      </c>
      <c r="B1028" s="9">
        <v>45192</v>
      </c>
      <c r="C1028" s="57" t="s">
        <v>1506</v>
      </c>
      <c r="D1028" s="63" t="s">
        <v>621</v>
      </c>
      <c r="E1028" s="59">
        <v>1</v>
      </c>
      <c r="F1028" s="142" t="s">
        <v>42</v>
      </c>
      <c r="G1028" s="109" t="s">
        <v>448</v>
      </c>
      <c r="H1028" s="8">
        <v>2</v>
      </c>
      <c r="I1028" s="350">
        <v>75000</v>
      </c>
      <c r="J1028" s="350">
        <f t="shared" si="39"/>
        <v>75000</v>
      </c>
      <c r="K1028" s="63"/>
      <c r="L1028" s="67"/>
      <c r="M1028" s="67"/>
      <c r="N1028" s="67">
        <f t="shared" si="40"/>
        <v>0</v>
      </c>
      <c r="P1028" s="67"/>
    </row>
    <row r="1029" spans="1:16" s="10" customFormat="1" ht="22.5" hidden="1" customHeight="1" x14ac:dyDescent="0.25">
      <c r="A1029" s="8">
        <v>1026</v>
      </c>
      <c r="B1029" s="9">
        <v>45192</v>
      </c>
      <c r="C1029" s="58" t="s">
        <v>784</v>
      </c>
      <c r="D1029" s="63" t="s">
        <v>1507</v>
      </c>
      <c r="E1029" s="59">
        <v>1</v>
      </c>
      <c r="F1029" s="59" t="s">
        <v>43</v>
      </c>
      <c r="G1029" s="60" t="s">
        <v>142</v>
      </c>
      <c r="H1029" s="8">
        <v>107</v>
      </c>
      <c r="I1029" s="350">
        <v>4250000</v>
      </c>
      <c r="J1029" s="350">
        <f t="shared" si="39"/>
        <v>4250000</v>
      </c>
      <c r="K1029" s="286" t="s">
        <v>1508</v>
      </c>
      <c r="L1029" s="67"/>
      <c r="M1029" s="67"/>
      <c r="N1029" s="67">
        <f t="shared" si="40"/>
        <v>0</v>
      </c>
      <c r="P1029" s="67"/>
    </row>
    <row r="1030" spans="1:16" s="10" customFormat="1" ht="22.5" hidden="1" customHeight="1" x14ac:dyDescent="0.25">
      <c r="A1030" s="8">
        <v>1027</v>
      </c>
      <c r="B1030" s="9">
        <v>45192</v>
      </c>
      <c r="C1030" s="58" t="s">
        <v>784</v>
      </c>
      <c r="D1030" s="63" t="s">
        <v>1509</v>
      </c>
      <c r="E1030" s="59">
        <v>1</v>
      </c>
      <c r="F1030" s="59" t="s">
        <v>43</v>
      </c>
      <c r="G1030" s="60" t="s">
        <v>142</v>
      </c>
      <c r="H1030" s="8">
        <v>107</v>
      </c>
      <c r="I1030" s="350">
        <v>4250000</v>
      </c>
      <c r="J1030" s="350">
        <f t="shared" si="39"/>
        <v>4250000</v>
      </c>
      <c r="K1030" s="286" t="s">
        <v>1508</v>
      </c>
      <c r="L1030" s="67"/>
      <c r="M1030" s="67"/>
      <c r="N1030" s="67">
        <f t="shared" si="40"/>
        <v>0</v>
      </c>
      <c r="P1030" s="67"/>
    </row>
    <row r="1031" spans="1:16" s="10" customFormat="1" ht="22.5" hidden="1" customHeight="1" x14ac:dyDescent="0.25">
      <c r="A1031" s="8">
        <v>1028</v>
      </c>
      <c r="B1031" s="9">
        <v>45192</v>
      </c>
      <c r="C1031" s="193" t="s">
        <v>1510</v>
      </c>
      <c r="D1031" s="198" t="s">
        <v>1511</v>
      </c>
      <c r="E1031" s="8">
        <v>1</v>
      </c>
      <c r="F1031" s="8" t="s">
        <v>43</v>
      </c>
      <c r="G1031" s="194" t="s">
        <v>1512</v>
      </c>
      <c r="H1031" s="8">
        <v>4</v>
      </c>
      <c r="I1031" s="355">
        <v>0</v>
      </c>
      <c r="J1031" s="355">
        <f t="shared" si="39"/>
        <v>0</v>
      </c>
      <c r="K1031" s="287" t="s">
        <v>1508</v>
      </c>
      <c r="L1031" s="67"/>
      <c r="M1031" s="67"/>
      <c r="N1031" s="67">
        <f t="shared" si="40"/>
        <v>0</v>
      </c>
      <c r="P1031" s="67"/>
    </row>
    <row r="1032" spans="1:16" s="10" customFormat="1" ht="22.5" hidden="1" customHeight="1" x14ac:dyDescent="0.25">
      <c r="A1032" s="8">
        <v>1029</v>
      </c>
      <c r="B1032" s="9">
        <v>45192</v>
      </c>
      <c r="C1032" s="58" t="s">
        <v>529</v>
      </c>
      <c r="D1032" s="63" t="s">
        <v>24</v>
      </c>
      <c r="E1032" s="59">
        <v>3</v>
      </c>
      <c r="F1032" s="142" t="s">
        <v>42</v>
      </c>
      <c r="G1032" s="60" t="s">
        <v>1487</v>
      </c>
      <c r="H1032" s="8">
        <v>5</v>
      </c>
      <c r="I1032" s="350">
        <v>2625</v>
      </c>
      <c r="J1032" s="350">
        <f t="shared" si="39"/>
        <v>7875</v>
      </c>
      <c r="K1032" s="63" t="s">
        <v>1488</v>
      </c>
      <c r="L1032" s="67"/>
      <c r="M1032" s="67"/>
      <c r="N1032" s="67">
        <f t="shared" si="40"/>
        <v>0</v>
      </c>
      <c r="P1032" s="67"/>
    </row>
    <row r="1033" spans="1:16" s="10" customFormat="1" ht="22.5" hidden="1" customHeight="1" x14ac:dyDescent="0.25">
      <c r="A1033" s="8">
        <v>1030</v>
      </c>
      <c r="B1033" s="9">
        <v>45192</v>
      </c>
      <c r="C1033" s="58" t="s">
        <v>23</v>
      </c>
      <c r="D1033" s="89" t="s">
        <v>24</v>
      </c>
      <c r="E1033" s="59">
        <v>1</v>
      </c>
      <c r="F1033" s="142" t="s">
        <v>47</v>
      </c>
      <c r="G1033" s="60" t="s">
        <v>1487</v>
      </c>
      <c r="H1033" s="8">
        <v>5</v>
      </c>
      <c r="I1033" s="350">
        <v>75000</v>
      </c>
      <c r="J1033" s="350">
        <f t="shared" si="39"/>
        <v>75000</v>
      </c>
      <c r="K1033" s="63" t="s">
        <v>1488</v>
      </c>
      <c r="L1033" s="67"/>
      <c r="M1033" s="67"/>
      <c r="N1033" s="67">
        <f t="shared" si="40"/>
        <v>0</v>
      </c>
      <c r="P1033" s="67"/>
    </row>
    <row r="1034" spans="1:16" s="10" customFormat="1" ht="22.5" hidden="1" customHeight="1" x14ac:dyDescent="0.25">
      <c r="A1034" s="8">
        <v>1031</v>
      </c>
      <c r="B1034" s="9">
        <v>45192</v>
      </c>
      <c r="C1034" s="58" t="s">
        <v>567</v>
      </c>
      <c r="D1034" s="63" t="s">
        <v>1424</v>
      </c>
      <c r="E1034" s="59">
        <v>5</v>
      </c>
      <c r="F1034" s="59" t="s">
        <v>42</v>
      </c>
      <c r="G1034" s="60" t="s">
        <v>1513</v>
      </c>
      <c r="H1034" s="8">
        <v>13</v>
      </c>
      <c r="I1034" s="350">
        <v>328500</v>
      </c>
      <c r="J1034" s="350">
        <f t="shared" si="39"/>
        <v>1642500</v>
      </c>
      <c r="K1034" s="286" t="s">
        <v>1514</v>
      </c>
      <c r="L1034" s="67"/>
      <c r="M1034" s="67"/>
      <c r="N1034" s="67">
        <f t="shared" si="40"/>
        <v>0</v>
      </c>
      <c r="P1034" s="67"/>
    </row>
    <row r="1035" spans="1:16" s="10" customFormat="1" ht="22.5" hidden="1" customHeight="1" x14ac:dyDescent="0.25">
      <c r="A1035" s="8">
        <v>1032</v>
      </c>
      <c r="B1035" s="9">
        <v>45192</v>
      </c>
      <c r="C1035" s="58" t="s">
        <v>1515</v>
      </c>
      <c r="D1035" s="63" t="s">
        <v>1424</v>
      </c>
      <c r="E1035" s="59">
        <v>5</v>
      </c>
      <c r="F1035" s="59" t="s">
        <v>42</v>
      </c>
      <c r="G1035" s="60" t="s">
        <v>1513</v>
      </c>
      <c r="H1035" s="8">
        <v>13</v>
      </c>
      <c r="I1035" s="350">
        <v>196000</v>
      </c>
      <c r="J1035" s="350">
        <f t="shared" si="39"/>
        <v>980000</v>
      </c>
      <c r="K1035" s="286" t="s">
        <v>1514</v>
      </c>
      <c r="L1035" s="367">
        <f>SUM(J993:J1035)</f>
        <v>16323989.5</v>
      </c>
      <c r="M1035" s="367">
        <f>'[2]23 SEPTEMBER 2023'!$X$47</f>
        <v>16323989.5</v>
      </c>
      <c r="N1035" s="367">
        <f t="shared" si="40"/>
        <v>0</v>
      </c>
      <c r="P1035" s="67"/>
    </row>
    <row r="1036" spans="1:16" s="10" customFormat="1" ht="22.5" hidden="1" customHeight="1" x14ac:dyDescent="0.25">
      <c r="A1036" s="8">
        <v>1033</v>
      </c>
      <c r="B1036" s="9">
        <v>45194</v>
      </c>
      <c r="C1036" s="58" t="s">
        <v>1350</v>
      </c>
      <c r="D1036" s="63" t="s">
        <v>50</v>
      </c>
      <c r="E1036" s="59">
        <v>1</v>
      </c>
      <c r="F1036" s="59" t="s">
        <v>42</v>
      </c>
      <c r="G1036" s="109" t="s">
        <v>1516</v>
      </c>
      <c r="H1036" s="8">
        <v>121</v>
      </c>
      <c r="I1036" s="350">
        <v>450000</v>
      </c>
      <c r="J1036" s="350">
        <f t="shared" si="39"/>
        <v>450000</v>
      </c>
      <c r="K1036" s="125" t="s">
        <v>1517</v>
      </c>
      <c r="L1036" s="67"/>
      <c r="M1036" s="67"/>
      <c r="N1036" s="67">
        <f t="shared" si="40"/>
        <v>0</v>
      </c>
      <c r="P1036" s="67"/>
    </row>
    <row r="1037" spans="1:16" s="10" customFormat="1" ht="22.5" customHeight="1" x14ac:dyDescent="0.25">
      <c r="A1037" s="8">
        <v>1034</v>
      </c>
      <c r="B1037" s="9">
        <v>45194</v>
      </c>
      <c r="C1037" s="58" t="s">
        <v>102</v>
      </c>
      <c r="D1037" s="63" t="s">
        <v>103</v>
      </c>
      <c r="E1037" s="59">
        <v>2</v>
      </c>
      <c r="F1037" s="174" t="s">
        <v>41</v>
      </c>
      <c r="G1037" s="109" t="s">
        <v>598</v>
      </c>
      <c r="H1037" s="8">
        <v>302</v>
      </c>
      <c r="I1037" s="350">
        <v>32800</v>
      </c>
      <c r="J1037" s="350">
        <f t="shared" si="39"/>
        <v>65600</v>
      </c>
      <c r="K1037" s="125" t="s">
        <v>1518</v>
      </c>
      <c r="L1037" s="67"/>
      <c r="M1037" s="67"/>
      <c r="N1037" s="67">
        <f t="shared" si="40"/>
        <v>0</v>
      </c>
      <c r="P1037" s="67"/>
    </row>
    <row r="1038" spans="1:16" s="10" customFormat="1" ht="22.5" customHeight="1" x14ac:dyDescent="0.25">
      <c r="A1038" s="8">
        <v>1035</v>
      </c>
      <c r="B1038" s="9">
        <v>45194</v>
      </c>
      <c r="C1038" s="58" t="s">
        <v>48</v>
      </c>
      <c r="D1038" s="63" t="s">
        <v>20</v>
      </c>
      <c r="E1038" s="59">
        <v>7</v>
      </c>
      <c r="F1038" s="59" t="s">
        <v>41</v>
      </c>
      <c r="G1038" s="109" t="s">
        <v>598</v>
      </c>
      <c r="H1038" s="8">
        <v>302</v>
      </c>
      <c r="I1038" s="350">
        <v>32100</v>
      </c>
      <c r="J1038" s="350">
        <f t="shared" si="39"/>
        <v>224700</v>
      </c>
      <c r="K1038" s="125" t="s">
        <v>1518</v>
      </c>
      <c r="L1038" s="67"/>
      <c r="M1038" s="67"/>
      <c r="N1038" s="67">
        <f t="shared" si="40"/>
        <v>0</v>
      </c>
      <c r="P1038" s="67"/>
    </row>
    <row r="1039" spans="1:16" s="10" customFormat="1" ht="22.5" customHeight="1" x14ac:dyDescent="0.25">
      <c r="A1039" s="8">
        <v>1036</v>
      </c>
      <c r="B1039" s="9">
        <v>45194</v>
      </c>
      <c r="C1039" s="58" t="s">
        <v>100</v>
      </c>
      <c r="D1039" s="63" t="s">
        <v>29</v>
      </c>
      <c r="E1039" s="59">
        <v>1</v>
      </c>
      <c r="F1039" s="59" t="s">
        <v>42</v>
      </c>
      <c r="G1039" s="109" t="s">
        <v>598</v>
      </c>
      <c r="H1039" s="8">
        <v>302</v>
      </c>
      <c r="I1039" s="350">
        <v>94575</v>
      </c>
      <c r="J1039" s="350">
        <f t="shared" si="39"/>
        <v>94575</v>
      </c>
      <c r="K1039" s="125" t="s">
        <v>1518</v>
      </c>
      <c r="L1039" s="67"/>
      <c r="M1039" s="67"/>
      <c r="N1039" s="67">
        <f t="shared" si="40"/>
        <v>0</v>
      </c>
      <c r="P1039" s="67"/>
    </row>
    <row r="1040" spans="1:16" s="10" customFormat="1" ht="22.5" customHeight="1" x14ac:dyDescent="0.25">
      <c r="A1040" s="8">
        <v>1037</v>
      </c>
      <c r="B1040" s="9">
        <v>45194</v>
      </c>
      <c r="C1040" s="58" t="s">
        <v>82</v>
      </c>
      <c r="D1040" s="63" t="s">
        <v>107</v>
      </c>
      <c r="E1040" s="59">
        <v>1</v>
      </c>
      <c r="F1040" s="59" t="s">
        <v>42</v>
      </c>
      <c r="G1040" s="109" t="s">
        <v>598</v>
      </c>
      <c r="H1040" s="8">
        <v>302</v>
      </c>
      <c r="I1040" s="350">
        <v>90675</v>
      </c>
      <c r="J1040" s="350">
        <f t="shared" si="39"/>
        <v>90675</v>
      </c>
      <c r="K1040" s="125" t="s">
        <v>1518</v>
      </c>
      <c r="L1040" s="67"/>
      <c r="M1040" s="67"/>
      <c r="N1040" s="67">
        <f t="shared" si="40"/>
        <v>0</v>
      </c>
      <c r="P1040" s="67"/>
    </row>
    <row r="1041" spans="1:16" s="10" customFormat="1" ht="22.5" customHeight="1" x14ac:dyDescent="0.25">
      <c r="A1041" s="8">
        <v>1038</v>
      </c>
      <c r="B1041" s="9">
        <v>45194</v>
      </c>
      <c r="C1041" s="58" t="s">
        <v>76</v>
      </c>
      <c r="D1041" s="63" t="s">
        <v>66</v>
      </c>
      <c r="E1041" s="59">
        <v>1</v>
      </c>
      <c r="F1041" s="59" t="s">
        <v>42</v>
      </c>
      <c r="G1041" s="109" t="s">
        <v>598</v>
      </c>
      <c r="H1041" s="8">
        <v>302</v>
      </c>
      <c r="I1041" s="350">
        <v>39000</v>
      </c>
      <c r="J1041" s="350">
        <f t="shared" ref="J1041:J1063" si="41">I1041*E1041</f>
        <v>39000</v>
      </c>
      <c r="K1041" s="125" t="s">
        <v>1518</v>
      </c>
      <c r="L1041" s="67"/>
      <c r="M1041" s="67"/>
      <c r="N1041" s="67">
        <f t="shared" si="40"/>
        <v>0</v>
      </c>
      <c r="P1041" s="67"/>
    </row>
    <row r="1042" spans="1:16" s="10" customFormat="1" ht="22.5" customHeight="1" x14ac:dyDescent="0.25">
      <c r="A1042" s="8">
        <v>1039</v>
      </c>
      <c r="B1042" s="9">
        <v>45194</v>
      </c>
      <c r="C1042" s="58" t="s">
        <v>48</v>
      </c>
      <c r="D1042" s="63" t="s">
        <v>20</v>
      </c>
      <c r="E1042" s="59">
        <v>1.5</v>
      </c>
      <c r="F1042" s="59" t="s">
        <v>41</v>
      </c>
      <c r="G1042" s="109" t="s">
        <v>469</v>
      </c>
      <c r="H1042" s="8">
        <v>401</v>
      </c>
      <c r="I1042" s="350">
        <v>32100</v>
      </c>
      <c r="J1042" s="350">
        <f t="shared" si="41"/>
        <v>48150</v>
      </c>
      <c r="K1042" s="125"/>
      <c r="L1042" s="67"/>
      <c r="M1042" s="67"/>
      <c r="N1042" s="67">
        <f t="shared" si="40"/>
        <v>0</v>
      </c>
      <c r="P1042" s="67"/>
    </row>
    <row r="1043" spans="1:16" s="10" customFormat="1" ht="22.5" customHeight="1" x14ac:dyDescent="0.25">
      <c r="A1043" s="8">
        <v>1040</v>
      </c>
      <c r="B1043" s="9">
        <v>45194</v>
      </c>
      <c r="C1043" s="58" t="s">
        <v>48</v>
      </c>
      <c r="D1043" s="63" t="s">
        <v>20</v>
      </c>
      <c r="E1043" s="59">
        <v>3</v>
      </c>
      <c r="F1043" s="59" t="s">
        <v>41</v>
      </c>
      <c r="G1043" s="109" t="s">
        <v>34</v>
      </c>
      <c r="H1043" s="8">
        <v>404</v>
      </c>
      <c r="I1043" s="350">
        <v>32100</v>
      </c>
      <c r="J1043" s="350">
        <f t="shared" si="41"/>
        <v>96300</v>
      </c>
      <c r="K1043" s="125"/>
      <c r="L1043" s="67"/>
      <c r="M1043" s="67"/>
      <c r="N1043" s="67">
        <f t="shared" si="40"/>
        <v>0</v>
      </c>
      <c r="P1043" s="67"/>
    </row>
    <row r="1044" spans="1:16" s="10" customFormat="1" ht="22.5" customHeight="1" x14ac:dyDescent="0.25">
      <c r="A1044" s="8">
        <v>1041</v>
      </c>
      <c r="B1044" s="9">
        <v>45194</v>
      </c>
      <c r="C1044" s="58" t="s">
        <v>48</v>
      </c>
      <c r="D1044" s="63" t="s">
        <v>20</v>
      </c>
      <c r="E1044" s="59">
        <v>1</v>
      </c>
      <c r="F1044" s="59" t="s">
        <v>41</v>
      </c>
      <c r="G1044" s="109" t="s">
        <v>19</v>
      </c>
      <c r="H1044" s="8">
        <v>102</v>
      </c>
      <c r="I1044" s="350">
        <v>32100</v>
      </c>
      <c r="J1044" s="350">
        <f t="shared" si="41"/>
        <v>32100</v>
      </c>
      <c r="K1044" s="125"/>
      <c r="L1044" s="67"/>
      <c r="M1044" s="67"/>
      <c r="N1044" s="67">
        <f t="shared" si="40"/>
        <v>0</v>
      </c>
      <c r="P1044" s="67"/>
    </row>
    <row r="1045" spans="1:16" s="10" customFormat="1" ht="22.5" customHeight="1" x14ac:dyDescent="0.25">
      <c r="A1045" s="8">
        <v>1042</v>
      </c>
      <c r="B1045" s="9">
        <v>45194</v>
      </c>
      <c r="C1045" s="57" t="s">
        <v>1519</v>
      </c>
      <c r="D1045" s="63" t="s">
        <v>50</v>
      </c>
      <c r="E1045" s="59">
        <v>1</v>
      </c>
      <c r="F1045" s="142" t="s">
        <v>42</v>
      </c>
      <c r="G1045" s="109" t="s">
        <v>30</v>
      </c>
      <c r="H1045" s="8">
        <v>403</v>
      </c>
      <c r="I1045" s="350">
        <v>380000</v>
      </c>
      <c r="J1045" s="350">
        <f t="shared" si="41"/>
        <v>380000</v>
      </c>
      <c r="K1045" s="125"/>
      <c r="L1045" s="67"/>
      <c r="M1045" s="67"/>
      <c r="N1045" s="67">
        <f t="shared" si="40"/>
        <v>0</v>
      </c>
      <c r="P1045" s="67"/>
    </row>
    <row r="1046" spans="1:16" s="10" customFormat="1" ht="22.5" customHeight="1" x14ac:dyDescent="0.25">
      <c r="A1046" s="8">
        <v>1043</v>
      </c>
      <c r="B1046" s="9">
        <v>45194</v>
      </c>
      <c r="C1046" s="58" t="s">
        <v>58</v>
      </c>
      <c r="D1046" s="63" t="s">
        <v>59</v>
      </c>
      <c r="E1046" s="59">
        <v>1</v>
      </c>
      <c r="F1046" s="59" t="s">
        <v>41</v>
      </c>
      <c r="G1046" s="109" t="s">
        <v>21</v>
      </c>
      <c r="H1046" s="8">
        <v>405</v>
      </c>
      <c r="I1046" s="351">
        <v>29000</v>
      </c>
      <c r="J1046" s="350">
        <f t="shared" si="41"/>
        <v>29000</v>
      </c>
      <c r="K1046" s="125"/>
      <c r="L1046" s="67"/>
      <c r="M1046" s="67"/>
      <c r="N1046" s="67">
        <f t="shared" si="40"/>
        <v>0</v>
      </c>
      <c r="P1046" s="67"/>
    </row>
    <row r="1047" spans="1:16" s="10" customFormat="1" ht="22.5" hidden="1" customHeight="1" x14ac:dyDescent="0.25">
      <c r="A1047" s="8">
        <v>1044</v>
      </c>
      <c r="B1047" s="9">
        <v>45194</v>
      </c>
      <c r="C1047" s="58" t="s">
        <v>569</v>
      </c>
      <c r="D1047" s="89" t="s">
        <v>72</v>
      </c>
      <c r="E1047" s="59">
        <v>20</v>
      </c>
      <c r="F1047" s="59" t="s">
        <v>41</v>
      </c>
      <c r="G1047" s="109" t="s">
        <v>452</v>
      </c>
      <c r="H1047" s="8">
        <v>1</v>
      </c>
      <c r="I1047" s="350">
        <v>29283</v>
      </c>
      <c r="J1047" s="350">
        <f t="shared" si="41"/>
        <v>585660</v>
      </c>
      <c r="K1047" s="125"/>
      <c r="L1047" s="67"/>
      <c r="M1047" s="67"/>
      <c r="N1047" s="67">
        <f t="shared" si="40"/>
        <v>0</v>
      </c>
      <c r="P1047" s="67"/>
    </row>
    <row r="1048" spans="1:16" s="10" customFormat="1" ht="22.5" hidden="1" customHeight="1" x14ac:dyDescent="0.25">
      <c r="A1048" s="8">
        <v>1045</v>
      </c>
      <c r="B1048" s="9">
        <v>45194</v>
      </c>
      <c r="C1048" s="58" t="s">
        <v>119</v>
      </c>
      <c r="D1048" s="63" t="s">
        <v>24</v>
      </c>
      <c r="E1048" s="59">
        <v>20</v>
      </c>
      <c r="F1048" s="59" t="s">
        <v>42</v>
      </c>
      <c r="G1048" s="109" t="s">
        <v>452</v>
      </c>
      <c r="H1048" s="8">
        <v>1</v>
      </c>
      <c r="I1048" s="350">
        <v>1565</v>
      </c>
      <c r="J1048" s="350">
        <f t="shared" si="41"/>
        <v>31300</v>
      </c>
      <c r="K1048" s="125"/>
      <c r="L1048" s="67"/>
      <c r="M1048" s="67"/>
      <c r="N1048" s="67">
        <f t="shared" si="40"/>
        <v>0</v>
      </c>
      <c r="P1048" s="67"/>
    </row>
    <row r="1049" spans="1:16" s="10" customFormat="1" ht="22.5" customHeight="1" x14ac:dyDescent="0.25">
      <c r="A1049" s="8">
        <v>1046</v>
      </c>
      <c r="B1049" s="9">
        <v>45194</v>
      </c>
      <c r="C1049" s="62" t="s">
        <v>112</v>
      </c>
      <c r="D1049" s="63" t="s">
        <v>113</v>
      </c>
      <c r="E1049" s="59">
        <v>2</v>
      </c>
      <c r="F1049" s="59" t="s">
        <v>42</v>
      </c>
      <c r="G1049" s="109" t="s">
        <v>530</v>
      </c>
      <c r="H1049" s="8">
        <v>311</v>
      </c>
      <c r="I1049" s="350">
        <v>810668</v>
      </c>
      <c r="J1049" s="350">
        <f t="shared" si="41"/>
        <v>1621336</v>
      </c>
      <c r="K1049" s="125" t="s">
        <v>1520</v>
      </c>
      <c r="L1049" s="67"/>
      <c r="M1049" s="67"/>
      <c r="N1049" s="67">
        <f t="shared" si="40"/>
        <v>0</v>
      </c>
      <c r="P1049" s="67"/>
    </row>
    <row r="1050" spans="1:16" s="10" customFormat="1" ht="22.5" customHeight="1" x14ac:dyDescent="0.25">
      <c r="A1050" s="8">
        <v>1047</v>
      </c>
      <c r="B1050" s="9">
        <v>45194</v>
      </c>
      <c r="C1050" s="58" t="s">
        <v>1521</v>
      </c>
      <c r="D1050" s="63" t="s">
        <v>1325</v>
      </c>
      <c r="E1050" s="59">
        <v>1</v>
      </c>
      <c r="F1050" s="59" t="s">
        <v>43</v>
      </c>
      <c r="G1050" s="109" t="s">
        <v>530</v>
      </c>
      <c r="H1050" s="8">
        <v>311</v>
      </c>
      <c r="I1050" s="354">
        <v>30000</v>
      </c>
      <c r="J1050" s="350">
        <f t="shared" si="41"/>
        <v>30000</v>
      </c>
      <c r="K1050" s="125" t="s">
        <v>1520</v>
      </c>
      <c r="L1050" s="67"/>
      <c r="M1050" s="67"/>
      <c r="N1050" s="67">
        <f t="shared" si="40"/>
        <v>0</v>
      </c>
      <c r="P1050" s="67"/>
    </row>
    <row r="1051" spans="1:16" s="10" customFormat="1" ht="22.5" customHeight="1" x14ac:dyDescent="0.25">
      <c r="A1051" s="8">
        <v>1048</v>
      </c>
      <c r="B1051" s="9">
        <v>45194</v>
      </c>
      <c r="C1051" s="58" t="s">
        <v>48</v>
      </c>
      <c r="D1051" s="63" t="s">
        <v>20</v>
      </c>
      <c r="E1051" s="59">
        <v>9</v>
      </c>
      <c r="F1051" s="59" t="s">
        <v>41</v>
      </c>
      <c r="G1051" s="109" t="s">
        <v>133</v>
      </c>
      <c r="H1051" s="8">
        <v>306</v>
      </c>
      <c r="I1051" s="350">
        <v>32100</v>
      </c>
      <c r="J1051" s="350">
        <f t="shared" si="41"/>
        <v>288900</v>
      </c>
      <c r="K1051" s="125" t="s">
        <v>1522</v>
      </c>
      <c r="L1051" s="67"/>
      <c r="M1051" s="67"/>
      <c r="N1051" s="67">
        <f t="shared" si="40"/>
        <v>0</v>
      </c>
      <c r="P1051" s="67"/>
    </row>
    <row r="1052" spans="1:16" s="10" customFormat="1" ht="22.5" customHeight="1" x14ac:dyDescent="0.25">
      <c r="A1052" s="8">
        <v>1049</v>
      </c>
      <c r="B1052" s="9">
        <v>45194</v>
      </c>
      <c r="C1052" s="58" t="s">
        <v>100</v>
      </c>
      <c r="D1052" s="63" t="s">
        <v>29</v>
      </c>
      <c r="E1052" s="59">
        <v>1</v>
      </c>
      <c r="F1052" s="59" t="s">
        <v>42</v>
      </c>
      <c r="G1052" s="109" t="s">
        <v>133</v>
      </c>
      <c r="H1052" s="8">
        <v>306</v>
      </c>
      <c r="I1052" s="350">
        <v>94575</v>
      </c>
      <c r="J1052" s="350">
        <f t="shared" si="41"/>
        <v>94575</v>
      </c>
      <c r="K1052" s="125" t="s">
        <v>1522</v>
      </c>
      <c r="L1052" s="67"/>
      <c r="M1052" s="67"/>
      <c r="N1052" s="67">
        <f t="shared" si="40"/>
        <v>0</v>
      </c>
      <c r="P1052" s="67"/>
    </row>
    <row r="1053" spans="1:16" s="10" customFormat="1" ht="22.5" customHeight="1" x14ac:dyDescent="0.25">
      <c r="A1053" s="8">
        <v>1050</v>
      </c>
      <c r="B1053" s="9">
        <v>45194</v>
      </c>
      <c r="C1053" s="58" t="s">
        <v>82</v>
      </c>
      <c r="D1053" s="63" t="s">
        <v>107</v>
      </c>
      <c r="E1053" s="59">
        <v>1</v>
      </c>
      <c r="F1053" s="59" t="s">
        <v>42</v>
      </c>
      <c r="G1053" s="109" t="s">
        <v>133</v>
      </c>
      <c r="H1053" s="8">
        <v>306</v>
      </c>
      <c r="I1053" s="350">
        <v>90675</v>
      </c>
      <c r="J1053" s="350">
        <f t="shared" si="41"/>
        <v>90675</v>
      </c>
      <c r="K1053" s="125" t="s">
        <v>1522</v>
      </c>
      <c r="L1053" s="67"/>
      <c r="M1053" s="67"/>
      <c r="N1053" s="67">
        <f t="shared" si="40"/>
        <v>0</v>
      </c>
      <c r="P1053" s="67"/>
    </row>
    <row r="1054" spans="1:16" s="10" customFormat="1" ht="22.5" customHeight="1" x14ac:dyDescent="0.25">
      <c r="A1054" s="8">
        <v>1051</v>
      </c>
      <c r="B1054" s="9">
        <v>45194</v>
      </c>
      <c r="C1054" s="58" t="s">
        <v>76</v>
      </c>
      <c r="D1054" s="63" t="s">
        <v>66</v>
      </c>
      <c r="E1054" s="59">
        <v>1</v>
      </c>
      <c r="F1054" s="59" t="s">
        <v>42</v>
      </c>
      <c r="G1054" s="109" t="s">
        <v>133</v>
      </c>
      <c r="H1054" s="8">
        <v>306</v>
      </c>
      <c r="I1054" s="350">
        <v>39000</v>
      </c>
      <c r="J1054" s="350">
        <f t="shared" si="41"/>
        <v>39000</v>
      </c>
      <c r="K1054" s="125" t="s">
        <v>1522</v>
      </c>
      <c r="L1054" s="67"/>
      <c r="M1054" s="67"/>
      <c r="N1054" s="67">
        <f t="shared" si="40"/>
        <v>0</v>
      </c>
      <c r="P1054" s="67"/>
    </row>
    <row r="1055" spans="1:16" s="10" customFormat="1" ht="22.5" customHeight="1" x14ac:dyDescent="0.25">
      <c r="A1055" s="8">
        <v>1052</v>
      </c>
      <c r="B1055" s="9">
        <v>45194</v>
      </c>
      <c r="C1055" s="57" t="s">
        <v>81</v>
      </c>
      <c r="D1055" s="89" t="s">
        <v>72</v>
      </c>
      <c r="E1055" s="59">
        <v>3</v>
      </c>
      <c r="F1055" s="59" t="s">
        <v>41</v>
      </c>
      <c r="G1055" s="19" t="s">
        <v>955</v>
      </c>
      <c r="H1055" s="8" t="s">
        <v>1706</v>
      </c>
      <c r="I1055" s="350">
        <v>31000</v>
      </c>
      <c r="J1055" s="350">
        <f t="shared" si="41"/>
        <v>93000</v>
      </c>
      <c r="K1055" s="63"/>
      <c r="L1055" s="67"/>
      <c r="M1055" s="67"/>
      <c r="N1055" s="67">
        <f t="shared" si="40"/>
        <v>0</v>
      </c>
      <c r="P1055" s="67"/>
    </row>
    <row r="1056" spans="1:16" s="10" customFormat="1" ht="22.5" hidden="1" customHeight="1" x14ac:dyDescent="0.25">
      <c r="A1056" s="8">
        <v>1053</v>
      </c>
      <c r="B1056" s="9">
        <v>45194</v>
      </c>
      <c r="C1056" s="58" t="s">
        <v>1523</v>
      </c>
      <c r="D1056" s="63" t="s">
        <v>491</v>
      </c>
      <c r="E1056" s="59">
        <v>2</v>
      </c>
      <c r="F1056" s="59" t="s">
        <v>42</v>
      </c>
      <c r="G1056" s="109" t="s">
        <v>67</v>
      </c>
      <c r="H1056" s="8">
        <v>1</v>
      </c>
      <c r="I1056" s="350">
        <v>35000</v>
      </c>
      <c r="J1056" s="350">
        <f t="shared" si="41"/>
        <v>70000</v>
      </c>
      <c r="K1056" s="63"/>
      <c r="L1056" s="67"/>
      <c r="M1056" s="67"/>
      <c r="N1056" s="67">
        <f t="shared" si="40"/>
        <v>0</v>
      </c>
      <c r="P1056" s="67"/>
    </row>
    <row r="1057" spans="1:16" s="10" customFormat="1" ht="22.5" customHeight="1" x14ac:dyDescent="0.25">
      <c r="A1057" s="8">
        <v>1054</v>
      </c>
      <c r="B1057" s="9">
        <v>45194</v>
      </c>
      <c r="C1057" s="62" t="s">
        <v>1524</v>
      </c>
      <c r="D1057" s="63" t="s">
        <v>96</v>
      </c>
      <c r="E1057" s="59">
        <v>1</v>
      </c>
      <c r="F1057" s="59" t="s">
        <v>42</v>
      </c>
      <c r="G1057" s="109" t="s">
        <v>124</v>
      </c>
      <c r="H1057" s="8" t="s">
        <v>698</v>
      </c>
      <c r="I1057" s="350">
        <v>225000</v>
      </c>
      <c r="J1057" s="350">
        <f t="shared" si="41"/>
        <v>225000</v>
      </c>
      <c r="K1057" s="63"/>
      <c r="L1057" s="67"/>
      <c r="M1057" s="67"/>
      <c r="N1057" s="67">
        <f t="shared" si="40"/>
        <v>0</v>
      </c>
      <c r="P1057" s="67"/>
    </row>
    <row r="1058" spans="1:16" s="10" customFormat="1" ht="22.5" customHeight="1" x14ac:dyDescent="0.25">
      <c r="A1058" s="8">
        <v>1055</v>
      </c>
      <c r="B1058" s="9">
        <v>45194</v>
      </c>
      <c r="C1058" s="58" t="s">
        <v>627</v>
      </c>
      <c r="D1058" s="63" t="s">
        <v>445</v>
      </c>
      <c r="E1058" s="59">
        <v>1</v>
      </c>
      <c r="F1058" s="59" t="s">
        <v>42</v>
      </c>
      <c r="G1058" s="109" t="s">
        <v>124</v>
      </c>
      <c r="H1058" s="8" t="s">
        <v>698</v>
      </c>
      <c r="I1058" s="350">
        <v>300000</v>
      </c>
      <c r="J1058" s="350">
        <f t="shared" si="41"/>
        <v>300000</v>
      </c>
      <c r="K1058" s="63"/>
      <c r="L1058" s="67"/>
      <c r="M1058" s="67"/>
      <c r="N1058" s="67">
        <f t="shared" si="40"/>
        <v>0</v>
      </c>
      <c r="P1058" s="67"/>
    </row>
    <row r="1059" spans="1:16" s="10" customFormat="1" ht="22.5" customHeight="1" x14ac:dyDescent="0.25">
      <c r="A1059" s="8">
        <v>1056</v>
      </c>
      <c r="B1059" s="9">
        <v>45194</v>
      </c>
      <c r="C1059" s="57" t="s">
        <v>1386</v>
      </c>
      <c r="D1059" s="89" t="s">
        <v>96</v>
      </c>
      <c r="E1059" s="59">
        <v>1</v>
      </c>
      <c r="F1059" s="174" t="s">
        <v>42</v>
      </c>
      <c r="G1059" s="109" t="s">
        <v>124</v>
      </c>
      <c r="H1059" s="8" t="s">
        <v>698</v>
      </c>
      <c r="I1059" s="350">
        <v>380000</v>
      </c>
      <c r="J1059" s="350">
        <f t="shared" si="41"/>
        <v>380000</v>
      </c>
      <c r="K1059" s="63"/>
      <c r="L1059" s="67"/>
      <c r="M1059" s="67"/>
      <c r="N1059" s="67">
        <f t="shared" si="40"/>
        <v>0</v>
      </c>
      <c r="P1059" s="67"/>
    </row>
    <row r="1060" spans="1:16" s="10" customFormat="1" ht="22.5" hidden="1" customHeight="1" x14ac:dyDescent="0.25">
      <c r="A1060" s="8">
        <v>1057</v>
      </c>
      <c r="B1060" s="9">
        <v>45194</v>
      </c>
      <c r="C1060" s="62" t="s">
        <v>1132</v>
      </c>
      <c r="D1060" s="63" t="s">
        <v>96</v>
      </c>
      <c r="E1060" s="59">
        <v>1</v>
      </c>
      <c r="F1060" s="59" t="s">
        <v>42</v>
      </c>
      <c r="G1060" s="109" t="s">
        <v>1328</v>
      </c>
      <c r="H1060" s="8">
        <v>12</v>
      </c>
      <c r="I1060" s="350">
        <v>2000000</v>
      </c>
      <c r="J1060" s="350">
        <f t="shared" si="41"/>
        <v>2000000</v>
      </c>
      <c r="K1060" s="63" t="s">
        <v>1525</v>
      </c>
      <c r="L1060" s="67"/>
      <c r="M1060" s="67"/>
      <c r="N1060" s="67">
        <f t="shared" si="40"/>
        <v>0</v>
      </c>
      <c r="P1060" s="67"/>
    </row>
    <row r="1061" spans="1:16" s="10" customFormat="1" ht="22.5" hidden="1" customHeight="1" x14ac:dyDescent="0.25">
      <c r="A1061" s="8">
        <v>1058</v>
      </c>
      <c r="B1061" s="9">
        <v>45194</v>
      </c>
      <c r="C1061" s="58" t="s">
        <v>1526</v>
      </c>
      <c r="D1061" s="63" t="s">
        <v>445</v>
      </c>
      <c r="E1061" s="59">
        <v>1</v>
      </c>
      <c r="F1061" s="59" t="s">
        <v>42</v>
      </c>
      <c r="G1061" s="109" t="s">
        <v>1328</v>
      </c>
      <c r="H1061" s="8">
        <v>12</v>
      </c>
      <c r="I1061" s="350">
        <v>600000</v>
      </c>
      <c r="J1061" s="350">
        <f t="shared" si="41"/>
        <v>600000</v>
      </c>
      <c r="K1061" s="63" t="s">
        <v>1525</v>
      </c>
      <c r="L1061" s="67"/>
      <c r="M1061" s="67"/>
      <c r="N1061" s="67">
        <f t="shared" si="40"/>
        <v>0</v>
      </c>
      <c r="P1061" s="67"/>
    </row>
    <row r="1062" spans="1:16" s="10" customFormat="1" ht="22.5" customHeight="1" x14ac:dyDescent="0.25">
      <c r="A1062" s="8">
        <v>1059</v>
      </c>
      <c r="B1062" s="9">
        <v>45194</v>
      </c>
      <c r="C1062" s="58" t="s">
        <v>1151</v>
      </c>
      <c r="D1062" s="63" t="s">
        <v>1527</v>
      </c>
      <c r="E1062" s="59">
        <v>1</v>
      </c>
      <c r="F1062" s="59" t="s">
        <v>43</v>
      </c>
      <c r="G1062" s="19" t="s">
        <v>955</v>
      </c>
      <c r="H1062" s="8" t="s">
        <v>1706</v>
      </c>
      <c r="I1062" s="350">
        <v>1400000</v>
      </c>
      <c r="J1062" s="350">
        <f t="shared" si="41"/>
        <v>1400000</v>
      </c>
      <c r="K1062" s="63" t="s">
        <v>1528</v>
      </c>
      <c r="L1062" s="343" t="s">
        <v>1840</v>
      </c>
      <c r="M1062" s="67"/>
      <c r="N1062" s="67" t="e">
        <f t="shared" si="40"/>
        <v>#VALUE!</v>
      </c>
      <c r="P1062" s="67"/>
    </row>
    <row r="1063" spans="1:16" s="10" customFormat="1" ht="22.5" customHeight="1" x14ac:dyDescent="0.25">
      <c r="A1063" s="8">
        <v>1060</v>
      </c>
      <c r="B1063" s="9">
        <v>45194</v>
      </c>
      <c r="C1063" s="58" t="s">
        <v>1151</v>
      </c>
      <c r="D1063" s="63" t="s">
        <v>1529</v>
      </c>
      <c r="E1063" s="59">
        <v>1</v>
      </c>
      <c r="F1063" s="59" t="s">
        <v>43</v>
      </c>
      <c r="G1063" s="109" t="s">
        <v>561</v>
      </c>
      <c r="H1063" s="8">
        <v>126</v>
      </c>
      <c r="I1063" s="350">
        <v>1400000</v>
      </c>
      <c r="J1063" s="350">
        <f t="shared" si="41"/>
        <v>1400000</v>
      </c>
      <c r="K1063" s="63" t="s">
        <v>1530</v>
      </c>
      <c r="L1063" s="343" t="s">
        <v>1840</v>
      </c>
      <c r="M1063" s="67"/>
      <c r="N1063" s="67" t="e">
        <f t="shared" si="40"/>
        <v>#VALUE!</v>
      </c>
      <c r="P1063" s="67"/>
    </row>
    <row r="1064" spans="1:16" s="10" customFormat="1" ht="22.5" customHeight="1" x14ac:dyDescent="0.25">
      <c r="A1064" s="8">
        <v>1061</v>
      </c>
      <c r="B1064" s="9">
        <v>45194</v>
      </c>
      <c r="C1064" s="58" t="s">
        <v>1531</v>
      </c>
      <c r="D1064" s="63" t="s">
        <v>55</v>
      </c>
      <c r="E1064" s="59">
        <v>14.7</v>
      </c>
      <c r="F1064" s="59" t="s">
        <v>101</v>
      </c>
      <c r="G1064" s="109" t="s">
        <v>1532</v>
      </c>
      <c r="H1064" s="8">
        <v>118</v>
      </c>
      <c r="I1064" s="350">
        <v>6800</v>
      </c>
      <c r="J1064" s="350">
        <v>100000</v>
      </c>
      <c r="K1064" s="63"/>
      <c r="L1064" s="67"/>
      <c r="M1064" s="67"/>
      <c r="N1064" s="67">
        <f t="shared" si="40"/>
        <v>0</v>
      </c>
      <c r="P1064" s="67"/>
    </row>
    <row r="1065" spans="1:16" s="10" customFormat="1" ht="22.5" customHeight="1" x14ac:dyDescent="0.25">
      <c r="A1065" s="8">
        <v>1062</v>
      </c>
      <c r="B1065" s="9">
        <v>45194</v>
      </c>
      <c r="C1065" s="58" t="s">
        <v>1533</v>
      </c>
      <c r="D1065" s="63" t="s">
        <v>55</v>
      </c>
      <c r="E1065" s="59">
        <v>2</v>
      </c>
      <c r="F1065" s="59" t="s">
        <v>104</v>
      </c>
      <c r="G1065" s="109" t="s">
        <v>1532</v>
      </c>
      <c r="H1065" s="8">
        <v>118</v>
      </c>
      <c r="I1065" s="350">
        <v>15000</v>
      </c>
      <c r="J1065" s="350">
        <f t="shared" ref="J1065:J1096" si="42">I1065*E1065</f>
        <v>30000</v>
      </c>
      <c r="K1065" s="63"/>
      <c r="L1065" s="67"/>
      <c r="M1065" s="67"/>
      <c r="N1065" s="67">
        <f t="shared" si="40"/>
        <v>0</v>
      </c>
      <c r="P1065" s="67"/>
    </row>
    <row r="1066" spans="1:16" s="10" customFormat="1" ht="22.5" hidden="1" customHeight="1" x14ac:dyDescent="0.25">
      <c r="A1066" s="8">
        <v>1063</v>
      </c>
      <c r="B1066" s="9">
        <v>45194</v>
      </c>
      <c r="C1066" s="58" t="s">
        <v>1534</v>
      </c>
      <c r="D1066" s="63" t="s">
        <v>1535</v>
      </c>
      <c r="E1066" s="59">
        <v>1</v>
      </c>
      <c r="F1066" s="59" t="s">
        <v>43</v>
      </c>
      <c r="G1066" s="60" t="s">
        <v>1536</v>
      </c>
      <c r="H1066" s="8">
        <v>3</v>
      </c>
      <c r="I1066" s="354">
        <v>608280</v>
      </c>
      <c r="J1066" s="350">
        <f t="shared" si="42"/>
        <v>608280</v>
      </c>
      <c r="K1066" s="125" t="s">
        <v>1537</v>
      </c>
      <c r="L1066" s="67"/>
      <c r="M1066" s="67"/>
      <c r="N1066" s="67">
        <f t="shared" si="40"/>
        <v>0</v>
      </c>
      <c r="P1066" s="67"/>
    </row>
    <row r="1067" spans="1:16" s="10" customFormat="1" ht="22.5" hidden="1" customHeight="1" x14ac:dyDescent="0.25">
      <c r="A1067" s="8">
        <v>1064</v>
      </c>
      <c r="B1067" s="9">
        <v>45194</v>
      </c>
      <c r="C1067" s="58" t="s">
        <v>1538</v>
      </c>
      <c r="D1067" s="63" t="s">
        <v>1535</v>
      </c>
      <c r="E1067" s="59">
        <v>2</v>
      </c>
      <c r="F1067" s="59" t="s">
        <v>42</v>
      </c>
      <c r="G1067" s="60" t="s">
        <v>1536</v>
      </c>
      <c r="H1067" s="8">
        <v>3</v>
      </c>
      <c r="I1067" s="350">
        <f>477300/E1067</f>
        <v>238650</v>
      </c>
      <c r="J1067" s="350">
        <f t="shared" si="42"/>
        <v>477300</v>
      </c>
      <c r="K1067" s="125" t="s">
        <v>1537</v>
      </c>
      <c r="L1067" s="67"/>
      <c r="M1067" s="67"/>
      <c r="N1067" s="67">
        <f t="shared" si="40"/>
        <v>0</v>
      </c>
      <c r="P1067" s="67"/>
    </row>
    <row r="1068" spans="1:16" s="10" customFormat="1" ht="22.5" hidden="1" customHeight="1" x14ac:dyDescent="0.25">
      <c r="A1068" s="8">
        <v>1065</v>
      </c>
      <c r="B1068" s="9">
        <v>45194</v>
      </c>
      <c r="C1068" s="58" t="s">
        <v>1539</v>
      </c>
      <c r="D1068" s="89" t="s">
        <v>1535</v>
      </c>
      <c r="E1068" s="59">
        <v>1</v>
      </c>
      <c r="F1068" s="59" t="s">
        <v>42</v>
      </c>
      <c r="G1068" s="60" t="s">
        <v>1536</v>
      </c>
      <c r="H1068" s="8">
        <v>3</v>
      </c>
      <c r="I1068" s="350">
        <v>128538</v>
      </c>
      <c r="J1068" s="350">
        <f t="shared" si="42"/>
        <v>128538</v>
      </c>
      <c r="K1068" s="125" t="s">
        <v>1537</v>
      </c>
      <c r="L1068" s="67"/>
      <c r="M1068" s="67"/>
      <c r="N1068" s="67">
        <f t="shared" si="40"/>
        <v>0</v>
      </c>
      <c r="P1068" s="67"/>
    </row>
    <row r="1069" spans="1:16" s="10" customFormat="1" ht="22.5" hidden="1" customHeight="1" x14ac:dyDescent="0.25">
      <c r="A1069" s="8">
        <v>1066</v>
      </c>
      <c r="B1069" s="9">
        <v>45194</v>
      </c>
      <c r="C1069" s="58" t="s">
        <v>1540</v>
      </c>
      <c r="D1069" s="89" t="s">
        <v>491</v>
      </c>
      <c r="E1069" s="8">
        <v>1</v>
      </c>
      <c r="F1069" s="59" t="s">
        <v>42</v>
      </c>
      <c r="G1069" s="60" t="s">
        <v>1541</v>
      </c>
      <c r="H1069" s="195" t="s">
        <v>695</v>
      </c>
      <c r="I1069" s="350">
        <v>125000</v>
      </c>
      <c r="J1069" s="350">
        <f t="shared" si="42"/>
        <v>125000</v>
      </c>
      <c r="K1069" s="286" t="s">
        <v>1376</v>
      </c>
      <c r="L1069" s="67"/>
      <c r="M1069" s="67"/>
      <c r="N1069" s="67">
        <f t="shared" si="40"/>
        <v>0</v>
      </c>
      <c r="P1069" s="67"/>
    </row>
    <row r="1070" spans="1:16" s="10" customFormat="1" ht="22.5" hidden="1" customHeight="1" x14ac:dyDescent="0.25">
      <c r="A1070" s="8">
        <v>1067</v>
      </c>
      <c r="B1070" s="9">
        <v>45194</v>
      </c>
      <c r="C1070" s="62" t="s">
        <v>1542</v>
      </c>
      <c r="D1070" s="89" t="s">
        <v>491</v>
      </c>
      <c r="E1070" s="59">
        <v>1</v>
      </c>
      <c r="F1070" s="59" t="s">
        <v>42</v>
      </c>
      <c r="G1070" s="60" t="s">
        <v>1543</v>
      </c>
      <c r="H1070" s="8">
        <v>4</v>
      </c>
      <c r="I1070" s="350">
        <v>550000</v>
      </c>
      <c r="J1070" s="350">
        <f t="shared" si="42"/>
        <v>550000</v>
      </c>
      <c r="K1070" s="125" t="s">
        <v>1544</v>
      </c>
      <c r="L1070" s="67"/>
      <c r="M1070" s="67"/>
      <c r="N1070" s="67">
        <f t="shared" si="40"/>
        <v>0</v>
      </c>
      <c r="P1070" s="67"/>
    </row>
    <row r="1071" spans="1:16" s="10" customFormat="1" ht="22.5" hidden="1" customHeight="1" x14ac:dyDescent="0.25">
      <c r="A1071" s="8">
        <v>1068</v>
      </c>
      <c r="B1071" s="9">
        <v>45194</v>
      </c>
      <c r="C1071" s="57" t="s">
        <v>1545</v>
      </c>
      <c r="D1071" s="63" t="s">
        <v>139</v>
      </c>
      <c r="E1071" s="59">
        <v>1</v>
      </c>
      <c r="F1071" s="59" t="s">
        <v>87</v>
      </c>
      <c r="G1071" s="60" t="s">
        <v>1546</v>
      </c>
      <c r="H1071" s="8">
        <v>4</v>
      </c>
      <c r="I1071" s="350">
        <v>3150000</v>
      </c>
      <c r="J1071" s="350">
        <f t="shared" si="42"/>
        <v>3150000</v>
      </c>
      <c r="K1071" s="286" t="s">
        <v>1547</v>
      </c>
      <c r="L1071" s="67"/>
      <c r="M1071" s="67"/>
      <c r="N1071" s="67">
        <f t="shared" si="40"/>
        <v>0</v>
      </c>
      <c r="P1071" s="67"/>
    </row>
    <row r="1072" spans="1:16" s="10" customFormat="1" ht="22.5" customHeight="1" x14ac:dyDescent="0.25">
      <c r="A1072" s="8">
        <v>1069</v>
      </c>
      <c r="B1072" s="9">
        <v>45194</v>
      </c>
      <c r="C1072" s="58" t="s">
        <v>1548</v>
      </c>
      <c r="D1072" s="89" t="s">
        <v>53</v>
      </c>
      <c r="E1072" s="59">
        <v>1</v>
      </c>
      <c r="F1072" s="174" t="s">
        <v>42</v>
      </c>
      <c r="G1072" s="60" t="s">
        <v>483</v>
      </c>
      <c r="H1072" s="8">
        <v>118</v>
      </c>
      <c r="I1072" s="350">
        <v>1100000</v>
      </c>
      <c r="J1072" s="350">
        <f t="shared" si="42"/>
        <v>1100000</v>
      </c>
      <c r="K1072" s="286" t="s">
        <v>1549</v>
      </c>
      <c r="L1072" s="67"/>
      <c r="M1072" s="67"/>
      <c r="N1072" s="67">
        <f t="shared" si="40"/>
        <v>0</v>
      </c>
      <c r="P1072" s="67"/>
    </row>
    <row r="1073" spans="1:16" s="10" customFormat="1" ht="22.5" customHeight="1" x14ac:dyDescent="0.25">
      <c r="A1073" s="8">
        <v>1070</v>
      </c>
      <c r="B1073" s="9">
        <v>45194</v>
      </c>
      <c r="C1073" s="58" t="s">
        <v>40</v>
      </c>
      <c r="D1073" s="63" t="s">
        <v>75</v>
      </c>
      <c r="E1073" s="59">
        <v>1</v>
      </c>
      <c r="F1073" s="59" t="s">
        <v>42</v>
      </c>
      <c r="G1073" s="60" t="s">
        <v>483</v>
      </c>
      <c r="H1073" s="8">
        <v>118</v>
      </c>
      <c r="I1073" s="350">
        <v>188000</v>
      </c>
      <c r="J1073" s="350">
        <f t="shared" si="42"/>
        <v>188000</v>
      </c>
      <c r="K1073" s="286" t="s">
        <v>1549</v>
      </c>
      <c r="L1073" s="67"/>
      <c r="M1073" s="67"/>
      <c r="N1073" s="67">
        <f t="shared" si="40"/>
        <v>0</v>
      </c>
      <c r="P1073" s="67"/>
    </row>
    <row r="1074" spans="1:16" s="25" customFormat="1" ht="22.5" customHeight="1" x14ac:dyDescent="0.25">
      <c r="A1074" s="8">
        <v>1071</v>
      </c>
      <c r="B1074" s="9">
        <v>45194</v>
      </c>
      <c r="C1074" s="58" t="s">
        <v>92</v>
      </c>
      <c r="D1074" s="63" t="s">
        <v>99</v>
      </c>
      <c r="E1074" s="59">
        <v>1</v>
      </c>
      <c r="F1074" s="59" t="s">
        <v>42</v>
      </c>
      <c r="G1074" s="60" t="s">
        <v>483</v>
      </c>
      <c r="H1074" s="8">
        <v>118</v>
      </c>
      <c r="I1074" s="350">
        <v>186000</v>
      </c>
      <c r="J1074" s="350">
        <f t="shared" si="42"/>
        <v>186000</v>
      </c>
      <c r="K1074" s="286" t="s">
        <v>1549</v>
      </c>
      <c r="L1074" s="67"/>
      <c r="M1074" s="67"/>
      <c r="N1074" s="67">
        <f t="shared" si="40"/>
        <v>0</v>
      </c>
      <c r="O1074" s="10"/>
      <c r="P1074" s="343"/>
    </row>
    <row r="1075" spans="1:16" s="10" customFormat="1" ht="22.5" customHeight="1" x14ac:dyDescent="0.25">
      <c r="A1075" s="8">
        <v>1072</v>
      </c>
      <c r="B1075" s="9">
        <v>45194</v>
      </c>
      <c r="C1075" s="58" t="s">
        <v>676</v>
      </c>
      <c r="D1075" s="63" t="s">
        <v>149</v>
      </c>
      <c r="E1075" s="59">
        <v>1</v>
      </c>
      <c r="F1075" s="59" t="s">
        <v>42</v>
      </c>
      <c r="G1075" s="60" t="s">
        <v>483</v>
      </c>
      <c r="H1075" s="8">
        <v>118</v>
      </c>
      <c r="I1075" s="350">
        <v>31500</v>
      </c>
      <c r="J1075" s="350">
        <f t="shared" si="42"/>
        <v>31500</v>
      </c>
      <c r="K1075" s="286" t="s">
        <v>1549</v>
      </c>
      <c r="L1075" s="67"/>
      <c r="M1075" s="67"/>
      <c r="N1075" s="67">
        <f t="shared" si="40"/>
        <v>0</v>
      </c>
      <c r="P1075" s="67"/>
    </row>
    <row r="1076" spans="1:16" s="10" customFormat="1" ht="22.5" customHeight="1" x14ac:dyDescent="0.25">
      <c r="A1076" s="8">
        <v>1073</v>
      </c>
      <c r="B1076" s="9">
        <v>45194</v>
      </c>
      <c r="C1076" s="58" t="s">
        <v>586</v>
      </c>
      <c r="D1076" s="63" t="s">
        <v>27</v>
      </c>
      <c r="E1076" s="59">
        <v>1</v>
      </c>
      <c r="F1076" s="59" t="s">
        <v>42</v>
      </c>
      <c r="G1076" s="60" t="s">
        <v>483</v>
      </c>
      <c r="H1076" s="8">
        <v>118</v>
      </c>
      <c r="I1076" s="350">
        <v>43500</v>
      </c>
      <c r="J1076" s="350">
        <f t="shared" si="42"/>
        <v>43500</v>
      </c>
      <c r="K1076" s="286" t="s">
        <v>1549</v>
      </c>
      <c r="L1076" s="67"/>
      <c r="M1076" s="67"/>
      <c r="N1076" s="67">
        <f t="shared" si="40"/>
        <v>0</v>
      </c>
      <c r="P1076" s="67"/>
    </row>
    <row r="1077" spans="1:16" s="10" customFormat="1" ht="22.5" customHeight="1" x14ac:dyDescent="0.25">
      <c r="A1077" s="8">
        <v>1074</v>
      </c>
      <c r="B1077" s="9">
        <v>45194</v>
      </c>
      <c r="C1077" s="58" t="s">
        <v>170</v>
      </c>
      <c r="D1077" s="63" t="s">
        <v>73</v>
      </c>
      <c r="E1077" s="8">
        <v>1</v>
      </c>
      <c r="F1077" s="59" t="s">
        <v>42</v>
      </c>
      <c r="G1077" s="60" t="s">
        <v>483</v>
      </c>
      <c r="H1077" s="8">
        <v>118</v>
      </c>
      <c r="I1077" s="351">
        <v>12500</v>
      </c>
      <c r="J1077" s="350">
        <f t="shared" si="42"/>
        <v>12500</v>
      </c>
      <c r="K1077" s="286" t="s">
        <v>1549</v>
      </c>
      <c r="L1077" s="67"/>
      <c r="M1077" s="67"/>
      <c r="N1077" s="67">
        <f t="shared" si="40"/>
        <v>0</v>
      </c>
      <c r="P1077" s="67"/>
    </row>
    <row r="1078" spans="1:16" s="10" customFormat="1" ht="22.5" customHeight="1" x14ac:dyDescent="0.25">
      <c r="A1078" s="8">
        <v>1075</v>
      </c>
      <c r="B1078" s="9">
        <v>45194</v>
      </c>
      <c r="C1078" s="57" t="s">
        <v>1817</v>
      </c>
      <c r="D1078" s="63" t="s">
        <v>38</v>
      </c>
      <c r="E1078" s="59">
        <v>6</v>
      </c>
      <c r="F1078" s="59" t="s">
        <v>41</v>
      </c>
      <c r="G1078" s="60" t="s">
        <v>483</v>
      </c>
      <c r="H1078" s="8">
        <v>118</v>
      </c>
      <c r="I1078" s="350">
        <v>40000</v>
      </c>
      <c r="J1078" s="350">
        <f t="shared" si="42"/>
        <v>240000</v>
      </c>
      <c r="K1078" s="286" t="s">
        <v>1549</v>
      </c>
      <c r="L1078" s="67"/>
      <c r="M1078" s="67"/>
      <c r="N1078" s="67">
        <f t="shared" si="40"/>
        <v>0</v>
      </c>
      <c r="P1078" s="67"/>
    </row>
    <row r="1079" spans="1:16" s="10" customFormat="1" ht="22.5" hidden="1" customHeight="1" x14ac:dyDescent="0.25">
      <c r="A1079" s="8">
        <v>1076</v>
      </c>
      <c r="B1079" s="9">
        <v>45194</v>
      </c>
      <c r="C1079" s="58" t="s">
        <v>1550</v>
      </c>
      <c r="D1079" s="63" t="s">
        <v>505</v>
      </c>
      <c r="E1079" s="59">
        <v>6</v>
      </c>
      <c r="F1079" s="59" t="s">
        <v>42</v>
      </c>
      <c r="G1079" s="60" t="s">
        <v>901</v>
      </c>
      <c r="H1079" s="8">
        <v>8</v>
      </c>
      <c r="I1079" s="350">
        <v>25000</v>
      </c>
      <c r="J1079" s="350">
        <f t="shared" si="42"/>
        <v>150000</v>
      </c>
      <c r="K1079" s="286" t="s">
        <v>1551</v>
      </c>
      <c r="L1079" s="67"/>
      <c r="M1079" s="67"/>
      <c r="N1079" s="67">
        <f t="shared" si="40"/>
        <v>0</v>
      </c>
      <c r="P1079" s="67"/>
    </row>
    <row r="1080" spans="1:16" s="10" customFormat="1" ht="22.5" hidden="1" customHeight="1" x14ac:dyDescent="0.25">
      <c r="A1080" s="8">
        <v>1077</v>
      </c>
      <c r="B1080" s="9">
        <v>45194</v>
      </c>
      <c r="C1080" s="57" t="s">
        <v>64</v>
      </c>
      <c r="D1080" s="63" t="s">
        <v>152</v>
      </c>
      <c r="E1080" s="59">
        <v>40.5</v>
      </c>
      <c r="F1080" s="59" t="s">
        <v>41</v>
      </c>
      <c r="G1080" s="60" t="s">
        <v>901</v>
      </c>
      <c r="H1080" s="8">
        <v>8</v>
      </c>
      <c r="I1080" s="350">
        <v>38000</v>
      </c>
      <c r="J1080" s="350">
        <f t="shared" si="42"/>
        <v>1539000</v>
      </c>
      <c r="K1080" s="286" t="s">
        <v>1551</v>
      </c>
      <c r="L1080" s="67"/>
      <c r="M1080" s="67"/>
      <c r="N1080" s="67">
        <f t="shared" si="40"/>
        <v>0</v>
      </c>
      <c r="P1080" s="67"/>
    </row>
    <row r="1081" spans="1:16" s="10" customFormat="1" ht="22.5" hidden="1" customHeight="1" x14ac:dyDescent="0.25">
      <c r="A1081" s="8">
        <v>1078</v>
      </c>
      <c r="B1081" s="9">
        <v>45194</v>
      </c>
      <c r="C1081" s="58" t="s">
        <v>201</v>
      </c>
      <c r="D1081" s="63" t="s">
        <v>1552</v>
      </c>
      <c r="E1081" s="59">
        <v>1</v>
      </c>
      <c r="F1081" s="59" t="s">
        <v>42</v>
      </c>
      <c r="G1081" s="60" t="s">
        <v>901</v>
      </c>
      <c r="H1081" s="8">
        <v>8</v>
      </c>
      <c r="I1081" s="350">
        <v>4200000</v>
      </c>
      <c r="J1081" s="350">
        <f t="shared" si="42"/>
        <v>4200000</v>
      </c>
      <c r="K1081" s="286" t="s">
        <v>1551</v>
      </c>
      <c r="L1081" s="67" t="s">
        <v>1834</v>
      </c>
      <c r="M1081" s="343" t="s">
        <v>1832</v>
      </c>
      <c r="N1081" s="67" t="e">
        <f t="shared" si="40"/>
        <v>#VALUE!</v>
      </c>
      <c r="P1081" s="67"/>
    </row>
    <row r="1082" spans="1:16" s="10" customFormat="1" ht="22.5" hidden="1" customHeight="1" x14ac:dyDescent="0.25">
      <c r="A1082" s="8">
        <v>1079</v>
      </c>
      <c r="B1082" s="9">
        <v>45194</v>
      </c>
      <c r="C1082" s="58" t="s">
        <v>1553</v>
      </c>
      <c r="D1082" s="57" t="s">
        <v>24</v>
      </c>
      <c r="E1082" s="59">
        <v>1</v>
      </c>
      <c r="F1082" s="142" t="s">
        <v>87</v>
      </c>
      <c r="G1082" s="60" t="s">
        <v>901</v>
      </c>
      <c r="H1082" s="8">
        <v>8</v>
      </c>
      <c r="I1082" s="356">
        <v>21000000</v>
      </c>
      <c r="J1082" s="350">
        <f t="shared" si="42"/>
        <v>21000000</v>
      </c>
      <c r="K1082" s="286" t="s">
        <v>1551</v>
      </c>
      <c r="L1082" s="67"/>
      <c r="M1082" s="67"/>
      <c r="N1082" s="67">
        <f t="shared" si="40"/>
        <v>0</v>
      </c>
      <c r="P1082" s="67"/>
    </row>
    <row r="1083" spans="1:16" s="10" customFormat="1" ht="22.5" hidden="1" customHeight="1" x14ac:dyDescent="0.25">
      <c r="A1083" s="8">
        <v>1080</v>
      </c>
      <c r="B1083" s="9">
        <v>45194</v>
      </c>
      <c r="C1083" s="58" t="s">
        <v>23</v>
      </c>
      <c r="D1083" s="63">
        <v>20713</v>
      </c>
      <c r="E1083" s="59">
        <v>1</v>
      </c>
      <c r="F1083" s="59" t="s">
        <v>42</v>
      </c>
      <c r="G1083" s="60" t="s">
        <v>901</v>
      </c>
      <c r="H1083" s="8">
        <v>8</v>
      </c>
      <c r="I1083" s="350">
        <v>75000</v>
      </c>
      <c r="J1083" s="350">
        <f t="shared" si="42"/>
        <v>75000</v>
      </c>
      <c r="K1083" s="286" t="s">
        <v>1551</v>
      </c>
      <c r="L1083" s="67"/>
      <c r="M1083" s="67"/>
      <c r="N1083" s="67">
        <f t="shared" si="40"/>
        <v>0</v>
      </c>
      <c r="P1083" s="67"/>
    </row>
    <row r="1084" spans="1:16" s="10" customFormat="1" ht="22.5" hidden="1" customHeight="1" x14ac:dyDescent="0.25">
      <c r="A1084" s="8">
        <v>1081</v>
      </c>
      <c r="B1084" s="9">
        <v>45194</v>
      </c>
      <c r="C1084" s="58" t="s">
        <v>1554</v>
      </c>
      <c r="D1084" s="63" t="s">
        <v>1325</v>
      </c>
      <c r="E1084" s="59">
        <v>1</v>
      </c>
      <c r="F1084" s="59" t="s">
        <v>42</v>
      </c>
      <c r="G1084" s="60" t="s">
        <v>901</v>
      </c>
      <c r="H1084" s="8">
        <v>8</v>
      </c>
      <c r="I1084" s="350">
        <v>365000</v>
      </c>
      <c r="J1084" s="352">
        <f t="shared" si="42"/>
        <v>365000</v>
      </c>
      <c r="K1084" s="286" t="s">
        <v>1551</v>
      </c>
      <c r="L1084" s="67"/>
      <c r="M1084" s="67"/>
      <c r="N1084" s="67">
        <f t="shared" si="40"/>
        <v>0</v>
      </c>
      <c r="P1084" s="67"/>
    </row>
    <row r="1085" spans="1:16" s="10" customFormat="1" ht="22.5" hidden="1" customHeight="1" x14ac:dyDescent="0.25">
      <c r="A1085" s="8">
        <v>1082</v>
      </c>
      <c r="B1085" s="9">
        <v>45194</v>
      </c>
      <c r="C1085" s="58" t="s">
        <v>1303</v>
      </c>
      <c r="D1085" s="63" t="s">
        <v>456</v>
      </c>
      <c r="E1085" s="59">
        <v>1</v>
      </c>
      <c r="F1085" s="59" t="s">
        <v>42</v>
      </c>
      <c r="G1085" s="60" t="s">
        <v>901</v>
      </c>
      <c r="H1085" s="8">
        <v>8</v>
      </c>
      <c r="I1085" s="350">
        <v>150000</v>
      </c>
      <c r="J1085" s="350">
        <f t="shared" si="42"/>
        <v>150000</v>
      </c>
      <c r="K1085" s="286" t="s">
        <v>1551</v>
      </c>
      <c r="L1085" s="67"/>
      <c r="M1085" s="67"/>
      <c r="N1085" s="67">
        <f t="shared" si="40"/>
        <v>0</v>
      </c>
      <c r="P1085" s="67"/>
    </row>
    <row r="1086" spans="1:16" s="10" customFormat="1" ht="22.5" hidden="1" customHeight="1" x14ac:dyDescent="0.25">
      <c r="A1086" s="8">
        <v>1083</v>
      </c>
      <c r="B1086" s="9">
        <v>45194</v>
      </c>
      <c r="C1086" s="58" t="s">
        <v>460</v>
      </c>
      <c r="D1086" s="63" t="s">
        <v>491</v>
      </c>
      <c r="E1086" s="59">
        <v>1</v>
      </c>
      <c r="F1086" s="59" t="s">
        <v>42</v>
      </c>
      <c r="G1086" s="60" t="s">
        <v>901</v>
      </c>
      <c r="H1086" s="8">
        <v>8</v>
      </c>
      <c r="I1086" s="350">
        <v>460000</v>
      </c>
      <c r="J1086" s="350">
        <f t="shared" si="42"/>
        <v>460000</v>
      </c>
      <c r="K1086" s="286" t="s">
        <v>1551</v>
      </c>
      <c r="L1086" s="67"/>
      <c r="M1086" s="67"/>
      <c r="N1086" s="67">
        <f t="shared" si="40"/>
        <v>0</v>
      </c>
      <c r="P1086" s="67"/>
    </row>
    <row r="1087" spans="1:16" s="10" customFormat="1" ht="22.5" hidden="1" customHeight="1" x14ac:dyDescent="0.25">
      <c r="A1087" s="8">
        <v>1084</v>
      </c>
      <c r="B1087" s="9">
        <v>45194</v>
      </c>
      <c r="C1087" s="58" t="s">
        <v>119</v>
      </c>
      <c r="D1087" s="63" t="s">
        <v>126</v>
      </c>
      <c r="E1087" s="59">
        <v>11</v>
      </c>
      <c r="F1087" s="59" t="s">
        <v>42</v>
      </c>
      <c r="G1087" s="60" t="s">
        <v>901</v>
      </c>
      <c r="H1087" s="8">
        <v>8</v>
      </c>
      <c r="I1087" s="350">
        <v>1565</v>
      </c>
      <c r="J1087" s="350">
        <f t="shared" si="42"/>
        <v>17215</v>
      </c>
      <c r="K1087" s="286" t="s">
        <v>1551</v>
      </c>
      <c r="L1087" s="67"/>
      <c r="M1087" s="67"/>
      <c r="N1087" s="67">
        <f t="shared" ref="N1087:N1150" si="43">L1087-M1087</f>
        <v>0</v>
      </c>
      <c r="P1087" s="67"/>
    </row>
    <row r="1088" spans="1:16" s="10" customFormat="1" ht="22.5" hidden="1" customHeight="1" x14ac:dyDescent="0.25">
      <c r="A1088" s="8">
        <v>1085</v>
      </c>
      <c r="B1088" s="9">
        <v>45194</v>
      </c>
      <c r="C1088" s="58" t="s">
        <v>529</v>
      </c>
      <c r="D1088" s="63" t="s">
        <v>24</v>
      </c>
      <c r="E1088" s="59">
        <v>3</v>
      </c>
      <c r="F1088" s="142" t="s">
        <v>42</v>
      </c>
      <c r="G1088" s="60" t="s">
        <v>1555</v>
      </c>
      <c r="H1088" s="8">
        <v>0</v>
      </c>
      <c r="I1088" s="350">
        <v>2625</v>
      </c>
      <c r="J1088" s="350">
        <f t="shared" si="42"/>
        <v>7875</v>
      </c>
      <c r="K1088" s="125"/>
      <c r="L1088" s="67"/>
      <c r="M1088" s="67"/>
      <c r="N1088" s="67">
        <f t="shared" si="43"/>
        <v>0</v>
      </c>
      <c r="P1088" s="67"/>
    </row>
    <row r="1089" spans="1:16" s="10" customFormat="1" ht="22.5" hidden="1" customHeight="1" x14ac:dyDescent="0.25">
      <c r="A1089" s="8">
        <v>1086</v>
      </c>
      <c r="B1089" s="9">
        <v>45194</v>
      </c>
      <c r="C1089" s="58" t="s">
        <v>1556</v>
      </c>
      <c r="D1089" s="63" t="s">
        <v>553</v>
      </c>
      <c r="E1089" s="8">
        <v>1</v>
      </c>
      <c r="F1089" s="59" t="s">
        <v>42</v>
      </c>
      <c r="G1089" s="60" t="s">
        <v>1117</v>
      </c>
      <c r="H1089" s="195" t="s">
        <v>507</v>
      </c>
      <c r="I1089" s="350">
        <v>223000</v>
      </c>
      <c r="J1089" s="350">
        <f t="shared" si="42"/>
        <v>223000</v>
      </c>
      <c r="K1089" s="125" t="s">
        <v>1557</v>
      </c>
      <c r="L1089" s="67"/>
      <c r="M1089" s="67"/>
      <c r="N1089" s="67">
        <f t="shared" si="43"/>
        <v>0</v>
      </c>
      <c r="P1089" s="67"/>
    </row>
    <row r="1090" spans="1:16" s="10" customFormat="1" ht="22.5" hidden="1" customHeight="1" x14ac:dyDescent="0.25">
      <c r="A1090" s="8">
        <v>1087</v>
      </c>
      <c r="B1090" s="9">
        <v>45194</v>
      </c>
      <c r="C1090" s="58" t="s">
        <v>1558</v>
      </c>
      <c r="D1090" s="63" t="s">
        <v>553</v>
      </c>
      <c r="E1090" s="59">
        <v>1</v>
      </c>
      <c r="F1090" s="174" t="s">
        <v>42</v>
      </c>
      <c r="G1090" s="60" t="s">
        <v>1117</v>
      </c>
      <c r="H1090" s="195" t="s">
        <v>507</v>
      </c>
      <c r="I1090" s="350">
        <v>190000</v>
      </c>
      <c r="J1090" s="350">
        <f t="shared" si="42"/>
        <v>190000</v>
      </c>
      <c r="K1090" s="125" t="s">
        <v>1557</v>
      </c>
      <c r="L1090" s="367">
        <f>SUM(J1036:J1090)</f>
        <v>46147254</v>
      </c>
      <c r="M1090" s="367">
        <f>'[2]25 SEPTEMBER 2023'!$X$44</f>
        <v>46147254</v>
      </c>
      <c r="N1090" s="367">
        <f t="shared" si="43"/>
        <v>0</v>
      </c>
      <c r="P1090" s="67"/>
    </row>
    <row r="1091" spans="1:16" s="10" customFormat="1" ht="22.5" customHeight="1" x14ac:dyDescent="0.25">
      <c r="A1091" s="8">
        <v>1088</v>
      </c>
      <c r="B1091" s="9">
        <v>45195</v>
      </c>
      <c r="C1091" s="58" t="s">
        <v>673</v>
      </c>
      <c r="D1091" s="63" t="s">
        <v>113</v>
      </c>
      <c r="E1091" s="59">
        <v>2</v>
      </c>
      <c r="F1091" s="59" t="s">
        <v>42</v>
      </c>
      <c r="G1091" s="109" t="s">
        <v>52</v>
      </c>
      <c r="H1091" s="8">
        <v>402</v>
      </c>
      <c r="I1091" s="350">
        <v>41125</v>
      </c>
      <c r="J1091" s="350">
        <f t="shared" si="42"/>
        <v>82250</v>
      </c>
      <c r="K1091" s="125"/>
      <c r="L1091" s="67"/>
      <c r="M1091" s="67"/>
      <c r="N1091" s="67">
        <f t="shared" si="43"/>
        <v>0</v>
      </c>
      <c r="P1091" s="67"/>
    </row>
    <row r="1092" spans="1:16" s="10" customFormat="1" ht="22.5" customHeight="1" x14ac:dyDescent="0.25">
      <c r="A1092" s="8">
        <v>1089</v>
      </c>
      <c r="B1092" s="9">
        <v>45195</v>
      </c>
      <c r="C1092" s="58" t="s">
        <v>520</v>
      </c>
      <c r="D1092" s="63" t="s">
        <v>96</v>
      </c>
      <c r="E1092" s="59">
        <v>2</v>
      </c>
      <c r="F1092" s="59" t="s">
        <v>42</v>
      </c>
      <c r="G1092" s="109" t="s">
        <v>52</v>
      </c>
      <c r="H1092" s="8">
        <v>402</v>
      </c>
      <c r="I1092" s="350">
        <v>10000</v>
      </c>
      <c r="J1092" s="350">
        <f t="shared" si="42"/>
        <v>20000</v>
      </c>
      <c r="K1092" s="125"/>
      <c r="L1092" s="67"/>
      <c r="M1092" s="67"/>
      <c r="N1092" s="67">
        <f t="shared" si="43"/>
        <v>0</v>
      </c>
      <c r="P1092" s="67"/>
    </row>
    <row r="1093" spans="1:16" s="10" customFormat="1" ht="22.5" customHeight="1" x14ac:dyDescent="0.25">
      <c r="A1093" s="8">
        <v>1090</v>
      </c>
      <c r="B1093" s="9">
        <v>45195</v>
      </c>
      <c r="C1093" s="57" t="s">
        <v>543</v>
      </c>
      <c r="D1093" s="63" t="s">
        <v>96</v>
      </c>
      <c r="E1093" s="59">
        <v>2</v>
      </c>
      <c r="F1093" s="142" t="s">
        <v>42</v>
      </c>
      <c r="G1093" s="109" t="s">
        <v>52</v>
      </c>
      <c r="H1093" s="8">
        <v>402</v>
      </c>
      <c r="I1093" s="351">
        <v>3500</v>
      </c>
      <c r="J1093" s="350">
        <f t="shared" si="42"/>
        <v>7000</v>
      </c>
      <c r="K1093" s="125"/>
      <c r="L1093" s="67"/>
      <c r="M1093" s="67"/>
      <c r="N1093" s="67">
        <f t="shared" si="43"/>
        <v>0</v>
      </c>
      <c r="P1093" s="67"/>
    </row>
    <row r="1094" spans="1:16" s="10" customFormat="1" ht="22.5" hidden="1" customHeight="1" x14ac:dyDescent="0.25">
      <c r="A1094" s="8">
        <v>1091</v>
      </c>
      <c r="B1094" s="9">
        <v>45195</v>
      </c>
      <c r="C1094" s="58" t="s">
        <v>58</v>
      </c>
      <c r="D1094" s="63" t="s">
        <v>59</v>
      </c>
      <c r="E1094" s="59">
        <v>5</v>
      </c>
      <c r="F1094" s="59" t="s">
        <v>41</v>
      </c>
      <c r="G1094" s="109" t="s">
        <v>67</v>
      </c>
      <c r="H1094" s="8">
        <v>1</v>
      </c>
      <c r="I1094" s="351">
        <v>29000</v>
      </c>
      <c r="J1094" s="350">
        <f t="shared" si="42"/>
        <v>145000</v>
      </c>
      <c r="K1094" s="125"/>
      <c r="L1094" s="67"/>
      <c r="M1094" s="67"/>
      <c r="N1094" s="67">
        <f t="shared" si="43"/>
        <v>0</v>
      </c>
      <c r="P1094" s="67"/>
    </row>
    <row r="1095" spans="1:16" s="10" customFormat="1" ht="22.5" hidden="1" customHeight="1" x14ac:dyDescent="0.25">
      <c r="A1095" s="8">
        <v>1092</v>
      </c>
      <c r="B1095" s="9">
        <v>45195</v>
      </c>
      <c r="C1095" s="57" t="s">
        <v>81</v>
      </c>
      <c r="D1095" s="89" t="s">
        <v>72</v>
      </c>
      <c r="E1095" s="59">
        <v>5</v>
      </c>
      <c r="F1095" s="59" t="s">
        <v>41</v>
      </c>
      <c r="G1095" s="109" t="s">
        <v>67</v>
      </c>
      <c r="H1095" s="8">
        <v>1</v>
      </c>
      <c r="I1095" s="350">
        <v>31000</v>
      </c>
      <c r="J1095" s="350">
        <f t="shared" si="42"/>
        <v>155000</v>
      </c>
      <c r="K1095" s="125"/>
      <c r="L1095" s="67"/>
      <c r="M1095" s="67"/>
      <c r="N1095" s="67">
        <f t="shared" si="43"/>
        <v>0</v>
      </c>
      <c r="P1095" s="67"/>
    </row>
    <row r="1096" spans="1:16" s="10" customFormat="1" ht="22.5" hidden="1" customHeight="1" x14ac:dyDescent="0.25">
      <c r="A1096" s="8">
        <v>1093</v>
      </c>
      <c r="B1096" s="9">
        <v>45195</v>
      </c>
      <c r="C1096" s="58" t="s">
        <v>48</v>
      </c>
      <c r="D1096" s="63" t="s">
        <v>20</v>
      </c>
      <c r="E1096" s="59">
        <v>1</v>
      </c>
      <c r="F1096" s="59" t="s">
        <v>41</v>
      </c>
      <c r="G1096" s="109" t="s">
        <v>67</v>
      </c>
      <c r="H1096" s="8">
        <v>1</v>
      </c>
      <c r="I1096" s="350">
        <v>32100</v>
      </c>
      <c r="J1096" s="350">
        <f t="shared" si="42"/>
        <v>32100</v>
      </c>
      <c r="K1096" s="125"/>
      <c r="L1096" s="67"/>
      <c r="M1096" s="67"/>
      <c r="N1096" s="67">
        <f t="shared" si="43"/>
        <v>0</v>
      </c>
      <c r="P1096" s="67"/>
    </row>
    <row r="1097" spans="1:16" s="10" customFormat="1" ht="22.5" customHeight="1" x14ac:dyDescent="0.25">
      <c r="A1097" s="8">
        <v>1094</v>
      </c>
      <c r="B1097" s="9">
        <v>45195</v>
      </c>
      <c r="C1097" s="58" t="s">
        <v>398</v>
      </c>
      <c r="D1097" s="63" t="s">
        <v>50</v>
      </c>
      <c r="E1097" s="59">
        <v>1</v>
      </c>
      <c r="F1097" s="59" t="s">
        <v>43</v>
      </c>
      <c r="G1097" s="109" t="s">
        <v>19</v>
      </c>
      <c r="H1097" s="8">
        <v>102</v>
      </c>
      <c r="I1097" s="350">
        <v>110000</v>
      </c>
      <c r="J1097" s="350">
        <f t="shared" ref="J1097:J1128" si="44">I1097*E1097</f>
        <v>110000</v>
      </c>
      <c r="K1097" s="125"/>
      <c r="L1097" s="67"/>
      <c r="M1097" s="67"/>
      <c r="N1097" s="67">
        <f t="shared" si="43"/>
        <v>0</v>
      </c>
      <c r="P1097" s="67"/>
    </row>
    <row r="1098" spans="1:16" s="10" customFormat="1" ht="22.5" customHeight="1" x14ac:dyDescent="0.25">
      <c r="A1098" s="8">
        <v>1095</v>
      </c>
      <c r="B1098" s="9">
        <v>45195</v>
      </c>
      <c r="C1098" s="62" t="s">
        <v>550</v>
      </c>
      <c r="D1098" s="63" t="s">
        <v>1325</v>
      </c>
      <c r="E1098" s="59">
        <v>2</v>
      </c>
      <c r="F1098" s="59" t="s">
        <v>42</v>
      </c>
      <c r="G1098" s="109" t="s">
        <v>34</v>
      </c>
      <c r="H1098" s="8">
        <v>404</v>
      </c>
      <c r="I1098" s="350">
        <v>7500</v>
      </c>
      <c r="J1098" s="350">
        <f t="shared" si="44"/>
        <v>15000</v>
      </c>
      <c r="K1098" s="125" t="s">
        <v>1501</v>
      </c>
      <c r="L1098" s="67"/>
      <c r="M1098" s="67"/>
      <c r="N1098" s="67">
        <f t="shared" si="43"/>
        <v>0</v>
      </c>
      <c r="P1098" s="67"/>
    </row>
    <row r="1099" spans="1:16" s="10" customFormat="1" ht="22.5" customHeight="1" x14ac:dyDescent="0.25">
      <c r="A1099" s="8">
        <v>1096</v>
      </c>
      <c r="B1099" s="9">
        <v>45195</v>
      </c>
      <c r="C1099" s="58" t="s">
        <v>1521</v>
      </c>
      <c r="D1099" s="63" t="s">
        <v>1325</v>
      </c>
      <c r="E1099" s="59">
        <v>1</v>
      </c>
      <c r="F1099" s="59" t="s">
        <v>43</v>
      </c>
      <c r="G1099" s="109" t="s">
        <v>34</v>
      </c>
      <c r="H1099" s="8">
        <v>404</v>
      </c>
      <c r="I1099" s="354">
        <v>30000</v>
      </c>
      <c r="J1099" s="350">
        <f t="shared" si="44"/>
        <v>30000</v>
      </c>
      <c r="K1099" s="125" t="s">
        <v>1501</v>
      </c>
      <c r="L1099" s="67"/>
      <c r="M1099" s="67"/>
      <c r="N1099" s="67">
        <f t="shared" si="43"/>
        <v>0</v>
      </c>
      <c r="P1099" s="67"/>
    </row>
    <row r="1100" spans="1:16" s="10" customFormat="1" ht="22.5" customHeight="1" x14ac:dyDescent="0.25">
      <c r="A1100" s="8">
        <v>1097</v>
      </c>
      <c r="B1100" s="9">
        <v>45195</v>
      </c>
      <c r="C1100" s="58" t="s">
        <v>1186</v>
      </c>
      <c r="D1100" s="63" t="s">
        <v>1187</v>
      </c>
      <c r="E1100" s="59">
        <v>0.5</v>
      </c>
      <c r="F1100" s="59" t="s">
        <v>45</v>
      </c>
      <c r="G1100" s="109" t="s">
        <v>34</v>
      </c>
      <c r="H1100" s="8">
        <v>404</v>
      </c>
      <c r="I1100" s="350">
        <v>91000</v>
      </c>
      <c r="J1100" s="350">
        <f t="shared" si="44"/>
        <v>45500</v>
      </c>
      <c r="K1100" s="125" t="s">
        <v>1501</v>
      </c>
      <c r="L1100" s="67"/>
      <c r="M1100" s="67"/>
      <c r="N1100" s="67">
        <f t="shared" si="43"/>
        <v>0</v>
      </c>
      <c r="P1100" s="67"/>
    </row>
    <row r="1101" spans="1:16" s="10" customFormat="1" ht="22.5" customHeight="1" x14ac:dyDescent="0.25">
      <c r="A1101" s="8">
        <v>1098</v>
      </c>
      <c r="B1101" s="9">
        <v>45195</v>
      </c>
      <c r="C1101" s="62" t="s">
        <v>550</v>
      </c>
      <c r="D1101" s="63" t="s">
        <v>1325</v>
      </c>
      <c r="E1101" s="59">
        <v>2</v>
      </c>
      <c r="F1101" s="59" t="s">
        <v>42</v>
      </c>
      <c r="G1101" s="109" t="s">
        <v>454</v>
      </c>
      <c r="H1101" s="8">
        <v>310</v>
      </c>
      <c r="I1101" s="350">
        <v>7500</v>
      </c>
      <c r="J1101" s="350">
        <f t="shared" si="44"/>
        <v>15000</v>
      </c>
      <c r="K1101" s="125"/>
      <c r="L1101" s="67"/>
      <c r="M1101" s="67"/>
      <c r="N1101" s="67">
        <f t="shared" si="43"/>
        <v>0</v>
      </c>
      <c r="P1101" s="67"/>
    </row>
    <row r="1102" spans="1:16" s="10" customFormat="1" ht="22.5" customHeight="1" x14ac:dyDescent="0.25">
      <c r="A1102" s="8">
        <v>1099</v>
      </c>
      <c r="B1102" s="9">
        <v>45195</v>
      </c>
      <c r="C1102" s="58" t="s">
        <v>1186</v>
      </c>
      <c r="D1102" s="63" t="s">
        <v>1187</v>
      </c>
      <c r="E1102" s="59">
        <v>0.5</v>
      </c>
      <c r="F1102" s="59" t="s">
        <v>45</v>
      </c>
      <c r="G1102" s="109" t="s">
        <v>454</v>
      </c>
      <c r="H1102" s="8">
        <v>310</v>
      </c>
      <c r="I1102" s="350">
        <v>91000</v>
      </c>
      <c r="J1102" s="350">
        <f t="shared" si="44"/>
        <v>45500</v>
      </c>
      <c r="K1102" s="125"/>
      <c r="L1102" s="67"/>
      <c r="M1102" s="67"/>
      <c r="N1102" s="67">
        <f t="shared" si="43"/>
        <v>0</v>
      </c>
      <c r="P1102" s="67"/>
    </row>
    <row r="1103" spans="1:16" s="10" customFormat="1" ht="22.5" customHeight="1" x14ac:dyDescent="0.25">
      <c r="A1103" s="8">
        <v>1100</v>
      </c>
      <c r="B1103" s="9">
        <v>45195</v>
      </c>
      <c r="C1103" s="58" t="s">
        <v>48</v>
      </c>
      <c r="D1103" s="63" t="s">
        <v>20</v>
      </c>
      <c r="E1103" s="59">
        <v>9</v>
      </c>
      <c r="F1103" s="59" t="s">
        <v>41</v>
      </c>
      <c r="G1103" s="109" t="s">
        <v>171</v>
      </c>
      <c r="H1103" s="8">
        <v>112</v>
      </c>
      <c r="I1103" s="350">
        <v>32100</v>
      </c>
      <c r="J1103" s="350">
        <f t="shared" si="44"/>
        <v>288900</v>
      </c>
      <c r="K1103" s="125" t="s">
        <v>1559</v>
      </c>
      <c r="L1103" s="67"/>
      <c r="M1103" s="67"/>
      <c r="N1103" s="67">
        <f t="shared" si="43"/>
        <v>0</v>
      </c>
      <c r="P1103" s="67"/>
    </row>
    <row r="1104" spans="1:16" s="10" customFormat="1" ht="22.5" customHeight="1" x14ac:dyDescent="0.25">
      <c r="A1104" s="8">
        <v>1101</v>
      </c>
      <c r="B1104" s="9">
        <v>45195</v>
      </c>
      <c r="C1104" s="58" t="s">
        <v>100</v>
      </c>
      <c r="D1104" s="63" t="s">
        <v>29</v>
      </c>
      <c r="E1104" s="59">
        <v>1</v>
      </c>
      <c r="F1104" s="59" t="s">
        <v>42</v>
      </c>
      <c r="G1104" s="109" t="s">
        <v>171</v>
      </c>
      <c r="H1104" s="8">
        <v>112</v>
      </c>
      <c r="I1104" s="350">
        <v>94575</v>
      </c>
      <c r="J1104" s="350">
        <f t="shared" si="44"/>
        <v>94575</v>
      </c>
      <c r="K1104" s="125" t="s">
        <v>1559</v>
      </c>
      <c r="L1104" s="67"/>
      <c r="M1104" s="67"/>
      <c r="N1104" s="67">
        <f t="shared" si="43"/>
        <v>0</v>
      </c>
      <c r="P1104" s="67"/>
    </row>
    <row r="1105" spans="1:16" s="10" customFormat="1" ht="22.5" customHeight="1" x14ac:dyDescent="0.25">
      <c r="A1105" s="8">
        <v>1102</v>
      </c>
      <c r="B1105" s="9">
        <v>45195</v>
      </c>
      <c r="C1105" s="58" t="s">
        <v>76</v>
      </c>
      <c r="D1105" s="63" t="s">
        <v>66</v>
      </c>
      <c r="E1105" s="59">
        <v>1</v>
      </c>
      <c r="F1105" s="59" t="s">
        <v>42</v>
      </c>
      <c r="G1105" s="109" t="s">
        <v>171</v>
      </c>
      <c r="H1105" s="8">
        <v>112</v>
      </c>
      <c r="I1105" s="350">
        <v>39000</v>
      </c>
      <c r="J1105" s="350">
        <f t="shared" si="44"/>
        <v>39000</v>
      </c>
      <c r="K1105" s="125" t="s">
        <v>1559</v>
      </c>
      <c r="L1105" s="67"/>
      <c r="M1105" s="67"/>
      <c r="N1105" s="67">
        <f t="shared" si="43"/>
        <v>0</v>
      </c>
      <c r="P1105" s="67"/>
    </row>
    <row r="1106" spans="1:16" s="10" customFormat="1" ht="22.5" customHeight="1" x14ac:dyDescent="0.25">
      <c r="A1106" s="8">
        <v>1103</v>
      </c>
      <c r="B1106" s="9">
        <v>45195</v>
      </c>
      <c r="C1106" s="58" t="s">
        <v>82</v>
      </c>
      <c r="D1106" s="63" t="s">
        <v>107</v>
      </c>
      <c r="E1106" s="59">
        <v>1</v>
      </c>
      <c r="F1106" s="59" t="s">
        <v>42</v>
      </c>
      <c r="G1106" s="109" t="s">
        <v>171</v>
      </c>
      <c r="H1106" s="8">
        <v>112</v>
      </c>
      <c r="I1106" s="350">
        <v>90675</v>
      </c>
      <c r="J1106" s="350">
        <f t="shared" si="44"/>
        <v>90675</v>
      </c>
      <c r="K1106" s="125" t="s">
        <v>1559</v>
      </c>
      <c r="L1106" s="67"/>
      <c r="M1106" s="67"/>
      <c r="N1106" s="67">
        <f t="shared" si="43"/>
        <v>0</v>
      </c>
      <c r="P1106" s="67"/>
    </row>
    <row r="1107" spans="1:16" s="10" customFormat="1" ht="22.5" customHeight="1" x14ac:dyDescent="0.25">
      <c r="A1107" s="8">
        <v>1104</v>
      </c>
      <c r="B1107" s="9">
        <v>45195</v>
      </c>
      <c r="C1107" s="57" t="s">
        <v>1560</v>
      </c>
      <c r="D1107" s="63" t="s">
        <v>1561</v>
      </c>
      <c r="E1107" s="59">
        <v>1</v>
      </c>
      <c r="F1107" s="59" t="s">
        <v>42</v>
      </c>
      <c r="G1107" s="109" t="s">
        <v>21</v>
      </c>
      <c r="H1107" s="8">
        <v>405</v>
      </c>
      <c r="I1107" s="350">
        <v>500000</v>
      </c>
      <c r="J1107" s="350">
        <f t="shared" si="44"/>
        <v>500000</v>
      </c>
      <c r="K1107" s="125" t="s">
        <v>1562</v>
      </c>
      <c r="L1107" s="343" t="s">
        <v>1826</v>
      </c>
      <c r="M1107" s="67"/>
      <c r="N1107" s="67" t="e">
        <f t="shared" si="43"/>
        <v>#VALUE!</v>
      </c>
      <c r="P1107" s="67"/>
    </row>
    <row r="1108" spans="1:16" s="10" customFormat="1" ht="22.5" customHeight="1" x14ac:dyDescent="0.25">
      <c r="A1108" s="8">
        <v>1105</v>
      </c>
      <c r="B1108" s="9">
        <v>45195</v>
      </c>
      <c r="C1108" s="58" t="s">
        <v>1563</v>
      </c>
      <c r="D1108" s="63" t="s">
        <v>1564</v>
      </c>
      <c r="E1108" s="59">
        <v>1</v>
      </c>
      <c r="F1108" s="101" t="s">
        <v>42</v>
      </c>
      <c r="G1108" s="109" t="s">
        <v>21</v>
      </c>
      <c r="H1108" s="8">
        <v>405</v>
      </c>
      <c r="I1108" s="351">
        <v>725000</v>
      </c>
      <c r="J1108" s="350">
        <f t="shared" si="44"/>
        <v>725000</v>
      </c>
      <c r="K1108" s="125" t="s">
        <v>1562</v>
      </c>
      <c r="L1108" s="67" t="s">
        <v>1751</v>
      </c>
      <c r="M1108" s="67"/>
      <c r="N1108" s="67" t="e">
        <f t="shared" si="43"/>
        <v>#VALUE!</v>
      </c>
      <c r="P1108" s="67"/>
    </row>
    <row r="1109" spans="1:16" s="10" customFormat="1" ht="22.5" customHeight="1" x14ac:dyDescent="0.25">
      <c r="A1109" s="8">
        <v>1106</v>
      </c>
      <c r="B1109" s="9">
        <v>45195</v>
      </c>
      <c r="C1109" s="58" t="s">
        <v>460</v>
      </c>
      <c r="D1109" s="63" t="s">
        <v>456</v>
      </c>
      <c r="E1109" s="59">
        <v>1</v>
      </c>
      <c r="F1109" s="59" t="s">
        <v>42</v>
      </c>
      <c r="G1109" s="109" t="s">
        <v>31</v>
      </c>
      <c r="H1109" s="8">
        <v>301</v>
      </c>
      <c r="I1109" s="350">
        <v>455000</v>
      </c>
      <c r="J1109" s="350">
        <f t="shared" si="44"/>
        <v>455000</v>
      </c>
      <c r="K1109" s="125" t="s">
        <v>1565</v>
      </c>
      <c r="L1109" s="67"/>
      <c r="M1109" s="67"/>
      <c r="N1109" s="67">
        <f t="shared" si="43"/>
        <v>0</v>
      </c>
      <c r="P1109" s="67"/>
    </row>
    <row r="1110" spans="1:16" s="10" customFormat="1" ht="22.5" customHeight="1" x14ac:dyDescent="0.25">
      <c r="A1110" s="8">
        <v>1107</v>
      </c>
      <c r="B1110" s="9">
        <v>45195</v>
      </c>
      <c r="C1110" s="57" t="s">
        <v>1311</v>
      </c>
      <c r="D1110" s="89" t="s">
        <v>96</v>
      </c>
      <c r="E1110" s="59">
        <v>2</v>
      </c>
      <c r="F1110" s="59" t="s">
        <v>39</v>
      </c>
      <c r="G1110" s="109" t="s">
        <v>106</v>
      </c>
      <c r="H1110" s="8">
        <v>119</v>
      </c>
      <c r="I1110" s="350">
        <v>57500</v>
      </c>
      <c r="J1110" s="350">
        <f t="shared" si="44"/>
        <v>115000</v>
      </c>
      <c r="K1110" s="63"/>
      <c r="L1110" s="67"/>
      <c r="M1110" s="67"/>
      <c r="N1110" s="67">
        <f t="shared" si="43"/>
        <v>0</v>
      </c>
      <c r="P1110" s="67"/>
    </row>
    <row r="1111" spans="1:16" s="10" customFormat="1" ht="22.5" customHeight="1" x14ac:dyDescent="0.25">
      <c r="A1111" s="8">
        <v>1108</v>
      </c>
      <c r="B1111" s="9">
        <v>45195</v>
      </c>
      <c r="C1111" s="58" t="s">
        <v>1566</v>
      </c>
      <c r="D1111" s="63" t="s">
        <v>96</v>
      </c>
      <c r="E1111" s="59">
        <v>1</v>
      </c>
      <c r="F1111" s="174" t="s">
        <v>42</v>
      </c>
      <c r="G1111" s="109" t="s">
        <v>106</v>
      </c>
      <c r="H1111" s="8">
        <v>119</v>
      </c>
      <c r="I1111" s="354">
        <v>60000</v>
      </c>
      <c r="J1111" s="350">
        <f t="shared" si="44"/>
        <v>60000</v>
      </c>
      <c r="K1111" s="63"/>
      <c r="L1111" s="67"/>
      <c r="M1111" s="67"/>
      <c r="N1111" s="67">
        <f t="shared" si="43"/>
        <v>0</v>
      </c>
      <c r="P1111" s="67"/>
    </row>
    <row r="1112" spans="1:16" s="10" customFormat="1" ht="22.5" customHeight="1" x14ac:dyDescent="0.25">
      <c r="A1112" s="8">
        <v>1109</v>
      </c>
      <c r="B1112" s="9">
        <v>45195</v>
      </c>
      <c r="C1112" s="58" t="s">
        <v>1268</v>
      </c>
      <c r="D1112" s="63" t="s">
        <v>556</v>
      </c>
      <c r="E1112" s="59">
        <v>2</v>
      </c>
      <c r="F1112" s="59" t="s">
        <v>42</v>
      </c>
      <c r="G1112" s="109" t="s">
        <v>105</v>
      </c>
      <c r="H1112" s="8" t="s">
        <v>696</v>
      </c>
      <c r="I1112" s="350">
        <v>31000</v>
      </c>
      <c r="J1112" s="350">
        <f t="shared" si="44"/>
        <v>62000</v>
      </c>
      <c r="K1112" s="63" t="s">
        <v>1567</v>
      </c>
      <c r="L1112" s="67"/>
      <c r="M1112" s="67"/>
      <c r="N1112" s="67">
        <f t="shared" si="43"/>
        <v>0</v>
      </c>
      <c r="P1112" s="67"/>
    </row>
    <row r="1113" spans="1:16" s="10" customFormat="1" ht="22.5" customHeight="1" x14ac:dyDescent="0.25">
      <c r="A1113" s="8">
        <v>1110</v>
      </c>
      <c r="B1113" s="9">
        <v>45195</v>
      </c>
      <c r="C1113" s="57" t="s">
        <v>1568</v>
      </c>
      <c r="D1113" s="89" t="s">
        <v>1569</v>
      </c>
      <c r="E1113" s="59">
        <v>1</v>
      </c>
      <c r="F1113" s="174" t="s">
        <v>42</v>
      </c>
      <c r="G1113" s="109" t="s">
        <v>52</v>
      </c>
      <c r="H1113" s="8">
        <v>402</v>
      </c>
      <c r="I1113" s="350">
        <v>720000</v>
      </c>
      <c r="J1113" s="350">
        <f t="shared" si="44"/>
        <v>720000</v>
      </c>
      <c r="K1113" s="63"/>
      <c r="L1113" s="67"/>
      <c r="M1113" s="67"/>
      <c r="N1113" s="67">
        <f t="shared" si="43"/>
        <v>0</v>
      </c>
      <c r="P1113" s="67"/>
    </row>
    <row r="1114" spans="1:16" s="10" customFormat="1" ht="22.5" customHeight="1" x14ac:dyDescent="0.25">
      <c r="A1114" s="8">
        <v>1111</v>
      </c>
      <c r="B1114" s="9">
        <v>45195</v>
      </c>
      <c r="C1114" s="58" t="s">
        <v>1570</v>
      </c>
      <c r="D1114" s="89" t="s">
        <v>1569</v>
      </c>
      <c r="E1114" s="8">
        <v>1</v>
      </c>
      <c r="F1114" s="59" t="s">
        <v>42</v>
      </c>
      <c r="G1114" s="109" t="s">
        <v>52</v>
      </c>
      <c r="H1114" s="8">
        <v>402</v>
      </c>
      <c r="I1114" s="350">
        <v>55000</v>
      </c>
      <c r="J1114" s="350">
        <f t="shared" si="44"/>
        <v>55000</v>
      </c>
      <c r="K1114" s="63"/>
      <c r="L1114" s="67"/>
      <c r="M1114" s="67"/>
      <c r="N1114" s="67">
        <f t="shared" si="43"/>
        <v>0</v>
      </c>
      <c r="P1114" s="67"/>
    </row>
    <row r="1115" spans="1:16" s="10" customFormat="1" ht="22.5" hidden="1" customHeight="1" x14ac:dyDescent="0.25">
      <c r="A1115" s="8">
        <v>1112</v>
      </c>
      <c r="B1115" s="9">
        <v>45195</v>
      </c>
      <c r="C1115" s="57" t="s">
        <v>173</v>
      </c>
      <c r="D1115" s="339" t="s">
        <v>24</v>
      </c>
      <c r="E1115" s="100" t="s">
        <v>175</v>
      </c>
      <c r="F1115" s="101" t="s">
        <v>42</v>
      </c>
      <c r="G1115" s="109" t="s">
        <v>22</v>
      </c>
      <c r="H1115" s="8">
        <v>1</v>
      </c>
      <c r="I1115" s="353">
        <v>1650</v>
      </c>
      <c r="J1115" s="350">
        <f t="shared" si="44"/>
        <v>33000</v>
      </c>
      <c r="K1115" s="63"/>
      <c r="L1115" s="67"/>
      <c r="M1115" s="67"/>
      <c r="N1115" s="67">
        <f t="shared" si="43"/>
        <v>0</v>
      </c>
      <c r="P1115" s="67"/>
    </row>
    <row r="1116" spans="1:16" s="10" customFormat="1" ht="22.5" customHeight="1" x14ac:dyDescent="0.25">
      <c r="A1116" s="8">
        <v>1113</v>
      </c>
      <c r="B1116" s="9">
        <v>45195</v>
      </c>
      <c r="C1116" s="58" t="s">
        <v>600</v>
      </c>
      <c r="D1116" s="63" t="s">
        <v>115</v>
      </c>
      <c r="E1116" s="59">
        <v>5</v>
      </c>
      <c r="F1116" s="59" t="s">
        <v>42</v>
      </c>
      <c r="G1116" s="109" t="s">
        <v>34</v>
      </c>
      <c r="H1116" s="8">
        <v>404</v>
      </c>
      <c r="I1116" s="350">
        <v>900</v>
      </c>
      <c r="J1116" s="350">
        <f t="shared" si="44"/>
        <v>4500</v>
      </c>
      <c r="K1116" s="63"/>
      <c r="L1116" s="67"/>
      <c r="M1116" s="67"/>
      <c r="N1116" s="67">
        <f t="shared" si="43"/>
        <v>0</v>
      </c>
      <c r="P1116" s="67"/>
    </row>
    <row r="1117" spans="1:16" s="10" customFormat="1" ht="22.5" customHeight="1" x14ac:dyDescent="0.25">
      <c r="A1117" s="8">
        <v>1114</v>
      </c>
      <c r="B1117" s="9">
        <v>45195</v>
      </c>
      <c r="C1117" s="57" t="s">
        <v>1571</v>
      </c>
      <c r="D1117" s="63" t="s">
        <v>96</v>
      </c>
      <c r="E1117" s="59">
        <v>1</v>
      </c>
      <c r="F1117" s="142" t="s">
        <v>43</v>
      </c>
      <c r="G1117" s="109" t="s">
        <v>34</v>
      </c>
      <c r="H1117" s="8">
        <v>404</v>
      </c>
      <c r="I1117" s="350">
        <v>100000</v>
      </c>
      <c r="J1117" s="350">
        <f t="shared" si="44"/>
        <v>100000</v>
      </c>
      <c r="K1117" s="63" t="s">
        <v>1572</v>
      </c>
      <c r="L1117" s="67"/>
      <c r="M1117" s="67"/>
      <c r="N1117" s="67">
        <f t="shared" si="43"/>
        <v>0</v>
      </c>
      <c r="P1117" s="67"/>
    </row>
    <row r="1118" spans="1:16" s="10" customFormat="1" ht="22.5" customHeight="1" x14ac:dyDescent="0.25">
      <c r="A1118" s="8">
        <v>1115</v>
      </c>
      <c r="B1118" s="9">
        <v>45195</v>
      </c>
      <c r="C1118" s="58" t="s">
        <v>1573</v>
      </c>
      <c r="D1118" s="63" t="s">
        <v>96</v>
      </c>
      <c r="E1118" s="59">
        <v>1</v>
      </c>
      <c r="F1118" s="59" t="s">
        <v>43</v>
      </c>
      <c r="G1118" s="109" t="s">
        <v>34</v>
      </c>
      <c r="H1118" s="8">
        <v>404</v>
      </c>
      <c r="I1118" s="354">
        <v>100000</v>
      </c>
      <c r="J1118" s="350">
        <f t="shared" si="44"/>
        <v>100000</v>
      </c>
      <c r="K1118" s="63" t="s">
        <v>1572</v>
      </c>
      <c r="L1118" s="67"/>
      <c r="M1118" s="67"/>
      <c r="N1118" s="67">
        <f t="shared" si="43"/>
        <v>0</v>
      </c>
      <c r="P1118" s="67"/>
    </row>
    <row r="1119" spans="1:16" s="10" customFormat="1" ht="22.5" customHeight="1" x14ac:dyDescent="0.25">
      <c r="A1119" s="8">
        <v>1116</v>
      </c>
      <c r="B1119" s="9">
        <v>45195</v>
      </c>
      <c r="C1119" s="58" t="s">
        <v>76</v>
      </c>
      <c r="D1119" s="63" t="s">
        <v>66</v>
      </c>
      <c r="E1119" s="59">
        <v>1</v>
      </c>
      <c r="F1119" s="59" t="s">
        <v>42</v>
      </c>
      <c r="G1119" s="19" t="s">
        <v>458</v>
      </c>
      <c r="H1119" s="8">
        <v>312</v>
      </c>
      <c r="I1119" s="350">
        <v>39000</v>
      </c>
      <c r="J1119" s="350">
        <f t="shared" si="44"/>
        <v>39000</v>
      </c>
      <c r="K1119" s="63" t="s">
        <v>1574</v>
      </c>
      <c r="L1119" s="67"/>
      <c r="M1119" s="67"/>
      <c r="N1119" s="67">
        <f t="shared" si="43"/>
        <v>0</v>
      </c>
      <c r="P1119" s="67"/>
    </row>
    <row r="1120" spans="1:16" s="10" customFormat="1" ht="22.5" customHeight="1" x14ac:dyDescent="0.25">
      <c r="A1120" s="8">
        <v>1117</v>
      </c>
      <c r="B1120" s="9">
        <v>45195</v>
      </c>
      <c r="C1120" s="58" t="s">
        <v>82</v>
      </c>
      <c r="D1120" s="63" t="s">
        <v>107</v>
      </c>
      <c r="E1120" s="59">
        <v>1</v>
      </c>
      <c r="F1120" s="59" t="s">
        <v>42</v>
      </c>
      <c r="G1120" s="109" t="s">
        <v>458</v>
      </c>
      <c r="H1120" s="8">
        <v>312</v>
      </c>
      <c r="I1120" s="350">
        <v>90675</v>
      </c>
      <c r="J1120" s="350">
        <f t="shared" si="44"/>
        <v>90675</v>
      </c>
      <c r="K1120" s="63" t="s">
        <v>1574</v>
      </c>
      <c r="L1120" s="67"/>
      <c r="M1120" s="67"/>
      <c r="N1120" s="67">
        <f t="shared" si="43"/>
        <v>0</v>
      </c>
      <c r="P1120" s="67"/>
    </row>
    <row r="1121" spans="1:16" s="10" customFormat="1" ht="22.5" customHeight="1" x14ac:dyDescent="0.25">
      <c r="A1121" s="8">
        <v>1118</v>
      </c>
      <c r="B1121" s="9">
        <v>45195</v>
      </c>
      <c r="C1121" s="58" t="s">
        <v>1575</v>
      </c>
      <c r="D1121" s="63" t="s">
        <v>96</v>
      </c>
      <c r="E1121" s="59">
        <v>1</v>
      </c>
      <c r="F1121" s="59" t="s">
        <v>42</v>
      </c>
      <c r="G1121" s="109" t="s">
        <v>458</v>
      </c>
      <c r="H1121" s="8">
        <v>312</v>
      </c>
      <c r="I1121" s="350">
        <v>260000</v>
      </c>
      <c r="J1121" s="350">
        <f t="shared" si="44"/>
        <v>260000</v>
      </c>
      <c r="K1121" s="63" t="s">
        <v>1574</v>
      </c>
      <c r="L1121" s="67"/>
      <c r="M1121" s="67"/>
      <c r="N1121" s="67">
        <f t="shared" si="43"/>
        <v>0</v>
      </c>
      <c r="P1121" s="67"/>
    </row>
    <row r="1122" spans="1:16" s="10" customFormat="1" ht="22.5" hidden="1" customHeight="1" x14ac:dyDescent="0.25">
      <c r="A1122" s="8">
        <v>1119</v>
      </c>
      <c r="B1122" s="9">
        <v>45195</v>
      </c>
      <c r="C1122" s="58" t="s">
        <v>1576</v>
      </c>
      <c r="D1122" s="63" t="s">
        <v>50</v>
      </c>
      <c r="E1122" s="101" t="s">
        <v>155</v>
      </c>
      <c r="F1122" s="59" t="s">
        <v>45</v>
      </c>
      <c r="G1122" s="60" t="s">
        <v>1577</v>
      </c>
      <c r="H1122" s="195" t="s">
        <v>693</v>
      </c>
      <c r="I1122" s="356">
        <v>7500</v>
      </c>
      <c r="J1122" s="350">
        <f t="shared" si="44"/>
        <v>75000</v>
      </c>
      <c r="K1122" s="286" t="s">
        <v>1578</v>
      </c>
      <c r="L1122" s="67"/>
      <c r="M1122" s="67"/>
      <c r="N1122" s="67">
        <f t="shared" si="43"/>
        <v>0</v>
      </c>
      <c r="P1122" s="67"/>
    </row>
    <row r="1123" spans="1:16" s="10" customFormat="1" ht="22.5" hidden="1" customHeight="1" x14ac:dyDescent="0.25">
      <c r="A1123" s="8">
        <v>1120</v>
      </c>
      <c r="B1123" s="9">
        <v>45195</v>
      </c>
      <c r="C1123" s="58" t="s">
        <v>1579</v>
      </c>
      <c r="D1123" s="338" t="s">
        <v>531</v>
      </c>
      <c r="E1123" s="59">
        <v>15</v>
      </c>
      <c r="F1123" s="174" t="s">
        <v>42</v>
      </c>
      <c r="G1123" s="60" t="s">
        <v>1577</v>
      </c>
      <c r="H1123" s="195" t="s">
        <v>693</v>
      </c>
      <c r="I1123" s="350">
        <v>1500</v>
      </c>
      <c r="J1123" s="350">
        <f t="shared" si="44"/>
        <v>22500</v>
      </c>
      <c r="K1123" s="286" t="s">
        <v>1578</v>
      </c>
      <c r="L1123" s="67"/>
      <c r="M1123" s="67"/>
      <c r="N1123" s="67">
        <f t="shared" si="43"/>
        <v>0</v>
      </c>
      <c r="P1123" s="67"/>
    </row>
    <row r="1124" spans="1:16" s="10" customFormat="1" ht="22.5" hidden="1" customHeight="1" x14ac:dyDescent="0.25">
      <c r="A1124" s="8">
        <v>1121</v>
      </c>
      <c r="B1124" s="9">
        <v>45195</v>
      </c>
      <c r="C1124" s="58" t="s">
        <v>1580</v>
      </c>
      <c r="D1124" s="63" t="s">
        <v>531</v>
      </c>
      <c r="E1124" s="59">
        <v>30</v>
      </c>
      <c r="F1124" s="59" t="s">
        <v>42</v>
      </c>
      <c r="G1124" s="60" t="s">
        <v>1577</v>
      </c>
      <c r="H1124" s="195" t="s">
        <v>693</v>
      </c>
      <c r="I1124" s="350">
        <v>200</v>
      </c>
      <c r="J1124" s="350">
        <f t="shared" si="44"/>
        <v>6000</v>
      </c>
      <c r="K1124" s="286" t="s">
        <v>1578</v>
      </c>
      <c r="L1124" s="67"/>
      <c r="M1124" s="67"/>
      <c r="N1124" s="67">
        <f t="shared" si="43"/>
        <v>0</v>
      </c>
      <c r="P1124" s="67"/>
    </row>
    <row r="1125" spans="1:16" s="10" customFormat="1" ht="22.5" hidden="1" customHeight="1" x14ac:dyDescent="0.25">
      <c r="A1125" s="8">
        <v>1122</v>
      </c>
      <c r="B1125" s="9">
        <v>45195</v>
      </c>
      <c r="C1125" s="57" t="s">
        <v>1581</v>
      </c>
      <c r="D1125" s="63" t="s">
        <v>1582</v>
      </c>
      <c r="E1125" s="59">
        <v>1</v>
      </c>
      <c r="F1125" s="59" t="s">
        <v>42</v>
      </c>
      <c r="G1125" s="60" t="s">
        <v>32</v>
      </c>
      <c r="H1125" s="8">
        <v>3</v>
      </c>
      <c r="I1125" s="350">
        <v>825000</v>
      </c>
      <c r="J1125" s="350">
        <f t="shared" si="44"/>
        <v>825000</v>
      </c>
      <c r="K1125" s="286" t="s">
        <v>1578</v>
      </c>
      <c r="L1125" s="67" t="s">
        <v>1754</v>
      </c>
      <c r="M1125" s="67"/>
      <c r="N1125" s="67" t="e">
        <f t="shared" si="43"/>
        <v>#VALUE!</v>
      </c>
      <c r="P1125" s="67"/>
    </row>
    <row r="1126" spans="1:16" s="10" customFormat="1" ht="22.5" hidden="1" customHeight="1" x14ac:dyDescent="0.25">
      <c r="A1126" s="8">
        <v>1123</v>
      </c>
      <c r="B1126" s="9">
        <v>45195</v>
      </c>
      <c r="C1126" s="57" t="s">
        <v>1581</v>
      </c>
      <c r="D1126" s="63" t="s">
        <v>1583</v>
      </c>
      <c r="E1126" s="59">
        <v>1</v>
      </c>
      <c r="F1126" s="59" t="s">
        <v>42</v>
      </c>
      <c r="G1126" s="60" t="s">
        <v>32</v>
      </c>
      <c r="H1126" s="8">
        <v>3</v>
      </c>
      <c r="I1126" s="350">
        <v>825000</v>
      </c>
      <c r="J1126" s="350">
        <f t="shared" si="44"/>
        <v>825000</v>
      </c>
      <c r="K1126" s="286" t="s">
        <v>1578</v>
      </c>
      <c r="L1126" s="67" t="s">
        <v>1754</v>
      </c>
      <c r="M1126" s="67"/>
      <c r="N1126" s="67" t="e">
        <f t="shared" si="43"/>
        <v>#VALUE!</v>
      </c>
      <c r="P1126" s="67"/>
    </row>
    <row r="1127" spans="1:16" s="10" customFormat="1" ht="22.5" hidden="1" customHeight="1" x14ac:dyDescent="0.25">
      <c r="A1127" s="8">
        <v>1124</v>
      </c>
      <c r="B1127" s="9">
        <v>45195</v>
      </c>
      <c r="C1127" s="57" t="s">
        <v>1581</v>
      </c>
      <c r="D1127" s="63" t="s">
        <v>1584</v>
      </c>
      <c r="E1127" s="59">
        <v>1</v>
      </c>
      <c r="F1127" s="59" t="s">
        <v>42</v>
      </c>
      <c r="G1127" s="60" t="s">
        <v>32</v>
      </c>
      <c r="H1127" s="8">
        <v>3</v>
      </c>
      <c r="I1127" s="350">
        <v>825000</v>
      </c>
      <c r="J1127" s="350">
        <f t="shared" si="44"/>
        <v>825000</v>
      </c>
      <c r="K1127" s="286" t="s">
        <v>1578</v>
      </c>
      <c r="L1127" s="67" t="s">
        <v>1754</v>
      </c>
      <c r="M1127" s="67"/>
      <c r="N1127" s="67" t="e">
        <f t="shared" si="43"/>
        <v>#VALUE!</v>
      </c>
      <c r="P1127" s="67"/>
    </row>
    <row r="1128" spans="1:16" s="10" customFormat="1" ht="22.5" hidden="1" customHeight="1" x14ac:dyDescent="0.25">
      <c r="A1128" s="8">
        <v>1125</v>
      </c>
      <c r="B1128" s="9">
        <v>45195</v>
      </c>
      <c r="C1128" s="57" t="s">
        <v>1581</v>
      </c>
      <c r="D1128" s="63" t="s">
        <v>1585</v>
      </c>
      <c r="E1128" s="59">
        <v>1</v>
      </c>
      <c r="F1128" s="59" t="s">
        <v>42</v>
      </c>
      <c r="G1128" s="60" t="s">
        <v>32</v>
      </c>
      <c r="H1128" s="8">
        <v>3</v>
      </c>
      <c r="I1128" s="350">
        <v>825000</v>
      </c>
      <c r="J1128" s="350">
        <f t="shared" si="44"/>
        <v>825000</v>
      </c>
      <c r="K1128" s="286" t="s">
        <v>1578</v>
      </c>
      <c r="L1128" s="67" t="s">
        <v>1754</v>
      </c>
      <c r="M1128" s="67"/>
      <c r="N1128" s="67" t="e">
        <f t="shared" si="43"/>
        <v>#VALUE!</v>
      </c>
      <c r="P1128" s="67"/>
    </row>
    <row r="1129" spans="1:16" s="10" customFormat="1" ht="22.5" hidden="1" customHeight="1" x14ac:dyDescent="0.25">
      <c r="A1129" s="8">
        <v>1126</v>
      </c>
      <c r="B1129" s="9">
        <v>45195</v>
      </c>
      <c r="C1129" s="57" t="s">
        <v>1581</v>
      </c>
      <c r="D1129" s="63" t="s">
        <v>1586</v>
      </c>
      <c r="E1129" s="59">
        <v>1</v>
      </c>
      <c r="F1129" s="59" t="s">
        <v>42</v>
      </c>
      <c r="G1129" s="60" t="s">
        <v>32</v>
      </c>
      <c r="H1129" s="8">
        <v>3</v>
      </c>
      <c r="I1129" s="350">
        <v>825000</v>
      </c>
      <c r="J1129" s="350">
        <f t="shared" ref="J1129:J1146" si="45">I1129*E1129</f>
        <v>825000</v>
      </c>
      <c r="K1129" s="286" t="s">
        <v>1578</v>
      </c>
      <c r="L1129" s="67" t="s">
        <v>1754</v>
      </c>
      <c r="M1129" s="67"/>
      <c r="N1129" s="67" t="e">
        <f t="shared" si="43"/>
        <v>#VALUE!</v>
      </c>
      <c r="P1129" s="67"/>
    </row>
    <row r="1130" spans="1:16" s="10" customFormat="1" ht="22.5" hidden="1" customHeight="1" x14ac:dyDescent="0.25">
      <c r="A1130" s="8">
        <v>1127</v>
      </c>
      <c r="B1130" s="9">
        <v>45195</v>
      </c>
      <c r="C1130" s="58" t="s">
        <v>547</v>
      </c>
      <c r="D1130" s="89" t="s">
        <v>113</v>
      </c>
      <c r="E1130" s="59">
        <v>2</v>
      </c>
      <c r="F1130" s="59" t="s">
        <v>42</v>
      </c>
      <c r="G1130" s="60" t="s">
        <v>32</v>
      </c>
      <c r="H1130" s="8">
        <v>3</v>
      </c>
      <c r="I1130" s="350">
        <v>70586</v>
      </c>
      <c r="J1130" s="350">
        <f t="shared" si="45"/>
        <v>141172</v>
      </c>
      <c r="K1130" s="286" t="s">
        <v>1578</v>
      </c>
      <c r="L1130" s="67"/>
      <c r="M1130" s="67"/>
      <c r="N1130" s="67">
        <f t="shared" si="43"/>
        <v>0</v>
      </c>
      <c r="P1130" s="67"/>
    </row>
    <row r="1131" spans="1:16" s="10" customFormat="1" ht="22.5" hidden="1" customHeight="1" x14ac:dyDescent="0.25">
      <c r="A1131" s="8">
        <v>1128</v>
      </c>
      <c r="B1131" s="9">
        <v>45195</v>
      </c>
      <c r="C1131" s="58" t="s">
        <v>541</v>
      </c>
      <c r="D1131" s="63" t="s">
        <v>113</v>
      </c>
      <c r="E1131" s="59">
        <v>2</v>
      </c>
      <c r="F1131" s="59" t="s">
        <v>42</v>
      </c>
      <c r="G1131" s="60" t="s">
        <v>32</v>
      </c>
      <c r="H1131" s="8">
        <v>3</v>
      </c>
      <c r="I1131" s="356">
        <v>241500</v>
      </c>
      <c r="J1131" s="350">
        <f t="shared" si="45"/>
        <v>483000</v>
      </c>
      <c r="K1131" s="286" t="s">
        <v>1578</v>
      </c>
      <c r="L1131" s="67"/>
      <c r="M1131" s="67"/>
      <c r="N1131" s="67">
        <f t="shared" si="43"/>
        <v>0</v>
      </c>
      <c r="P1131" s="67"/>
    </row>
    <row r="1132" spans="1:16" s="10" customFormat="1" ht="22.5" hidden="1" customHeight="1" x14ac:dyDescent="0.25">
      <c r="A1132" s="8">
        <v>1129</v>
      </c>
      <c r="B1132" s="9">
        <v>45195</v>
      </c>
      <c r="C1132" s="58" t="s">
        <v>1587</v>
      </c>
      <c r="D1132" s="63" t="s">
        <v>1764</v>
      </c>
      <c r="E1132" s="59">
        <v>1</v>
      </c>
      <c r="F1132" s="59" t="s">
        <v>42</v>
      </c>
      <c r="G1132" s="60" t="s">
        <v>1588</v>
      </c>
      <c r="H1132" s="195" t="s">
        <v>702</v>
      </c>
      <c r="I1132" s="354">
        <v>3785000</v>
      </c>
      <c r="J1132" s="350">
        <f t="shared" si="45"/>
        <v>3785000</v>
      </c>
      <c r="K1132" s="125" t="s">
        <v>1589</v>
      </c>
      <c r="L1132" s="67"/>
      <c r="M1132" s="67"/>
      <c r="N1132" s="67">
        <f t="shared" si="43"/>
        <v>0</v>
      </c>
      <c r="P1132" s="67"/>
    </row>
    <row r="1133" spans="1:16" s="10" customFormat="1" ht="22.5" hidden="1" customHeight="1" x14ac:dyDescent="0.25">
      <c r="A1133" s="8">
        <v>1130</v>
      </c>
      <c r="B1133" s="9">
        <v>45195</v>
      </c>
      <c r="C1133" s="58" t="s">
        <v>1590</v>
      </c>
      <c r="D1133" s="63" t="s">
        <v>1764</v>
      </c>
      <c r="E1133" s="59">
        <v>1</v>
      </c>
      <c r="F1133" s="59" t="s">
        <v>42</v>
      </c>
      <c r="G1133" s="60" t="s">
        <v>1588</v>
      </c>
      <c r="H1133" s="195" t="s">
        <v>702</v>
      </c>
      <c r="I1133" s="350">
        <v>470000</v>
      </c>
      <c r="J1133" s="350">
        <f t="shared" si="45"/>
        <v>470000</v>
      </c>
      <c r="K1133" s="125" t="s">
        <v>1589</v>
      </c>
      <c r="L1133" s="67"/>
      <c r="M1133" s="67"/>
      <c r="N1133" s="67">
        <f t="shared" si="43"/>
        <v>0</v>
      </c>
      <c r="P1133" s="67"/>
    </row>
    <row r="1134" spans="1:16" s="10" customFormat="1" ht="22.5" hidden="1" customHeight="1" x14ac:dyDescent="0.25">
      <c r="A1134" s="8">
        <v>1131</v>
      </c>
      <c r="B1134" s="9">
        <v>45195</v>
      </c>
      <c r="C1134" s="58" t="s">
        <v>1591</v>
      </c>
      <c r="D1134" s="63" t="s">
        <v>1764</v>
      </c>
      <c r="E1134" s="59">
        <v>1</v>
      </c>
      <c r="F1134" s="59" t="s">
        <v>42</v>
      </c>
      <c r="G1134" s="60" t="s">
        <v>1588</v>
      </c>
      <c r="H1134" s="195" t="s">
        <v>702</v>
      </c>
      <c r="I1134" s="350">
        <v>750000</v>
      </c>
      <c r="J1134" s="350">
        <f t="shared" si="45"/>
        <v>750000</v>
      </c>
      <c r="K1134" s="125" t="s">
        <v>1589</v>
      </c>
      <c r="L1134" s="367">
        <f>SUM(J1091:J1134)</f>
        <v>14392347</v>
      </c>
      <c r="M1134" s="367">
        <f>'[2]26 SEPTEMBER 2023'!$X$42</f>
        <v>14392347</v>
      </c>
      <c r="N1134" s="367">
        <f t="shared" si="43"/>
        <v>0</v>
      </c>
      <c r="P1134" s="67"/>
    </row>
    <row r="1135" spans="1:16" s="10" customFormat="1" ht="22.5" customHeight="1" x14ac:dyDescent="0.25">
      <c r="A1135" s="8">
        <v>1132</v>
      </c>
      <c r="B1135" s="9">
        <v>45196</v>
      </c>
      <c r="C1135" s="58" t="s">
        <v>48</v>
      </c>
      <c r="D1135" s="63" t="s">
        <v>20</v>
      </c>
      <c r="E1135" s="59">
        <v>4.5</v>
      </c>
      <c r="F1135" s="59" t="s">
        <v>41</v>
      </c>
      <c r="G1135" s="109" t="s">
        <v>34</v>
      </c>
      <c r="H1135" s="8">
        <v>404</v>
      </c>
      <c r="I1135" s="350">
        <v>32100</v>
      </c>
      <c r="J1135" s="350">
        <f t="shared" si="45"/>
        <v>144450</v>
      </c>
      <c r="K1135" s="125"/>
      <c r="L1135" s="67"/>
      <c r="M1135" s="67"/>
      <c r="N1135" s="67">
        <f t="shared" si="43"/>
        <v>0</v>
      </c>
      <c r="P1135" s="67"/>
    </row>
    <row r="1136" spans="1:16" s="10" customFormat="1" ht="22.5" hidden="1" customHeight="1" x14ac:dyDescent="0.25">
      <c r="A1136" s="8">
        <v>1133</v>
      </c>
      <c r="B1136" s="9">
        <v>45196</v>
      </c>
      <c r="C1136" s="58" t="s">
        <v>1592</v>
      </c>
      <c r="D1136" s="89" t="s">
        <v>1593</v>
      </c>
      <c r="E1136" s="59">
        <v>1</v>
      </c>
      <c r="F1136" s="142" t="s">
        <v>42</v>
      </c>
      <c r="G1136" s="109" t="s">
        <v>67</v>
      </c>
      <c r="H1136" s="8">
        <v>1</v>
      </c>
      <c r="I1136" s="350">
        <v>7300000</v>
      </c>
      <c r="J1136" s="350">
        <f t="shared" si="45"/>
        <v>7300000</v>
      </c>
      <c r="K1136" s="125"/>
      <c r="L1136" s="67" t="s">
        <v>1841</v>
      </c>
      <c r="M1136" s="67"/>
      <c r="N1136" s="67" t="e">
        <f t="shared" si="43"/>
        <v>#VALUE!</v>
      </c>
      <c r="P1136" s="67"/>
    </row>
    <row r="1137" spans="1:16" s="10" customFormat="1" ht="22.5" hidden="1" customHeight="1" x14ac:dyDescent="0.25">
      <c r="A1137" s="8">
        <v>1134</v>
      </c>
      <c r="B1137" s="9">
        <v>45196</v>
      </c>
      <c r="C1137" s="58" t="s">
        <v>58</v>
      </c>
      <c r="D1137" s="63" t="s">
        <v>59</v>
      </c>
      <c r="E1137" s="59">
        <v>2</v>
      </c>
      <c r="F1137" s="59" t="s">
        <v>41</v>
      </c>
      <c r="G1137" s="109" t="s">
        <v>67</v>
      </c>
      <c r="H1137" s="8">
        <v>1</v>
      </c>
      <c r="I1137" s="351">
        <v>29000</v>
      </c>
      <c r="J1137" s="350">
        <f t="shared" si="45"/>
        <v>58000</v>
      </c>
      <c r="K1137" s="125"/>
      <c r="L1137" s="67"/>
      <c r="M1137" s="67"/>
      <c r="N1137" s="67">
        <f t="shared" si="43"/>
        <v>0</v>
      </c>
      <c r="P1137" s="67"/>
    </row>
    <row r="1138" spans="1:16" s="10" customFormat="1" ht="22.5" hidden="1" customHeight="1" x14ac:dyDescent="0.25">
      <c r="A1138" s="8">
        <v>1135</v>
      </c>
      <c r="B1138" s="9">
        <v>45196</v>
      </c>
      <c r="C1138" s="57" t="s">
        <v>81</v>
      </c>
      <c r="D1138" s="89" t="s">
        <v>72</v>
      </c>
      <c r="E1138" s="59">
        <v>3</v>
      </c>
      <c r="F1138" s="59" t="s">
        <v>41</v>
      </c>
      <c r="G1138" s="109" t="s">
        <v>67</v>
      </c>
      <c r="H1138" s="8">
        <v>1</v>
      </c>
      <c r="I1138" s="350">
        <v>31000</v>
      </c>
      <c r="J1138" s="350">
        <f t="shared" si="45"/>
        <v>93000</v>
      </c>
      <c r="K1138" s="125"/>
      <c r="L1138" s="67"/>
      <c r="M1138" s="67"/>
      <c r="N1138" s="67">
        <f t="shared" si="43"/>
        <v>0</v>
      </c>
      <c r="P1138" s="67"/>
    </row>
    <row r="1139" spans="1:16" s="10" customFormat="1" ht="22.5" customHeight="1" x14ac:dyDescent="0.25">
      <c r="A1139" s="8">
        <v>1136</v>
      </c>
      <c r="B1139" s="9">
        <v>45196</v>
      </c>
      <c r="C1139" s="57" t="s">
        <v>766</v>
      </c>
      <c r="D1139" s="89" t="s">
        <v>96</v>
      </c>
      <c r="E1139" s="59">
        <v>4</v>
      </c>
      <c r="F1139" s="174" t="s">
        <v>42</v>
      </c>
      <c r="G1139" s="109" t="s">
        <v>469</v>
      </c>
      <c r="H1139" s="8">
        <v>401</v>
      </c>
      <c r="I1139" s="350">
        <v>10000</v>
      </c>
      <c r="J1139" s="350">
        <f t="shared" si="45"/>
        <v>40000</v>
      </c>
      <c r="K1139" s="63"/>
      <c r="L1139" s="67"/>
      <c r="M1139" s="67"/>
      <c r="N1139" s="67">
        <f t="shared" si="43"/>
        <v>0</v>
      </c>
      <c r="P1139" s="67"/>
    </row>
    <row r="1140" spans="1:16" s="10" customFormat="1" ht="22.5" customHeight="1" x14ac:dyDescent="0.25">
      <c r="A1140" s="8">
        <v>1137</v>
      </c>
      <c r="B1140" s="9">
        <v>45196</v>
      </c>
      <c r="C1140" s="58" t="s">
        <v>1594</v>
      </c>
      <c r="D1140" s="89" t="s">
        <v>73</v>
      </c>
      <c r="E1140" s="59">
        <v>4</v>
      </c>
      <c r="F1140" s="142" t="s">
        <v>42</v>
      </c>
      <c r="G1140" s="109" t="s">
        <v>469</v>
      </c>
      <c r="H1140" s="8">
        <v>401</v>
      </c>
      <c r="I1140" s="350">
        <v>3500</v>
      </c>
      <c r="J1140" s="350">
        <f t="shared" si="45"/>
        <v>14000</v>
      </c>
      <c r="K1140" s="63"/>
      <c r="L1140" s="67"/>
      <c r="M1140" s="67"/>
      <c r="N1140" s="67">
        <f t="shared" si="43"/>
        <v>0</v>
      </c>
      <c r="P1140" s="67"/>
    </row>
    <row r="1141" spans="1:16" s="10" customFormat="1" ht="22.5" customHeight="1" x14ac:dyDescent="0.25">
      <c r="A1141" s="8">
        <v>1138</v>
      </c>
      <c r="B1141" s="9">
        <v>45196</v>
      </c>
      <c r="C1141" s="58" t="s">
        <v>56</v>
      </c>
      <c r="D1141" s="63" t="s">
        <v>28</v>
      </c>
      <c r="E1141" s="8">
        <v>0.35</v>
      </c>
      <c r="F1141" s="142" t="s">
        <v>41</v>
      </c>
      <c r="G1141" s="109" t="s">
        <v>469</v>
      </c>
      <c r="H1141" s="8">
        <v>401</v>
      </c>
      <c r="I1141" s="350">
        <v>86250</v>
      </c>
      <c r="J1141" s="350">
        <f t="shared" si="45"/>
        <v>30187.499999999996</v>
      </c>
      <c r="K1141" s="63"/>
      <c r="L1141" s="67"/>
      <c r="M1141" s="67"/>
      <c r="N1141" s="67">
        <f t="shared" si="43"/>
        <v>0</v>
      </c>
      <c r="P1141" s="67"/>
    </row>
    <row r="1142" spans="1:16" s="10" customFormat="1" ht="22.5" customHeight="1" x14ac:dyDescent="0.25">
      <c r="A1142" s="8">
        <v>1139</v>
      </c>
      <c r="B1142" s="9">
        <v>45196</v>
      </c>
      <c r="C1142" s="58" t="s">
        <v>92</v>
      </c>
      <c r="D1142" s="63" t="s">
        <v>99</v>
      </c>
      <c r="E1142" s="59">
        <v>1</v>
      </c>
      <c r="F1142" s="142" t="s">
        <v>42</v>
      </c>
      <c r="G1142" s="109" t="s">
        <v>469</v>
      </c>
      <c r="H1142" s="8">
        <v>401</v>
      </c>
      <c r="I1142" s="350">
        <v>186000</v>
      </c>
      <c r="J1142" s="350">
        <f t="shared" si="45"/>
        <v>186000</v>
      </c>
      <c r="K1142" s="63"/>
      <c r="L1142" s="67"/>
      <c r="M1142" s="67"/>
      <c r="N1142" s="67">
        <f t="shared" si="43"/>
        <v>0</v>
      </c>
      <c r="P1142" s="67"/>
    </row>
    <row r="1143" spans="1:16" s="10" customFormat="1" ht="22.5" customHeight="1" x14ac:dyDescent="0.25">
      <c r="A1143" s="8">
        <v>1140</v>
      </c>
      <c r="B1143" s="9">
        <v>45196</v>
      </c>
      <c r="C1143" s="58" t="s">
        <v>580</v>
      </c>
      <c r="D1143" s="63" t="s">
        <v>134</v>
      </c>
      <c r="E1143" s="59">
        <v>1</v>
      </c>
      <c r="F1143" s="142" t="s">
        <v>42</v>
      </c>
      <c r="G1143" s="109" t="s">
        <v>469</v>
      </c>
      <c r="H1143" s="8">
        <v>401</v>
      </c>
      <c r="I1143" s="354">
        <v>202500</v>
      </c>
      <c r="J1143" s="350">
        <f t="shared" si="45"/>
        <v>202500</v>
      </c>
      <c r="K1143" s="63"/>
      <c r="L1143" s="67"/>
      <c r="M1143" s="67"/>
      <c r="N1143" s="67">
        <f t="shared" si="43"/>
        <v>0</v>
      </c>
      <c r="P1143" s="67"/>
    </row>
    <row r="1144" spans="1:16" s="10" customFormat="1" ht="22.5" customHeight="1" x14ac:dyDescent="0.25">
      <c r="A1144" s="8">
        <v>1141</v>
      </c>
      <c r="B1144" s="9">
        <v>45196</v>
      </c>
      <c r="C1144" s="58" t="s">
        <v>677</v>
      </c>
      <c r="D1144" s="63" t="s">
        <v>361</v>
      </c>
      <c r="E1144" s="59">
        <v>1</v>
      </c>
      <c r="F1144" s="142" t="s">
        <v>42</v>
      </c>
      <c r="G1144" s="109" t="s">
        <v>469</v>
      </c>
      <c r="H1144" s="8">
        <v>401</v>
      </c>
      <c r="I1144" s="350">
        <v>37500</v>
      </c>
      <c r="J1144" s="350">
        <f t="shared" si="45"/>
        <v>37500</v>
      </c>
      <c r="K1144" s="63"/>
      <c r="L1144" s="67"/>
      <c r="M1144" s="67"/>
      <c r="N1144" s="67">
        <f t="shared" si="43"/>
        <v>0</v>
      </c>
      <c r="P1144" s="67"/>
    </row>
    <row r="1145" spans="1:16" s="10" customFormat="1" ht="22.5" customHeight="1" x14ac:dyDescent="0.25">
      <c r="A1145" s="8">
        <v>1142</v>
      </c>
      <c r="B1145" s="9">
        <v>45196</v>
      </c>
      <c r="C1145" s="58" t="s">
        <v>673</v>
      </c>
      <c r="D1145" s="63" t="s">
        <v>113</v>
      </c>
      <c r="E1145" s="59">
        <v>2</v>
      </c>
      <c r="F1145" s="59" t="s">
        <v>42</v>
      </c>
      <c r="G1145" s="109" t="s">
        <v>469</v>
      </c>
      <c r="H1145" s="8">
        <v>401</v>
      </c>
      <c r="I1145" s="350">
        <v>41125</v>
      </c>
      <c r="J1145" s="350">
        <f t="shared" si="45"/>
        <v>82250</v>
      </c>
      <c r="K1145" s="63"/>
      <c r="L1145" s="67"/>
      <c r="M1145" s="67"/>
      <c r="N1145" s="67">
        <f t="shared" si="43"/>
        <v>0</v>
      </c>
      <c r="P1145" s="67"/>
    </row>
    <row r="1146" spans="1:16" s="10" customFormat="1" ht="22.5" customHeight="1" x14ac:dyDescent="0.25">
      <c r="A1146" s="8">
        <v>1143</v>
      </c>
      <c r="B1146" s="9">
        <v>45196</v>
      </c>
      <c r="C1146" s="58" t="s">
        <v>606</v>
      </c>
      <c r="D1146" s="63" t="s">
        <v>479</v>
      </c>
      <c r="E1146" s="59">
        <v>1</v>
      </c>
      <c r="F1146" s="59" t="s">
        <v>42</v>
      </c>
      <c r="G1146" s="109" t="s">
        <v>52</v>
      </c>
      <c r="H1146" s="8">
        <v>402</v>
      </c>
      <c r="I1146" s="350">
        <v>162500</v>
      </c>
      <c r="J1146" s="350">
        <f t="shared" si="45"/>
        <v>162500</v>
      </c>
      <c r="K1146" s="125"/>
      <c r="L1146" s="67"/>
      <c r="M1146" s="67"/>
      <c r="N1146" s="67">
        <f t="shared" si="43"/>
        <v>0</v>
      </c>
      <c r="P1146" s="67"/>
    </row>
    <row r="1147" spans="1:16" s="10" customFormat="1" ht="22.5" customHeight="1" x14ac:dyDescent="0.25">
      <c r="A1147" s="8">
        <v>1144</v>
      </c>
      <c r="B1147" s="9">
        <v>45196</v>
      </c>
      <c r="C1147" s="58" t="s">
        <v>606</v>
      </c>
      <c r="D1147" s="63" t="s">
        <v>479</v>
      </c>
      <c r="E1147" s="59">
        <v>1</v>
      </c>
      <c r="F1147" s="59" t="s">
        <v>42</v>
      </c>
      <c r="G1147" s="109" t="s">
        <v>21</v>
      </c>
      <c r="H1147" s="8">
        <v>405</v>
      </c>
      <c r="I1147" s="350">
        <v>162500</v>
      </c>
      <c r="J1147" s="350">
        <f t="shared" ref="J1147:J1149" si="46">I1147*E1147</f>
        <v>162500</v>
      </c>
      <c r="K1147" s="125"/>
      <c r="L1147" s="67"/>
      <c r="M1147" s="67"/>
      <c r="N1147" s="67">
        <f t="shared" si="43"/>
        <v>0</v>
      </c>
      <c r="P1147" s="67"/>
    </row>
    <row r="1148" spans="1:16" s="10" customFormat="1" ht="22.5" customHeight="1" x14ac:dyDescent="0.25">
      <c r="A1148" s="8">
        <v>1145</v>
      </c>
      <c r="B1148" s="9">
        <v>45196</v>
      </c>
      <c r="C1148" s="58" t="s">
        <v>606</v>
      </c>
      <c r="D1148" s="63" t="s">
        <v>479</v>
      </c>
      <c r="E1148" s="59">
        <v>1</v>
      </c>
      <c r="F1148" s="59" t="s">
        <v>42</v>
      </c>
      <c r="G1148" s="109" t="s">
        <v>34</v>
      </c>
      <c r="H1148" s="8">
        <v>404</v>
      </c>
      <c r="I1148" s="350">
        <v>162500</v>
      </c>
      <c r="J1148" s="350">
        <f t="shared" si="46"/>
        <v>162500</v>
      </c>
      <c r="K1148" s="125"/>
      <c r="L1148" s="67"/>
      <c r="M1148" s="67"/>
      <c r="N1148" s="67">
        <f t="shared" si="43"/>
        <v>0</v>
      </c>
      <c r="P1148" s="67"/>
    </row>
    <row r="1149" spans="1:16" s="10" customFormat="1" ht="22.5" customHeight="1" x14ac:dyDescent="0.25">
      <c r="A1149" s="8">
        <v>1146</v>
      </c>
      <c r="B1149" s="9">
        <v>45196</v>
      </c>
      <c r="C1149" s="58" t="s">
        <v>606</v>
      </c>
      <c r="D1149" s="63" t="s">
        <v>479</v>
      </c>
      <c r="E1149" s="59">
        <v>1</v>
      </c>
      <c r="F1149" s="59" t="s">
        <v>42</v>
      </c>
      <c r="G1149" s="109" t="s">
        <v>469</v>
      </c>
      <c r="H1149" s="8">
        <v>401</v>
      </c>
      <c r="I1149" s="350">
        <v>162500</v>
      </c>
      <c r="J1149" s="350">
        <f t="shared" si="46"/>
        <v>162500</v>
      </c>
      <c r="K1149" s="125"/>
      <c r="L1149" s="67"/>
      <c r="M1149" s="67"/>
      <c r="N1149" s="67">
        <f t="shared" si="43"/>
        <v>0</v>
      </c>
      <c r="P1149" s="67"/>
    </row>
    <row r="1150" spans="1:16" s="10" customFormat="1" ht="22.5" customHeight="1" x14ac:dyDescent="0.25">
      <c r="A1150" s="8">
        <v>1147</v>
      </c>
      <c r="B1150" s="9">
        <v>45196</v>
      </c>
      <c r="C1150" s="58" t="s">
        <v>590</v>
      </c>
      <c r="D1150" s="63" t="s">
        <v>479</v>
      </c>
      <c r="E1150" s="59">
        <v>1</v>
      </c>
      <c r="F1150" s="59" t="s">
        <v>42</v>
      </c>
      <c r="G1150" s="109" t="s">
        <v>52</v>
      </c>
      <c r="H1150" s="8">
        <v>402</v>
      </c>
      <c r="I1150" s="350">
        <v>40000</v>
      </c>
      <c r="J1150" s="350">
        <f>I1150*E1150</f>
        <v>40000</v>
      </c>
      <c r="K1150" s="125"/>
      <c r="L1150" s="67"/>
      <c r="M1150" s="67"/>
      <c r="N1150" s="67">
        <f t="shared" si="43"/>
        <v>0</v>
      </c>
      <c r="P1150" s="67"/>
    </row>
    <row r="1151" spans="1:16" s="10" customFormat="1" ht="22.5" customHeight="1" x14ac:dyDescent="0.25">
      <c r="A1151" s="8">
        <v>1148</v>
      </c>
      <c r="B1151" s="9">
        <v>45196</v>
      </c>
      <c r="C1151" s="58" t="s">
        <v>590</v>
      </c>
      <c r="D1151" s="63" t="s">
        <v>479</v>
      </c>
      <c r="E1151" s="59">
        <v>1</v>
      </c>
      <c r="F1151" s="59" t="s">
        <v>42</v>
      </c>
      <c r="G1151" s="109" t="s">
        <v>21</v>
      </c>
      <c r="H1151" s="8">
        <v>405</v>
      </c>
      <c r="I1151" s="350">
        <v>40000</v>
      </c>
      <c r="J1151" s="350">
        <f t="shared" ref="J1151:J1153" si="47">I1151*E1151</f>
        <v>40000</v>
      </c>
      <c r="K1151" s="125"/>
      <c r="L1151" s="67"/>
      <c r="M1151" s="67"/>
      <c r="N1151" s="67">
        <f t="shared" ref="N1151:N1218" si="48">L1151-M1151</f>
        <v>0</v>
      </c>
      <c r="P1151" s="67"/>
    </row>
    <row r="1152" spans="1:16" s="10" customFormat="1" ht="22.5" customHeight="1" x14ac:dyDescent="0.25">
      <c r="A1152" s="8">
        <v>1149</v>
      </c>
      <c r="B1152" s="9">
        <v>45196</v>
      </c>
      <c r="C1152" s="58" t="s">
        <v>590</v>
      </c>
      <c r="D1152" s="63" t="s">
        <v>479</v>
      </c>
      <c r="E1152" s="59">
        <v>1</v>
      </c>
      <c r="F1152" s="59" t="s">
        <v>42</v>
      </c>
      <c r="G1152" s="109" t="s">
        <v>34</v>
      </c>
      <c r="H1152" s="8">
        <v>404</v>
      </c>
      <c r="I1152" s="350">
        <v>40000</v>
      </c>
      <c r="J1152" s="350">
        <f t="shared" si="47"/>
        <v>40000</v>
      </c>
      <c r="K1152" s="125"/>
      <c r="L1152" s="67"/>
      <c r="M1152" s="67"/>
      <c r="N1152" s="67">
        <f t="shared" si="48"/>
        <v>0</v>
      </c>
      <c r="P1152" s="67"/>
    </row>
    <row r="1153" spans="1:16" s="10" customFormat="1" ht="22.5" customHeight="1" x14ac:dyDescent="0.25">
      <c r="A1153" s="8">
        <v>1150</v>
      </c>
      <c r="B1153" s="9">
        <v>45196</v>
      </c>
      <c r="C1153" s="58" t="s">
        <v>590</v>
      </c>
      <c r="D1153" s="63" t="s">
        <v>479</v>
      </c>
      <c r="E1153" s="59">
        <v>1</v>
      </c>
      <c r="F1153" s="59" t="s">
        <v>42</v>
      </c>
      <c r="G1153" s="109" t="s">
        <v>469</v>
      </c>
      <c r="H1153" s="8">
        <v>401</v>
      </c>
      <c r="I1153" s="350">
        <v>40000</v>
      </c>
      <c r="J1153" s="350">
        <f t="shared" si="47"/>
        <v>40000</v>
      </c>
      <c r="K1153" s="125"/>
      <c r="L1153" s="67"/>
      <c r="M1153" s="67"/>
      <c r="N1153" s="67">
        <f t="shared" si="48"/>
        <v>0</v>
      </c>
      <c r="P1153" s="67"/>
    </row>
    <row r="1154" spans="1:16" s="10" customFormat="1" ht="22.5" hidden="1" customHeight="1" x14ac:dyDescent="0.25">
      <c r="A1154" s="8">
        <v>1151</v>
      </c>
      <c r="B1154" s="9">
        <v>45196</v>
      </c>
      <c r="C1154" s="58" t="s">
        <v>1595</v>
      </c>
      <c r="D1154" s="63" t="s">
        <v>474</v>
      </c>
      <c r="E1154" s="59">
        <v>1</v>
      </c>
      <c r="F1154" s="59" t="s">
        <v>470</v>
      </c>
      <c r="G1154" s="109" t="s">
        <v>1596</v>
      </c>
      <c r="H1154" s="8">
        <v>0</v>
      </c>
      <c r="I1154" s="354">
        <v>20000</v>
      </c>
      <c r="J1154" s="350">
        <f t="shared" ref="J1154:J1189" si="49">I1154*E1154</f>
        <v>20000</v>
      </c>
      <c r="K1154" s="125"/>
      <c r="L1154" s="67"/>
      <c r="M1154" s="67"/>
      <c r="N1154" s="67">
        <f t="shared" si="48"/>
        <v>0</v>
      </c>
      <c r="P1154" s="67"/>
    </row>
    <row r="1155" spans="1:16" s="10" customFormat="1" ht="22.5" customHeight="1" x14ac:dyDescent="0.25">
      <c r="A1155" s="8">
        <v>1152</v>
      </c>
      <c r="B1155" s="9">
        <v>45196</v>
      </c>
      <c r="C1155" s="58" t="s">
        <v>1597</v>
      </c>
      <c r="D1155" s="63" t="s">
        <v>97</v>
      </c>
      <c r="E1155" s="59">
        <v>1</v>
      </c>
      <c r="F1155" s="59" t="s">
        <v>42</v>
      </c>
      <c r="G1155" s="109" t="s">
        <v>1598</v>
      </c>
      <c r="H1155" s="8">
        <v>403</v>
      </c>
      <c r="I1155" s="350">
        <v>95000</v>
      </c>
      <c r="J1155" s="350">
        <f t="shared" si="49"/>
        <v>95000</v>
      </c>
      <c r="K1155" s="125"/>
      <c r="L1155" s="67"/>
      <c r="M1155" s="67"/>
      <c r="N1155" s="67">
        <f t="shared" si="48"/>
        <v>0</v>
      </c>
      <c r="P1155" s="67"/>
    </row>
    <row r="1156" spans="1:16" s="10" customFormat="1" ht="22.5" customHeight="1" x14ac:dyDescent="0.25">
      <c r="A1156" s="8">
        <v>1153</v>
      </c>
      <c r="B1156" s="9">
        <v>45196</v>
      </c>
      <c r="C1156" s="58" t="s">
        <v>1599</v>
      </c>
      <c r="D1156" s="63" t="s">
        <v>576</v>
      </c>
      <c r="E1156" s="59">
        <v>1</v>
      </c>
      <c r="F1156" s="59" t="s">
        <v>42</v>
      </c>
      <c r="G1156" s="109" t="s">
        <v>125</v>
      </c>
      <c r="H1156" s="8">
        <v>110</v>
      </c>
      <c r="I1156" s="350">
        <v>125000</v>
      </c>
      <c r="J1156" s="350">
        <f t="shared" si="49"/>
        <v>125000</v>
      </c>
      <c r="K1156" s="125"/>
      <c r="L1156" s="67"/>
      <c r="M1156" s="67"/>
      <c r="N1156" s="67">
        <f t="shared" si="48"/>
        <v>0</v>
      </c>
      <c r="P1156" s="67"/>
    </row>
    <row r="1157" spans="1:16" s="10" customFormat="1" ht="22.5" customHeight="1" x14ac:dyDescent="0.25">
      <c r="A1157" s="8">
        <v>1154</v>
      </c>
      <c r="B1157" s="9">
        <v>45196</v>
      </c>
      <c r="C1157" s="57" t="s">
        <v>81</v>
      </c>
      <c r="D1157" s="89" t="s">
        <v>72</v>
      </c>
      <c r="E1157" s="59">
        <v>1.5</v>
      </c>
      <c r="F1157" s="59" t="s">
        <v>41</v>
      </c>
      <c r="G1157" s="109" t="s">
        <v>125</v>
      </c>
      <c r="H1157" s="8">
        <v>110</v>
      </c>
      <c r="I1157" s="350">
        <v>31000</v>
      </c>
      <c r="J1157" s="350">
        <f t="shared" si="49"/>
        <v>46500</v>
      </c>
      <c r="K1157" s="125"/>
      <c r="L1157" s="67"/>
      <c r="M1157" s="67"/>
      <c r="N1157" s="67">
        <f t="shared" si="48"/>
        <v>0</v>
      </c>
      <c r="P1157" s="67"/>
    </row>
    <row r="1158" spans="1:16" s="10" customFormat="1" ht="22.5" customHeight="1" x14ac:dyDescent="0.25">
      <c r="A1158" s="8">
        <v>1155</v>
      </c>
      <c r="B1158" s="9">
        <v>45196</v>
      </c>
      <c r="C1158" s="58" t="s">
        <v>546</v>
      </c>
      <c r="D1158" s="63" t="s">
        <v>73</v>
      </c>
      <c r="E1158" s="59">
        <v>1</v>
      </c>
      <c r="F1158" s="142" t="s">
        <v>39</v>
      </c>
      <c r="G1158" s="109" t="s">
        <v>124</v>
      </c>
      <c r="H1158" s="8" t="s">
        <v>698</v>
      </c>
      <c r="I1158" s="350">
        <v>12500</v>
      </c>
      <c r="J1158" s="350">
        <f t="shared" si="49"/>
        <v>12500</v>
      </c>
      <c r="K1158" s="125"/>
      <c r="L1158" s="67"/>
      <c r="M1158" s="67"/>
      <c r="N1158" s="67">
        <f t="shared" si="48"/>
        <v>0</v>
      </c>
      <c r="P1158" s="67"/>
    </row>
    <row r="1159" spans="1:16" s="10" customFormat="1" ht="22.5" customHeight="1" x14ac:dyDescent="0.25">
      <c r="A1159" s="8">
        <v>1156</v>
      </c>
      <c r="B1159" s="9">
        <v>45196</v>
      </c>
      <c r="C1159" s="58" t="s">
        <v>48</v>
      </c>
      <c r="D1159" s="63" t="s">
        <v>20</v>
      </c>
      <c r="E1159" s="59">
        <v>1.5</v>
      </c>
      <c r="F1159" s="59" t="s">
        <v>41</v>
      </c>
      <c r="G1159" s="109" t="s">
        <v>124</v>
      </c>
      <c r="H1159" s="8" t="s">
        <v>698</v>
      </c>
      <c r="I1159" s="350">
        <v>32100</v>
      </c>
      <c r="J1159" s="350">
        <f t="shared" si="49"/>
        <v>48150</v>
      </c>
      <c r="K1159" s="125"/>
      <c r="L1159" s="67"/>
      <c r="M1159" s="67"/>
      <c r="N1159" s="67">
        <f t="shared" si="48"/>
        <v>0</v>
      </c>
      <c r="P1159" s="67"/>
    </row>
    <row r="1160" spans="1:16" s="10" customFormat="1" ht="22.5" customHeight="1" x14ac:dyDescent="0.25">
      <c r="A1160" s="8">
        <v>1157</v>
      </c>
      <c r="B1160" s="9">
        <v>45196</v>
      </c>
      <c r="C1160" s="58" t="s">
        <v>460</v>
      </c>
      <c r="D1160" s="63" t="s">
        <v>456</v>
      </c>
      <c r="E1160" s="59">
        <v>1</v>
      </c>
      <c r="F1160" s="59" t="s">
        <v>42</v>
      </c>
      <c r="G1160" s="109" t="s">
        <v>484</v>
      </c>
      <c r="H1160" s="8">
        <v>128</v>
      </c>
      <c r="I1160" s="350">
        <v>455000</v>
      </c>
      <c r="J1160" s="350">
        <f t="shared" si="49"/>
        <v>455000</v>
      </c>
      <c r="K1160" s="125" t="s">
        <v>1600</v>
      </c>
      <c r="L1160" s="67"/>
      <c r="M1160" s="67"/>
      <c r="N1160" s="67">
        <f t="shared" si="48"/>
        <v>0</v>
      </c>
      <c r="P1160" s="67"/>
    </row>
    <row r="1161" spans="1:16" s="10" customFormat="1" ht="22.5" hidden="1" customHeight="1" x14ac:dyDescent="0.25">
      <c r="A1161" s="8">
        <v>1158</v>
      </c>
      <c r="B1161" s="9">
        <v>45196</v>
      </c>
      <c r="C1161" s="58" t="s">
        <v>119</v>
      </c>
      <c r="D1161" s="98" t="s">
        <v>24</v>
      </c>
      <c r="E1161" s="59">
        <v>25</v>
      </c>
      <c r="F1161" s="174" t="s">
        <v>42</v>
      </c>
      <c r="G1161" s="109" t="s">
        <v>527</v>
      </c>
      <c r="H1161" s="8">
        <v>1</v>
      </c>
      <c r="I1161" s="350">
        <v>1565</v>
      </c>
      <c r="J1161" s="350">
        <f t="shared" si="49"/>
        <v>39125</v>
      </c>
      <c r="K1161" s="125"/>
      <c r="L1161" s="67"/>
      <c r="M1161" s="67"/>
      <c r="N1161" s="67">
        <f t="shared" si="48"/>
        <v>0</v>
      </c>
      <c r="P1161" s="67"/>
    </row>
    <row r="1162" spans="1:16" s="10" customFormat="1" ht="22.5" customHeight="1" x14ac:dyDescent="0.25">
      <c r="A1162" s="8">
        <v>1159</v>
      </c>
      <c r="B1162" s="9">
        <v>45196</v>
      </c>
      <c r="C1162" s="58" t="s">
        <v>537</v>
      </c>
      <c r="D1162" s="63" t="s">
        <v>96</v>
      </c>
      <c r="E1162" s="59">
        <v>1</v>
      </c>
      <c r="F1162" s="142" t="s">
        <v>42</v>
      </c>
      <c r="G1162" s="109" t="s">
        <v>52</v>
      </c>
      <c r="H1162" s="8">
        <v>402</v>
      </c>
      <c r="I1162" s="350">
        <v>50000</v>
      </c>
      <c r="J1162" s="350">
        <f t="shared" si="49"/>
        <v>50000</v>
      </c>
      <c r="K1162" s="125"/>
      <c r="L1162" s="67"/>
      <c r="M1162" s="67"/>
      <c r="N1162" s="67">
        <f t="shared" si="48"/>
        <v>0</v>
      </c>
      <c r="P1162" s="67"/>
    </row>
    <row r="1163" spans="1:16" s="10" customFormat="1" ht="22.5" customHeight="1" x14ac:dyDescent="0.25">
      <c r="A1163" s="8">
        <v>1160</v>
      </c>
      <c r="B1163" s="9">
        <v>45196</v>
      </c>
      <c r="C1163" s="57" t="s">
        <v>1601</v>
      </c>
      <c r="D1163" s="63" t="s">
        <v>96</v>
      </c>
      <c r="E1163" s="59">
        <v>1</v>
      </c>
      <c r="F1163" s="142" t="s">
        <v>42</v>
      </c>
      <c r="G1163" s="109" t="s">
        <v>52</v>
      </c>
      <c r="H1163" s="8">
        <v>402</v>
      </c>
      <c r="I1163" s="350">
        <v>50000</v>
      </c>
      <c r="J1163" s="350">
        <f t="shared" si="49"/>
        <v>50000</v>
      </c>
      <c r="K1163" s="125"/>
      <c r="L1163" s="67"/>
      <c r="M1163" s="67"/>
      <c r="N1163" s="67">
        <f t="shared" si="48"/>
        <v>0</v>
      </c>
      <c r="P1163" s="67"/>
    </row>
    <row r="1164" spans="1:16" s="10" customFormat="1" ht="22.5" customHeight="1" x14ac:dyDescent="0.25">
      <c r="A1164" s="8">
        <v>1161</v>
      </c>
      <c r="B1164" s="9">
        <v>45196</v>
      </c>
      <c r="C1164" s="58" t="s">
        <v>1602</v>
      </c>
      <c r="D1164" s="63" t="s">
        <v>97</v>
      </c>
      <c r="E1164" s="59">
        <v>3</v>
      </c>
      <c r="F1164" s="59" t="s">
        <v>42</v>
      </c>
      <c r="G1164" s="109" t="s">
        <v>52</v>
      </c>
      <c r="H1164" s="8">
        <v>402</v>
      </c>
      <c r="I1164" s="350">
        <v>75000</v>
      </c>
      <c r="J1164" s="350">
        <f t="shared" si="49"/>
        <v>225000</v>
      </c>
      <c r="K1164" s="63"/>
      <c r="L1164" s="67"/>
      <c r="M1164" s="67"/>
      <c r="N1164" s="67">
        <f t="shared" si="48"/>
        <v>0</v>
      </c>
      <c r="P1164" s="67"/>
    </row>
    <row r="1165" spans="1:16" s="10" customFormat="1" ht="22.5" customHeight="1" x14ac:dyDescent="0.25">
      <c r="A1165" s="8">
        <v>1162</v>
      </c>
      <c r="B1165" s="9">
        <v>45196</v>
      </c>
      <c r="C1165" s="62" t="s">
        <v>1603</v>
      </c>
      <c r="D1165" s="63" t="s">
        <v>123</v>
      </c>
      <c r="E1165" s="59">
        <v>4</v>
      </c>
      <c r="F1165" s="59" t="s">
        <v>42</v>
      </c>
      <c r="G1165" s="109" t="s">
        <v>52</v>
      </c>
      <c r="H1165" s="8">
        <v>402</v>
      </c>
      <c r="I1165" s="350">
        <v>5000</v>
      </c>
      <c r="J1165" s="350">
        <f t="shared" si="49"/>
        <v>20000</v>
      </c>
      <c r="K1165" s="63"/>
      <c r="L1165" s="67"/>
      <c r="M1165" s="67"/>
      <c r="N1165" s="67">
        <f t="shared" si="48"/>
        <v>0</v>
      </c>
      <c r="P1165" s="67"/>
    </row>
    <row r="1166" spans="1:16" s="10" customFormat="1" ht="22.5" customHeight="1" x14ac:dyDescent="0.25">
      <c r="A1166" s="8">
        <v>1163</v>
      </c>
      <c r="B1166" s="9">
        <v>45196</v>
      </c>
      <c r="C1166" s="57" t="s">
        <v>1604</v>
      </c>
      <c r="D1166" s="89" t="s">
        <v>123</v>
      </c>
      <c r="E1166" s="59">
        <v>2</v>
      </c>
      <c r="F1166" s="174" t="s">
        <v>42</v>
      </c>
      <c r="G1166" s="109" t="s">
        <v>52</v>
      </c>
      <c r="H1166" s="8">
        <v>402</v>
      </c>
      <c r="I1166" s="350">
        <v>5000</v>
      </c>
      <c r="J1166" s="350">
        <f t="shared" si="49"/>
        <v>10000</v>
      </c>
      <c r="K1166" s="63"/>
      <c r="L1166" s="67"/>
      <c r="M1166" s="67"/>
      <c r="N1166" s="67">
        <f t="shared" si="48"/>
        <v>0</v>
      </c>
      <c r="P1166" s="67"/>
    </row>
    <row r="1167" spans="1:16" s="10" customFormat="1" ht="22.5" customHeight="1" x14ac:dyDescent="0.25">
      <c r="A1167" s="8">
        <v>1164</v>
      </c>
      <c r="B1167" s="9">
        <v>45196</v>
      </c>
      <c r="C1167" s="58" t="s">
        <v>1027</v>
      </c>
      <c r="D1167" s="63" t="s">
        <v>96</v>
      </c>
      <c r="E1167" s="59">
        <v>0.5</v>
      </c>
      <c r="F1167" s="59" t="s">
        <v>43</v>
      </c>
      <c r="G1167" s="109" t="s">
        <v>52</v>
      </c>
      <c r="H1167" s="8">
        <v>402</v>
      </c>
      <c r="I1167" s="350">
        <v>150000</v>
      </c>
      <c r="J1167" s="350">
        <f t="shared" si="49"/>
        <v>75000</v>
      </c>
      <c r="K1167" s="63"/>
      <c r="L1167" s="67"/>
      <c r="M1167" s="67"/>
      <c r="N1167" s="67">
        <f t="shared" si="48"/>
        <v>0</v>
      </c>
      <c r="P1167" s="67"/>
    </row>
    <row r="1168" spans="1:16" s="10" customFormat="1" ht="22.5" customHeight="1" x14ac:dyDescent="0.25">
      <c r="A1168" s="8">
        <v>1165</v>
      </c>
      <c r="B1168" s="9">
        <v>45196</v>
      </c>
      <c r="C1168" s="58" t="s">
        <v>188</v>
      </c>
      <c r="D1168" s="63" t="s">
        <v>189</v>
      </c>
      <c r="E1168" s="59">
        <v>1</v>
      </c>
      <c r="F1168" s="59" t="s">
        <v>39</v>
      </c>
      <c r="G1168" s="109" t="s">
        <v>52</v>
      </c>
      <c r="H1168" s="8">
        <v>402</v>
      </c>
      <c r="I1168" s="350">
        <v>230000</v>
      </c>
      <c r="J1168" s="350">
        <f t="shared" si="49"/>
        <v>230000</v>
      </c>
      <c r="K1168" s="63"/>
      <c r="L1168" s="67"/>
      <c r="M1168" s="67"/>
      <c r="N1168" s="67">
        <f t="shared" si="48"/>
        <v>0</v>
      </c>
      <c r="P1168" s="67"/>
    </row>
    <row r="1169" spans="1:16" s="10" customFormat="1" ht="22.5" hidden="1" customHeight="1" x14ac:dyDescent="0.25">
      <c r="A1169" s="8">
        <v>1166</v>
      </c>
      <c r="B1169" s="9">
        <v>45196</v>
      </c>
      <c r="C1169" s="57" t="s">
        <v>112</v>
      </c>
      <c r="D1169" s="89" t="s">
        <v>113</v>
      </c>
      <c r="E1169" s="59">
        <v>2</v>
      </c>
      <c r="F1169" s="59" t="s">
        <v>42</v>
      </c>
      <c r="G1169" s="109" t="s">
        <v>1844</v>
      </c>
      <c r="H1169" s="8">
        <v>137</v>
      </c>
      <c r="I1169" s="361" t="s">
        <v>1843</v>
      </c>
      <c r="J1169" s="350"/>
      <c r="K1169" s="63"/>
      <c r="L1169" s="67"/>
      <c r="M1169" s="67"/>
      <c r="N1169" s="67">
        <f t="shared" si="48"/>
        <v>0</v>
      </c>
      <c r="P1169" s="67"/>
    </row>
    <row r="1170" spans="1:16" s="10" customFormat="1" ht="22.5" hidden="1" customHeight="1" x14ac:dyDescent="0.25">
      <c r="A1170" s="8">
        <v>1167</v>
      </c>
      <c r="B1170" s="9">
        <v>45196</v>
      </c>
      <c r="C1170" s="58" t="s">
        <v>1872</v>
      </c>
      <c r="D1170" s="58" t="s">
        <v>1873</v>
      </c>
      <c r="E1170" s="59">
        <v>30</v>
      </c>
      <c r="F1170" s="59" t="s">
        <v>42</v>
      </c>
      <c r="G1170" s="203" t="s">
        <v>1615</v>
      </c>
      <c r="H1170" s="8">
        <v>5</v>
      </c>
      <c r="I1170" s="376">
        <v>3990</v>
      </c>
      <c r="J1170" s="33">
        <f>I1170*E1170</f>
        <v>119700</v>
      </c>
      <c r="K1170" s="61"/>
      <c r="L1170" s="67"/>
      <c r="M1170" s="67"/>
      <c r="N1170" s="67"/>
      <c r="P1170" s="67"/>
    </row>
    <row r="1171" spans="1:16" s="10" customFormat="1" ht="22.5" hidden="1" customHeight="1" x14ac:dyDescent="0.25">
      <c r="A1171" s="8">
        <v>1168</v>
      </c>
      <c r="B1171" s="9">
        <v>45196</v>
      </c>
      <c r="C1171" s="58" t="s">
        <v>1874</v>
      </c>
      <c r="D1171" s="58" t="s">
        <v>1873</v>
      </c>
      <c r="E1171" s="101" t="s">
        <v>1875</v>
      </c>
      <c r="F1171" s="59" t="s">
        <v>42</v>
      </c>
      <c r="G1171" s="203" t="s">
        <v>1615</v>
      </c>
      <c r="H1171" s="8">
        <v>5</v>
      </c>
      <c r="I1171" s="377">
        <v>1000</v>
      </c>
      <c r="J1171" s="33">
        <f>I1171*E1171</f>
        <v>30000</v>
      </c>
      <c r="K1171" s="61"/>
      <c r="L1171" s="67"/>
      <c r="M1171" s="67"/>
      <c r="N1171" s="67"/>
      <c r="P1171" s="67"/>
    </row>
    <row r="1172" spans="1:16" s="10" customFormat="1" ht="22.5" hidden="1" customHeight="1" x14ac:dyDescent="0.25">
      <c r="A1172" s="8">
        <v>1169</v>
      </c>
      <c r="B1172" s="9">
        <v>45196</v>
      </c>
      <c r="C1172" s="62" t="s">
        <v>1876</v>
      </c>
      <c r="D1172" s="58" t="s">
        <v>1873</v>
      </c>
      <c r="E1172" s="59">
        <v>30</v>
      </c>
      <c r="F1172" s="59" t="s">
        <v>42</v>
      </c>
      <c r="G1172" s="203" t="s">
        <v>1615</v>
      </c>
      <c r="H1172" s="8">
        <v>5</v>
      </c>
      <c r="I1172" s="376">
        <v>500</v>
      </c>
      <c r="J1172" s="33">
        <f>I1172*E1172</f>
        <v>15000</v>
      </c>
      <c r="K1172" s="61"/>
      <c r="L1172" s="67"/>
      <c r="M1172" s="67"/>
      <c r="N1172" s="67"/>
      <c r="P1172" s="67"/>
    </row>
    <row r="1173" spans="1:16" s="10" customFormat="1" ht="22.5" hidden="1" customHeight="1" x14ac:dyDescent="0.25">
      <c r="A1173" s="8">
        <v>1170</v>
      </c>
      <c r="B1173" s="9">
        <v>45196</v>
      </c>
      <c r="C1173" s="57" t="s">
        <v>1877</v>
      </c>
      <c r="D1173" s="58" t="s">
        <v>1873</v>
      </c>
      <c r="E1173" s="59">
        <v>1</v>
      </c>
      <c r="F1173" s="80" t="s">
        <v>42</v>
      </c>
      <c r="G1173" s="203" t="s">
        <v>1878</v>
      </c>
      <c r="H1173" s="8">
        <v>5</v>
      </c>
      <c r="I1173" s="376">
        <v>50000</v>
      </c>
      <c r="J1173" s="33">
        <f>I1173*E1173</f>
        <v>50000</v>
      </c>
      <c r="K1173" s="61"/>
      <c r="L1173" s="67"/>
      <c r="M1173" s="67"/>
      <c r="N1173" s="67"/>
      <c r="P1173" s="67"/>
    </row>
    <row r="1174" spans="1:16" s="10" customFormat="1" ht="22.5" hidden="1" customHeight="1" x14ac:dyDescent="0.25">
      <c r="A1174" s="8">
        <v>1171</v>
      </c>
      <c r="B1174" s="9">
        <v>45196</v>
      </c>
      <c r="C1174" s="58" t="s">
        <v>1605</v>
      </c>
      <c r="D1174" s="63" t="s">
        <v>1535</v>
      </c>
      <c r="E1174" s="59">
        <v>1</v>
      </c>
      <c r="F1174" s="59" t="s">
        <v>42</v>
      </c>
      <c r="G1174" s="60" t="s">
        <v>607</v>
      </c>
      <c r="H1174" s="195" t="s">
        <v>712</v>
      </c>
      <c r="I1174" s="350">
        <v>293040</v>
      </c>
      <c r="J1174" s="350">
        <f t="shared" si="49"/>
        <v>293040</v>
      </c>
      <c r="K1174" s="286" t="s">
        <v>1606</v>
      </c>
      <c r="L1174" s="67"/>
      <c r="M1174" s="67"/>
      <c r="N1174" s="67">
        <f t="shared" si="48"/>
        <v>0</v>
      </c>
      <c r="P1174" s="67"/>
    </row>
    <row r="1175" spans="1:16" s="10" customFormat="1" ht="22.5" hidden="1" customHeight="1" x14ac:dyDescent="0.25">
      <c r="A1175" s="8">
        <v>1172</v>
      </c>
      <c r="B1175" s="9">
        <v>45196</v>
      </c>
      <c r="C1175" s="58" t="s">
        <v>1607</v>
      </c>
      <c r="D1175" s="63" t="s">
        <v>492</v>
      </c>
      <c r="E1175" s="59">
        <v>2</v>
      </c>
      <c r="F1175" s="174" t="s">
        <v>42</v>
      </c>
      <c r="G1175" s="60" t="s">
        <v>564</v>
      </c>
      <c r="H1175" s="195" t="s">
        <v>1765</v>
      </c>
      <c r="I1175" s="350">
        <v>328500</v>
      </c>
      <c r="J1175" s="350">
        <f t="shared" si="49"/>
        <v>657000</v>
      </c>
      <c r="K1175" s="286" t="s">
        <v>1606</v>
      </c>
      <c r="L1175" s="67"/>
      <c r="M1175" s="67"/>
      <c r="N1175" s="67">
        <f t="shared" si="48"/>
        <v>0</v>
      </c>
      <c r="P1175" s="67"/>
    </row>
    <row r="1176" spans="1:16" s="10" customFormat="1" ht="22.5" hidden="1" customHeight="1" x14ac:dyDescent="0.25">
      <c r="A1176" s="8">
        <v>1173</v>
      </c>
      <c r="B1176" s="9">
        <v>45196</v>
      </c>
      <c r="C1176" s="58" t="s">
        <v>1425</v>
      </c>
      <c r="D1176" s="63" t="s">
        <v>1424</v>
      </c>
      <c r="E1176" s="59">
        <v>2</v>
      </c>
      <c r="F1176" s="59" t="s">
        <v>42</v>
      </c>
      <c r="G1176" s="60" t="s">
        <v>564</v>
      </c>
      <c r="H1176" s="195" t="s">
        <v>1765</v>
      </c>
      <c r="I1176" s="350">
        <v>140000</v>
      </c>
      <c r="J1176" s="350">
        <f t="shared" si="49"/>
        <v>280000</v>
      </c>
      <c r="K1176" s="286" t="s">
        <v>1606</v>
      </c>
      <c r="L1176" s="67"/>
      <c r="M1176" s="67"/>
      <c r="N1176" s="67">
        <f t="shared" si="48"/>
        <v>0</v>
      </c>
      <c r="P1176" s="67"/>
    </row>
    <row r="1177" spans="1:16" s="10" customFormat="1" ht="22.5" hidden="1" customHeight="1" x14ac:dyDescent="0.25">
      <c r="A1177" s="8">
        <v>1174</v>
      </c>
      <c r="B1177" s="9">
        <v>45196</v>
      </c>
      <c r="C1177" s="58" t="s">
        <v>1608</v>
      </c>
      <c r="D1177" s="63" t="s">
        <v>1424</v>
      </c>
      <c r="E1177" s="59">
        <v>1</v>
      </c>
      <c r="F1177" s="59" t="s">
        <v>42</v>
      </c>
      <c r="G1177" s="60" t="s">
        <v>564</v>
      </c>
      <c r="H1177" s="195" t="s">
        <v>1765</v>
      </c>
      <c r="I1177" s="350">
        <v>100000</v>
      </c>
      <c r="J1177" s="350">
        <f t="shared" si="49"/>
        <v>100000</v>
      </c>
      <c r="K1177" s="286" t="s">
        <v>1606</v>
      </c>
      <c r="L1177" s="67"/>
      <c r="M1177" s="67"/>
      <c r="N1177" s="67">
        <f t="shared" si="48"/>
        <v>0</v>
      </c>
      <c r="P1177" s="67"/>
    </row>
    <row r="1178" spans="1:16" s="10" customFormat="1" ht="22.5" hidden="1" customHeight="1" x14ac:dyDescent="0.25">
      <c r="A1178" s="8">
        <v>1175</v>
      </c>
      <c r="B1178" s="9">
        <v>45196</v>
      </c>
      <c r="C1178" s="58" t="s">
        <v>587</v>
      </c>
      <c r="D1178" s="63" t="s">
        <v>96</v>
      </c>
      <c r="E1178" s="59">
        <v>1</v>
      </c>
      <c r="F1178" s="59" t="s">
        <v>43</v>
      </c>
      <c r="G1178" s="60" t="s">
        <v>1609</v>
      </c>
      <c r="H1178" s="8">
        <v>3</v>
      </c>
      <c r="I1178" s="350">
        <v>315000</v>
      </c>
      <c r="J1178" s="350">
        <f t="shared" si="49"/>
        <v>315000</v>
      </c>
      <c r="K1178" s="286" t="s">
        <v>1606</v>
      </c>
      <c r="L1178" s="67"/>
      <c r="M1178" s="67"/>
      <c r="N1178" s="67">
        <f t="shared" si="48"/>
        <v>0</v>
      </c>
      <c r="P1178" s="67"/>
    </row>
    <row r="1179" spans="1:16" s="10" customFormat="1" ht="22.5" hidden="1" customHeight="1" x14ac:dyDescent="0.25">
      <c r="A1179" s="8">
        <v>1176</v>
      </c>
      <c r="B1179" s="9">
        <v>45196</v>
      </c>
      <c r="C1179" s="57" t="s">
        <v>64</v>
      </c>
      <c r="D1179" s="63" t="s">
        <v>152</v>
      </c>
      <c r="E1179" s="59">
        <v>20</v>
      </c>
      <c r="F1179" s="174" t="s">
        <v>41</v>
      </c>
      <c r="G1179" s="60" t="s">
        <v>32</v>
      </c>
      <c r="H1179" s="8">
        <v>3</v>
      </c>
      <c r="I1179" s="355">
        <v>38000</v>
      </c>
      <c r="J1179" s="355">
        <f t="shared" si="49"/>
        <v>760000</v>
      </c>
      <c r="K1179" s="286" t="s">
        <v>1606</v>
      </c>
      <c r="L1179" s="67"/>
      <c r="M1179" s="67"/>
      <c r="N1179" s="67">
        <f t="shared" si="48"/>
        <v>0</v>
      </c>
      <c r="P1179" s="67"/>
    </row>
    <row r="1180" spans="1:16" s="10" customFormat="1" ht="22.5" hidden="1" customHeight="1" x14ac:dyDescent="0.25">
      <c r="A1180" s="8">
        <v>1177</v>
      </c>
      <c r="B1180" s="9">
        <v>45196</v>
      </c>
      <c r="C1180" s="58" t="s">
        <v>102</v>
      </c>
      <c r="D1180" s="63" t="s">
        <v>103</v>
      </c>
      <c r="E1180" s="59">
        <v>20</v>
      </c>
      <c r="F1180" s="174" t="s">
        <v>41</v>
      </c>
      <c r="G1180" s="60" t="s">
        <v>32</v>
      </c>
      <c r="H1180" s="8">
        <v>3</v>
      </c>
      <c r="I1180" s="350">
        <v>32800</v>
      </c>
      <c r="J1180" s="350">
        <f t="shared" si="49"/>
        <v>656000</v>
      </c>
      <c r="K1180" s="286" t="s">
        <v>1606</v>
      </c>
      <c r="L1180" s="67"/>
      <c r="M1180" s="67"/>
      <c r="N1180" s="67">
        <f t="shared" si="48"/>
        <v>0</v>
      </c>
      <c r="P1180" s="67"/>
    </row>
    <row r="1181" spans="1:16" s="10" customFormat="1" ht="22.5" hidden="1" customHeight="1" x14ac:dyDescent="0.25">
      <c r="A1181" s="8">
        <v>1178</v>
      </c>
      <c r="B1181" s="9">
        <v>45196</v>
      </c>
      <c r="C1181" s="58" t="s">
        <v>1821</v>
      </c>
      <c r="D1181" s="89" t="s">
        <v>1593</v>
      </c>
      <c r="E1181" s="59">
        <v>2</v>
      </c>
      <c r="F1181" s="142" t="s">
        <v>42</v>
      </c>
      <c r="G1181" s="60" t="s">
        <v>1610</v>
      </c>
      <c r="H1181" s="195" t="s">
        <v>695</v>
      </c>
      <c r="I1181" s="350">
        <v>7300000</v>
      </c>
      <c r="J1181" s="350">
        <f t="shared" si="49"/>
        <v>14600000</v>
      </c>
      <c r="K1181" s="286" t="s">
        <v>1611</v>
      </c>
      <c r="L1181" s="67" t="s">
        <v>1841</v>
      </c>
      <c r="M1181" s="67"/>
      <c r="N1181" s="67" t="e">
        <f t="shared" si="48"/>
        <v>#VALUE!</v>
      </c>
      <c r="P1181" s="67"/>
    </row>
    <row r="1182" spans="1:16" s="10" customFormat="1" ht="22.5" hidden="1" customHeight="1" x14ac:dyDescent="0.25">
      <c r="A1182" s="8">
        <v>1179</v>
      </c>
      <c r="B1182" s="9">
        <v>45196</v>
      </c>
      <c r="C1182" s="57" t="s">
        <v>388</v>
      </c>
      <c r="D1182" s="89" t="s">
        <v>389</v>
      </c>
      <c r="E1182" s="59">
        <v>1</v>
      </c>
      <c r="F1182" s="59" t="s">
        <v>42</v>
      </c>
      <c r="G1182" s="60" t="s">
        <v>1612</v>
      </c>
      <c r="H1182" s="195" t="s">
        <v>1813</v>
      </c>
      <c r="I1182" s="350">
        <v>117000</v>
      </c>
      <c r="J1182" s="350">
        <f t="shared" si="49"/>
        <v>117000</v>
      </c>
      <c r="K1182" s="286" t="s">
        <v>1611</v>
      </c>
      <c r="L1182" s="67"/>
      <c r="M1182" s="67"/>
      <c r="N1182" s="67">
        <f t="shared" si="48"/>
        <v>0</v>
      </c>
      <c r="P1182" s="67"/>
    </row>
    <row r="1183" spans="1:16" s="10" customFormat="1" ht="22.5" hidden="1" customHeight="1" x14ac:dyDescent="0.25">
      <c r="A1183" s="8">
        <v>1180</v>
      </c>
      <c r="B1183" s="9">
        <v>45196</v>
      </c>
      <c r="C1183" s="58" t="s">
        <v>390</v>
      </c>
      <c r="D1183" s="89" t="s">
        <v>391</v>
      </c>
      <c r="E1183" s="59">
        <v>1</v>
      </c>
      <c r="F1183" s="59" t="s">
        <v>42</v>
      </c>
      <c r="G1183" s="60" t="s">
        <v>1612</v>
      </c>
      <c r="H1183" s="195" t="s">
        <v>1813</v>
      </c>
      <c r="I1183" s="350">
        <v>136500</v>
      </c>
      <c r="J1183" s="350">
        <f t="shared" si="49"/>
        <v>136500</v>
      </c>
      <c r="K1183" s="286" t="s">
        <v>1611</v>
      </c>
      <c r="L1183" s="67"/>
      <c r="M1183" s="67"/>
      <c r="N1183" s="67">
        <f t="shared" si="48"/>
        <v>0</v>
      </c>
      <c r="P1183" s="67"/>
    </row>
    <row r="1184" spans="1:16" s="10" customFormat="1" ht="22.5" hidden="1" customHeight="1" x14ac:dyDescent="0.25">
      <c r="A1184" s="8">
        <v>1181</v>
      </c>
      <c r="B1184" s="9">
        <v>45196</v>
      </c>
      <c r="C1184" s="58" t="s">
        <v>1613</v>
      </c>
      <c r="D1184" s="63" t="s">
        <v>96</v>
      </c>
      <c r="E1184" s="211">
        <v>1</v>
      </c>
      <c r="F1184" s="211" t="s">
        <v>42</v>
      </c>
      <c r="G1184" s="194" t="s">
        <v>1610</v>
      </c>
      <c r="H1184" s="195" t="s">
        <v>695</v>
      </c>
      <c r="I1184" s="350">
        <v>80000</v>
      </c>
      <c r="J1184" s="350">
        <f t="shared" si="49"/>
        <v>80000</v>
      </c>
      <c r="K1184" s="286" t="s">
        <v>1611</v>
      </c>
      <c r="L1184" s="67"/>
      <c r="M1184" s="67"/>
      <c r="N1184" s="67">
        <f t="shared" si="48"/>
        <v>0</v>
      </c>
      <c r="P1184" s="67"/>
    </row>
    <row r="1185" spans="1:16" s="10" customFormat="1" ht="22.5" hidden="1" customHeight="1" x14ac:dyDescent="0.25">
      <c r="A1185" s="8">
        <v>1182</v>
      </c>
      <c r="B1185" s="9">
        <v>45196</v>
      </c>
      <c r="C1185" s="58" t="s">
        <v>1614</v>
      </c>
      <c r="D1185" s="63" t="s">
        <v>123</v>
      </c>
      <c r="E1185" s="59">
        <v>17</v>
      </c>
      <c r="F1185" s="59" t="s">
        <v>42</v>
      </c>
      <c r="G1185" s="60" t="s">
        <v>1615</v>
      </c>
      <c r="H1185" s="8">
        <v>5</v>
      </c>
      <c r="I1185" s="354">
        <v>5200</v>
      </c>
      <c r="J1185" s="350">
        <f t="shared" si="49"/>
        <v>88400</v>
      </c>
      <c r="K1185" s="63"/>
      <c r="L1185" s="67"/>
      <c r="M1185" s="67"/>
      <c r="N1185" s="67">
        <f t="shared" si="48"/>
        <v>0</v>
      </c>
      <c r="P1185" s="67"/>
    </row>
    <row r="1186" spans="1:16" s="10" customFormat="1" ht="22.5" hidden="1" customHeight="1" x14ac:dyDescent="0.25">
      <c r="A1186" s="8">
        <v>1183</v>
      </c>
      <c r="B1186" s="9">
        <v>45196</v>
      </c>
      <c r="C1186" s="58" t="s">
        <v>1616</v>
      </c>
      <c r="D1186" s="63" t="s">
        <v>123</v>
      </c>
      <c r="E1186" s="59">
        <v>17</v>
      </c>
      <c r="F1186" s="59" t="s">
        <v>42</v>
      </c>
      <c r="G1186" s="60" t="s">
        <v>1615</v>
      </c>
      <c r="H1186" s="8">
        <v>5</v>
      </c>
      <c r="I1186" s="350">
        <v>300</v>
      </c>
      <c r="J1186" s="350">
        <f t="shared" si="49"/>
        <v>5100</v>
      </c>
      <c r="K1186" s="63"/>
      <c r="L1186" s="67"/>
      <c r="M1186" s="67"/>
      <c r="N1186" s="67">
        <f t="shared" si="48"/>
        <v>0</v>
      </c>
      <c r="P1186" s="67"/>
    </row>
    <row r="1187" spans="1:16" s="10" customFormat="1" ht="22.5" hidden="1" customHeight="1" x14ac:dyDescent="0.25">
      <c r="A1187" s="8">
        <v>1184</v>
      </c>
      <c r="B1187" s="9">
        <v>45196</v>
      </c>
      <c r="C1187" s="58" t="s">
        <v>1617</v>
      </c>
      <c r="D1187" s="63" t="s">
        <v>123</v>
      </c>
      <c r="E1187" s="59">
        <v>10</v>
      </c>
      <c r="F1187" s="59" t="s">
        <v>42</v>
      </c>
      <c r="G1187" s="60" t="s">
        <v>1615</v>
      </c>
      <c r="H1187" s="8">
        <v>5</v>
      </c>
      <c r="I1187" s="350">
        <v>750</v>
      </c>
      <c r="J1187" s="350">
        <f t="shared" si="49"/>
        <v>7500</v>
      </c>
      <c r="K1187" s="63"/>
      <c r="L1187" s="67"/>
      <c r="M1187" s="67"/>
      <c r="N1187" s="67">
        <f t="shared" si="48"/>
        <v>0</v>
      </c>
      <c r="P1187" s="67"/>
    </row>
    <row r="1188" spans="1:16" s="10" customFormat="1" ht="22.5" hidden="1" customHeight="1" x14ac:dyDescent="0.25">
      <c r="A1188" s="8">
        <v>1185</v>
      </c>
      <c r="B1188" s="9">
        <v>45196</v>
      </c>
      <c r="C1188" s="58" t="s">
        <v>1618</v>
      </c>
      <c r="D1188" s="63" t="s">
        <v>123</v>
      </c>
      <c r="E1188" s="59">
        <v>7</v>
      </c>
      <c r="F1188" s="59" t="s">
        <v>42</v>
      </c>
      <c r="G1188" s="60" t="s">
        <v>1615</v>
      </c>
      <c r="H1188" s="8">
        <v>5</v>
      </c>
      <c r="I1188" s="350">
        <v>1500</v>
      </c>
      <c r="J1188" s="350">
        <f t="shared" si="49"/>
        <v>10500</v>
      </c>
      <c r="K1188" s="63"/>
      <c r="L1188" s="67"/>
      <c r="M1188" s="67"/>
      <c r="N1188" s="67">
        <f t="shared" si="48"/>
        <v>0</v>
      </c>
      <c r="P1188" s="67"/>
    </row>
    <row r="1189" spans="1:16" s="10" customFormat="1" ht="22.5" hidden="1" customHeight="1" x14ac:dyDescent="0.25">
      <c r="A1189" s="8">
        <v>1186</v>
      </c>
      <c r="B1189" s="9">
        <v>45196</v>
      </c>
      <c r="C1189" s="57" t="s">
        <v>23</v>
      </c>
      <c r="D1189" s="89" t="s">
        <v>24</v>
      </c>
      <c r="E1189" s="59">
        <v>1</v>
      </c>
      <c r="F1189" s="59" t="s">
        <v>47</v>
      </c>
      <c r="G1189" s="60" t="s">
        <v>1615</v>
      </c>
      <c r="H1189" s="8">
        <v>5</v>
      </c>
      <c r="I1189" s="354">
        <v>75000</v>
      </c>
      <c r="J1189" s="350">
        <f t="shared" si="49"/>
        <v>75000</v>
      </c>
      <c r="K1189" s="125"/>
      <c r="L1189" s="67"/>
      <c r="M1189" s="67"/>
      <c r="N1189" s="67">
        <f t="shared" si="48"/>
        <v>0</v>
      </c>
      <c r="P1189" s="67"/>
    </row>
    <row r="1190" spans="1:16" s="10" customFormat="1" ht="22.5" hidden="1" customHeight="1" x14ac:dyDescent="0.25">
      <c r="A1190" s="8">
        <v>1187</v>
      </c>
      <c r="B1190" s="9">
        <v>45196</v>
      </c>
      <c r="C1190" s="62" t="s">
        <v>1619</v>
      </c>
      <c r="D1190" s="89" t="s">
        <v>489</v>
      </c>
      <c r="E1190" s="8">
        <v>1</v>
      </c>
      <c r="F1190" s="59" t="s">
        <v>42</v>
      </c>
      <c r="G1190" s="60" t="s">
        <v>1620</v>
      </c>
      <c r="H1190" s="8">
        <v>5</v>
      </c>
      <c r="I1190" s="350">
        <v>157000</v>
      </c>
      <c r="J1190" s="350">
        <f t="shared" ref="J1190:J1221" si="50">I1190*E1190</f>
        <v>157000</v>
      </c>
      <c r="K1190" s="63" t="s">
        <v>1621</v>
      </c>
      <c r="L1190" s="67"/>
      <c r="M1190" s="67"/>
      <c r="N1190" s="67">
        <f t="shared" si="48"/>
        <v>0</v>
      </c>
      <c r="P1190" s="67"/>
    </row>
    <row r="1191" spans="1:16" s="10" customFormat="1" ht="22.5" hidden="1" customHeight="1" x14ac:dyDescent="0.25">
      <c r="A1191" s="8">
        <v>1188</v>
      </c>
      <c r="B1191" s="9">
        <v>45196</v>
      </c>
      <c r="C1191" s="57" t="s">
        <v>1622</v>
      </c>
      <c r="D1191" s="89" t="s">
        <v>139</v>
      </c>
      <c r="E1191" s="59">
        <v>1</v>
      </c>
      <c r="F1191" s="174" t="s">
        <v>87</v>
      </c>
      <c r="G1191" s="60" t="s">
        <v>1623</v>
      </c>
      <c r="H1191" s="195" t="s">
        <v>507</v>
      </c>
      <c r="I1191" s="350">
        <v>750000</v>
      </c>
      <c r="J1191" s="350">
        <f t="shared" si="50"/>
        <v>750000</v>
      </c>
      <c r="K1191" s="286" t="s">
        <v>1624</v>
      </c>
      <c r="L1191" s="67"/>
      <c r="M1191" s="67"/>
      <c r="N1191" s="67">
        <f t="shared" si="48"/>
        <v>0</v>
      </c>
      <c r="P1191" s="67"/>
    </row>
    <row r="1192" spans="1:16" s="10" customFormat="1" ht="22.5" hidden="1" customHeight="1" x14ac:dyDescent="0.25">
      <c r="A1192" s="8">
        <v>1189</v>
      </c>
      <c r="B1192" s="9">
        <v>45196</v>
      </c>
      <c r="C1192" s="57" t="s">
        <v>1625</v>
      </c>
      <c r="D1192" s="63" t="s">
        <v>139</v>
      </c>
      <c r="E1192" s="59">
        <v>2</v>
      </c>
      <c r="F1192" s="142" t="s">
        <v>42</v>
      </c>
      <c r="G1192" s="60" t="s">
        <v>1623</v>
      </c>
      <c r="H1192" s="195" t="s">
        <v>507</v>
      </c>
      <c r="I1192" s="350">
        <v>40000</v>
      </c>
      <c r="J1192" s="350">
        <f t="shared" si="50"/>
        <v>80000</v>
      </c>
      <c r="K1192" s="286" t="s">
        <v>1624</v>
      </c>
      <c r="L1192" s="67"/>
      <c r="M1192" s="67"/>
      <c r="N1192" s="67">
        <f t="shared" si="48"/>
        <v>0</v>
      </c>
      <c r="P1192" s="67"/>
    </row>
    <row r="1193" spans="1:16" s="10" customFormat="1" ht="22.5" hidden="1" customHeight="1" x14ac:dyDescent="0.25">
      <c r="A1193" s="8">
        <v>1190</v>
      </c>
      <c r="B1193" s="9">
        <v>45196</v>
      </c>
      <c r="C1193" s="58" t="s">
        <v>1626</v>
      </c>
      <c r="D1193" s="89" t="s">
        <v>1627</v>
      </c>
      <c r="E1193" s="8">
        <v>1</v>
      </c>
      <c r="F1193" s="59" t="s">
        <v>42</v>
      </c>
      <c r="G1193" s="60" t="s">
        <v>1628</v>
      </c>
      <c r="H1193" s="8">
        <v>8</v>
      </c>
      <c r="I1193" s="350">
        <v>3750000</v>
      </c>
      <c r="J1193" s="350">
        <f t="shared" si="50"/>
        <v>3750000</v>
      </c>
      <c r="K1193" s="286" t="s">
        <v>1629</v>
      </c>
      <c r="L1193" s="67" t="s">
        <v>1828</v>
      </c>
      <c r="M1193" s="67"/>
      <c r="N1193" s="67" t="e">
        <f t="shared" si="48"/>
        <v>#VALUE!</v>
      </c>
      <c r="P1193" s="67"/>
    </row>
    <row r="1194" spans="1:16" s="10" customFormat="1" ht="22.5" hidden="1" customHeight="1" x14ac:dyDescent="0.25">
      <c r="A1194" s="8">
        <v>1191</v>
      </c>
      <c r="B1194" s="9">
        <v>45196</v>
      </c>
      <c r="C1194" s="58" t="s">
        <v>1626</v>
      </c>
      <c r="D1194" s="89" t="s">
        <v>1630</v>
      </c>
      <c r="E1194" s="8">
        <v>1</v>
      </c>
      <c r="F1194" s="59" t="s">
        <v>42</v>
      </c>
      <c r="G1194" s="60" t="s">
        <v>1628</v>
      </c>
      <c r="H1194" s="8">
        <v>8</v>
      </c>
      <c r="I1194" s="350">
        <v>3750000</v>
      </c>
      <c r="J1194" s="350">
        <f t="shared" si="50"/>
        <v>3750000</v>
      </c>
      <c r="K1194" s="286" t="s">
        <v>1629</v>
      </c>
      <c r="L1194" s="67" t="s">
        <v>1828</v>
      </c>
      <c r="M1194" s="67"/>
      <c r="N1194" s="67" t="e">
        <f t="shared" si="48"/>
        <v>#VALUE!</v>
      </c>
      <c r="P1194" s="67"/>
    </row>
    <row r="1195" spans="1:16" s="10" customFormat="1" ht="22.5" hidden="1" customHeight="1" x14ac:dyDescent="0.25">
      <c r="A1195" s="8">
        <v>1192</v>
      </c>
      <c r="B1195" s="9">
        <v>45196</v>
      </c>
      <c r="C1195" s="58" t="s">
        <v>1626</v>
      </c>
      <c r="D1195" s="89" t="s">
        <v>1631</v>
      </c>
      <c r="E1195" s="8">
        <v>1</v>
      </c>
      <c r="F1195" s="59" t="s">
        <v>42</v>
      </c>
      <c r="G1195" s="60" t="s">
        <v>1628</v>
      </c>
      <c r="H1195" s="8">
        <v>8</v>
      </c>
      <c r="I1195" s="350">
        <v>3750000</v>
      </c>
      <c r="J1195" s="350">
        <f t="shared" si="50"/>
        <v>3750000</v>
      </c>
      <c r="K1195" s="286" t="s">
        <v>1629</v>
      </c>
      <c r="L1195" s="67" t="s">
        <v>1828</v>
      </c>
      <c r="M1195" s="67"/>
      <c r="N1195" s="67" t="e">
        <f t="shared" si="48"/>
        <v>#VALUE!</v>
      </c>
      <c r="P1195" s="67"/>
    </row>
    <row r="1196" spans="1:16" s="10" customFormat="1" ht="22.5" hidden="1" customHeight="1" x14ac:dyDescent="0.25">
      <c r="A1196" s="8">
        <v>1193</v>
      </c>
      <c r="B1196" s="9">
        <v>45196</v>
      </c>
      <c r="C1196" s="58" t="s">
        <v>1632</v>
      </c>
      <c r="D1196" s="63" t="s">
        <v>97</v>
      </c>
      <c r="E1196" s="59">
        <v>1</v>
      </c>
      <c r="F1196" s="59" t="s">
        <v>42</v>
      </c>
      <c r="G1196" s="60" t="s">
        <v>1633</v>
      </c>
      <c r="H1196" s="8">
        <v>8</v>
      </c>
      <c r="I1196" s="350">
        <v>350000</v>
      </c>
      <c r="J1196" s="350">
        <f t="shared" si="50"/>
        <v>350000</v>
      </c>
      <c r="K1196" s="286" t="s">
        <v>1629</v>
      </c>
      <c r="L1196" s="67"/>
      <c r="M1196" s="67"/>
      <c r="N1196" s="67">
        <f t="shared" si="48"/>
        <v>0</v>
      </c>
      <c r="P1196" s="67"/>
    </row>
    <row r="1197" spans="1:16" s="10" customFormat="1" ht="22.5" hidden="1" customHeight="1" x14ac:dyDescent="0.25">
      <c r="A1197" s="8">
        <v>1194</v>
      </c>
      <c r="B1197" s="9">
        <v>45196</v>
      </c>
      <c r="C1197" s="58" t="s">
        <v>1634</v>
      </c>
      <c r="D1197" s="63" t="s">
        <v>576</v>
      </c>
      <c r="E1197" s="59">
        <v>1</v>
      </c>
      <c r="F1197" s="59" t="s">
        <v>42</v>
      </c>
      <c r="G1197" s="60" t="s">
        <v>1623</v>
      </c>
      <c r="H1197" s="195" t="s">
        <v>507</v>
      </c>
      <c r="I1197" s="350">
        <v>125000</v>
      </c>
      <c r="J1197" s="350">
        <f t="shared" si="50"/>
        <v>125000</v>
      </c>
      <c r="K1197" s="286" t="s">
        <v>1624</v>
      </c>
      <c r="L1197" s="67"/>
      <c r="M1197" s="67"/>
      <c r="N1197" s="67">
        <f t="shared" si="48"/>
        <v>0</v>
      </c>
      <c r="P1197" s="67"/>
    </row>
    <row r="1198" spans="1:16" s="10" customFormat="1" ht="22.5" hidden="1" customHeight="1" x14ac:dyDescent="0.25">
      <c r="A1198" s="8">
        <v>1195</v>
      </c>
      <c r="B1198" s="9">
        <v>45196</v>
      </c>
      <c r="C1198" s="58" t="s">
        <v>128</v>
      </c>
      <c r="D1198" s="63" t="s">
        <v>1467</v>
      </c>
      <c r="E1198" s="59">
        <v>1</v>
      </c>
      <c r="F1198" s="59" t="s">
        <v>206</v>
      </c>
      <c r="G1198" s="60" t="s">
        <v>1635</v>
      </c>
      <c r="H1198" s="8">
        <v>117</v>
      </c>
      <c r="I1198" s="350">
        <v>2175000</v>
      </c>
      <c r="J1198" s="350">
        <f t="shared" si="50"/>
        <v>2175000</v>
      </c>
      <c r="K1198" s="286" t="s">
        <v>1624</v>
      </c>
      <c r="L1198" s="67" t="s">
        <v>1827</v>
      </c>
      <c r="M1198" s="67"/>
      <c r="N1198" s="67" t="e">
        <f t="shared" si="48"/>
        <v>#VALUE!</v>
      </c>
      <c r="P1198" s="67"/>
    </row>
    <row r="1199" spans="1:16" s="10" customFormat="1" ht="22.5" hidden="1" customHeight="1" x14ac:dyDescent="0.25">
      <c r="A1199" s="8">
        <v>1196</v>
      </c>
      <c r="B1199" s="9">
        <v>45196</v>
      </c>
      <c r="C1199" s="58" t="s">
        <v>128</v>
      </c>
      <c r="D1199" s="63" t="s">
        <v>1467</v>
      </c>
      <c r="E1199" s="59">
        <v>1</v>
      </c>
      <c r="F1199" s="59" t="s">
        <v>206</v>
      </c>
      <c r="G1199" s="60" t="s">
        <v>1635</v>
      </c>
      <c r="H1199" s="8">
        <v>117</v>
      </c>
      <c r="I1199" s="350">
        <v>2175000</v>
      </c>
      <c r="J1199" s="350">
        <f t="shared" si="50"/>
        <v>2175000</v>
      </c>
      <c r="K1199" s="286" t="s">
        <v>1624</v>
      </c>
      <c r="L1199" s="67" t="s">
        <v>1827</v>
      </c>
      <c r="M1199" s="67"/>
      <c r="N1199" s="367">
        <f>O1199-P1199</f>
        <v>0</v>
      </c>
      <c r="O1199" s="367">
        <f>SUM(J1135:J1199)</f>
        <v>45956902.5</v>
      </c>
      <c r="P1199" s="367">
        <f>'[2]27 SEPTEMBER 2023'!$X$47</f>
        <v>45956902.5</v>
      </c>
    </row>
    <row r="1200" spans="1:16" s="10" customFormat="1" ht="22.5" hidden="1" customHeight="1" x14ac:dyDescent="0.25">
      <c r="A1200" s="8">
        <v>1197</v>
      </c>
      <c r="B1200" s="9">
        <v>45198</v>
      </c>
      <c r="C1200" s="57" t="s">
        <v>619</v>
      </c>
      <c r="D1200" s="57" t="s">
        <v>281</v>
      </c>
      <c r="E1200" s="59">
        <v>1</v>
      </c>
      <c r="F1200" s="59" t="s">
        <v>42</v>
      </c>
      <c r="G1200" s="109" t="s">
        <v>67</v>
      </c>
      <c r="H1200" s="8">
        <v>1</v>
      </c>
      <c r="I1200" s="350">
        <v>72000</v>
      </c>
      <c r="J1200" s="350">
        <f t="shared" si="50"/>
        <v>72000</v>
      </c>
      <c r="K1200" s="125"/>
      <c r="L1200" s="67"/>
      <c r="M1200" s="67"/>
      <c r="N1200" s="67">
        <f t="shared" si="48"/>
        <v>0</v>
      </c>
      <c r="P1200" s="67"/>
    </row>
    <row r="1201" spans="1:16" s="10" customFormat="1" ht="22.5" hidden="1" customHeight="1" x14ac:dyDescent="0.25">
      <c r="A1201" s="8">
        <v>1198</v>
      </c>
      <c r="B1201" s="9">
        <v>45198</v>
      </c>
      <c r="C1201" s="58" t="s">
        <v>311</v>
      </c>
      <c r="D1201" s="63" t="s">
        <v>618</v>
      </c>
      <c r="E1201" s="59">
        <v>1</v>
      </c>
      <c r="F1201" s="142" t="s">
        <v>42</v>
      </c>
      <c r="G1201" s="109" t="s">
        <v>67</v>
      </c>
      <c r="H1201" s="8">
        <v>1</v>
      </c>
      <c r="I1201" s="350">
        <v>93500</v>
      </c>
      <c r="J1201" s="350">
        <f t="shared" si="50"/>
        <v>93500</v>
      </c>
      <c r="K1201" s="125"/>
      <c r="L1201" s="67"/>
      <c r="M1201" s="67"/>
      <c r="N1201" s="67">
        <f t="shared" si="48"/>
        <v>0</v>
      </c>
      <c r="P1201" s="67"/>
    </row>
    <row r="1202" spans="1:16" s="10" customFormat="1" ht="22.5" hidden="1" customHeight="1" x14ac:dyDescent="0.25">
      <c r="A1202" s="8">
        <v>1199</v>
      </c>
      <c r="B1202" s="9">
        <v>45198</v>
      </c>
      <c r="C1202" s="58" t="s">
        <v>48</v>
      </c>
      <c r="D1202" s="63" t="s">
        <v>20</v>
      </c>
      <c r="E1202" s="59">
        <v>12</v>
      </c>
      <c r="F1202" s="59" t="s">
        <v>41</v>
      </c>
      <c r="G1202" s="109" t="s">
        <v>67</v>
      </c>
      <c r="H1202" s="8">
        <v>1</v>
      </c>
      <c r="I1202" s="350">
        <v>32100</v>
      </c>
      <c r="J1202" s="350">
        <f t="shared" si="50"/>
        <v>385200</v>
      </c>
      <c r="K1202" s="125"/>
      <c r="L1202" s="67"/>
      <c r="M1202" s="67"/>
      <c r="N1202" s="67">
        <f t="shared" si="48"/>
        <v>0</v>
      </c>
      <c r="P1202" s="67"/>
    </row>
    <row r="1203" spans="1:16" s="10" customFormat="1" ht="22.5" hidden="1" customHeight="1" x14ac:dyDescent="0.25">
      <c r="A1203" s="8">
        <v>1200</v>
      </c>
      <c r="B1203" s="9">
        <v>45198</v>
      </c>
      <c r="C1203" s="58" t="s">
        <v>58</v>
      </c>
      <c r="D1203" s="63" t="s">
        <v>59</v>
      </c>
      <c r="E1203" s="59">
        <v>2</v>
      </c>
      <c r="F1203" s="59" t="s">
        <v>41</v>
      </c>
      <c r="G1203" s="109" t="s">
        <v>67</v>
      </c>
      <c r="H1203" s="8">
        <v>1</v>
      </c>
      <c r="I1203" s="351">
        <v>29000</v>
      </c>
      <c r="J1203" s="350">
        <f t="shared" si="50"/>
        <v>58000</v>
      </c>
      <c r="K1203" s="125"/>
      <c r="L1203" s="67"/>
      <c r="M1203" s="67"/>
      <c r="N1203" s="67">
        <f t="shared" si="48"/>
        <v>0</v>
      </c>
      <c r="P1203" s="67"/>
    </row>
    <row r="1204" spans="1:16" s="10" customFormat="1" ht="22.5" hidden="1" customHeight="1" x14ac:dyDescent="0.25">
      <c r="A1204" s="8">
        <v>1201</v>
      </c>
      <c r="B1204" s="9">
        <v>45198</v>
      </c>
      <c r="C1204" s="57" t="s">
        <v>81</v>
      </c>
      <c r="D1204" s="89" t="s">
        <v>72</v>
      </c>
      <c r="E1204" s="59">
        <v>3</v>
      </c>
      <c r="F1204" s="59" t="s">
        <v>41</v>
      </c>
      <c r="G1204" s="109" t="s">
        <v>67</v>
      </c>
      <c r="H1204" s="8">
        <v>1</v>
      </c>
      <c r="I1204" s="350">
        <v>31000</v>
      </c>
      <c r="J1204" s="350">
        <f t="shared" si="50"/>
        <v>93000</v>
      </c>
      <c r="K1204" s="63"/>
      <c r="L1204" s="67"/>
      <c r="M1204" s="67"/>
      <c r="N1204" s="67">
        <f t="shared" si="48"/>
        <v>0</v>
      </c>
      <c r="P1204" s="67"/>
    </row>
    <row r="1205" spans="1:16" s="10" customFormat="1" ht="22.5" customHeight="1" x14ac:dyDescent="0.25">
      <c r="A1205" s="8">
        <v>1202</v>
      </c>
      <c r="B1205" s="9">
        <v>45198</v>
      </c>
      <c r="C1205" s="58" t="s">
        <v>48</v>
      </c>
      <c r="D1205" s="63" t="s">
        <v>20</v>
      </c>
      <c r="E1205" s="59">
        <v>3</v>
      </c>
      <c r="F1205" s="59" t="s">
        <v>41</v>
      </c>
      <c r="G1205" s="109" t="s">
        <v>34</v>
      </c>
      <c r="H1205" s="8">
        <v>404</v>
      </c>
      <c r="I1205" s="350">
        <v>32100</v>
      </c>
      <c r="J1205" s="350">
        <f t="shared" si="50"/>
        <v>96300</v>
      </c>
      <c r="K1205" s="63"/>
      <c r="L1205" s="67"/>
      <c r="M1205" s="67"/>
      <c r="N1205" s="67">
        <f t="shared" si="48"/>
        <v>0</v>
      </c>
      <c r="P1205" s="67"/>
    </row>
    <row r="1206" spans="1:16" s="10" customFormat="1" ht="22.5" customHeight="1" x14ac:dyDescent="0.25">
      <c r="A1206" s="8">
        <v>1203</v>
      </c>
      <c r="B1206" s="9">
        <v>45198</v>
      </c>
      <c r="C1206" s="58" t="s">
        <v>56</v>
      </c>
      <c r="D1206" s="63" t="s">
        <v>28</v>
      </c>
      <c r="E1206" s="59">
        <v>0.3</v>
      </c>
      <c r="F1206" s="59" t="s">
        <v>41</v>
      </c>
      <c r="G1206" s="109" t="s">
        <v>34</v>
      </c>
      <c r="H1206" s="8">
        <v>404</v>
      </c>
      <c r="I1206" s="351">
        <v>86250</v>
      </c>
      <c r="J1206" s="350">
        <f t="shared" si="50"/>
        <v>25875</v>
      </c>
      <c r="K1206" s="63"/>
      <c r="L1206" s="67"/>
      <c r="M1206" s="67"/>
      <c r="N1206" s="67">
        <f t="shared" si="48"/>
        <v>0</v>
      </c>
      <c r="P1206" s="67"/>
    </row>
    <row r="1207" spans="1:16" s="10" customFormat="1" ht="22.5" hidden="1" customHeight="1" x14ac:dyDescent="0.25">
      <c r="A1207" s="8">
        <v>1204</v>
      </c>
      <c r="B1207" s="9">
        <v>45198</v>
      </c>
      <c r="C1207" s="58" t="s">
        <v>1342</v>
      </c>
      <c r="D1207" s="63" t="s">
        <v>1343</v>
      </c>
      <c r="E1207" s="59">
        <v>1</v>
      </c>
      <c r="F1207" s="59" t="s">
        <v>42</v>
      </c>
      <c r="G1207" s="109" t="s">
        <v>22</v>
      </c>
      <c r="H1207" s="8">
        <v>1</v>
      </c>
      <c r="I1207" s="350">
        <v>823152</v>
      </c>
      <c r="J1207" s="350">
        <f t="shared" si="50"/>
        <v>823152</v>
      </c>
      <c r="K1207" s="63"/>
      <c r="L1207" s="67"/>
      <c r="M1207" s="67"/>
      <c r="N1207" s="67">
        <f t="shared" si="48"/>
        <v>0</v>
      </c>
      <c r="P1207" s="67"/>
    </row>
    <row r="1208" spans="1:16" s="10" customFormat="1" ht="22.5" hidden="1" customHeight="1" x14ac:dyDescent="0.25">
      <c r="A1208" s="8">
        <v>1205</v>
      </c>
      <c r="B1208" s="9">
        <v>45198</v>
      </c>
      <c r="C1208" s="58" t="s">
        <v>119</v>
      </c>
      <c r="D1208" s="98" t="s">
        <v>24</v>
      </c>
      <c r="E1208" s="59">
        <v>30</v>
      </c>
      <c r="F1208" s="174" t="s">
        <v>42</v>
      </c>
      <c r="G1208" s="109" t="s">
        <v>527</v>
      </c>
      <c r="H1208" s="8">
        <v>1</v>
      </c>
      <c r="I1208" s="350">
        <v>1565</v>
      </c>
      <c r="J1208" s="350">
        <f t="shared" si="50"/>
        <v>46950</v>
      </c>
      <c r="K1208" s="63"/>
      <c r="L1208" s="67"/>
      <c r="M1208" s="67"/>
      <c r="N1208" s="67">
        <f t="shared" si="48"/>
        <v>0</v>
      </c>
      <c r="P1208" s="67"/>
    </row>
    <row r="1209" spans="1:16" s="10" customFormat="1" ht="22.5" hidden="1" customHeight="1" x14ac:dyDescent="0.25">
      <c r="A1209" s="8">
        <v>1206</v>
      </c>
      <c r="B1209" s="9">
        <v>45198</v>
      </c>
      <c r="C1209" s="58" t="s">
        <v>677</v>
      </c>
      <c r="D1209" s="63" t="s">
        <v>361</v>
      </c>
      <c r="E1209" s="59">
        <v>1</v>
      </c>
      <c r="F1209" s="59" t="s">
        <v>42</v>
      </c>
      <c r="G1209" s="109" t="s">
        <v>527</v>
      </c>
      <c r="H1209" s="8">
        <v>1</v>
      </c>
      <c r="I1209" s="350">
        <v>37500</v>
      </c>
      <c r="J1209" s="350">
        <f t="shared" si="50"/>
        <v>37500</v>
      </c>
      <c r="K1209" s="63"/>
      <c r="L1209" s="67"/>
      <c r="M1209" s="67"/>
      <c r="N1209" s="67">
        <f t="shared" si="48"/>
        <v>0</v>
      </c>
      <c r="P1209" s="67"/>
    </row>
    <row r="1210" spans="1:16" s="10" customFormat="1" ht="22.5" hidden="1" customHeight="1" x14ac:dyDescent="0.25">
      <c r="A1210" s="8">
        <v>1207</v>
      </c>
      <c r="B1210" s="9">
        <v>45198</v>
      </c>
      <c r="C1210" s="58" t="s">
        <v>1636</v>
      </c>
      <c r="D1210" s="63" t="s">
        <v>115</v>
      </c>
      <c r="E1210" s="59">
        <v>20</v>
      </c>
      <c r="F1210" s="59" t="s">
        <v>43</v>
      </c>
      <c r="G1210" s="109" t="s">
        <v>527</v>
      </c>
      <c r="H1210" s="8">
        <v>1</v>
      </c>
      <c r="I1210" s="350">
        <v>2050</v>
      </c>
      <c r="J1210" s="350">
        <f t="shared" si="50"/>
        <v>41000</v>
      </c>
      <c r="K1210" s="125"/>
      <c r="L1210" s="67"/>
      <c r="M1210" s="67"/>
      <c r="N1210" s="67">
        <f t="shared" si="48"/>
        <v>0</v>
      </c>
      <c r="P1210" s="67"/>
    </row>
    <row r="1211" spans="1:16" s="10" customFormat="1" ht="22.5" customHeight="1" x14ac:dyDescent="0.25">
      <c r="A1211" s="8">
        <v>1208</v>
      </c>
      <c r="B1211" s="9">
        <v>45198</v>
      </c>
      <c r="C1211" s="58" t="s">
        <v>1637</v>
      </c>
      <c r="D1211" s="63" t="s">
        <v>73</v>
      </c>
      <c r="E1211" s="59">
        <v>1</v>
      </c>
      <c r="F1211" s="59" t="s">
        <v>42</v>
      </c>
      <c r="G1211" s="19" t="s">
        <v>955</v>
      </c>
      <c r="H1211" s="8" t="s">
        <v>1706</v>
      </c>
      <c r="I1211" s="350">
        <v>65000</v>
      </c>
      <c r="J1211" s="350">
        <f t="shared" si="50"/>
        <v>65000</v>
      </c>
      <c r="K1211" s="125" t="s">
        <v>1638</v>
      </c>
      <c r="L1211" s="67"/>
      <c r="M1211" s="67"/>
      <c r="N1211" s="67">
        <f t="shared" si="48"/>
        <v>0</v>
      </c>
      <c r="P1211" s="67"/>
    </row>
    <row r="1212" spans="1:16" s="10" customFormat="1" ht="22.5" customHeight="1" x14ac:dyDescent="0.25">
      <c r="A1212" s="8">
        <v>1209</v>
      </c>
      <c r="B1212" s="9">
        <v>45198</v>
      </c>
      <c r="C1212" s="58" t="s">
        <v>1639</v>
      </c>
      <c r="D1212" s="63" t="s">
        <v>97</v>
      </c>
      <c r="E1212" s="59">
        <v>1</v>
      </c>
      <c r="F1212" s="59" t="s">
        <v>42</v>
      </c>
      <c r="G1212" s="19" t="s">
        <v>955</v>
      </c>
      <c r="H1212" s="8" t="s">
        <v>1706</v>
      </c>
      <c r="I1212" s="350">
        <v>65000</v>
      </c>
      <c r="J1212" s="350">
        <f t="shared" si="50"/>
        <v>65000</v>
      </c>
      <c r="K1212" s="125" t="s">
        <v>1640</v>
      </c>
      <c r="L1212" s="67"/>
      <c r="M1212" s="67"/>
      <c r="N1212" s="67">
        <f t="shared" si="48"/>
        <v>0</v>
      </c>
      <c r="P1212" s="67"/>
    </row>
    <row r="1213" spans="1:16" s="10" customFormat="1" ht="22.5" customHeight="1" x14ac:dyDescent="0.25">
      <c r="A1213" s="8">
        <v>1210</v>
      </c>
      <c r="B1213" s="9">
        <v>45198</v>
      </c>
      <c r="C1213" s="58" t="s">
        <v>673</v>
      </c>
      <c r="D1213" s="63" t="s">
        <v>113</v>
      </c>
      <c r="E1213" s="59">
        <v>2</v>
      </c>
      <c r="F1213" s="59" t="s">
        <v>42</v>
      </c>
      <c r="G1213" s="19" t="s">
        <v>955</v>
      </c>
      <c r="H1213" s="8" t="s">
        <v>1706</v>
      </c>
      <c r="I1213" s="350">
        <v>41125</v>
      </c>
      <c r="J1213" s="350">
        <f t="shared" si="50"/>
        <v>82250</v>
      </c>
      <c r="K1213" s="125" t="s">
        <v>1638</v>
      </c>
      <c r="L1213" s="67"/>
      <c r="M1213" s="67"/>
      <c r="N1213" s="67">
        <f t="shared" si="48"/>
        <v>0</v>
      </c>
      <c r="P1213" s="67"/>
    </row>
    <row r="1214" spans="1:16" s="10" customFormat="1" ht="22.5" customHeight="1" x14ac:dyDescent="0.25">
      <c r="A1214" s="8">
        <v>1211</v>
      </c>
      <c r="B1214" s="9">
        <v>45198</v>
      </c>
      <c r="C1214" s="58" t="s">
        <v>40</v>
      </c>
      <c r="D1214" s="63" t="s">
        <v>75</v>
      </c>
      <c r="E1214" s="59">
        <v>1</v>
      </c>
      <c r="F1214" s="59" t="s">
        <v>42</v>
      </c>
      <c r="G1214" s="19" t="s">
        <v>955</v>
      </c>
      <c r="H1214" s="8" t="s">
        <v>1706</v>
      </c>
      <c r="I1214" s="350">
        <v>188000</v>
      </c>
      <c r="J1214" s="350">
        <f t="shared" si="50"/>
        <v>188000</v>
      </c>
      <c r="K1214" s="125" t="s">
        <v>1638</v>
      </c>
      <c r="L1214" s="67"/>
      <c r="M1214" s="67"/>
      <c r="N1214" s="67">
        <f t="shared" si="48"/>
        <v>0</v>
      </c>
      <c r="P1214" s="67"/>
    </row>
    <row r="1215" spans="1:16" s="10" customFormat="1" ht="22.5" customHeight="1" x14ac:dyDescent="0.25">
      <c r="A1215" s="8">
        <v>1212</v>
      </c>
      <c r="B1215" s="9">
        <v>45198</v>
      </c>
      <c r="C1215" s="58" t="s">
        <v>1641</v>
      </c>
      <c r="D1215" s="63" t="s">
        <v>97</v>
      </c>
      <c r="E1215" s="59">
        <v>1</v>
      </c>
      <c r="F1215" s="59" t="s">
        <v>42</v>
      </c>
      <c r="G1215" s="19" t="s">
        <v>955</v>
      </c>
      <c r="H1215" s="8" t="s">
        <v>1706</v>
      </c>
      <c r="I1215" s="350">
        <v>200000</v>
      </c>
      <c r="J1215" s="350">
        <f t="shared" si="50"/>
        <v>200000</v>
      </c>
      <c r="K1215" s="125" t="s">
        <v>1638</v>
      </c>
      <c r="L1215" s="67"/>
      <c r="M1215" s="67"/>
      <c r="N1215" s="67">
        <f t="shared" si="48"/>
        <v>0</v>
      </c>
      <c r="P1215" s="67"/>
    </row>
    <row r="1216" spans="1:16" s="10" customFormat="1" ht="22.5" customHeight="1" x14ac:dyDescent="0.25">
      <c r="A1216" s="8">
        <v>1213</v>
      </c>
      <c r="B1216" s="9">
        <v>45198</v>
      </c>
      <c r="C1216" s="58" t="s">
        <v>1566</v>
      </c>
      <c r="D1216" s="63" t="s">
        <v>96</v>
      </c>
      <c r="E1216" s="59">
        <v>1</v>
      </c>
      <c r="F1216" s="174" t="s">
        <v>42</v>
      </c>
      <c r="G1216" s="19" t="s">
        <v>955</v>
      </c>
      <c r="H1216" s="8" t="s">
        <v>1706</v>
      </c>
      <c r="I1216" s="354">
        <v>60000</v>
      </c>
      <c r="J1216" s="350">
        <f t="shared" si="50"/>
        <v>60000</v>
      </c>
      <c r="K1216" s="125" t="s">
        <v>1638</v>
      </c>
      <c r="L1216" s="67"/>
      <c r="M1216" s="67"/>
      <c r="N1216" s="67">
        <f t="shared" si="48"/>
        <v>0</v>
      </c>
      <c r="P1216" s="67"/>
    </row>
    <row r="1217" spans="1:16" s="10" customFormat="1" ht="22.5" hidden="1" customHeight="1" x14ac:dyDescent="0.25">
      <c r="A1217" s="8">
        <v>1214</v>
      </c>
      <c r="B1217" s="9">
        <v>45198</v>
      </c>
      <c r="C1217" s="58" t="s">
        <v>1642</v>
      </c>
      <c r="D1217" s="63" t="s">
        <v>595</v>
      </c>
      <c r="E1217" s="59">
        <v>2</v>
      </c>
      <c r="F1217" s="59" t="s">
        <v>42</v>
      </c>
      <c r="G1217" s="109" t="s">
        <v>778</v>
      </c>
      <c r="H1217" s="8">
        <v>14</v>
      </c>
      <c r="I1217" s="354">
        <v>30000</v>
      </c>
      <c r="J1217" s="350">
        <f t="shared" si="50"/>
        <v>60000</v>
      </c>
      <c r="K1217" s="125"/>
      <c r="L1217" s="67"/>
      <c r="M1217" s="67"/>
      <c r="N1217" s="67">
        <f t="shared" si="48"/>
        <v>0</v>
      </c>
      <c r="P1217" s="67"/>
    </row>
    <row r="1218" spans="1:16" s="10" customFormat="1" ht="22.5" hidden="1" customHeight="1" x14ac:dyDescent="0.25">
      <c r="A1218" s="8">
        <v>1215</v>
      </c>
      <c r="B1218" s="9">
        <v>45198</v>
      </c>
      <c r="C1218" s="58" t="s">
        <v>1412</v>
      </c>
      <c r="D1218" s="63" t="s">
        <v>1643</v>
      </c>
      <c r="E1218" s="59">
        <v>1</v>
      </c>
      <c r="F1218" s="59" t="s">
        <v>42</v>
      </c>
      <c r="G1218" s="109" t="s">
        <v>1644</v>
      </c>
      <c r="H1218" s="8">
        <v>14</v>
      </c>
      <c r="I1218" s="350">
        <v>1050000</v>
      </c>
      <c r="J1218" s="350">
        <f t="shared" si="50"/>
        <v>1050000</v>
      </c>
      <c r="K1218" s="125"/>
      <c r="L1218" s="67" t="s">
        <v>1751</v>
      </c>
      <c r="M1218" s="67"/>
      <c r="N1218" s="67" t="e">
        <f t="shared" si="48"/>
        <v>#VALUE!</v>
      </c>
      <c r="P1218" s="67"/>
    </row>
    <row r="1219" spans="1:16" s="10" customFormat="1" ht="22.5" hidden="1" customHeight="1" x14ac:dyDescent="0.25">
      <c r="A1219" s="8">
        <v>1216</v>
      </c>
      <c r="B1219" s="9">
        <v>45198</v>
      </c>
      <c r="C1219" s="58" t="s">
        <v>1412</v>
      </c>
      <c r="D1219" s="89" t="s">
        <v>1645</v>
      </c>
      <c r="E1219" s="59">
        <v>1</v>
      </c>
      <c r="F1219" s="59" t="s">
        <v>42</v>
      </c>
      <c r="G1219" s="109" t="s">
        <v>1646</v>
      </c>
      <c r="H1219" s="8">
        <v>14</v>
      </c>
      <c r="I1219" s="350">
        <v>1050000</v>
      </c>
      <c r="J1219" s="350">
        <f t="shared" si="50"/>
        <v>1050000</v>
      </c>
      <c r="K1219" s="125"/>
      <c r="L1219" s="67" t="s">
        <v>1751</v>
      </c>
      <c r="M1219" s="67"/>
      <c r="N1219" s="67" t="e">
        <f t="shared" ref="N1219:N1278" si="51">L1219-M1219</f>
        <v>#VALUE!</v>
      </c>
      <c r="P1219" s="67"/>
    </row>
    <row r="1220" spans="1:16" s="10" customFormat="1" ht="22.5" hidden="1" customHeight="1" x14ac:dyDescent="0.25">
      <c r="A1220" s="8">
        <v>1217</v>
      </c>
      <c r="B1220" s="9">
        <v>45198</v>
      </c>
      <c r="C1220" s="58" t="s">
        <v>547</v>
      </c>
      <c r="D1220" s="89" t="s">
        <v>113</v>
      </c>
      <c r="E1220" s="59">
        <v>2</v>
      </c>
      <c r="F1220" s="59" t="s">
        <v>42</v>
      </c>
      <c r="G1220" s="109" t="s">
        <v>1646</v>
      </c>
      <c r="H1220" s="8">
        <v>14</v>
      </c>
      <c r="I1220" s="350">
        <v>70586</v>
      </c>
      <c r="J1220" s="350">
        <f t="shared" si="50"/>
        <v>141172</v>
      </c>
      <c r="K1220" s="125"/>
      <c r="L1220" s="67"/>
      <c r="M1220" s="67"/>
      <c r="N1220" s="67">
        <f t="shared" si="51"/>
        <v>0</v>
      </c>
      <c r="P1220" s="67"/>
    </row>
    <row r="1221" spans="1:16" s="10" customFormat="1" ht="22.5" hidden="1" customHeight="1" x14ac:dyDescent="0.25">
      <c r="A1221" s="8">
        <v>1218</v>
      </c>
      <c r="B1221" s="9">
        <v>45198</v>
      </c>
      <c r="C1221" s="58" t="s">
        <v>541</v>
      </c>
      <c r="D1221" s="63" t="s">
        <v>113</v>
      </c>
      <c r="E1221" s="59">
        <v>2</v>
      </c>
      <c r="F1221" s="59" t="s">
        <v>42</v>
      </c>
      <c r="G1221" s="109" t="s">
        <v>1646</v>
      </c>
      <c r="H1221" s="8">
        <v>14</v>
      </c>
      <c r="I1221" s="356">
        <v>241500</v>
      </c>
      <c r="J1221" s="350">
        <f t="shared" si="50"/>
        <v>483000</v>
      </c>
      <c r="K1221" s="125"/>
      <c r="L1221" s="67"/>
      <c r="M1221" s="67"/>
      <c r="N1221" s="67">
        <f t="shared" si="51"/>
        <v>0</v>
      </c>
      <c r="P1221" s="67"/>
    </row>
    <row r="1222" spans="1:16" s="10" customFormat="1" ht="22.5" customHeight="1" x14ac:dyDescent="0.25">
      <c r="A1222" s="8">
        <v>1219</v>
      </c>
      <c r="B1222" s="9">
        <v>45198</v>
      </c>
      <c r="C1222" s="58" t="s">
        <v>1647</v>
      </c>
      <c r="D1222" s="63" t="s">
        <v>613</v>
      </c>
      <c r="E1222" s="59">
        <v>3</v>
      </c>
      <c r="F1222" s="59" t="s">
        <v>42</v>
      </c>
      <c r="G1222" s="109" t="s">
        <v>171</v>
      </c>
      <c r="H1222" s="8">
        <v>112</v>
      </c>
      <c r="I1222" s="350">
        <f>200000/E1222</f>
        <v>66666.666666666672</v>
      </c>
      <c r="J1222" s="350">
        <f t="shared" ref="J1222:J1240" si="52">I1222*E1222</f>
        <v>200000</v>
      </c>
      <c r="K1222" s="125"/>
      <c r="L1222" s="67"/>
      <c r="M1222" s="67"/>
      <c r="N1222" s="67">
        <f t="shared" si="51"/>
        <v>0</v>
      </c>
      <c r="P1222" s="67"/>
    </row>
    <row r="1223" spans="1:16" s="10" customFormat="1" ht="22.5" customHeight="1" x14ac:dyDescent="0.25">
      <c r="A1223" s="8">
        <v>1220</v>
      </c>
      <c r="B1223" s="9">
        <v>45198</v>
      </c>
      <c r="C1223" s="58" t="s">
        <v>1648</v>
      </c>
      <c r="D1223" s="63" t="s">
        <v>50</v>
      </c>
      <c r="E1223" s="59">
        <v>1</v>
      </c>
      <c r="F1223" s="142" t="s">
        <v>43</v>
      </c>
      <c r="G1223" s="109" t="s">
        <v>477</v>
      </c>
      <c r="H1223" s="8">
        <v>115</v>
      </c>
      <c r="I1223" s="350">
        <v>350000</v>
      </c>
      <c r="J1223" s="350">
        <f t="shared" si="52"/>
        <v>350000</v>
      </c>
      <c r="K1223" s="125" t="s">
        <v>1649</v>
      </c>
      <c r="L1223" s="67"/>
      <c r="M1223" s="67"/>
      <c r="N1223" s="67">
        <f t="shared" si="51"/>
        <v>0</v>
      </c>
      <c r="P1223" s="67"/>
    </row>
    <row r="1224" spans="1:16" s="10" customFormat="1" ht="22.5" hidden="1" customHeight="1" x14ac:dyDescent="0.25">
      <c r="A1224" s="8">
        <v>1221</v>
      </c>
      <c r="B1224" s="9">
        <v>45198</v>
      </c>
      <c r="C1224" s="58" t="s">
        <v>1650</v>
      </c>
      <c r="D1224" s="63" t="s">
        <v>1127</v>
      </c>
      <c r="E1224" s="59">
        <v>20</v>
      </c>
      <c r="F1224" s="59" t="s">
        <v>42</v>
      </c>
      <c r="G1224" s="109" t="s">
        <v>18</v>
      </c>
      <c r="H1224" s="8">
        <v>0</v>
      </c>
      <c r="I1224" s="350">
        <v>700</v>
      </c>
      <c r="J1224" s="350">
        <f t="shared" si="52"/>
        <v>14000</v>
      </c>
      <c r="K1224" s="125"/>
      <c r="L1224" s="67"/>
      <c r="M1224" s="67"/>
      <c r="N1224" s="67">
        <f t="shared" si="51"/>
        <v>0</v>
      </c>
      <c r="P1224" s="67"/>
    </row>
    <row r="1225" spans="1:16" s="10" customFormat="1" ht="22.5" hidden="1" customHeight="1" x14ac:dyDescent="0.25">
      <c r="A1225" s="8">
        <v>1222</v>
      </c>
      <c r="B1225" s="9">
        <v>45198</v>
      </c>
      <c r="C1225" s="62" t="s">
        <v>1651</v>
      </c>
      <c r="D1225" s="63" t="s">
        <v>1127</v>
      </c>
      <c r="E1225" s="59">
        <v>1</v>
      </c>
      <c r="F1225" s="59" t="s">
        <v>42</v>
      </c>
      <c r="G1225" s="109" t="s">
        <v>584</v>
      </c>
      <c r="H1225" s="8">
        <v>0</v>
      </c>
      <c r="I1225" s="350">
        <v>20000</v>
      </c>
      <c r="J1225" s="350">
        <f t="shared" si="52"/>
        <v>20000</v>
      </c>
      <c r="K1225" s="125"/>
      <c r="L1225" s="67"/>
      <c r="M1225" s="67"/>
      <c r="N1225" s="67">
        <f t="shared" si="51"/>
        <v>0</v>
      </c>
      <c r="P1225" s="67"/>
    </row>
    <row r="1226" spans="1:16" s="10" customFormat="1" ht="22.5" hidden="1" customHeight="1" x14ac:dyDescent="0.25">
      <c r="A1226" s="8">
        <v>1223</v>
      </c>
      <c r="B1226" s="9">
        <v>45198</v>
      </c>
      <c r="C1226" s="58" t="s">
        <v>1652</v>
      </c>
      <c r="D1226" s="63" t="s">
        <v>50</v>
      </c>
      <c r="E1226" s="59">
        <v>1</v>
      </c>
      <c r="F1226" s="142" t="s">
        <v>42</v>
      </c>
      <c r="G1226" s="109" t="s">
        <v>536</v>
      </c>
      <c r="H1226" s="8">
        <v>2</v>
      </c>
      <c r="I1226" s="350">
        <v>1200000</v>
      </c>
      <c r="J1226" s="350">
        <f t="shared" si="52"/>
        <v>1200000</v>
      </c>
      <c r="K1226" s="125"/>
      <c r="L1226" s="67"/>
      <c r="M1226" s="67"/>
      <c r="N1226" s="67">
        <f t="shared" si="51"/>
        <v>0</v>
      </c>
      <c r="P1226" s="67"/>
    </row>
    <row r="1227" spans="1:16" s="10" customFormat="1" ht="22.5" hidden="1" customHeight="1" x14ac:dyDescent="0.25">
      <c r="A1227" s="8">
        <v>1224</v>
      </c>
      <c r="B1227" s="9">
        <v>45198</v>
      </c>
      <c r="C1227" s="58" t="s">
        <v>625</v>
      </c>
      <c r="D1227" s="63" t="s">
        <v>556</v>
      </c>
      <c r="E1227" s="59">
        <v>1</v>
      </c>
      <c r="F1227" s="59" t="s">
        <v>42</v>
      </c>
      <c r="G1227" s="109" t="s">
        <v>1011</v>
      </c>
      <c r="H1227" s="8">
        <v>2</v>
      </c>
      <c r="I1227" s="350">
        <v>48000</v>
      </c>
      <c r="J1227" s="350">
        <f t="shared" si="52"/>
        <v>48000</v>
      </c>
      <c r="K1227" s="125"/>
      <c r="L1227" s="67"/>
      <c r="M1227" s="67"/>
      <c r="N1227" s="67">
        <f t="shared" si="51"/>
        <v>0</v>
      </c>
      <c r="P1227" s="67"/>
    </row>
    <row r="1228" spans="1:16" s="10" customFormat="1" ht="22.5" hidden="1" customHeight="1" x14ac:dyDescent="0.25">
      <c r="A1228" s="8">
        <v>1225</v>
      </c>
      <c r="B1228" s="9">
        <v>45198</v>
      </c>
      <c r="C1228" s="57" t="s">
        <v>81</v>
      </c>
      <c r="D1228" s="89" t="s">
        <v>72</v>
      </c>
      <c r="E1228" s="59">
        <v>5</v>
      </c>
      <c r="F1228" s="59" t="s">
        <v>41</v>
      </c>
      <c r="G1228" s="109" t="s">
        <v>1653</v>
      </c>
      <c r="H1228" s="8">
        <v>2</v>
      </c>
      <c r="I1228" s="350">
        <v>31000</v>
      </c>
      <c r="J1228" s="350">
        <f t="shared" si="52"/>
        <v>155000</v>
      </c>
      <c r="K1228" s="63"/>
      <c r="L1228" s="67"/>
      <c r="M1228" s="67"/>
      <c r="N1228" s="67">
        <f t="shared" si="51"/>
        <v>0</v>
      </c>
      <c r="P1228" s="67"/>
    </row>
    <row r="1229" spans="1:16" s="10" customFormat="1" ht="22.5" customHeight="1" x14ac:dyDescent="0.25">
      <c r="A1229" s="8">
        <v>1226</v>
      </c>
      <c r="B1229" s="9">
        <v>45198</v>
      </c>
      <c r="C1229" s="58" t="s">
        <v>1213</v>
      </c>
      <c r="D1229" s="89" t="s">
        <v>73</v>
      </c>
      <c r="E1229" s="8">
        <v>1</v>
      </c>
      <c r="F1229" s="59" t="s">
        <v>42</v>
      </c>
      <c r="G1229" s="109" t="s">
        <v>30</v>
      </c>
      <c r="H1229" s="8">
        <v>403</v>
      </c>
      <c r="I1229" s="350">
        <v>95000</v>
      </c>
      <c r="J1229" s="350">
        <f t="shared" si="52"/>
        <v>95000</v>
      </c>
      <c r="K1229" s="63"/>
      <c r="L1229" s="67"/>
      <c r="M1229" s="67"/>
      <c r="N1229" s="67">
        <f t="shared" si="51"/>
        <v>0</v>
      </c>
      <c r="P1229" s="67"/>
    </row>
    <row r="1230" spans="1:16" s="10" customFormat="1" ht="22.5" hidden="1" customHeight="1" x14ac:dyDescent="0.25">
      <c r="A1230" s="8">
        <v>1227</v>
      </c>
      <c r="B1230" s="9">
        <v>45198</v>
      </c>
      <c r="C1230" s="57" t="s">
        <v>1398</v>
      </c>
      <c r="D1230" s="63" t="s">
        <v>113</v>
      </c>
      <c r="E1230" s="101" t="s">
        <v>109</v>
      </c>
      <c r="F1230" s="174" t="s">
        <v>42</v>
      </c>
      <c r="G1230" s="109" t="s">
        <v>566</v>
      </c>
      <c r="H1230" s="8">
        <v>121</v>
      </c>
      <c r="I1230" s="350">
        <v>268861.53600000002</v>
      </c>
      <c r="J1230" s="350">
        <f t="shared" si="52"/>
        <v>268861.53600000002</v>
      </c>
      <c r="K1230" s="63" t="s">
        <v>1654</v>
      </c>
      <c r="L1230" s="67"/>
      <c r="M1230" s="67"/>
      <c r="N1230" s="67">
        <f t="shared" si="51"/>
        <v>0</v>
      </c>
      <c r="P1230" s="67"/>
    </row>
    <row r="1231" spans="1:16" s="10" customFormat="1" ht="22.5" hidden="1" customHeight="1" x14ac:dyDescent="0.25">
      <c r="A1231" s="8">
        <v>1228</v>
      </c>
      <c r="B1231" s="9">
        <v>45198</v>
      </c>
      <c r="C1231" s="58" t="s">
        <v>1397</v>
      </c>
      <c r="D1231" s="63" t="s">
        <v>113</v>
      </c>
      <c r="E1231" s="101" t="s">
        <v>109</v>
      </c>
      <c r="F1231" s="101" t="s">
        <v>42</v>
      </c>
      <c r="G1231" s="109" t="s">
        <v>566</v>
      </c>
      <c r="H1231" s="8">
        <v>121</v>
      </c>
      <c r="I1231" s="350">
        <v>70585.350000000006</v>
      </c>
      <c r="J1231" s="350">
        <f t="shared" si="52"/>
        <v>70585.350000000006</v>
      </c>
      <c r="K1231" s="63" t="s">
        <v>1654</v>
      </c>
      <c r="L1231" s="67"/>
      <c r="M1231" s="67"/>
      <c r="N1231" s="67">
        <f t="shared" si="51"/>
        <v>0</v>
      </c>
      <c r="P1231" s="67"/>
    </row>
    <row r="1232" spans="1:16" s="10" customFormat="1" ht="22.5" hidden="1" customHeight="1" x14ac:dyDescent="0.25">
      <c r="A1232" s="8">
        <v>1229</v>
      </c>
      <c r="B1232" s="9">
        <v>45198</v>
      </c>
      <c r="C1232" s="58" t="s">
        <v>1655</v>
      </c>
      <c r="D1232" s="63" t="s">
        <v>50</v>
      </c>
      <c r="E1232" s="59">
        <v>1</v>
      </c>
      <c r="F1232" s="59" t="s">
        <v>42</v>
      </c>
      <c r="G1232" s="109" t="s">
        <v>566</v>
      </c>
      <c r="H1232" s="8">
        <v>121</v>
      </c>
      <c r="I1232" s="350">
        <v>675000</v>
      </c>
      <c r="J1232" s="350">
        <f t="shared" si="52"/>
        <v>675000</v>
      </c>
      <c r="K1232" s="63" t="s">
        <v>1654</v>
      </c>
      <c r="L1232" s="67"/>
      <c r="M1232" s="67"/>
      <c r="N1232" s="67">
        <f t="shared" si="51"/>
        <v>0</v>
      </c>
      <c r="P1232" s="67"/>
    </row>
    <row r="1233" spans="1:16" s="10" customFormat="1" ht="22.5" hidden="1" customHeight="1" x14ac:dyDescent="0.25">
      <c r="A1233" s="8">
        <v>1230</v>
      </c>
      <c r="B1233" s="9">
        <v>45198</v>
      </c>
      <c r="C1233" s="58" t="s">
        <v>56</v>
      </c>
      <c r="D1233" s="63" t="s">
        <v>28</v>
      </c>
      <c r="E1233" s="59">
        <v>1</v>
      </c>
      <c r="F1233" s="59" t="s">
        <v>41</v>
      </c>
      <c r="G1233" s="109" t="s">
        <v>566</v>
      </c>
      <c r="H1233" s="8">
        <v>121</v>
      </c>
      <c r="I1233" s="351">
        <v>86250</v>
      </c>
      <c r="J1233" s="350">
        <f t="shared" si="52"/>
        <v>86250</v>
      </c>
      <c r="K1233" s="63" t="s">
        <v>1654</v>
      </c>
      <c r="L1233" s="67"/>
      <c r="M1233" s="67"/>
      <c r="N1233" s="67">
        <f t="shared" si="51"/>
        <v>0</v>
      </c>
      <c r="P1233" s="67"/>
    </row>
    <row r="1234" spans="1:16" s="10" customFormat="1" ht="22.5" customHeight="1" x14ac:dyDescent="0.25">
      <c r="A1234" s="8">
        <v>1231</v>
      </c>
      <c r="B1234" s="9">
        <v>45198</v>
      </c>
      <c r="C1234" s="58" t="s">
        <v>337</v>
      </c>
      <c r="D1234" s="63" t="s">
        <v>338</v>
      </c>
      <c r="E1234" s="59">
        <v>1</v>
      </c>
      <c r="F1234" s="142" t="s">
        <v>42</v>
      </c>
      <c r="G1234" s="109" t="s">
        <v>26</v>
      </c>
      <c r="H1234" s="8">
        <v>309</v>
      </c>
      <c r="I1234" s="350">
        <v>780000</v>
      </c>
      <c r="J1234" s="350">
        <f t="shared" si="52"/>
        <v>780000</v>
      </c>
      <c r="K1234" s="63" t="s">
        <v>1656</v>
      </c>
      <c r="L1234" s="67"/>
      <c r="M1234" s="67"/>
      <c r="N1234" s="67">
        <f t="shared" si="51"/>
        <v>0</v>
      </c>
      <c r="P1234" s="67"/>
    </row>
    <row r="1235" spans="1:16" s="10" customFormat="1" ht="22.5" customHeight="1" x14ac:dyDescent="0.25">
      <c r="A1235" s="8">
        <v>1232</v>
      </c>
      <c r="B1235" s="9">
        <v>45198</v>
      </c>
      <c r="C1235" s="58" t="s">
        <v>1657</v>
      </c>
      <c r="D1235" s="63" t="s">
        <v>50</v>
      </c>
      <c r="E1235" s="59">
        <v>2</v>
      </c>
      <c r="F1235" s="59" t="s">
        <v>42</v>
      </c>
      <c r="G1235" s="109" t="s">
        <v>26</v>
      </c>
      <c r="H1235" s="8">
        <v>309</v>
      </c>
      <c r="I1235" s="350">
        <v>60000</v>
      </c>
      <c r="J1235" s="350">
        <f t="shared" si="52"/>
        <v>120000</v>
      </c>
      <c r="K1235" s="63" t="s">
        <v>1656</v>
      </c>
      <c r="L1235" s="67"/>
      <c r="M1235" s="67"/>
      <c r="N1235" s="67">
        <f t="shared" si="51"/>
        <v>0</v>
      </c>
      <c r="P1235" s="67"/>
    </row>
    <row r="1236" spans="1:16" s="10" customFormat="1" ht="22.5" hidden="1" customHeight="1" x14ac:dyDescent="0.25">
      <c r="A1236" s="8">
        <v>1233</v>
      </c>
      <c r="B1236" s="9">
        <v>45198</v>
      </c>
      <c r="C1236" s="58" t="s">
        <v>1658</v>
      </c>
      <c r="D1236" s="63" t="s">
        <v>55</v>
      </c>
      <c r="E1236" s="101" t="s">
        <v>109</v>
      </c>
      <c r="F1236" s="59" t="s">
        <v>1659</v>
      </c>
      <c r="G1236" s="109" t="s">
        <v>1660</v>
      </c>
      <c r="H1236" s="8">
        <v>1</v>
      </c>
      <c r="I1236" s="356">
        <v>4577500</v>
      </c>
      <c r="J1236" s="350">
        <f t="shared" si="52"/>
        <v>4577500</v>
      </c>
      <c r="K1236" s="63"/>
      <c r="L1236" s="67"/>
      <c r="M1236" s="67"/>
      <c r="N1236" s="67">
        <f t="shared" si="51"/>
        <v>0</v>
      </c>
      <c r="P1236" s="67"/>
    </row>
    <row r="1237" spans="1:16" s="10" customFormat="1" ht="22.5" hidden="1" customHeight="1" x14ac:dyDescent="0.25">
      <c r="A1237" s="8">
        <v>1234</v>
      </c>
      <c r="B1237" s="9">
        <v>45198</v>
      </c>
      <c r="C1237" s="58" t="s">
        <v>23</v>
      </c>
      <c r="D1237" s="63">
        <v>37212</v>
      </c>
      <c r="E1237" s="59">
        <v>1</v>
      </c>
      <c r="F1237" s="59" t="s">
        <v>47</v>
      </c>
      <c r="G1237" s="60" t="s">
        <v>32</v>
      </c>
      <c r="H1237" s="8">
        <v>3</v>
      </c>
      <c r="I1237" s="350">
        <v>75000</v>
      </c>
      <c r="J1237" s="350">
        <f t="shared" si="52"/>
        <v>75000</v>
      </c>
      <c r="K1237" s="286" t="s">
        <v>1661</v>
      </c>
      <c r="L1237" s="67"/>
      <c r="M1237" s="67"/>
      <c r="N1237" s="67">
        <f t="shared" si="51"/>
        <v>0</v>
      </c>
      <c r="P1237" s="67"/>
    </row>
    <row r="1238" spans="1:16" s="10" customFormat="1" ht="22.5" hidden="1" customHeight="1" x14ac:dyDescent="0.25">
      <c r="A1238" s="8">
        <v>1235</v>
      </c>
      <c r="B1238" s="9">
        <v>45198</v>
      </c>
      <c r="C1238" s="57" t="s">
        <v>1581</v>
      </c>
      <c r="D1238" s="63" t="s">
        <v>1662</v>
      </c>
      <c r="E1238" s="59">
        <v>1</v>
      </c>
      <c r="F1238" s="174" t="s">
        <v>42</v>
      </c>
      <c r="G1238" s="60" t="s">
        <v>32</v>
      </c>
      <c r="H1238" s="8">
        <v>3</v>
      </c>
      <c r="I1238" s="350">
        <v>825000</v>
      </c>
      <c r="J1238" s="350">
        <f t="shared" si="52"/>
        <v>825000</v>
      </c>
      <c r="K1238" s="286" t="s">
        <v>1661</v>
      </c>
      <c r="L1238" s="67" t="s">
        <v>1754</v>
      </c>
      <c r="M1238" s="67"/>
      <c r="N1238" s="67" t="e">
        <f t="shared" si="51"/>
        <v>#VALUE!</v>
      </c>
      <c r="P1238" s="67"/>
    </row>
    <row r="1239" spans="1:16" s="10" customFormat="1" ht="22.5" hidden="1" customHeight="1" x14ac:dyDescent="0.25">
      <c r="A1239" s="8">
        <v>1236</v>
      </c>
      <c r="B1239" s="9">
        <v>45198</v>
      </c>
      <c r="C1239" s="57" t="s">
        <v>1581</v>
      </c>
      <c r="D1239" s="63" t="s">
        <v>1663</v>
      </c>
      <c r="E1239" s="59">
        <v>1</v>
      </c>
      <c r="F1239" s="59" t="s">
        <v>42</v>
      </c>
      <c r="G1239" s="60" t="s">
        <v>32</v>
      </c>
      <c r="H1239" s="8">
        <v>3</v>
      </c>
      <c r="I1239" s="350">
        <v>825000</v>
      </c>
      <c r="J1239" s="350">
        <f t="shared" si="52"/>
        <v>825000</v>
      </c>
      <c r="K1239" s="286" t="s">
        <v>1661</v>
      </c>
      <c r="L1239" s="67" t="s">
        <v>1754</v>
      </c>
      <c r="M1239" s="67"/>
      <c r="N1239" s="67" t="e">
        <f t="shared" si="51"/>
        <v>#VALUE!</v>
      </c>
      <c r="P1239" s="67"/>
    </row>
    <row r="1240" spans="1:16" s="10" customFormat="1" ht="22.5" hidden="1" customHeight="1" x14ac:dyDescent="0.25">
      <c r="A1240" s="8">
        <v>1237</v>
      </c>
      <c r="B1240" s="9">
        <v>45198</v>
      </c>
      <c r="C1240" s="57" t="s">
        <v>1581</v>
      </c>
      <c r="D1240" s="63" t="s">
        <v>1664</v>
      </c>
      <c r="E1240" s="59">
        <v>1</v>
      </c>
      <c r="F1240" s="59" t="s">
        <v>42</v>
      </c>
      <c r="G1240" s="60" t="s">
        <v>32</v>
      </c>
      <c r="H1240" s="8">
        <v>3</v>
      </c>
      <c r="I1240" s="350">
        <v>825000</v>
      </c>
      <c r="J1240" s="350">
        <f t="shared" si="52"/>
        <v>825000</v>
      </c>
      <c r="K1240" s="286" t="s">
        <v>1661</v>
      </c>
      <c r="L1240" s="67" t="s">
        <v>1754</v>
      </c>
      <c r="M1240" s="67"/>
      <c r="N1240" s="67" t="e">
        <f t="shared" si="51"/>
        <v>#VALUE!</v>
      </c>
      <c r="P1240" s="67"/>
    </row>
    <row r="1241" spans="1:16" s="10" customFormat="1" ht="22.5" hidden="1" customHeight="1" x14ac:dyDescent="0.25">
      <c r="A1241" s="8">
        <v>1238</v>
      </c>
      <c r="B1241" s="9">
        <v>45198</v>
      </c>
      <c r="C1241" s="61" t="s">
        <v>1760</v>
      </c>
      <c r="D1241" s="200">
        <v>4716</v>
      </c>
      <c r="E1241" s="8">
        <v>1</v>
      </c>
      <c r="F1241" s="8" t="s">
        <v>43</v>
      </c>
      <c r="G1241" s="194" t="s">
        <v>32</v>
      </c>
      <c r="H1241" s="8">
        <v>3</v>
      </c>
      <c r="I1241" s="361" t="s">
        <v>1665</v>
      </c>
      <c r="J1241" s="355">
        <v>0</v>
      </c>
      <c r="K1241" s="287" t="s">
        <v>1661</v>
      </c>
      <c r="L1241" s="67" t="s">
        <v>1755</v>
      </c>
      <c r="M1241" s="67"/>
      <c r="N1241" s="67" t="e">
        <f t="shared" si="51"/>
        <v>#VALUE!</v>
      </c>
      <c r="P1241" s="67"/>
    </row>
    <row r="1242" spans="1:16" s="10" customFormat="1" ht="22.5" hidden="1" customHeight="1" x14ac:dyDescent="0.25">
      <c r="A1242" s="8">
        <v>1239</v>
      </c>
      <c r="B1242" s="9">
        <v>45198</v>
      </c>
      <c r="C1242" s="57" t="s">
        <v>98</v>
      </c>
      <c r="D1242" s="89" t="s">
        <v>77</v>
      </c>
      <c r="E1242" s="59">
        <v>1</v>
      </c>
      <c r="F1242" s="59" t="s">
        <v>42</v>
      </c>
      <c r="G1242" s="60" t="s">
        <v>1615</v>
      </c>
      <c r="H1242" s="8">
        <v>5</v>
      </c>
      <c r="I1242" s="350">
        <v>11000</v>
      </c>
      <c r="J1242" s="350">
        <f t="shared" ref="J1242:J1278" si="53">I1242*E1242</f>
        <v>11000</v>
      </c>
      <c r="K1242" s="63"/>
      <c r="L1242" s="67"/>
      <c r="M1242" s="67"/>
      <c r="N1242" s="67">
        <f t="shared" si="51"/>
        <v>0</v>
      </c>
      <c r="P1242" s="67"/>
    </row>
    <row r="1243" spans="1:16" s="10" customFormat="1" ht="22.5" hidden="1" customHeight="1" x14ac:dyDescent="0.25">
      <c r="A1243" s="8">
        <v>1240</v>
      </c>
      <c r="B1243" s="9">
        <v>45198</v>
      </c>
      <c r="C1243" s="57" t="s">
        <v>1666</v>
      </c>
      <c r="D1243" s="63" t="s">
        <v>77</v>
      </c>
      <c r="E1243" s="59">
        <v>1</v>
      </c>
      <c r="F1243" s="59" t="s">
        <v>42</v>
      </c>
      <c r="G1243" s="60" t="s">
        <v>1615</v>
      </c>
      <c r="H1243" s="8">
        <v>5</v>
      </c>
      <c r="I1243" s="350">
        <v>2500</v>
      </c>
      <c r="J1243" s="350">
        <f t="shared" si="53"/>
        <v>2500</v>
      </c>
      <c r="K1243" s="63"/>
      <c r="L1243" s="67"/>
      <c r="M1243" s="67"/>
      <c r="N1243" s="67">
        <f t="shared" si="51"/>
        <v>0</v>
      </c>
      <c r="P1243" s="67"/>
    </row>
    <row r="1244" spans="1:16" s="10" customFormat="1" ht="22.5" hidden="1" customHeight="1" x14ac:dyDescent="0.25">
      <c r="A1244" s="8">
        <v>1241</v>
      </c>
      <c r="B1244" s="9">
        <v>45198</v>
      </c>
      <c r="C1244" s="57" t="s">
        <v>173</v>
      </c>
      <c r="D1244" s="339" t="s">
        <v>24</v>
      </c>
      <c r="E1244" s="100" t="s">
        <v>175</v>
      </c>
      <c r="F1244" s="101" t="s">
        <v>42</v>
      </c>
      <c r="G1244" s="60" t="s">
        <v>1615</v>
      </c>
      <c r="H1244" s="8">
        <v>5</v>
      </c>
      <c r="I1244" s="353">
        <v>1565</v>
      </c>
      <c r="J1244" s="350">
        <f t="shared" si="53"/>
        <v>31300</v>
      </c>
      <c r="K1244" s="63"/>
      <c r="L1244" s="67"/>
      <c r="M1244" s="67"/>
      <c r="N1244" s="67">
        <f t="shared" si="51"/>
        <v>0</v>
      </c>
      <c r="P1244" s="67"/>
    </row>
    <row r="1245" spans="1:16" s="10" customFormat="1" ht="22.5" hidden="1" customHeight="1" x14ac:dyDescent="0.25">
      <c r="A1245" s="8">
        <v>1242</v>
      </c>
      <c r="B1245" s="9">
        <v>45198</v>
      </c>
      <c r="C1245" s="58" t="s">
        <v>1667</v>
      </c>
      <c r="D1245" s="338" t="s">
        <v>1569</v>
      </c>
      <c r="E1245" s="59">
        <v>3</v>
      </c>
      <c r="F1245" s="174" t="s">
        <v>42</v>
      </c>
      <c r="G1245" s="60" t="s">
        <v>888</v>
      </c>
      <c r="H1245" s="8">
        <v>8</v>
      </c>
      <c r="I1245" s="350">
        <v>97000</v>
      </c>
      <c r="J1245" s="350">
        <f t="shared" si="53"/>
        <v>291000</v>
      </c>
      <c r="K1245" s="286" t="s">
        <v>1668</v>
      </c>
      <c r="L1245" s="367">
        <f>SUM(J1200:J1245)</f>
        <v>16762895.886</v>
      </c>
      <c r="M1245" s="367">
        <f>'[2]29 SEPTEMBER 2023'!$X$51</f>
        <v>16762895.886</v>
      </c>
      <c r="N1245" s="367">
        <f t="shared" si="51"/>
        <v>0</v>
      </c>
      <c r="P1245" s="67"/>
    </row>
    <row r="1246" spans="1:16" s="10" customFormat="1" ht="22.5" hidden="1" customHeight="1" x14ac:dyDescent="0.25">
      <c r="A1246" s="8">
        <v>1243</v>
      </c>
      <c r="B1246" s="9">
        <v>45199</v>
      </c>
      <c r="C1246" s="58" t="s">
        <v>58</v>
      </c>
      <c r="D1246" s="63" t="s">
        <v>59</v>
      </c>
      <c r="E1246" s="59">
        <v>2</v>
      </c>
      <c r="F1246" s="59" t="s">
        <v>41</v>
      </c>
      <c r="G1246" s="109" t="s">
        <v>67</v>
      </c>
      <c r="H1246" s="8">
        <v>1</v>
      </c>
      <c r="I1246" s="351">
        <v>29000</v>
      </c>
      <c r="J1246" s="350">
        <f t="shared" si="53"/>
        <v>58000</v>
      </c>
      <c r="K1246" s="125"/>
      <c r="L1246" s="67"/>
      <c r="M1246" s="67"/>
      <c r="N1246" s="67">
        <f t="shared" si="51"/>
        <v>0</v>
      </c>
      <c r="P1246" s="67"/>
    </row>
    <row r="1247" spans="1:16" s="10" customFormat="1" ht="22.5" hidden="1" customHeight="1" x14ac:dyDescent="0.25">
      <c r="A1247" s="8">
        <v>1244</v>
      </c>
      <c r="B1247" s="9">
        <v>45199</v>
      </c>
      <c r="C1247" s="57" t="s">
        <v>81</v>
      </c>
      <c r="D1247" s="89" t="s">
        <v>72</v>
      </c>
      <c r="E1247" s="59">
        <v>3</v>
      </c>
      <c r="F1247" s="59" t="s">
        <v>41</v>
      </c>
      <c r="G1247" s="109" t="s">
        <v>67</v>
      </c>
      <c r="H1247" s="8">
        <v>1</v>
      </c>
      <c r="I1247" s="350">
        <v>31000</v>
      </c>
      <c r="J1247" s="350">
        <f t="shared" si="53"/>
        <v>93000</v>
      </c>
      <c r="K1247" s="63"/>
      <c r="L1247" s="67"/>
      <c r="M1247" s="67"/>
      <c r="N1247" s="67">
        <f t="shared" si="51"/>
        <v>0</v>
      </c>
      <c r="P1247" s="67"/>
    </row>
    <row r="1248" spans="1:16" s="10" customFormat="1" ht="22.5" customHeight="1" x14ac:dyDescent="0.25">
      <c r="A1248" s="8">
        <v>1245</v>
      </c>
      <c r="B1248" s="9">
        <v>45199</v>
      </c>
      <c r="C1248" s="58" t="s">
        <v>48</v>
      </c>
      <c r="D1248" s="63" t="s">
        <v>20</v>
      </c>
      <c r="E1248" s="59">
        <v>3.6</v>
      </c>
      <c r="F1248" s="59" t="s">
        <v>41</v>
      </c>
      <c r="G1248" s="109" t="s">
        <v>34</v>
      </c>
      <c r="H1248" s="8">
        <v>404</v>
      </c>
      <c r="I1248" s="350">
        <v>32100</v>
      </c>
      <c r="J1248" s="350">
        <f t="shared" si="53"/>
        <v>115560</v>
      </c>
      <c r="K1248" s="63"/>
      <c r="L1248" s="67"/>
      <c r="M1248" s="67"/>
      <c r="N1248" s="67">
        <f t="shared" si="51"/>
        <v>0</v>
      </c>
      <c r="P1248" s="67"/>
    </row>
    <row r="1249" spans="1:16" s="10" customFormat="1" ht="22.5" customHeight="1" x14ac:dyDescent="0.25">
      <c r="A1249" s="8">
        <v>1246</v>
      </c>
      <c r="B1249" s="9">
        <v>45199</v>
      </c>
      <c r="C1249" s="58" t="s">
        <v>1669</v>
      </c>
      <c r="D1249" s="63" t="s">
        <v>196</v>
      </c>
      <c r="E1249" s="59">
        <v>1</v>
      </c>
      <c r="F1249" s="59" t="s">
        <v>42</v>
      </c>
      <c r="G1249" s="109" t="s">
        <v>454</v>
      </c>
      <c r="H1249" s="8">
        <v>310</v>
      </c>
      <c r="I1249" s="354">
        <v>632000</v>
      </c>
      <c r="J1249" s="350">
        <f t="shared" si="53"/>
        <v>632000</v>
      </c>
      <c r="K1249" s="125" t="s">
        <v>1431</v>
      </c>
      <c r="L1249" s="67"/>
      <c r="M1249" s="67"/>
      <c r="N1249" s="67">
        <f t="shared" si="51"/>
        <v>0</v>
      </c>
      <c r="P1249" s="67"/>
    </row>
    <row r="1250" spans="1:16" s="10" customFormat="1" ht="22.5" customHeight="1" x14ac:dyDescent="0.25">
      <c r="A1250" s="8">
        <v>1247</v>
      </c>
      <c r="B1250" s="9">
        <v>45199</v>
      </c>
      <c r="C1250" s="58" t="s">
        <v>1670</v>
      </c>
      <c r="D1250" s="63" t="s">
        <v>1671</v>
      </c>
      <c r="E1250" s="59">
        <v>1</v>
      </c>
      <c r="F1250" s="59" t="s">
        <v>42</v>
      </c>
      <c r="G1250" s="109" t="s">
        <v>459</v>
      </c>
      <c r="H1250" s="8" t="s">
        <v>697</v>
      </c>
      <c r="I1250" s="350">
        <v>1725000</v>
      </c>
      <c r="J1250" s="350">
        <f t="shared" si="53"/>
        <v>1725000</v>
      </c>
      <c r="K1250" s="63" t="s">
        <v>1672</v>
      </c>
      <c r="L1250" s="67" t="s">
        <v>1828</v>
      </c>
      <c r="M1250" s="67"/>
      <c r="N1250" s="67" t="e">
        <f t="shared" si="51"/>
        <v>#VALUE!</v>
      </c>
      <c r="P1250" s="67"/>
    </row>
    <row r="1251" spans="1:16" s="10" customFormat="1" ht="22.5" customHeight="1" x14ac:dyDescent="0.25">
      <c r="A1251" s="8">
        <v>1248</v>
      </c>
      <c r="B1251" s="9">
        <v>45199</v>
      </c>
      <c r="C1251" s="58" t="s">
        <v>1670</v>
      </c>
      <c r="D1251" s="63" t="s">
        <v>1673</v>
      </c>
      <c r="E1251" s="59">
        <v>1</v>
      </c>
      <c r="F1251" s="59" t="s">
        <v>42</v>
      </c>
      <c r="G1251" s="109" t="s">
        <v>459</v>
      </c>
      <c r="H1251" s="8" t="s">
        <v>697</v>
      </c>
      <c r="I1251" s="350">
        <v>1725000</v>
      </c>
      <c r="J1251" s="350">
        <f t="shared" si="53"/>
        <v>1725000</v>
      </c>
      <c r="K1251" s="63" t="s">
        <v>1672</v>
      </c>
      <c r="L1251" s="67" t="s">
        <v>1828</v>
      </c>
      <c r="M1251" s="67"/>
      <c r="N1251" s="67" t="e">
        <f t="shared" si="51"/>
        <v>#VALUE!</v>
      </c>
      <c r="P1251" s="67"/>
    </row>
    <row r="1252" spans="1:16" s="10" customFormat="1" ht="22.5" customHeight="1" x14ac:dyDescent="0.25">
      <c r="A1252" s="8">
        <v>1249</v>
      </c>
      <c r="B1252" s="9">
        <v>45199</v>
      </c>
      <c r="C1252" s="58" t="s">
        <v>1674</v>
      </c>
      <c r="D1252" s="63" t="s">
        <v>53</v>
      </c>
      <c r="E1252" s="59">
        <v>2</v>
      </c>
      <c r="F1252" s="59" t="s">
        <v>42</v>
      </c>
      <c r="G1252" s="109" t="s">
        <v>459</v>
      </c>
      <c r="H1252" s="8" t="s">
        <v>697</v>
      </c>
      <c r="I1252" s="350">
        <v>175000</v>
      </c>
      <c r="J1252" s="350">
        <f t="shared" si="53"/>
        <v>350000</v>
      </c>
      <c r="K1252" s="63" t="s">
        <v>1672</v>
      </c>
      <c r="L1252" s="67"/>
      <c r="M1252" s="67"/>
      <c r="N1252" s="67">
        <f t="shared" si="51"/>
        <v>0</v>
      </c>
      <c r="P1252" s="67"/>
    </row>
    <row r="1253" spans="1:16" s="10" customFormat="1" ht="22.5" customHeight="1" x14ac:dyDescent="0.25">
      <c r="A1253" s="8">
        <v>1250</v>
      </c>
      <c r="B1253" s="9">
        <v>45199</v>
      </c>
      <c r="C1253" s="62" t="s">
        <v>154</v>
      </c>
      <c r="D1253" s="63" t="s">
        <v>53</v>
      </c>
      <c r="E1253" s="59">
        <v>1</v>
      </c>
      <c r="F1253" s="59" t="s">
        <v>42</v>
      </c>
      <c r="G1253" s="109" t="s">
        <v>459</v>
      </c>
      <c r="H1253" s="8" t="s">
        <v>697</v>
      </c>
      <c r="I1253" s="350">
        <v>50000</v>
      </c>
      <c r="J1253" s="350">
        <f t="shared" si="53"/>
        <v>50000</v>
      </c>
      <c r="K1253" s="63" t="s">
        <v>1672</v>
      </c>
      <c r="L1253" s="67"/>
      <c r="M1253" s="67"/>
      <c r="N1253" s="67">
        <f t="shared" si="51"/>
        <v>0</v>
      </c>
      <c r="P1253" s="67"/>
    </row>
    <row r="1254" spans="1:16" s="10" customFormat="1" ht="22.5" hidden="1" customHeight="1" x14ac:dyDescent="0.25">
      <c r="A1254" s="8">
        <v>1251</v>
      </c>
      <c r="B1254" s="9">
        <v>45199</v>
      </c>
      <c r="C1254" s="58" t="s">
        <v>1675</v>
      </c>
      <c r="D1254" s="63" t="s">
        <v>636</v>
      </c>
      <c r="E1254" s="59">
        <v>10</v>
      </c>
      <c r="F1254" s="59" t="s">
        <v>538</v>
      </c>
      <c r="G1254" s="109" t="s">
        <v>1676</v>
      </c>
      <c r="H1254" s="8">
        <v>2</v>
      </c>
      <c r="I1254" s="350">
        <v>14500</v>
      </c>
      <c r="J1254" s="350">
        <f t="shared" si="53"/>
        <v>145000</v>
      </c>
      <c r="K1254" s="125"/>
      <c r="L1254" s="67"/>
      <c r="M1254" s="67"/>
      <c r="N1254" s="67">
        <f t="shared" si="51"/>
        <v>0</v>
      </c>
      <c r="P1254" s="67"/>
    </row>
    <row r="1255" spans="1:16" s="10" customFormat="1" ht="22.5" customHeight="1" x14ac:dyDescent="0.25">
      <c r="A1255" s="8">
        <v>1252</v>
      </c>
      <c r="B1255" s="9">
        <v>45199</v>
      </c>
      <c r="C1255" s="58" t="s">
        <v>1677</v>
      </c>
      <c r="D1255" s="63" t="s">
        <v>96</v>
      </c>
      <c r="E1255" s="59">
        <v>1</v>
      </c>
      <c r="F1255" s="59" t="s">
        <v>42</v>
      </c>
      <c r="G1255" s="109" t="s">
        <v>52</v>
      </c>
      <c r="H1255" s="8">
        <v>402</v>
      </c>
      <c r="I1255" s="350">
        <v>110000</v>
      </c>
      <c r="J1255" s="350">
        <f t="shared" si="53"/>
        <v>110000</v>
      </c>
      <c r="K1255" s="125"/>
      <c r="L1255" s="67"/>
      <c r="M1255" s="67"/>
      <c r="N1255" s="67">
        <f t="shared" si="51"/>
        <v>0</v>
      </c>
      <c r="P1255" s="67"/>
    </row>
    <row r="1256" spans="1:16" s="10" customFormat="1" ht="22.5" customHeight="1" x14ac:dyDescent="0.25">
      <c r="A1256" s="8">
        <v>1253</v>
      </c>
      <c r="B1256" s="9">
        <v>45199</v>
      </c>
      <c r="C1256" s="58" t="s">
        <v>56</v>
      </c>
      <c r="D1256" s="63" t="s">
        <v>28</v>
      </c>
      <c r="E1256" s="59">
        <v>0.3</v>
      </c>
      <c r="F1256" s="59" t="s">
        <v>41</v>
      </c>
      <c r="G1256" s="109" t="s">
        <v>52</v>
      </c>
      <c r="H1256" s="8">
        <v>402</v>
      </c>
      <c r="I1256" s="351">
        <v>86250</v>
      </c>
      <c r="J1256" s="350">
        <f t="shared" si="53"/>
        <v>25875</v>
      </c>
      <c r="K1256" s="63"/>
      <c r="L1256" s="67"/>
      <c r="M1256" s="67"/>
      <c r="N1256" s="67">
        <f t="shared" si="51"/>
        <v>0</v>
      </c>
      <c r="P1256" s="67"/>
    </row>
    <row r="1257" spans="1:16" s="10" customFormat="1" ht="22.5" customHeight="1" x14ac:dyDescent="0.25">
      <c r="A1257" s="8">
        <v>1254</v>
      </c>
      <c r="B1257" s="9">
        <v>45199</v>
      </c>
      <c r="C1257" s="58" t="s">
        <v>1678</v>
      </c>
      <c r="D1257" s="89" t="s">
        <v>50</v>
      </c>
      <c r="E1257" s="59">
        <v>1</v>
      </c>
      <c r="F1257" s="59" t="s">
        <v>42</v>
      </c>
      <c r="G1257" s="109" t="s">
        <v>16</v>
      </c>
      <c r="H1257" s="8" t="s">
        <v>700</v>
      </c>
      <c r="I1257" s="350">
        <v>730000</v>
      </c>
      <c r="J1257" s="350">
        <f t="shared" si="53"/>
        <v>730000</v>
      </c>
      <c r="K1257" s="125"/>
      <c r="L1257" s="67"/>
      <c r="M1257" s="67"/>
      <c r="N1257" s="67">
        <f t="shared" si="51"/>
        <v>0</v>
      </c>
      <c r="P1257" s="67"/>
    </row>
    <row r="1258" spans="1:16" s="10" customFormat="1" ht="22.5" customHeight="1" x14ac:dyDescent="0.25">
      <c r="A1258" s="8">
        <v>1255</v>
      </c>
      <c r="B1258" s="9">
        <v>45199</v>
      </c>
      <c r="C1258" s="57" t="s">
        <v>472</v>
      </c>
      <c r="D1258" s="89" t="s">
        <v>24</v>
      </c>
      <c r="E1258" s="59">
        <v>8</v>
      </c>
      <c r="F1258" s="59" t="s">
        <v>42</v>
      </c>
      <c r="G1258" s="60" t="s">
        <v>1679</v>
      </c>
      <c r="H1258" s="8">
        <v>120</v>
      </c>
      <c r="I1258" s="350">
        <v>1000</v>
      </c>
      <c r="J1258" s="350">
        <f t="shared" si="53"/>
        <v>8000</v>
      </c>
      <c r="K1258" s="125"/>
      <c r="L1258" s="67"/>
      <c r="M1258" s="67"/>
      <c r="N1258" s="67">
        <f t="shared" si="51"/>
        <v>0</v>
      </c>
      <c r="P1258" s="67"/>
    </row>
    <row r="1259" spans="1:16" s="10" customFormat="1" ht="22.5" customHeight="1" x14ac:dyDescent="0.25">
      <c r="A1259" s="8">
        <v>1256</v>
      </c>
      <c r="B1259" s="9">
        <v>45199</v>
      </c>
      <c r="C1259" s="57" t="s">
        <v>1842</v>
      </c>
      <c r="D1259" s="63" t="s">
        <v>38</v>
      </c>
      <c r="E1259" s="59">
        <v>2</v>
      </c>
      <c r="F1259" s="59" t="s">
        <v>41</v>
      </c>
      <c r="G1259" s="109" t="s">
        <v>30</v>
      </c>
      <c r="H1259" s="8">
        <v>403</v>
      </c>
      <c r="I1259" s="350">
        <v>40000</v>
      </c>
      <c r="J1259" s="350">
        <f t="shared" si="53"/>
        <v>80000</v>
      </c>
      <c r="K1259" s="125"/>
      <c r="L1259" s="67"/>
      <c r="M1259" s="67"/>
      <c r="N1259" s="67">
        <f t="shared" si="51"/>
        <v>0</v>
      </c>
      <c r="P1259" s="67"/>
    </row>
    <row r="1260" spans="1:16" s="10" customFormat="1" ht="22.5" customHeight="1" x14ac:dyDescent="0.25">
      <c r="A1260" s="8">
        <v>1257</v>
      </c>
      <c r="B1260" s="9">
        <v>45199</v>
      </c>
      <c r="C1260" s="58" t="s">
        <v>48</v>
      </c>
      <c r="D1260" s="63" t="s">
        <v>20</v>
      </c>
      <c r="E1260" s="59">
        <v>1.5</v>
      </c>
      <c r="F1260" s="59" t="s">
        <v>41</v>
      </c>
      <c r="G1260" s="109" t="s">
        <v>33</v>
      </c>
      <c r="H1260" s="8">
        <v>103</v>
      </c>
      <c r="I1260" s="350">
        <v>32100</v>
      </c>
      <c r="J1260" s="350">
        <f t="shared" si="53"/>
        <v>48150</v>
      </c>
      <c r="K1260" s="125"/>
      <c r="L1260" s="67"/>
      <c r="M1260" s="67"/>
      <c r="N1260" s="67">
        <f t="shared" si="51"/>
        <v>0</v>
      </c>
      <c r="P1260" s="67"/>
    </row>
    <row r="1261" spans="1:16" s="10" customFormat="1" ht="22.5" hidden="1" customHeight="1" x14ac:dyDescent="0.25">
      <c r="A1261" s="8">
        <v>1258</v>
      </c>
      <c r="B1261" s="9">
        <v>45199</v>
      </c>
      <c r="C1261" s="58" t="s">
        <v>1680</v>
      </c>
      <c r="D1261" s="63" t="s">
        <v>588</v>
      </c>
      <c r="E1261" s="59">
        <v>1</v>
      </c>
      <c r="F1261" s="142" t="s">
        <v>42</v>
      </c>
      <c r="G1261" s="109" t="s">
        <v>1681</v>
      </c>
      <c r="H1261" s="8">
        <v>2</v>
      </c>
      <c r="I1261" s="350">
        <v>755000</v>
      </c>
      <c r="J1261" s="350">
        <f t="shared" si="53"/>
        <v>755000</v>
      </c>
      <c r="K1261" s="125"/>
      <c r="L1261" s="67"/>
      <c r="M1261" s="67"/>
      <c r="N1261" s="67">
        <f t="shared" si="51"/>
        <v>0</v>
      </c>
      <c r="P1261" s="67"/>
    </row>
    <row r="1262" spans="1:16" s="10" customFormat="1" ht="22.5" hidden="1" customHeight="1" x14ac:dyDescent="0.25">
      <c r="A1262" s="8">
        <v>1259</v>
      </c>
      <c r="B1262" s="9">
        <v>45199</v>
      </c>
      <c r="C1262" s="58" t="s">
        <v>1682</v>
      </c>
      <c r="D1262" s="63" t="s">
        <v>588</v>
      </c>
      <c r="E1262" s="59">
        <v>1</v>
      </c>
      <c r="F1262" s="142" t="s">
        <v>42</v>
      </c>
      <c r="G1262" s="109" t="s">
        <v>1681</v>
      </c>
      <c r="H1262" s="8">
        <v>2</v>
      </c>
      <c r="I1262" s="354">
        <v>35000</v>
      </c>
      <c r="J1262" s="350">
        <f t="shared" si="53"/>
        <v>35000</v>
      </c>
      <c r="K1262" s="125"/>
      <c r="L1262" s="67"/>
      <c r="M1262" s="67"/>
      <c r="N1262" s="67">
        <f t="shared" si="51"/>
        <v>0</v>
      </c>
      <c r="P1262" s="67"/>
    </row>
    <row r="1263" spans="1:16" s="10" customFormat="1" ht="22.5" hidden="1" customHeight="1" x14ac:dyDescent="0.25">
      <c r="A1263" s="8">
        <v>1260</v>
      </c>
      <c r="B1263" s="9">
        <v>45199</v>
      </c>
      <c r="C1263" s="58" t="s">
        <v>1683</v>
      </c>
      <c r="D1263" s="63" t="s">
        <v>588</v>
      </c>
      <c r="E1263" s="59">
        <v>1</v>
      </c>
      <c r="F1263" s="142" t="s">
        <v>42</v>
      </c>
      <c r="G1263" s="109" t="s">
        <v>1681</v>
      </c>
      <c r="H1263" s="8">
        <v>2</v>
      </c>
      <c r="I1263" s="350">
        <v>160000</v>
      </c>
      <c r="J1263" s="350">
        <f t="shared" si="53"/>
        <v>160000</v>
      </c>
      <c r="K1263" s="125"/>
      <c r="L1263" s="67"/>
      <c r="M1263" s="67"/>
      <c r="N1263" s="67">
        <f t="shared" si="51"/>
        <v>0</v>
      </c>
      <c r="P1263" s="67"/>
    </row>
    <row r="1264" spans="1:16" s="10" customFormat="1" ht="22.5" hidden="1" customHeight="1" x14ac:dyDescent="0.25">
      <c r="A1264" s="8">
        <v>1261</v>
      </c>
      <c r="B1264" s="9">
        <v>45199</v>
      </c>
      <c r="C1264" s="58" t="s">
        <v>1684</v>
      </c>
      <c r="D1264" s="63" t="s">
        <v>588</v>
      </c>
      <c r="E1264" s="59">
        <v>6</v>
      </c>
      <c r="F1264" s="142" t="s">
        <v>42</v>
      </c>
      <c r="G1264" s="109" t="s">
        <v>1681</v>
      </c>
      <c r="H1264" s="8">
        <v>2</v>
      </c>
      <c r="I1264" s="350">
        <v>10000</v>
      </c>
      <c r="J1264" s="350">
        <f t="shared" si="53"/>
        <v>60000</v>
      </c>
      <c r="K1264" s="125"/>
      <c r="L1264" s="67"/>
      <c r="M1264" s="67"/>
      <c r="N1264" s="67">
        <f t="shared" si="51"/>
        <v>0</v>
      </c>
      <c r="P1264" s="67"/>
    </row>
    <row r="1265" spans="1:16" s="10" customFormat="1" ht="22.5" hidden="1" customHeight="1" x14ac:dyDescent="0.25">
      <c r="A1265" s="8">
        <v>1262</v>
      </c>
      <c r="B1265" s="9">
        <v>45199</v>
      </c>
      <c r="C1265" s="58" t="s">
        <v>1685</v>
      </c>
      <c r="D1265" s="63" t="s">
        <v>588</v>
      </c>
      <c r="E1265" s="59">
        <v>1</v>
      </c>
      <c r="F1265" s="59" t="s">
        <v>42</v>
      </c>
      <c r="G1265" s="109" t="s">
        <v>1681</v>
      </c>
      <c r="H1265" s="8">
        <v>2</v>
      </c>
      <c r="I1265" s="351">
        <v>65000</v>
      </c>
      <c r="J1265" s="350">
        <f t="shared" si="53"/>
        <v>65000</v>
      </c>
      <c r="K1265" s="125"/>
      <c r="L1265" s="67"/>
      <c r="M1265" s="67"/>
      <c r="N1265" s="67">
        <f t="shared" si="51"/>
        <v>0</v>
      </c>
      <c r="P1265" s="67"/>
    </row>
    <row r="1266" spans="1:16" s="10" customFormat="1" ht="22.5" hidden="1" customHeight="1" x14ac:dyDescent="0.25">
      <c r="A1266" s="8">
        <v>1263</v>
      </c>
      <c r="B1266" s="9">
        <v>45199</v>
      </c>
      <c r="C1266" s="58" t="s">
        <v>1686</v>
      </c>
      <c r="D1266" s="63" t="s">
        <v>588</v>
      </c>
      <c r="E1266" s="59">
        <v>6</v>
      </c>
      <c r="F1266" s="101" t="s">
        <v>42</v>
      </c>
      <c r="G1266" s="109" t="s">
        <v>1681</v>
      </c>
      <c r="H1266" s="8">
        <v>2</v>
      </c>
      <c r="I1266" s="351">
        <v>35000</v>
      </c>
      <c r="J1266" s="350">
        <f t="shared" si="53"/>
        <v>210000</v>
      </c>
      <c r="K1266" s="125"/>
      <c r="L1266" s="67"/>
      <c r="M1266" s="67"/>
      <c r="N1266" s="67">
        <f t="shared" si="51"/>
        <v>0</v>
      </c>
      <c r="P1266" s="67"/>
    </row>
    <row r="1267" spans="1:16" s="10" customFormat="1" ht="22.5" hidden="1" customHeight="1" x14ac:dyDescent="0.25">
      <c r="A1267" s="8">
        <v>1264</v>
      </c>
      <c r="B1267" s="9">
        <v>45199</v>
      </c>
      <c r="C1267" s="58" t="s">
        <v>1687</v>
      </c>
      <c r="D1267" s="63" t="s">
        <v>690</v>
      </c>
      <c r="E1267" s="59">
        <v>1</v>
      </c>
      <c r="F1267" s="59" t="s">
        <v>42</v>
      </c>
      <c r="G1267" s="109" t="s">
        <v>1688</v>
      </c>
      <c r="H1267" s="8">
        <v>0</v>
      </c>
      <c r="I1267" s="350">
        <v>10000</v>
      </c>
      <c r="J1267" s="350">
        <f t="shared" si="53"/>
        <v>10000</v>
      </c>
      <c r="K1267" s="63"/>
      <c r="L1267" s="67"/>
      <c r="M1267" s="67"/>
      <c r="N1267" s="67">
        <f t="shared" si="51"/>
        <v>0</v>
      </c>
      <c r="P1267" s="67"/>
    </row>
    <row r="1268" spans="1:16" s="10" customFormat="1" ht="22.5" hidden="1" customHeight="1" x14ac:dyDescent="0.25">
      <c r="A1268" s="8">
        <v>1265</v>
      </c>
      <c r="B1268" s="9">
        <v>45199</v>
      </c>
      <c r="C1268" s="58" t="s">
        <v>1689</v>
      </c>
      <c r="D1268" s="63" t="s">
        <v>55</v>
      </c>
      <c r="E1268" s="100" t="s">
        <v>110</v>
      </c>
      <c r="F1268" s="101" t="s">
        <v>692</v>
      </c>
      <c r="G1268" s="109" t="s">
        <v>1676</v>
      </c>
      <c r="H1268" s="8">
        <v>2</v>
      </c>
      <c r="I1268" s="353">
        <v>4000000</v>
      </c>
      <c r="J1268" s="350">
        <f t="shared" si="53"/>
        <v>8000000</v>
      </c>
      <c r="K1268" s="63"/>
      <c r="L1268" s="67"/>
      <c r="M1268" s="67"/>
      <c r="N1268" s="67">
        <f t="shared" si="51"/>
        <v>0</v>
      </c>
      <c r="P1268" s="67"/>
    </row>
    <row r="1269" spans="1:16" s="10" customFormat="1" ht="22.5" hidden="1" customHeight="1" x14ac:dyDescent="0.25">
      <c r="A1269" s="8">
        <v>1266</v>
      </c>
      <c r="B1269" s="9">
        <v>45199</v>
      </c>
      <c r="C1269" s="58" t="s">
        <v>1690</v>
      </c>
      <c r="D1269" s="63" t="s">
        <v>53</v>
      </c>
      <c r="E1269" s="101" t="s">
        <v>109</v>
      </c>
      <c r="F1269" s="59" t="s">
        <v>42</v>
      </c>
      <c r="G1269" s="60" t="s">
        <v>581</v>
      </c>
      <c r="H1269" s="195" t="s">
        <v>708</v>
      </c>
      <c r="I1269" s="356">
        <v>850000</v>
      </c>
      <c r="J1269" s="350">
        <f t="shared" si="53"/>
        <v>850000</v>
      </c>
      <c r="K1269" s="125" t="s">
        <v>1691</v>
      </c>
      <c r="L1269" s="67"/>
      <c r="M1269" s="67"/>
      <c r="N1269" s="67">
        <f t="shared" si="51"/>
        <v>0</v>
      </c>
      <c r="P1269" s="67"/>
    </row>
    <row r="1270" spans="1:16" s="10" customFormat="1" ht="22.5" hidden="1" customHeight="1" x14ac:dyDescent="0.25">
      <c r="A1270" s="8">
        <v>1267</v>
      </c>
      <c r="B1270" s="9">
        <v>45199</v>
      </c>
      <c r="C1270" s="57" t="s">
        <v>173</v>
      </c>
      <c r="D1270" s="339" t="s">
        <v>24</v>
      </c>
      <c r="E1270" s="100" t="s">
        <v>175</v>
      </c>
      <c r="F1270" s="101" t="s">
        <v>42</v>
      </c>
      <c r="G1270" s="60" t="s">
        <v>1692</v>
      </c>
      <c r="H1270" s="8">
        <v>5</v>
      </c>
      <c r="I1270" s="353">
        <v>1565</v>
      </c>
      <c r="J1270" s="350">
        <f t="shared" si="53"/>
        <v>31300</v>
      </c>
      <c r="K1270" s="63"/>
      <c r="L1270" s="67"/>
      <c r="M1270" s="67"/>
      <c r="N1270" s="67">
        <f t="shared" si="51"/>
        <v>0</v>
      </c>
      <c r="P1270" s="67"/>
    </row>
    <row r="1271" spans="1:16" s="10" customFormat="1" ht="22.5" hidden="1" customHeight="1" x14ac:dyDescent="0.25">
      <c r="A1271" s="8">
        <v>1268</v>
      </c>
      <c r="B1271" s="9">
        <v>45199</v>
      </c>
      <c r="C1271" s="57" t="s">
        <v>98</v>
      </c>
      <c r="D1271" s="89" t="s">
        <v>77</v>
      </c>
      <c r="E1271" s="59">
        <v>1</v>
      </c>
      <c r="F1271" s="59" t="s">
        <v>42</v>
      </c>
      <c r="G1271" s="60" t="s">
        <v>1615</v>
      </c>
      <c r="H1271" s="8">
        <v>5</v>
      </c>
      <c r="I1271" s="350">
        <v>11000</v>
      </c>
      <c r="J1271" s="350">
        <f t="shared" si="53"/>
        <v>11000</v>
      </c>
      <c r="K1271" s="63"/>
      <c r="L1271" s="67"/>
      <c r="M1271" s="67"/>
      <c r="N1271" s="67">
        <f t="shared" si="51"/>
        <v>0</v>
      </c>
      <c r="P1271" s="67"/>
    </row>
    <row r="1272" spans="1:16" s="10" customFormat="1" ht="22.5" hidden="1" customHeight="1" x14ac:dyDescent="0.25">
      <c r="A1272" s="8">
        <v>1269</v>
      </c>
      <c r="B1272" s="9">
        <v>45199</v>
      </c>
      <c r="C1272" s="62" t="s">
        <v>1693</v>
      </c>
      <c r="D1272" s="63" t="s">
        <v>620</v>
      </c>
      <c r="E1272" s="59">
        <v>50</v>
      </c>
      <c r="F1272" s="59" t="s">
        <v>463</v>
      </c>
      <c r="G1272" s="60" t="s">
        <v>1615</v>
      </c>
      <c r="H1272" s="8">
        <v>5</v>
      </c>
      <c r="I1272" s="350">
        <v>19000</v>
      </c>
      <c r="J1272" s="350">
        <f t="shared" si="53"/>
        <v>950000</v>
      </c>
      <c r="K1272" s="63"/>
      <c r="L1272" s="67"/>
      <c r="M1272" s="67"/>
      <c r="N1272" s="67">
        <f t="shared" si="51"/>
        <v>0</v>
      </c>
      <c r="P1272" s="67"/>
    </row>
    <row r="1273" spans="1:16" s="10" customFormat="1" ht="22.5" hidden="1" customHeight="1" x14ac:dyDescent="0.25">
      <c r="A1273" s="8">
        <v>1270</v>
      </c>
      <c r="B1273" s="9">
        <v>45199</v>
      </c>
      <c r="C1273" s="57" t="s">
        <v>539</v>
      </c>
      <c r="D1273" s="63" t="s">
        <v>63</v>
      </c>
      <c r="E1273" s="59">
        <v>20</v>
      </c>
      <c r="F1273" s="142" t="s">
        <v>41</v>
      </c>
      <c r="G1273" s="60" t="s">
        <v>1615</v>
      </c>
      <c r="H1273" s="8">
        <v>5</v>
      </c>
      <c r="I1273" s="350">
        <v>17000</v>
      </c>
      <c r="J1273" s="350">
        <f t="shared" si="53"/>
        <v>340000</v>
      </c>
      <c r="K1273" s="63"/>
      <c r="L1273" s="67"/>
      <c r="M1273" s="67"/>
      <c r="N1273" s="67">
        <f t="shared" si="51"/>
        <v>0</v>
      </c>
      <c r="P1273" s="67"/>
    </row>
    <row r="1274" spans="1:16" s="10" customFormat="1" ht="22.5" hidden="1" customHeight="1" x14ac:dyDescent="0.25">
      <c r="A1274" s="8">
        <v>1271</v>
      </c>
      <c r="B1274" s="9">
        <v>45199</v>
      </c>
      <c r="C1274" s="62" t="s">
        <v>552</v>
      </c>
      <c r="D1274" s="63" t="s">
        <v>585</v>
      </c>
      <c r="E1274" s="59">
        <v>4</v>
      </c>
      <c r="F1274" s="59" t="s">
        <v>71</v>
      </c>
      <c r="G1274" s="60" t="s">
        <v>1615</v>
      </c>
      <c r="H1274" s="8">
        <v>5</v>
      </c>
      <c r="I1274" s="350">
        <v>402000</v>
      </c>
      <c r="J1274" s="350">
        <f t="shared" si="53"/>
        <v>1608000</v>
      </c>
      <c r="K1274" s="125"/>
      <c r="L1274" s="67"/>
      <c r="M1274" s="67"/>
      <c r="N1274" s="67">
        <f t="shared" si="51"/>
        <v>0</v>
      </c>
      <c r="P1274" s="67"/>
    </row>
    <row r="1275" spans="1:16" s="10" customFormat="1" ht="22.5" hidden="1" customHeight="1" x14ac:dyDescent="0.25">
      <c r="A1275" s="8">
        <v>1272</v>
      </c>
      <c r="B1275" s="9">
        <v>45199</v>
      </c>
      <c r="C1275" s="57" t="s">
        <v>1694</v>
      </c>
      <c r="D1275" s="63" t="s">
        <v>585</v>
      </c>
      <c r="E1275" s="59">
        <v>7</v>
      </c>
      <c r="F1275" s="59" t="s">
        <v>71</v>
      </c>
      <c r="G1275" s="60" t="s">
        <v>1615</v>
      </c>
      <c r="H1275" s="8">
        <v>5</v>
      </c>
      <c r="I1275" s="350">
        <v>266000</v>
      </c>
      <c r="J1275" s="350">
        <f t="shared" si="53"/>
        <v>1862000</v>
      </c>
      <c r="K1275" s="63"/>
      <c r="L1275" s="67"/>
      <c r="M1275" s="67"/>
      <c r="N1275" s="67">
        <f t="shared" si="51"/>
        <v>0</v>
      </c>
      <c r="P1275" s="67"/>
    </row>
    <row r="1276" spans="1:16" s="10" customFormat="1" ht="22.5" hidden="1" customHeight="1" x14ac:dyDescent="0.25">
      <c r="A1276" s="8">
        <v>1273</v>
      </c>
      <c r="B1276" s="9">
        <v>45199</v>
      </c>
      <c r="C1276" s="57" t="s">
        <v>1695</v>
      </c>
      <c r="D1276" s="89" t="s">
        <v>585</v>
      </c>
      <c r="E1276" s="59">
        <v>2</v>
      </c>
      <c r="F1276" s="174" t="s">
        <v>545</v>
      </c>
      <c r="G1276" s="60" t="s">
        <v>1615</v>
      </c>
      <c r="H1276" s="8">
        <v>5</v>
      </c>
      <c r="I1276" s="350">
        <v>1269000</v>
      </c>
      <c r="J1276" s="350">
        <f t="shared" si="53"/>
        <v>2538000</v>
      </c>
      <c r="K1276" s="63"/>
      <c r="L1276" s="67"/>
      <c r="M1276" s="67"/>
      <c r="N1276" s="67">
        <f t="shared" si="51"/>
        <v>0</v>
      </c>
      <c r="P1276" s="67"/>
    </row>
    <row r="1277" spans="1:16" s="10" customFormat="1" ht="22.5" hidden="1" customHeight="1" x14ac:dyDescent="0.25">
      <c r="A1277" s="8">
        <v>1274</v>
      </c>
      <c r="B1277" s="9">
        <v>45199</v>
      </c>
      <c r="C1277" s="58" t="s">
        <v>1696</v>
      </c>
      <c r="D1277" s="63" t="s">
        <v>489</v>
      </c>
      <c r="E1277" s="59">
        <v>2</v>
      </c>
      <c r="F1277" s="59" t="s">
        <v>42</v>
      </c>
      <c r="G1277" s="60" t="s">
        <v>888</v>
      </c>
      <c r="H1277" s="8">
        <v>8</v>
      </c>
      <c r="I1277" s="350">
        <v>242000</v>
      </c>
      <c r="J1277" s="350">
        <f t="shared" si="53"/>
        <v>484000</v>
      </c>
      <c r="K1277" s="286" t="s">
        <v>1697</v>
      </c>
      <c r="L1277" s="67"/>
      <c r="M1277" s="67"/>
      <c r="N1277" s="67">
        <f t="shared" si="51"/>
        <v>0</v>
      </c>
      <c r="P1277" s="67"/>
    </row>
    <row r="1278" spans="1:16" s="10" customFormat="1" ht="22.5" hidden="1" customHeight="1" x14ac:dyDescent="0.25">
      <c r="A1278" s="8">
        <v>1275</v>
      </c>
      <c r="B1278" s="9">
        <v>45199</v>
      </c>
      <c r="C1278" s="58" t="s">
        <v>1698</v>
      </c>
      <c r="D1278" s="63" t="s">
        <v>489</v>
      </c>
      <c r="E1278" s="59">
        <v>1</v>
      </c>
      <c r="F1278" s="59" t="s">
        <v>447</v>
      </c>
      <c r="G1278" s="60" t="s">
        <v>888</v>
      </c>
      <c r="H1278" s="8">
        <v>8</v>
      </c>
      <c r="I1278" s="350">
        <v>549000</v>
      </c>
      <c r="J1278" s="350">
        <f t="shared" si="53"/>
        <v>549000</v>
      </c>
      <c r="K1278" s="286" t="s">
        <v>1697</v>
      </c>
      <c r="L1278" s="367">
        <f>SUM(J1246:J1278)</f>
        <v>24413885</v>
      </c>
      <c r="M1278" s="367">
        <f>'[2]30 SEPTEMBER 2023'!$X$37</f>
        <v>24413885</v>
      </c>
      <c r="N1278" s="367">
        <f t="shared" si="51"/>
        <v>0</v>
      </c>
      <c r="P1278" s="67"/>
    </row>
    <row r="1279" spans="1:16" s="10" customFormat="1" ht="22.5" hidden="1" customHeight="1" x14ac:dyDescent="0.25">
      <c r="A1279" s="205"/>
      <c r="B1279" s="204"/>
      <c r="C1279" s="267"/>
      <c r="D1279" s="231"/>
      <c r="E1279" s="268"/>
      <c r="F1279" s="269"/>
      <c r="G1279" s="270"/>
      <c r="H1279" s="205"/>
      <c r="I1279" s="362"/>
      <c r="J1279" s="363"/>
      <c r="K1279" s="231"/>
      <c r="L1279" s="67"/>
      <c r="M1279" s="67"/>
      <c r="N1279" s="67"/>
      <c r="P1279" s="67"/>
    </row>
    <row r="1280" spans="1:16" ht="22.5" hidden="1" customHeight="1" thickBot="1" x14ac:dyDescent="0.3">
      <c r="A1280" s="694" t="s">
        <v>11</v>
      </c>
      <c r="B1280" s="695"/>
      <c r="C1280" s="695"/>
      <c r="D1280" s="695"/>
      <c r="E1280" s="695"/>
      <c r="F1280" s="695"/>
      <c r="G1280" s="695"/>
      <c r="H1280" s="695"/>
      <c r="I1280" s="696"/>
      <c r="J1280" s="364" t="e">
        <f>SUM(J4:J1279)</f>
        <v>#VALUE!</v>
      </c>
      <c r="K1280" s="108"/>
      <c r="L1280" s="345" t="e">
        <f>SUM(L4:L1279,O4:O1279)</f>
        <v>#VALUE!</v>
      </c>
      <c r="M1280" s="374" t="e">
        <f>J1280-L1280</f>
        <v>#VALUE!</v>
      </c>
    </row>
    <row r="1281" spans="2:10" ht="22.5" customHeight="1" x14ac:dyDescent="0.25">
      <c r="C1281" s="3"/>
    </row>
    <row r="1282" spans="2:10" ht="22.5" customHeight="1" x14ac:dyDescent="0.25">
      <c r="C1282" s="56"/>
      <c r="H1282" s="35"/>
      <c r="J1282" s="365">
        <f>'[2]30 SEPTEMBER 2023'!$Y$37</f>
        <v>821451205.30800009</v>
      </c>
    </row>
    <row r="1283" spans="2:10" ht="22.5" customHeight="1" x14ac:dyDescent="0.25">
      <c r="J1283" s="365" t="e">
        <f>J1280-J1282</f>
        <v>#VALUE!</v>
      </c>
    </row>
    <row r="1284" spans="2:10" ht="22.5" customHeight="1" x14ac:dyDescent="0.25">
      <c r="J1284" s="365">
        <f>SUBTOTAL(9,J1279:J1279)</f>
        <v>0</v>
      </c>
    </row>
    <row r="1285" spans="2:10" ht="22.5" customHeight="1" x14ac:dyDescent="0.25">
      <c r="B1285" s="3"/>
      <c r="J1285" s="365">
        <f>SUBTOTAL(9,J104:J1257)</f>
        <v>233859792.03999999</v>
      </c>
    </row>
    <row r="1816" spans="4:16" s="2" customFormat="1" ht="22.5" customHeight="1" x14ac:dyDescent="0.25">
      <c r="D1816" s="3"/>
      <c r="E1816" s="209"/>
      <c r="F1816" s="1"/>
      <c r="G1816" s="1"/>
      <c r="H1816" s="1"/>
      <c r="I1816" s="366"/>
      <c r="J1816" s="366"/>
      <c r="K1816" s="3"/>
      <c r="L1816" s="111"/>
      <c r="M1816" s="111"/>
      <c r="N1816" s="111"/>
      <c r="P1816" s="111"/>
    </row>
    <row r="1817" spans="4:16" s="2" customFormat="1" ht="22.5" customHeight="1" x14ac:dyDescent="0.25">
      <c r="D1817" s="3"/>
      <c r="E1817" s="209"/>
      <c r="F1817" s="1"/>
      <c r="G1817" s="1"/>
      <c r="H1817" s="1"/>
      <c r="I1817" s="366"/>
      <c r="J1817" s="366"/>
      <c r="K1817" s="3"/>
      <c r="L1817" s="111"/>
      <c r="M1817" s="111"/>
      <c r="N1817" s="111"/>
      <c r="P1817" s="111"/>
    </row>
    <row r="1818" spans="4:16" s="2" customFormat="1" ht="22.5" customHeight="1" x14ac:dyDescent="0.25">
      <c r="D1818" s="3"/>
      <c r="E1818" s="209"/>
      <c r="F1818" s="1"/>
      <c r="G1818" s="1"/>
      <c r="H1818" s="1"/>
      <c r="I1818" s="366"/>
      <c r="J1818" s="366"/>
      <c r="K1818" s="3"/>
      <c r="L1818" s="111"/>
      <c r="M1818" s="111"/>
      <c r="N1818" s="111"/>
      <c r="P1818" s="111"/>
    </row>
    <row r="1819" spans="4:16" s="2" customFormat="1" ht="22.5" customHeight="1" x14ac:dyDescent="0.25">
      <c r="D1819" s="3"/>
      <c r="E1819" s="209"/>
      <c r="F1819" s="1"/>
      <c r="G1819" s="1"/>
      <c r="H1819" s="1"/>
      <c r="I1819" s="366"/>
      <c r="J1819" s="366"/>
      <c r="K1819" s="3"/>
      <c r="L1819" s="111"/>
      <c r="M1819" s="111"/>
      <c r="N1819" s="111"/>
      <c r="P1819" s="111"/>
    </row>
    <row r="1821" spans="4:16" s="2" customFormat="1" ht="22.5" customHeight="1" x14ac:dyDescent="0.25">
      <c r="D1821" s="3"/>
      <c r="E1821" s="209"/>
      <c r="F1821" s="1"/>
      <c r="G1821" s="1"/>
      <c r="H1821" s="1"/>
      <c r="I1821" s="366"/>
      <c r="J1821" s="366"/>
      <c r="K1821" s="3"/>
      <c r="L1821" s="111"/>
      <c r="M1821" s="111"/>
      <c r="N1821" s="111"/>
      <c r="P1821" s="111"/>
    </row>
    <row r="1822" spans="4:16" s="2" customFormat="1" ht="22.5" customHeight="1" x14ac:dyDescent="0.25">
      <c r="D1822" s="3"/>
      <c r="E1822" s="209"/>
      <c r="F1822" s="1"/>
      <c r="G1822" s="1"/>
      <c r="H1822" s="1"/>
      <c r="I1822" s="366"/>
      <c r="J1822" s="366"/>
      <c r="K1822" s="3"/>
      <c r="L1822" s="111"/>
      <c r="M1822" s="111"/>
      <c r="N1822" s="111"/>
      <c r="P1822" s="111"/>
    </row>
    <row r="1823" spans="4:16" s="2" customFormat="1" ht="22.5" customHeight="1" x14ac:dyDescent="0.25">
      <c r="D1823" s="3"/>
      <c r="E1823" s="209"/>
      <c r="F1823" s="1"/>
      <c r="G1823" s="1"/>
      <c r="H1823" s="1"/>
      <c r="I1823" s="366"/>
      <c r="J1823" s="366"/>
      <c r="K1823" s="3"/>
      <c r="L1823" s="111"/>
      <c r="M1823" s="111"/>
      <c r="N1823" s="111"/>
      <c r="P1823" s="111"/>
    </row>
    <row r="1824" spans="4:16" s="2" customFormat="1" ht="22.5" customHeight="1" x14ac:dyDescent="0.25">
      <c r="D1824" s="3"/>
      <c r="E1824" s="209"/>
      <c r="F1824" s="1"/>
      <c r="G1824" s="1"/>
      <c r="H1824" s="1"/>
      <c r="I1824" s="366"/>
      <c r="J1824" s="366"/>
      <c r="K1824" s="3"/>
      <c r="L1824" s="111"/>
      <c r="M1824" s="111"/>
      <c r="N1824" s="111"/>
      <c r="P1824" s="111"/>
    </row>
    <row r="1825" spans="4:16" s="2" customFormat="1" ht="22.5" customHeight="1" x14ac:dyDescent="0.25">
      <c r="D1825" s="3"/>
      <c r="E1825" s="209"/>
      <c r="F1825" s="1"/>
      <c r="G1825" s="1"/>
      <c r="H1825" s="1"/>
      <c r="I1825" s="366"/>
      <c r="J1825" s="366"/>
      <c r="K1825" s="3"/>
      <c r="L1825" s="111"/>
      <c r="M1825" s="111"/>
      <c r="N1825" s="111"/>
      <c r="P1825" s="111"/>
    </row>
    <row r="1826" spans="4:16" s="2" customFormat="1" ht="22.5" customHeight="1" x14ac:dyDescent="0.25">
      <c r="D1826" s="3"/>
      <c r="E1826" s="209"/>
      <c r="F1826" s="1"/>
      <c r="G1826" s="1"/>
      <c r="H1826" s="1"/>
      <c r="I1826" s="366"/>
      <c r="J1826" s="366"/>
      <c r="K1826" s="3"/>
      <c r="L1826" s="111"/>
      <c r="M1826" s="111"/>
      <c r="N1826" s="111"/>
      <c r="P1826" s="111"/>
    </row>
    <row r="1827" spans="4:16" s="2" customFormat="1" ht="22.5" customHeight="1" x14ac:dyDescent="0.25">
      <c r="D1827" s="3"/>
      <c r="E1827" s="209"/>
      <c r="F1827" s="1"/>
      <c r="G1827" s="1"/>
      <c r="H1827" s="1"/>
      <c r="I1827" s="366"/>
      <c r="J1827" s="366"/>
      <c r="K1827" s="3"/>
      <c r="L1827" s="111"/>
      <c r="M1827" s="111"/>
      <c r="N1827" s="111"/>
      <c r="P1827" s="111"/>
    </row>
    <row r="1828" spans="4:16" s="2" customFormat="1" ht="22.5" customHeight="1" x14ac:dyDescent="0.25">
      <c r="D1828" s="3"/>
      <c r="E1828" s="209"/>
      <c r="F1828" s="1"/>
      <c r="G1828" s="1"/>
      <c r="H1828" s="1"/>
      <c r="I1828" s="366"/>
      <c r="J1828" s="366"/>
      <c r="K1828" s="3"/>
      <c r="L1828" s="111"/>
      <c r="M1828" s="111"/>
      <c r="N1828" s="111"/>
      <c r="P1828" s="111"/>
    </row>
    <row r="1829" spans="4:16" s="2" customFormat="1" ht="22.5" customHeight="1" x14ac:dyDescent="0.25">
      <c r="D1829" s="3"/>
      <c r="E1829" s="209"/>
      <c r="F1829" s="1"/>
      <c r="G1829" s="1"/>
      <c r="H1829" s="1"/>
      <c r="I1829" s="366"/>
      <c r="J1829" s="366"/>
      <c r="K1829" s="3"/>
      <c r="L1829" s="111"/>
      <c r="M1829" s="111"/>
      <c r="N1829" s="111"/>
      <c r="P1829" s="111"/>
    </row>
    <row r="1830" spans="4:16" s="2" customFormat="1" ht="22.5" customHeight="1" x14ac:dyDescent="0.25">
      <c r="D1830" s="3"/>
      <c r="E1830" s="209"/>
      <c r="F1830" s="1"/>
      <c r="G1830" s="1"/>
      <c r="H1830" s="1"/>
      <c r="I1830" s="366"/>
      <c r="J1830" s="366"/>
      <c r="K1830" s="3"/>
      <c r="L1830" s="111"/>
      <c r="M1830" s="111"/>
      <c r="N1830" s="111"/>
      <c r="P1830" s="111"/>
    </row>
    <row r="1831" spans="4:16" s="2" customFormat="1" ht="22.5" customHeight="1" x14ac:dyDescent="0.25">
      <c r="D1831" s="3"/>
      <c r="E1831" s="209"/>
      <c r="F1831" s="1"/>
      <c r="G1831" s="1"/>
      <c r="H1831" s="1"/>
      <c r="I1831" s="366"/>
      <c r="J1831" s="366"/>
      <c r="K1831" s="3"/>
      <c r="L1831" s="111"/>
      <c r="M1831" s="111"/>
      <c r="N1831" s="111"/>
      <c r="P1831" s="111"/>
    </row>
    <row r="1832" spans="4:16" s="2" customFormat="1" ht="22.5" customHeight="1" x14ac:dyDescent="0.25">
      <c r="D1832" s="3"/>
      <c r="E1832" s="209"/>
      <c r="F1832" s="1"/>
      <c r="G1832" s="1"/>
      <c r="H1832" s="1"/>
      <c r="I1832" s="366"/>
      <c r="J1832" s="366"/>
      <c r="K1832" s="3"/>
      <c r="L1832" s="111"/>
      <c r="M1832" s="111"/>
      <c r="N1832" s="111"/>
      <c r="P1832" s="111"/>
    </row>
    <row r="1834" spans="4:16" s="2" customFormat="1" ht="22.5" customHeight="1" x14ac:dyDescent="0.25">
      <c r="D1834" s="3"/>
      <c r="E1834" s="209"/>
      <c r="F1834" s="1"/>
      <c r="G1834" s="1"/>
      <c r="H1834" s="1"/>
      <c r="I1834" s="366"/>
      <c r="J1834" s="366"/>
      <c r="K1834" s="3"/>
      <c r="L1834" s="111"/>
      <c r="M1834" s="111"/>
      <c r="N1834" s="111"/>
      <c r="P1834" s="111"/>
    </row>
    <row r="1835" spans="4:16" s="2" customFormat="1" ht="22.5" customHeight="1" x14ac:dyDescent="0.25">
      <c r="D1835" s="3"/>
      <c r="E1835" s="209"/>
      <c r="F1835" s="1"/>
      <c r="G1835" s="1"/>
      <c r="H1835" s="1"/>
      <c r="I1835" s="366"/>
      <c r="J1835" s="366"/>
      <c r="K1835" s="3"/>
      <c r="L1835" s="111"/>
      <c r="M1835" s="111"/>
      <c r="N1835" s="111"/>
      <c r="P1835" s="111"/>
    </row>
    <row r="1836" spans="4:16" s="2" customFormat="1" ht="22.5" customHeight="1" x14ac:dyDescent="0.25">
      <c r="D1836" s="3"/>
      <c r="E1836" s="209"/>
      <c r="F1836" s="1"/>
      <c r="G1836" s="1"/>
      <c r="H1836" s="1"/>
      <c r="I1836" s="366"/>
      <c r="J1836" s="366"/>
      <c r="K1836" s="3"/>
      <c r="L1836" s="111"/>
      <c r="M1836" s="111"/>
      <c r="N1836" s="111"/>
      <c r="P1836" s="111"/>
    </row>
    <row r="1837" spans="4:16" s="2" customFormat="1" ht="22.5" customHeight="1" x14ac:dyDescent="0.25">
      <c r="D1837" s="3"/>
      <c r="E1837" s="209"/>
      <c r="F1837" s="1"/>
      <c r="G1837" s="1"/>
      <c r="H1837" s="1"/>
      <c r="I1837" s="366"/>
      <c r="J1837" s="366"/>
      <c r="K1837" s="3"/>
      <c r="L1837" s="111"/>
      <c r="M1837" s="111"/>
      <c r="N1837" s="111"/>
      <c r="P1837" s="111"/>
    </row>
    <row r="1838" spans="4:16" s="2" customFormat="1" ht="22.5" customHeight="1" x14ac:dyDescent="0.25">
      <c r="D1838" s="3"/>
      <c r="E1838" s="209"/>
      <c r="F1838" s="1"/>
      <c r="G1838" s="1"/>
      <c r="H1838" s="1"/>
      <c r="I1838" s="366"/>
      <c r="J1838" s="366"/>
      <c r="K1838" s="3"/>
      <c r="L1838" s="111"/>
      <c r="M1838" s="111"/>
      <c r="N1838" s="111"/>
      <c r="P1838" s="111"/>
    </row>
    <row r="1839" spans="4:16" s="2" customFormat="1" ht="22.5" customHeight="1" x14ac:dyDescent="0.25">
      <c r="D1839" s="3"/>
      <c r="E1839" s="209"/>
      <c r="F1839" s="1"/>
      <c r="G1839" s="1"/>
      <c r="H1839" s="1"/>
      <c r="I1839" s="366"/>
      <c r="J1839" s="366"/>
      <c r="K1839" s="3"/>
      <c r="L1839" s="111"/>
      <c r="M1839" s="111"/>
      <c r="N1839" s="111"/>
      <c r="P1839" s="111"/>
    </row>
    <row r="1840" spans="4:16" s="2" customFormat="1" ht="22.5" customHeight="1" x14ac:dyDescent="0.25">
      <c r="D1840" s="3"/>
      <c r="E1840" s="209"/>
      <c r="F1840" s="1"/>
      <c r="G1840" s="1"/>
      <c r="H1840" s="1"/>
      <c r="I1840" s="366"/>
      <c r="J1840" s="366"/>
      <c r="K1840" s="3"/>
      <c r="L1840" s="111"/>
      <c r="M1840" s="111"/>
      <c r="N1840" s="111"/>
      <c r="P1840" s="111"/>
    </row>
    <row r="1841" spans="4:16" s="2" customFormat="1" ht="22.5" customHeight="1" x14ac:dyDescent="0.25">
      <c r="D1841" s="3"/>
      <c r="E1841" s="209"/>
      <c r="F1841" s="1"/>
      <c r="G1841" s="1"/>
      <c r="H1841" s="1"/>
      <c r="I1841" s="366"/>
      <c r="J1841" s="366"/>
      <c r="K1841" s="3"/>
      <c r="L1841" s="111"/>
      <c r="M1841" s="111"/>
      <c r="N1841" s="111"/>
      <c r="P1841" s="111"/>
    </row>
    <row r="1842" spans="4:16" s="2" customFormat="1" ht="22.5" customHeight="1" x14ac:dyDescent="0.25">
      <c r="D1842" s="3"/>
      <c r="E1842" s="209"/>
      <c r="F1842" s="1"/>
      <c r="G1842" s="1"/>
      <c r="H1842" s="1"/>
      <c r="I1842" s="366"/>
      <c r="J1842" s="366"/>
      <c r="K1842" s="3"/>
      <c r="L1842" s="111"/>
      <c r="M1842" s="111"/>
      <c r="N1842" s="111"/>
      <c r="P1842" s="111"/>
    </row>
    <row r="1843" spans="4:16" s="2" customFormat="1" ht="22.5" customHeight="1" x14ac:dyDescent="0.25">
      <c r="D1843" s="3"/>
      <c r="E1843" s="209"/>
      <c r="F1843" s="1"/>
      <c r="G1843" s="1"/>
      <c r="H1843" s="1"/>
      <c r="I1843" s="366"/>
      <c r="J1843" s="366"/>
      <c r="K1843" s="3"/>
      <c r="L1843" s="111"/>
      <c r="M1843" s="111"/>
      <c r="N1843" s="111"/>
      <c r="P1843" s="111"/>
    </row>
    <row r="1844" spans="4:16" s="2" customFormat="1" ht="22.5" customHeight="1" x14ac:dyDescent="0.25">
      <c r="D1844" s="3"/>
      <c r="E1844" s="209"/>
      <c r="F1844" s="1"/>
      <c r="G1844" s="1"/>
      <c r="H1844" s="1"/>
      <c r="I1844" s="366"/>
      <c r="J1844" s="366"/>
      <c r="K1844" s="3"/>
      <c r="L1844" s="111"/>
      <c r="M1844" s="111"/>
      <c r="N1844" s="111"/>
      <c r="P1844" s="111"/>
    </row>
    <row r="1845" spans="4:16" s="2" customFormat="1" ht="22.5" customHeight="1" x14ac:dyDescent="0.25">
      <c r="D1845" s="3"/>
      <c r="E1845" s="209"/>
      <c r="F1845" s="1"/>
      <c r="G1845" s="1"/>
      <c r="H1845" s="1"/>
      <c r="I1845" s="366"/>
      <c r="J1845" s="366"/>
      <c r="K1845" s="3"/>
      <c r="L1845" s="111"/>
      <c r="M1845" s="111"/>
      <c r="N1845" s="111"/>
      <c r="P1845" s="111"/>
    </row>
    <row r="1847" spans="4:16" s="2" customFormat="1" ht="22.5" customHeight="1" x14ac:dyDescent="0.25">
      <c r="D1847" s="3"/>
      <c r="E1847" s="209"/>
      <c r="F1847" s="1"/>
      <c r="G1847" s="1"/>
      <c r="H1847" s="1"/>
      <c r="I1847" s="366"/>
      <c r="J1847" s="366"/>
      <c r="K1847" s="3"/>
      <c r="L1847" s="111"/>
      <c r="M1847" s="111"/>
      <c r="N1847" s="111"/>
      <c r="P1847" s="111"/>
    </row>
    <row r="1848" spans="4:16" s="2" customFormat="1" ht="22.5" customHeight="1" x14ac:dyDescent="0.25">
      <c r="D1848" s="3"/>
      <c r="E1848" s="209"/>
      <c r="F1848" s="1"/>
      <c r="G1848" s="1"/>
      <c r="H1848" s="1"/>
      <c r="I1848" s="366"/>
      <c r="J1848" s="366"/>
      <c r="K1848" s="3"/>
      <c r="L1848" s="111"/>
      <c r="M1848" s="111"/>
      <c r="N1848" s="111"/>
      <c r="P1848" s="111"/>
    </row>
    <row r="1849" spans="4:16" s="2" customFormat="1" ht="22.5" customHeight="1" x14ac:dyDescent="0.25">
      <c r="D1849" s="3"/>
      <c r="E1849" s="209"/>
      <c r="F1849" s="1"/>
      <c r="G1849" s="1"/>
      <c r="H1849" s="1"/>
      <c r="I1849" s="366"/>
      <c r="J1849" s="366"/>
      <c r="K1849" s="3"/>
      <c r="L1849" s="111"/>
      <c r="M1849" s="111"/>
      <c r="N1849" s="111"/>
      <c r="P1849" s="111"/>
    </row>
    <row r="1850" spans="4:16" s="2" customFormat="1" ht="22.5" customHeight="1" x14ac:dyDescent="0.25">
      <c r="D1850" s="3"/>
      <c r="E1850" s="209"/>
      <c r="F1850" s="1"/>
      <c r="G1850" s="1"/>
      <c r="H1850" s="1"/>
      <c r="I1850" s="366"/>
      <c r="J1850" s="366"/>
      <c r="K1850" s="3"/>
      <c r="L1850" s="111"/>
      <c r="M1850" s="111"/>
      <c r="N1850" s="111"/>
      <c r="P1850" s="111"/>
    </row>
    <row r="1851" spans="4:16" s="2" customFormat="1" ht="22.5" customHeight="1" x14ac:dyDescent="0.25">
      <c r="D1851" s="3"/>
      <c r="E1851" s="209"/>
      <c r="F1851" s="1"/>
      <c r="G1851" s="1"/>
      <c r="H1851" s="1"/>
      <c r="I1851" s="366"/>
      <c r="J1851" s="366"/>
      <c r="K1851" s="3"/>
      <c r="L1851" s="111"/>
      <c r="M1851" s="111"/>
      <c r="N1851" s="111"/>
      <c r="P1851" s="111"/>
    </row>
    <row r="1852" spans="4:16" s="2" customFormat="1" ht="22.5" customHeight="1" x14ac:dyDescent="0.25">
      <c r="D1852" s="3"/>
      <c r="E1852" s="209"/>
      <c r="F1852" s="1"/>
      <c r="G1852" s="1"/>
      <c r="H1852" s="1"/>
      <c r="I1852" s="366"/>
      <c r="J1852" s="366"/>
      <c r="K1852" s="3"/>
      <c r="L1852" s="111"/>
      <c r="M1852" s="111"/>
      <c r="N1852" s="111"/>
      <c r="P1852" s="111"/>
    </row>
    <row r="1853" spans="4:16" s="2" customFormat="1" ht="22.5" customHeight="1" x14ac:dyDescent="0.25">
      <c r="D1853" s="3"/>
      <c r="E1853" s="209"/>
      <c r="F1853" s="1"/>
      <c r="G1853" s="1"/>
      <c r="H1853" s="1"/>
      <c r="I1853" s="366"/>
      <c r="J1853" s="366"/>
      <c r="K1853" s="3"/>
      <c r="L1853" s="111"/>
      <c r="M1853" s="111"/>
      <c r="N1853" s="111"/>
      <c r="P1853" s="111"/>
    </row>
    <row r="1854" spans="4:16" s="2" customFormat="1" ht="22.5" customHeight="1" x14ac:dyDescent="0.25">
      <c r="D1854" s="3"/>
      <c r="E1854" s="209"/>
      <c r="F1854" s="1"/>
      <c r="G1854" s="1"/>
      <c r="H1854" s="1"/>
      <c r="I1854" s="366"/>
      <c r="J1854" s="366"/>
      <c r="K1854" s="3"/>
      <c r="L1854" s="111"/>
      <c r="M1854" s="111"/>
      <c r="N1854" s="111"/>
      <c r="P1854" s="111"/>
    </row>
    <row r="1855" spans="4:16" s="2" customFormat="1" ht="22.5" customHeight="1" x14ac:dyDescent="0.25">
      <c r="D1855" s="3"/>
      <c r="E1855" s="209"/>
      <c r="F1855" s="1"/>
      <c r="G1855" s="1"/>
      <c r="H1855" s="1"/>
      <c r="I1855" s="366"/>
      <c r="J1855" s="366"/>
      <c r="K1855" s="3"/>
      <c r="L1855" s="111"/>
      <c r="M1855" s="111"/>
      <c r="N1855" s="111"/>
      <c r="P1855" s="111"/>
    </row>
    <row r="1856" spans="4:16" s="2" customFormat="1" ht="22.5" customHeight="1" x14ac:dyDescent="0.25">
      <c r="D1856" s="3"/>
      <c r="E1856" s="209"/>
      <c r="F1856" s="1"/>
      <c r="G1856" s="1"/>
      <c r="H1856" s="1"/>
      <c r="I1856" s="366"/>
      <c r="J1856" s="366"/>
      <c r="K1856" s="3"/>
      <c r="L1856" s="111"/>
      <c r="M1856" s="111"/>
      <c r="N1856" s="111"/>
      <c r="P1856" s="111"/>
    </row>
    <row r="1857" spans="4:16" s="2" customFormat="1" ht="22.5" customHeight="1" x14ac:dyDescent="0.25">
      <c r="D1857" s="3"/>
      <c r="E1857" s="209"/>
      <c r="F1857" s="1"/>
      <c r="G1857" s="1"/>
      <c r="H1857" s="1"/>
      <c r="I1857" s="366"/>
      <c r="J1857" s="366"/>
      <c r="K1857" s="3"/>
      <c r="L1857" s="111"/>
      <c r="M1857" s="111"/>
      <c r="N1857" s="111"/>
      <c r="P1857" s="111"/>
    </row>
    <row r="1858" spans="4:16" s="2" customFormat="1" ht="22.5" customHeight="1" x14ac:dyDescent="0.25">
      <c r="D1858" s="3"/>
      <c r="E1858" s="209"/>
      <c r="F1858" s="1"/>
      <c r="G1858" s="1"/>
      <c r="H1858" s="1"/>
      <c r="I1858" s="366"/>
      <c r="J1858" s="366"/>
      <c r="K1858" s="3"/>
      <c r="L1858" s="111"/>
      <c r="M1858" s="111"/>
      <c r="N1858" s="111"/>
      <c r="P1858" s="111"/>
    </row>
    <row r="1859" spans="4:16" s="2" customFormat="1" ht="22.5" customHeight="1" x14ac:dyDescent="0.25">
      <c r="D1859" s="3"/>
      <c r="E1859" s="209"/>
      <c r="F1859" s="1"/>
      <c r="G1859" s="1"/>
      <c r="H1859" s="1"/>
      <c r="I1859" s="366"/>
      <c r="J1859" s="366"/>
      <c r="K1859" s="3"/>
      <c r="L1859" s="111"/>
      <c r="M1859" s="111"/>
      <c r="N1859" s="111"/>
      <c r="P1859" s="111"/>
    </row>
    <row r="1861" spans="4:16" s="2" customFormat="1" ht="22.5" customHeight="1" x14ac:dyDescent="0.25">
      <c r="D1861" s="3"/>
      <c r="E1861" s="209"/>
      <c r="F1861" s="1"/>
      <c r="G1861" s="1"/>
      <c r="H1861" s="1"/>
      <c r="I1861" s="366"/>
      <c r="J1861" s="366"/>
      <c r="K1861" s="3"/>
      <c r="L1861" s="111"/>
      <c r="M1861" s="111"/>
      <c r="N1861" s="111"/>
      <c r="P1861" s="111"/>
    </row>
    <row r="1862" spans="4:16" s="2" customFormat="1" ht="22.5" customHeight="1" x14ac:dyDescent="0.25">
      <c r="D1862" s="3"/>
      <c r="E1862" s="209"/>
      <c r="F1862" s="1"/>
      <c r="G1862" s="1"/>
      <c r="H1862" s="1"/>
      <c r="I1862" s="366"/>
      <c r="J1862" s="366"/>
      <c r="K1862" s="3"/>
      <c r="L1862" s="111"/>
      <c r="M1862" s="111"/>
      <c r="N1862" s="111"/>
      <c r="P1862" s="111"/>
    </row>
    <row r="1863" spans="4:16" s="2" customFormat="1" ht="22.5" customHeight="1" x14ac:dyDescent="0.25">
      <c r="D1863" s="3"/>
      <c r="E1863" s="209"/>
      <c r="F1863" s="1"/>
      <c r="G1863" s="1"/>
      <c r="H1863" s="1"/>
      <c r="I1863" s="366"/>
      <c r="J1863" s="366"/>
      <c r="K1863" s="3"/>
      <c r="L1863" s="111"/>
      <c r="M1863" s="111"/>
      <c r="N1863" s="111"/>
      <c r="P1863" s="111"/>
    </row>
    <row r="1864" spans="4:16" s="2" customFormat="1" ht="22.5" customHeight="1" x14ac:dyDescent="0.25">
      <c r="D1864" s="3"/>
      <c r="E1864" s="209"/>
      <c r="F1864" s="1"/>
      <c r="G1864" s="1"/>
      <c r="H1864" s="1"/>
      <c r="I1864" s="366"/>
      <c r="J1864" s="366"/>
      <c r="K1864" s="3"/>
      <c r="L1864" s="111"/>
      <c r="M1864" s="111"/>
      <c r="N1864" s="111"/>
      <c r="P1864" s="111"/>
    </row>
    <row r="1865" spans="4:16" s="2" customFormat="1" ht="22.5" customHeight="1" x14ac:dyDescent="0.25">
      <c r="D1865" s="3"/>
      <c r="E1865" s="209"/>
      <c r="F1865" s="1"/>
      <c r="G1865" s="1"/>
      <c r="H1865" s="1"/>
      <c r="I1865" s="366"/>
      <c r="J1865" s="366"/>
      <c r="K1865" s="3"/>
      <c r="L1865" s="111"/>
      <c r="M1865" s="111"/>
      <c r="N1865" s="111"/>
      <c r="P1865" s="111"/>
    </row>
    <row r="1866" spans="4:16" s="2" customFormat="1" ht="22.5" customHeight="1" x14ac:dyDescent="0.25">
      <c r="D1866" s="3"/>
      <c r="E1866" s="209"/>
      <c r="F1866" s="1"/>
      <c r="G1866" s="1"/>
      <c r="H1866" s="1"/>
      <c r="I1866" s="366"/>
      <c r="J1866" s="366"/>
      <c r="K1866" s="3"/>
      <c r="L1866" s="111"/>
      <c r="M1866" s="111"/>
      <c r="N1866" s="111"/>
      <c r="P1866" s="111"/>
    </row>
    <row r="1867" spans="4:16" s="2" customFormat="1" ht="22.5" customHeight="1" x14ac:dyDescent="0.25">
      <c r="D1867" s="3"/>
      <c r="E1867" s="209"/>
      <c r="F1867" s="1"/>
      <c r="G1867" s="1"/>
      <c r="H1867" s="1"/>
      <c r="I1867" s="366"/>
      <c r="J1867" s="366"/>
      <c r="K1867" s="3"/>
      <c r="L1867" s="111"/>
      <c r="M1867" s="111"/>
      <c r="N1867" s="111"/>
      <c r="P1867" s="111"/>
    </row>
    <row r="1868" spans="4:16" s="2" customFormat="1" ht="22.5" customHeight="1" x14ac:dyDescent="0.25">
      <c r="D1868" s="3"/>
      <c r="E1868" s="209"/>
      <c r="F1868" s="1"/>
      <c r="G1868" s="1"/>
      <c r="H1868" s="1"/>
      <c r="I1868" s="366"/>
      <c r="J1868" s="366"/>
      <c r="K1868" s="3"/>
      <c r="L1868" s="111"/>
      <c r="M1868" s="111"/>
      <c r="N1868" s="111"/>
      <c r="P1868" s="111"/>
    </row>
    <row r="1869" spans="4:16" s="2" customFormat="1" ht="22.5" customHeight="1" x14ac:dyDescent="0.25">
      <c r="D1869" s="3"/>
      <c r="E1869" s="209"/>
      <c r="F1869" s="1"/>
      <c r="G1869" s="1"/>
      <c r="H1869" s="1"/>
      <c r="I1869" s="366"/>
      <c r="J1869" s="366"/>
      <c r="K1869" s="3"/>
      <c r="L1869" s="111"/>
      <c r="M1869" s="111"/>
      <c r="N1869" s="111"/>
      <c r="P1869" s="111"/>
    </row>
    <row r="1870" spans="4:16" s="2" customFormat="1" ht="22.5" customHeight="1" x14ac:dyDescent="0.25">
      <c r="D1870" s="3"/>
      <c r="E1870" s="209"/>
      <c r="F1870" s="1"/>
      <c r="G1870" s="1"/>
      <c r="H1870" s="1"/>
      <c r="I1870" s="366"/>
      <c r="J1870" s="366"/>
      <c r="K1870" s="3"/>
      <c r="L1870" s="111"/>
      <c r="M1870" s="111"/>
      <c r="N1870" s="111"/>
      <c r="P1870" s="111"/>
    </row>
    <row r="1871" spans="4:16" s="2" customFormat="1" ht="22.5" customHeight="1" x14ac:dyDescent="0.25">
      <c r="D1871" s="3"/>
      <c r="E1871" s="209"/>
      <c r="F1871" s="1"/>
      <c r="G1871" s="1"/>
      <c r="H1871" s="1"/>
      <c r="I1871" s="366"/>
      <c r="J1871" s="366"/>
      <c r="K1871" s="3"/>
      <c r="L1871" s="111"/>
      <c r="M1871" s="111"/>
      <c r="N1871" s="111"/>
      <c r="P1871" s="111"/>
    </row>
    <row r="1872" spans="4:16" s="2" customFormat="1" ht="22.5" customHeight="1" x14ac:dyDescent="0.25">
      <c r="D1872" s="3"/>
      <c r="E1872" s="209"/>
      <c r="F1872" s="1"/>
      <c r="G1872" s="1"/>
      <c r="H1872" s="1"/>
      <c r="I1872" s="366"/>
      <c r="J1872" s="366"/>
      <c r="K1872" s="3"/>
      <c r="L1872" s="111"/>
      <c r="M1872" s="111"/>
      <c r="N1872" s="111"/>
      <c r="P1872" s="111"/>
    </row>
    <row r="1873" spans="4:16" s="2" customFormat="1" ht="22.5" customHeight="1" x14ac:dyDescent="0.25">
      <c r="D1873" s="3"/>
      <c r="E1873" s="209"/>
      <c r="F1873" s="1"/>
      <c r="G1873" s="1"/>
      <c r="H1873" s="1"/>
      <c r="I1873" s="366"/>
      <c r="J1873" s="366"/>
      <c r="K1873" s="3"/>
      <c r="L1873" s="111"/>
      <c r="M1873" s="111"/>
      <c r="N1873" s="111"/>
      <c r="P1873" s="111"/>
    </row>
    <row r="1874" spans="4:16" s="2" customFormat="1" ht="22.5" customHeight="1" x14ac:dyDescent="0.25">
      <c r="D1874" s="3"/>
      <c r="E1874" s="209"/>
      <c r="F1874" s="1"/>
      <c r="G1874" s="1"/>
      <c r="H1874" s="1"/>
      <c r="I1874" s="366"/>
      <c r="J1874" s="366"/>
      <c r="K1874" s="3"/>
      <c r="L1874" s="111"/>
      <c r="M1874" s="111"/>
      <c r="N1874" s="111"/>
      <c r="P1874" s="111"/>
    </row>
    <row r="1875" spans="4:16" s="2" customFormat="1" ht="22.5" customHeight="1" x14ac:dyDescent="0.25">
      <c r="D1875" s="3"/>
      <c r="E1875" s="209"/>
      <c r="F1875" s="1"/>
      <c r="G1875" s="1"/>
      <c r="H1875" s="1"/>
      <c r="I1875" s="366"/>
      <c r="J1875" s="366"/>
      <c r="K1875" s="3"/>
      <c r="L1875" s="111"/>
      <c r="M1875" s="111"/>
      <c r="N1875" s="111"/>
      <c r="P1875" s="111"/>
    </row>
    <row r="1876" spans="4:16" s="2" customFormat="1" ht="22.5" customHeight="1" x14ac:dyDescent="0.25">
      <c r="D1876" s="3"/>
      <c r="E1876" s="209"/>
      <c r="F1876" s="1"/>
      <c r="G1876" s="1"/>
      <c r="H1876" s="1"/>
      <c r="I1876" s="366"/>
      <c r="J1876" s="366"/>
      <c r="K1876" s="3"/>
      <c r="L1876" s="111"/>
      <c r="M1876" s="111"/>
      <c r="N1876" s="111"/>
      <c r="P1876" s="111"/>
    </row>
    <row r="1877" spans="4:16" s="2" customFormat="1" ht="22.5" customHeight="1" x14ac:dyDescent="0.25">
      <c r="D1877" s="3"/>
      <c r="E1877" s="209"/>
      <c r="F1877" s="1"/>
      <c r="G1877" s="1"/>
      <c r="H1877" s="1"/>
      <c r="I1877" s="366"/>
      <c r="J1877" s="366"/>
      <c r="K1877" s="3"/>
      <c r="L1877" s="111"/>
      <c r="M1877" s="111"/>
      <c r="N1877" s="111"/>
      <c r="P1877" s="111"/>
    </row>
    <row r="1879" spans="4:16" s="2" customFormat="1" ht="22.5" customHeight="1" x14ac:dyDescent="0.25">
      <c r="D1879" s="3"/>
      <c r="E1879" s="209"/>
      <c r="F1879" s="1"/>
      <c r="G1879" s="1"/>
      <c r="H1879" s="1"/>
      <c r="I1879" s="366"/>
      <c r="J1879" s="366"/>
      <c r="K1879" s="3"/>
      <c r="L1879" s="111"/>
      <c r="M1879" s="111"/>
      <c r="N1879" s="111"/>
      <c r="P1879" s="111"/>
    </row>
    <row r="1880" spans="4:16" s="2" customFormat="1" ht="22.5" customHeight="1" x14ac:dyDescent="0.25">
      <c r="D1880" s="3"/>
      <c r="E1880" s="209"/>
      <c r="F1880" s="1"/>
      <c r="G1880" s="1"/>
      <c r="H1880" s="1"/>
      <c r="I1880" s="366"/>
      <c r="J1880" s="366"/>
      <c r="K1880" s="3"/>
      <c r="L1880" s="111"/>
      <c r="M1880" s="111"/>
      <c r="N1880" s="111"/>
      <c r="P1880" s="111"/>
    </row>
    <row r="1881" spans="4:16" s="2" customFormat="1" ht="22.5" customHeight="1" x14ac:dyDescent="0.25">
      <c r="D1881" s="3"/>
      <c r="E1881" s="209"/>
      <c r="F1881" s="1"/>
      <c r="G1881" s="1"/>
      <c r="H1881" s="1"/>
      <c r="I1881" s="366"/>
      <c r="J1881" s="366"/>
      <c r="K1881" s="3"/>
      <c r="L1881" s="111"/>
      <c r="M1881" s="111"/>
      <c r="N1881" s="111"/>
      <c r="P1881" s="111"/>
    </row>
    <row r="1883" spans="4:16" s="2" customFormat="1" ht="22.5" customHeight="1" x14ac:dyDescent="0.25">
      <c r="D1883" s="3"/>
      <c r="E1883" s="209"/>
      <c r="F1883" s="1"/>
      <c r="G1883" s="1"/>
      <c r="H1883" s="1"/>
      <c r="I1883" s="366"/>
      <c r="J1883" s="366"/>
      <c r="K1883" s="3"/>
      <c r="L1883" s="111"/>
      <c r="M1883" s="111"/>
      <c r="N1883" s="111"/>
      <c r="P1883" s="111"/>
    </row>
    <row r="1886" spans="4:16" s="2" customFormat="1" ht="22.5" customHeight="1" x14ac:dyDescent="0.25">
      <c r="D1886" s="3"/>
      <c r="E1886" s="209"/>
      <c r="F1886" s="1"/>
      <c r="G1886" s="1"/>
      <c r="H1886" s="1"/>
      <c r="I1886" s="366"/>
      <c r="J1886" s="366"/>
      <c r="K1886" s="3"/>
      <c r="L1886" s="111"/>
      <c r="M1886" s="111"/>
      <c r="N1886" s="111"/>
      <c r="P1886" s="111"/>
    </row>
    <row r="1887" spans="4:16" s="2" customFormat="1" ht="22.5" customHeight="1" x14ac:dyDescent="0.25">
      <c r="D1887" s="3"/>
      <c r="E1887" s="209"/>
      <c r="F1887" s="1"/>
      <c r="G1887" s="1"/>
      <c r="H1887" s="1"/>
      <c r="I1887" s="366"/>
      <c r="J1887" s="366"/>
      <c r="K1887" s="3"/>
      <c r="L1887" s="111"/>
      <c r="M1887" s="111"/>
      <c r="N1887" s="111"/>
      <c r="P1887" s="111"/>
    </row>
    <row r="1888" spans="4:16" s="2" customFormat="1" ht="22.5" customHeight="1" x14ac:dyDescent="0.25">
      <c r="D1888" s="3"/>
      <c r="E1888" s="209"/>
      <c r="F1888" s="1"/>
      <c r="G1888" s="1"/>
      <c r="H1888" s="1"/>
      <c r="I1888" s="366"/>
      <c r="J1888" s="366"/>
      <c r="K1888" s="3"/>
      <c r="L1888" s="111"/>
      <c r="M1888" s="111"/>
      <c r="N1888" s="111"/>
      <c r="P1888" s="111"/>
    </row>
  </sheetData>
  <autoFilter ref="A3:L1280">
    <filterColumn colId="6">
      <filters>
        <filter val="DT 9577 UF"/>
        <filter val="DT UJB 04&amp;UJB 05"/>
        <filter val="Dump Truck Baru Lukman"/>
        <filter val="DUMP TRUCK BARU UJB 01 &amp; UJB 02"/>
        <filter val="Dump Truck Baru UJB 02"/>
        <filter val="DUMP TRUCK BARU UJB 05"/>
        <filter val="Dump Truk 01"/>
        <filter val="Dump Truk 02"/>
        <filter val="Dump Truk Baru UJB 01"/>
        <filter val="Dump Truk Baru UJB 04"/>
        <filter val="Dump UJB 01"/>
        <filter val="Dump UJB 01 / SUS"/>
        <filter val="Dump UJB 02"/>
        <filter val="Dump UJB 02 / ARIS"/>
        <filter val="N 8076 UF"/>
        <filter val="N 8105 UB"/>
        <filter val="N 8198 UH"/>
        <filter val="N 8271 UE"/>
        <filter val="N 8303 UH"/>
        <filter val="N 8308 UH"/>
        <filter val="N 8310 UH"/>
        <filter val="N 8333 UF"/>
        <filter val="N 8358 UA"/>
        <filter val="N 8417 UE"/>
        <filter val="N 8427 BF"/>
        <filter val="N 8428 BF"/>
        <filter val="N 8429 BF"/>
        <filter val="N 8430 BF"/>
        <filter val="N 8432 BF"/>
        <filter val="N 8444 UF"/>
        <filter val="N 8448 UF"/>
        <filter val="N 8464 UH"/>
        <filter val="N 8477 UG"/>
        <filter val="N 8502 UA"/>
        <filter val="N 8515 UH"/>
        <filter val="N 8624 UG"/>
        <filter val="N 8761 UG"/>
        <filter val="N 8889 UH"/>
        <filter val="N 9053 UF"/>
        <filter val="N 9058 UF"/>
        <filter val="N 9204 UF"/>
        <filter val="N 9210 UF"/>
        <filter val="N 9426 UG"/>
        <filter val="N 9429 UG"/>
        <filter val="N 9433 UG"/>
        <filter val="N 9435 UG"/>
        <filter val="N 9443 UG"/>
        <filter val="N 9446 UG"/>
        <filter val="N 9452 UG"/>
        <filter val="N 9456 UG"/>
        <filter val="N 9489 UH"/>
        <filter val="N 9490 UH"/>
        <filter val="N 9491 UH"/>
        <filter val="N 9492 UH"/>
        <filter val="N 9493 UH"/>
        <filter val="N 9566 UG"/>
        <filter val="N 9613 UH"/>
        <filter val="N 9614 UH"/>
        <filter val="N 9615 UH"/>
        <filter val="N 9616 UH"/>
        <filter val="N 9663 UH"/>
        <filter val="N 9849 UH"/>
        <filter val="TM NISSAN CWB PUNTIR"/>
        <filter val="Yang Benar N 8417 UE"/>
      </filters>
    </filterColumn>
  </autoFilter>
  <mergeCells count="2">
    <mergeCell ref="A1280:I1280"/>
    <mergeCell ref="A1:K1"/>
  </mergeCells>
  <pageMargins left="0.26" right="0.39370078740157483" top="0.39370078740157483" bottom="2.4409448818897639" header="0.31496062992125984" footer="0.31496062992125984"/>
  <pageSetup paperSize="5" scale="60" fitToWidth="0" fitToHeight="0" orientation="portrait" horizontalDpi="4294967293" verticalDpi="14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97"/>
  <sheetViews>
    <sheetView workbookViewId="0">
      <pane xSplit="3" ySplit="2" topLeftCell="D189" activePane="bottomRight" state="frozen"/>
      <selection pane="topRight" activeCell="D1" sqref="D1"/>
      <selection pane="bottomLeft" activeCell="A3" sqref="A3"/>
      <selection pane="bottomRight" activeCell="C208" sqref="C208"/>
    </sheetView>
  </sheetViews>
  <sheetFormatPr defaultColWidth="9" defaultRowHeight="21.95" customHeight="1" x14ac:dyDescent="0.25"/>
  <cols>
    <col min="1" max="1" width="7.140625" style="2" customWidth="1"/>
    <col min="2" max="2" width="38.5703125" style="2" customWidth="1"/>
    <col min="3" max="3" width="18.7109375" style="2" customWidth="1"/>
    <col min="4" max="4" width="8.42578125" style="1" customWidth="1"/>
    <col min="5" max="5" width="9" style="1"/>
    <col min="6" max="6" width="15.7109375" style="1" customWidth="1"/>
    <col min="7" max="7" width="17.140625" style="189" customWidth="1"/>
    <col min="8" max="8" width="18.28515625" style="189" customWidth="1"/>
    <col min="9" max="9" width="9" style="140" customWidth="1"/>
    <col min="10" max="10" width="9" style="140"/>
    <col min="11" max="11" width="20.85546875" style="249" customWidth="1"/>
    <col min="12" max="16384" width="9" style="2"/>
  </cols>
  <sheetData>
    <row r="1" spans="1:11" ht="21.95" customHeight="1" thickBot="1" x14ac:dyDescent="0.3">
      <c r="A1" s="684"/>
      <c r="B1" s="686"/>
      <c r="C1" s="687"/>
      <c r="D1" s="687"/>
      <c r="E1" s="687"/>
      <c r="F1" s="687"/>
      <c r="G1" s="687"/>
      <c r="H1" s="235"/>
      <c r="I1" s="688"/>
      <c r="J1" s="689"/>
      <c r="K1" s="690"/>
    </row>
    <row r="2" spans="1:11" ht="21.95" customHeight="1" x14ac:dyDescent="0.25">
      <c r="A2" s="685"/>
      <c r="B2" s="236"/>
      <c r="C2" s="236"/>
      <c r="D2" s="236"/>
      <c r="E2" s="236"/>
      <c r="F2" s="236"/>
      <c r="G2" s="237"/>
      <c r="H2" s="237"/>
      <c r="I2" s="260"/>
      <c r="J2" s="260"/>
      <c r="K2" s="261"/>
    </row>
    <row r="3" spans="1:11" ht="21.95" customHeight="1" x14ac:dyDescent="0.25">
      <c r="A3" s="133"/>
      <c r="B3" s="132"/>
      <c r="C3" s="132"/>
      <c r="D3" s="133"/>
      <c r="E3" s="133"/>
      <c r="F3" s="133"/>
      <c r="G3" s="238"/>
      <c r="H3" s="238"/>
      <c r="I3" s="136"/>
      <c r="J3" s="136"/>
      <c r="K3" s="239"/>
    </row>
    <row r="4" spans="1:11" ht="21.95" customHeight="1" x14ac:dyDescent="0.25">
      <c r="A4" s="59"/>
      <c r="B4" s="58"/>
      <c r="C4" s="58"/>
      <c r="D4" s="59"/>
      <c r="E4" s="59"/>
      <c r="F4" s="240"/>
      <c r="G4" s="241"/>
      <c r="H4" s="241"/>
      <c r="I4" s="137"/>
      <c r="J4" s="137"/>
      <c r="K4" s="242"/>
    </row>
    <row r="5" spans="1:11" ht="21.95" customHeight="1" x14ac:dyDescent="0.25">
      <c r="A5" s="59"/>
      <c r="B5" s="58"/>
      <c r="C5" s="58"/>
      <c r="D5" s="59"/>
      <c r="E5" s="59"/>
      <c r="F5" s="240"/>
      <c r="G5" s="241"/>
      <c r="H5" s="241"/>
      <c r="I5" s="137"/>
      <c r="J5" s="137"/>
      <c r="K5" s="242"/>
    </row>
    <row r="6" spans="1:11" ht="21.95" customHeight="1" x14ac:dyDescent="0.25">
      <c r="A6" s="59"/>
      <c r="B6" s="58"/>
      <c r="C6" s="58"/>
      <c r="D6" s="59"/>
      <c r="E6" s="59"/>
      <c r="F6" s="117"/>
      <c r="G6" s="241"/>
      <c r="H6" s="241"/>
      <c r="I6" s="137"/>
      <c r="J6" s="137"/>
      <c r="K6" s="242"/>
    </row>
    <row r="7" spans="1:11" ht="21.95" customHeight="1" x14ac:dyDescent="0.25">
      <c r="A7" s="59"/>
      <c r="B7" s="57"/>
      <c r="C7" s="58"/>
      <c r="D7" s="59"/>
      <c r="E7" s="59"/>
      <c r="F7" s="118"/>
      <c r="G7" s="243"/>
      <c r="H7" s="241"/>
      <c r="I7" s="137"/>
      <c r="J7" s="137"/>
      <c r="K7" s="242"/>
    </row>
    <row r="8" spans="1:11" ht="21.95" customHeight="1" x14ac:dyDescent="0.25">
      <c r="A8" s="59"/>
      <c r="B8" s="57"/>
      <c r="C8" s="57"/>
      <c r="D8" s="59"/>
      <c r="E8" s="59"/>
      <c r="F8" s="119"/>
      <c r="G8" s="241"/>
      <c r="H8" s="241"/>
      <c r="I8" s="137"/>
      <c r="J8" s="137"/>
      <c r="K8" s="242"/>
    </row>
    <row r="9" spans="1:11" ht="21.95" customHeight="1" x14ac:dyDescent="0.25">
      <c r="A9" s="59"/>
      <c r="B9" s="58"/>
      <c r="C9" s="58"/>
      <c r="D9" s="59"/>
      <c r="E9" s="59"/>
      <c r="F9" s="117"/>
      <c r="G9" s="241"/>
      <c r="H9" s="241"/>
      <c r="I9" s="137"/>
      <c r="J9" s="137"/>
      <c r="K9" s="242"/>
    </row>
    <row r="10" spans="1:11" ht="21.95" customHeight="1" x14ac:dyDescent="0.25">
      <c r="A10" s="59"/>
      <c r="B10" s="58"/>
      <c r="C10" s="58"/>
      <c r="D10" s="59"/>
      <c r="E10" s="59"/>
      <c r="F10" s="117"/>
      <c r="G10" s="241"/>
      <c r="H10" s="241"/>
      <c r="I10" s="137"/>
      <c r="J10" s="137"/>
      <c r="K10" s="242"/>
    </row>
    <row r="11" spans="1:11" ht="21.95" customHeight="1" x14ac:dyDescent="0.25">
      <c r="A11" s="59"/>
      <c r="B11" s="58"/>
      <c r="C11" s="58"/>
      <c r="D11" s="59"/>
      <c r="E11" s="59"/>
      <c r="F11" s="240"/>
      <c r="G11" s="243"/>
      <c r="H11" s="241"/>
      <c r="I11" s="137"/>
      <c r="J11" s="137"/>
      <c r="K11" s="242"/>
    </row>
    <row r="12" spans="1:11" ht="21.95" customHeight="1" x14ac:dyDescent="0.25">
      <c r="A12" s="59"/>
      <c r="B12" s="58"/>
      <c r="C12" s="58"/>
      <c r="D12" s="59"/>
      <c r="E12" s="59"/>
      <c r="F12" s="240"/>
      <c r="G12" s="243"/>
      <c r="H12" s="241"/>
      <c r="I12" s="137"/>
      <c r="J12" s="137"/>
      <c r="K12" s="242"/>
    </row>
    <row r="13" spans="1:11" ht="21.95" customHeight="1" x14ac:dyDescent="0.25">
      <c r="A13" s="59"/>
      <c r="B13" s="58"/>
      <c r="C13" s="58"/>
      <c r="D13" s="59"/>
      <c r="E13" s="59"/>
      <c r="F13" s="117"/>
      <c r="G13" s="241"/>
      <c r="H13" s="241"/>
      <c r="I13" s="137"/>
      <c r="J13" s="137"/>
      <c r="K13" s="242"/>
    </row>
    <row r="14" spans="1:11" ht="21.95" customHeight="1" x14ac:dyDescent="0.25">
      <c r="A14" s="59"/>
      <c r="B14" s="58"/>
      <c r="C14" s="58"/>
      <c r="D14" s="8"/>
      <c r="E14" s="8"/>
      <c r="F14" s="240"/>
      <c r="G14" s="241"/>
      <c r="H14" s="241"/>
      <c r="I14" s="137"/>
      <c r="J14" s="137"/>
      <c r="K14" s="242"/>
    </row>
    <row r="15" spans="1:11" ht="21.95" customHeight="1" x14ac:dyDescent="0.25">
      <c r="A15" s="59"/>
      <c r="B15" s="57"/>
      <c r="C15" s="58"/>
      <c r="D15" s="59"/>
      <c r="E15" s="59"/>
      <c r="F15" s="117"/>
      <c r="G15" s="241"/>
      <c r="H15" s="241"/>
      <c r="I15" s="137"/>
      <c r="J15" s="137"/>
      <c r="K15" s="242"/>
    </row>
    <row r="16" spans="1:11" ht="21.95" customHeight="1" x14ac:dyDescent="0.25">
      <c r="A16" s="59"/>
      <c r="B16" s="58"/>
      <c r="C16" s="58"/>
      <c r="D16" s="59"/>
      <c r="E16" s="59"/>
      <c r="F16" s="117"/>
      <c r="G16" s="241"/>
      <c r="H16" s="241"/>
      <c r="I16" s="137"/>
      <c r="J16" s="137"/>
      <c r="K16" s="242"/>
    </row>
    <row r="17" spans="1:11" ht="21.95" customHeight="1" x14ac:dyDescent="0.25">
      <c r="A17" s="59"/>
      <c r="B17" s="57"/>
      <c r="C17" s="58"/>
      <c r="D17" s="59"/>
      <c r="E17" s="59"/>
      <c r="F17" s="117"/>
      <c r="G17" s="241"/>
      <c r="H17" s="241"/>
      <c r="I17" s="137"/>
      <c r="J17" s="137"/>
      <c r="K17" s="242"/>
    </row>
    <row r="18" spans="1:11" ht="21.95" customHeight="1" x14ac:dyDescent="0.25">
      <c r="A18" s="59"/>
      <c r="B18" s="58"/>
      <c r="C18" s="58"/>
      <c r="D18" s="59"/>
      <c r="E18" s="59"/>
      <c r="F18" s="117"/>
      <c r="G18" s="241"/>
      <c r="H18" s="241"/>
      <c r="I18" s="137"/>
      <c r="J18" s="137"/>
      <c r="K18" s="242"/>
    </row>
    <row r="19" spans="1:11" ht="21.95" customHeight="1" x14ac:dyDescent="0.25">
      <c r="A19" s="59"/>
      <c r="B19" s="58"/>
      <c r="C19" s="58"/>
      <c r="D19" s="59"/>
      <c r="E19" s="59"/>
      <c r="F19" s="117"/>
      <c r="G19" s="241"/>
      <c r="H19" s="241"/>
      <c r="I19" s="137"/>
      <c r="J19" s="137"/>
      <c r="K19" s="242"/>
    </row>
    <row r="20" spans="1:11" ht="21.95" customHeight="1" x14ac:dyDescent="0.25">
      <c r="A20" s="59"/>
      <c r="B20" s="58"/>
      <c r="C20" s="58"/>
      <c r="D20" s="59"/>
      <c r="E20" s="59"/>
      <c r="F20" s="117"/>
      <c r="G20" s="241"/>
      <c r="H20" s="241"/>
      <c r="I20" s="137"/>
      <c r="J20" s="137"/>
      <c r="K20" s="242"/>
    </row>
    <row r="21" spans="1:11" ht="21.95" customHeight="1" x14ac:dyDescent="0.25">
      <c r="A21" s="59"/>
      <c r="B21" s="58"/>
      <c r="C21" s="58"/>
      <c r="D21" s="8"/>
      <c r="E21" s="59"/>
      <c r="F21" s="240"/>
      <c r="G21" s="241"/>
      <c r="H21" s="241"/>
      <c r="I21" s="137"/>
      <c r="J21" s="137"/>
      <c r="K21" s="242"/>
    </row>
    <row r="22" spans="1:11" ht="21.95" customHeight="1" x14ac:dyDescent="0.25">
      <c r="A22" s="59"/>
      <c r="B22" s="63"/>
      <c r="C22" s="57"/>
      <c r="D22" s="59"/>
      <c r="E22" s="59"/>
      <c r="F22" s="118"/>
      <c r="G22" s="241"/>
      <c r="H22" s="241"/>
      <c r="I22" s="137"/>
      <c r="J22" s="137"/>
      <c r="K22" s="242"/>
    </row>
    <row r="23" spans="1:11" ht="21.95" customHeight="1" x14ac:dyDescent="0.25">
      <c r="A23" s="59"/>
      <c r="B23" s="58"/>
      <c r="C23" s="58"/>
      <c r="D23" s="59"/>
      <c r="E23" s="59"/>
      <c r="F23" s="117"/>
      <c r="G23" s="241"/>
      <c r="H23" s="241"/>
      <c r="I23" s="137"/>
      <c r="J23" s="137"/>
      <c r="K23" s="242"/>
    </row>
    <row r="24" spans="1:11" ht="21.95" customHeight="1" x14ac:dyDescent="0.25">
      <c r="A24" s="59"/>
      <c r="B24" s="58"/>
      <c r="C24" s="58"/>
      <c r="D24" s="8"/>
      <c r="E24" s="59"/>
      <c r="F24" s="120"/>
      <c r="G24" s="241"/>
      <c r="H24" s="241"/>
      <c r="I24" s="137"/>
      <c r="J24" s="137"/>
      <c r="K24" s="242"/>
    </row>
    <row r="25" spans="1:11" ht="21.95" customHeight="1" x14ac:dyDescent="0.25">
      <c r="A25" s="59"/>
      <c r="B25" s="58"/>
      <c r="C25" s="58"/>
      <c r="D25" s="59"/>
      <c r="E25" s="59"/>
      <c r="F25" s="121"/>
      <c r="G25" s="243"/>
      <c r="H25" s="241"/>
      <c r="I25" s="137"/>
      <c r="J25" s="137"/>
      <c r="K25" s="242"/>
    </row>
    <row r="26" spans="1:11" ht="21.95" customHeight="1" x14ac:dyDescent="0.25">
      <c r="A26" s="59"/>
      <c r="B26" s="58"/>
      <c r="C26" s="58"/>
      <c r="D26" s="59"/>
      <c r="E26" s="59"/>
      <c r="F26" s="121"/>
      <c r="G26" s="243"/>
      <c r="H26" s="241"/>
      <c r="I26" s="137"/>
      <c r="J26" s="137"/>
      <c r="K26" s="242"/>
    </row>
    <row r="27" spans="1:11" ht="21.95" customHeight="1" x14ac:dyDescent="0.25">
      <c r="A27" s="59"/>
      <c r="B27" s="58"/>
      <c r="C27" s="58"/>
      <c r="D27" s="59"/>
      <c r="E27" s="59"/>
      <c r="F27" s="121"/>
      <c r="G27" s="243"/>
      <c r="H27" s="241"/>
      <c r="I27" s="137"/>
      <c r="J27" s="137"/>
      <c r="K27" s="242"/>
    </row>
    <row r="28" spans="1:11" ht="21.95" customHeight="1" x14ac:dyDescent="0.25">
      <c r="A28" s="59"/>
      <c r="B28" s="58"/>
      <c r="C28" s="58"/>
      <c r="D28" s="8"/>
      <c r="E28" s="59"/>
      <c r="F28" s="120"/>
      <c r="G28" s="241"/>
      <c r="H28" s="241"/>
      <c r="I28" s="137"/>
      <c r="J28" s="137"/>
      <c r="K28" s="242"/>
    </row>
    <row r="29" spans="1:11" ht="21.95" customHeight="1" x14ac:dyDescent="0.25">
      <c r="A29" s="59"/>
      <c r="B29" s="57"/>
      <c r="C29" s="58"/>
      <c r="D29" s="59"/>
      <c r="E29" s="59"/>
      <c r="F29" s="121"/>
      <c r="G29" s="243"/>
      <c r="H29" s="241"/>
      <c r="I29" s="137"/>
      <c r="J29" s="137"/>
      <c r="K29" s="242"/>
    </row>
    <row r="30" spans="1:11" ht="21.95" customHeight="1" x14ac:dyDescent="0.25">
      <c r="A30" s="59"/>
      <c r="B30" s="58"/>
      <c r="C30" s="58"/>
      <c r="D30" s="59"/>
      <c r="E30" s="59"/>
      <c r="F30" s="240"/>
      <c r="G30" s="241"/>
      <c r="H30" s="241"/>
      <c r="I30" s="137"/>
      <c r="J30" s="137"/>
      <c r="K30" s="242"/>
    </row>
    <row r="31" spans="1:11" ht="21.95" customHeight="1" x14ac:dyDescent="0.25">
      <c r="A31" s="59"/>
      <c r="B31" s="58"/>
      <c r="C31" s="58"/>
      <c r="D31" s="59"/>
      <c r="E31" s="59"/>
      <c r="F31" s="240"/>
      <c r="G31" s="241"/>
      <c r="H31" s="241"/>
      <c r="I31" s="137"/>
      <c r="J31" s="137"/>
      <c r="K31" s="242"/>
    </row>
    <row r="32" spans="1:11" ht="21.95" customHeight="1" x14ac:dyDescent="0.25">
      <c r="A32" s="59"/>
      <c r="B32" s="58"/>
      <c r="C32" s="58"/>
      <c r="D32" s="8"/>
      <c r="E32" s="59"/>
      <c r="F32" s="240"/>
      <c r="G32" s="241"/>
      <c r="H32" s="241"/>
      <c r="I32" s="137"/>
      <c r="J32" s="137"/>
      <c r="K32" s="242"/>
    </row>
    <row r="33" spans="1:11" ht="21.95" customHeight="1" x14ac:dyDescent="0.25">
      <c r="A33" s="59"/>
      <c r="B33" s="58"/>
      <c r="C33" s="58"/>
      <c r="D33" s="8"/>
      <c r="E33" s="59"/>
      <c r="F33" s="240"/>
      <c r="G33" s="241"/>
      <c r="H33" s="241"/>
      <c r="I33" s="137"/>
      <c r="J33" s="137"/>
      <c r="K33" s="242"/>
    </row>
    <row r="34" spans="1:11" ht="21.95" customHeight="1" x14ac:dyDescent="0.25">
      <c r="A34" s="59"/>
      <c r="B34" s="58"/>
      <c r="C34" s="63"/>
      <c r="D34" s="59"/>
      <c r="E34" s="59"/>
      <c r="F34" s="240"/>
      <c r="G34" s="243"/>
      <c r="H34" s="241"/>
      <c r="I34" s="137"/>
      <c r="J34" s="137"/>
      <c r="K34" s="242"/>
    </row>
    <row r="35" spans="1:11" ht="21.95" customHeight="1" x14ac:dyDescent="0.25">
      <c r="A35" s="59"/>
      <c r="B35" s="58"/>
      <c r="C35" s="58"/>
      <c r="D35" s="59"/>
      <c r="E35" s="59"/>
      <c r="F35" s="240"/>
      <c r="G35" s="243"/>
      <c r="H35" s="241"/>
      <c r="I35" s="137"/>
      <c r="J35" s="137"/>
      <c r="K35" s="242"/>
    </row>
    <row r="36" spans="1:11" ht="21.95" customHeight="1" x14ac:dyDescent="0.25">
      <c r="A36" s="59"/>
      <c r="B36" s="57"/>
      <c r="C36" s="58"/>
      <c r="D36" s="59"/>
      <c r="E36" s="59"/>
      <c r="F36" s="118"/>
      <c r="G36" s="241"/>
      <c r="H36" s="241"/>
      <c r="I36" s="137"/>
      <c r="J36" s="137"/>
      <c r="K36" s="242"/>
    </row>
    <row r="37" spans="1:11" ht="21.95" customHeight="1" x14ac:dyDescent="0.25">
      <c r="A37" s="59"/>
      <c r="B37" s="58"/>
      <c r="C37" s="58"/>
      <c r="D37" s="8"/>
      <c r="E37" s="59"/>
      <c r="F37" s="240"/>
      <c r="G37" s="241"/>
      <c r="H37" s="241"/>
      <c r="I37" s="137"/>
      <c r="J37" s="137"/>
      <c r="K37" s="242"/>
    </row>
    <row r="38" spans="1:11" ht="21.95" customHeight="1" x14ac:dyDescent="0.25">
      <c r="A38" s="59"/>
      <c r="B38" s="58"/>
      <c r="C38" s="58"/>
      <c r="D38" s="8"/>
      <c r="E38" s="59"/>
      <c r="F38" s="120"/>
      <c r="G38" s="241"/>
      <c r="H38" s="241"/>
      <c r="I38" s="137"/>
      <c r="J38" s="137"/>
      <c r="K38" s="242"/>
    </row>
    <row r="39" spans="1:11" ht="21.95" customHeight="1" x14ac:dyDescent="0.25">
      <c r="A39" s="59"/>
      <c r="B39" s="58"/>
      <c r="C39" s="58"/>
      <c r="D39" s="59"/>
      <c r="E39" s="8"/>
      <c r="F39" s="240"/>
      <c r="G39" s="241"/>
      <c r="H39" s="241"/>
      <c r="I39" s="137"/>
      <c r="J39" s="137"/>
      <c r="K39" s="242"/>
    </row>
    <row r="40" spans="1:11" ht="21.95" customHeight="1" x14ac:dyDescent="0.25">
      <c r="A40" s="59"/>
      <c r="B40" s="57"/>
      <c r="C40" s="63"/>
      <c r="D40" s="59"/>
      <c r="E40" s="59"/>
      <c r="F40" s="117"/>
      <c r="G40" s="241"/>
      <c r="H40" s="241"/>
      <c r="I40" s="137"/>
      <c r="J40" s="137"/>
      <c r="K40" s="242"/>
    </row>
    <row r="41" spans="1:11" ht="21.95" customHeight="1" x14ac:dyDescent="0.25">
      <c r="A41" s="59"/>
      <c r="B41" s="63"/>
      <c r="C41" s="63"/>
      <c r="D41" s="59"/>
      <c r="E41" s="59"/>
      <c r="F41" s="117"/>
      <c r="G41" s="241"/>
      <c r="H41" s="241"/>
      <c r="I41" s="137"/>
      <c r="J41" s="137"/>
      <c r="K41" s="242"/>
    </row>
    <row r="42" spans="1:11" ht="21.95" customHeight="1" x14ac:dyDescent="0.25">
      <c r="A42" s="59"/>
      <c r="B42" s="58"/>
      <c r="C42" s="58"/>
      <c r="D42" s="59"/>
      <c r="E42" s="8"/>
      <c r="F42" s="120"/>
      <c r="G42" s="241"/>
      <c r="H42" s="241"/>
      <c r="I42" s="137"/>
      <c r="J42" s="137"/>
      <c r="K42" s="242"/>
    </row>
    <row r="43" spans="1:11" ht="21.95" customHeight="1" x14ac:dyDescent="0.25">
      <c r="A43" s="59"/>
      <c r="B43" s="63"/>
      <c r="C43" s="58"/>
      <c r="D43" s="122"/>
      <c r="E43" s="59"/>
      <c r="F43" s="59"/>
      <c r="G43" s="241"/>
      <c r="H43" s="241"/>
      <c r="I43" s="137"/>
      <c r="J43" s="137"/>
      <c r="K43" s="242"/>
    </row>
    <row r="44" spans="1:11" ht="21.95" customHeight="1" x14ac:dyDescent="0.25">
      <c r="A44" s="59"/>
      <c r="B44" s="58"/>
      <c r="C44" s="58"/>
      <c r="D44" s="59"/>
      <c r="E44" s="59"/>
      <c r="F44" s="240"/>
      <c r="G44" s="241"/>
      <c r="H44" s="241"/>
      <c r="I44" s="137"/>
      <c r="J44" s="137"/>
      <c r="K44" s="242"/>
    </row>
    <row r="45" spans="1:11" ht="21.95" customHeight="1" x14ac:dyDescent="0.25">
      <c r="A45" s="59"/>
      <c r="B45" s="58"/>
      <c r="C45" s="58"/>
      <c r="D45" s="8"/>
      <c r="E45" s="59"/>
      <c r="F45" s="8"/>
      <c r="G45" s="241"/>
      <c r="H45" s="241"/>
      <c r="I45" s="137"/>
      <c r="J45" s="137"/>
      <c r="K45" s="242"/>
    </row>
    <row r="46" spans="1:11" ht="21.95" customHeight="1" x14ac:dyDescent="0.25">
      <c r="A46" s="59"/>
      <c r="B46" s="58"/>
      <c r="C46" s="58"/>
      <c r="D46" s="8"/>
      <c r="E46" s="59"/>
      <c r="F46" s="120"/>
      <c r="G46" s="241"/>
      <c r="H46" s="241"/>
      <c r="I46" s="137"/>
      <c r="J46" s="137"/>
      <c r="K46" s="242"/>
    </row>
    <row r="47" spans="1:11" ht="21.95" customHeight="1" x14ac:dyDescent="0.25">
      <c r="A47" s="59"/>
      <c r="B47" s="58"/>
      <c r="C47" s="58"/>
      <c r="D47" s="59"/>
      <c r="E47" s="59"/>
      <c r="F47" s="121"/>
      <c r="G47" s="243"/>
      <c r="H47" s="241"/>
      <c r="I47" s="137"/>
      <c r="J47" s="137"/>
      <c r="K47" s="242"/>
    </row>
    <row r="48" spans="1:11" ht="21.95" customHeight="1" x14ac:dyDescent="0.25">
      <c r="A48" s="59"/>
      <c r="B48" s="57"/>
      <c r="C48" s="57"/>
      <c r="D48" s="59"/>
      <c r="E48" s="59"/>
      <c r="F48" s="117"/>
      <c r="G48" s="241"/>
      <c r="H48" s="241"/>
      <c r="I48" s="137"/>
      <c r="J48" s="137"/>
      <c r="K48" s="242"/>
    </row>
    <row r="49" spans="1:11" ht="21.95" customHeight="1" x14ac:dyDescent="0.25">
      <c r="A49" s="59"/>
      <c r="B49" s="57"/>
      <c r="C49" s="58"/>
      <c r="D49" s="59"/>
      <c r="E49" s="59"/>
      <c r="F49" s="117"/>
      <c r="G49" s="241"/>
      <c r="H49" s="241"/>
      <c r="I49" s="137"/>
      <c r="J49" s="137"/>
      <c r="K49" s="242"/>
    </row>
    <row r="50" spans="1:11" ht="21.95" customHeight="1" x14ac:dyDescent="0.25">
      <c r="A50" s="59"/>
      <c r="B50" s="63"/>
      <c r="C50" s="123"/>
      <c r="D50" s="59"/>
      <c r="E50" s="59"/>
      <c r="F50" s="117"/>
      <c r="G50" s="241"/>
      <c r="H50" s="241"/>
      <c r="I50" s="137"/>
      <c r="J50" s="137"/>
      <c r="K50" s="242"/>
    </row>
    <row r="51" spans="1:11" ht="21.95" customHeight="1" x14ac:dyDescent="0.25">
      <c r="A51" s="59"/>
      <c r="B51" s="57"/>
      <c r="C51" s="57"/>
      <c r="D51" s="59"/>
      <c r="E51" s="59"/>
      <c r="F51" s="240"/>
      <c r="G51" s="241"/>
      <c r="H51" s="241"/>
      <c r="I51" s="137"/>
      <c r="J51" s="137"/>
      <c r="K51" s="242"/>
    </row>
    <row r="52" spans="1:11" ht="21.95" customHeight="1" x14ac:dyDescent="0.25">
      <c r="A52" s="59"/>
      <c r="B52" s="63"/>
      <c r="C52" s="123"/>
      <c r="D52" s="59"/>
      <c r="E52" s="59"/>
      <c r="F52" s="117"/>
      <c r="G52" s="241"/>
      <c r="H52" s="241"/>
      <c r="I52" s="137"/>
      <c r="J52" s="137"/>
      <c r="K52" s="242"/>
    </row>
    <row r="53" spans="1:11" ht="21.95" customHeight="1" x14ac:dyDescent="0.25">
      <c r="A53" s="59"/>
      <c r="B53" s="57"/>
      <c r="C53" s="58"/>
      <c r="D53" s="59"/>
      <c r="E53" s="59"/>
      <c r="F53" s="117"/>
      <c r="G53" s="241"/>
      <c r="H53" s="241"/>
      <c r="I53" s="137"/>
      <c r="J53" s="137"/>
      <c r="K53" s="242"/>
    </row>
    <row r="54" spans="1:11" ht="21.95" customHeight="1" x14ac:dyDescent="0.25">
      <c r="A54" s="59"/>
      <c r="B54" s="57"/>
      <c r="C54" s="58"/>
      <c r="D54" s="59"/>
      <c r="E54" s="59"/>
      <c r="F54" s="117"/>
      <c r="G54" s="241"/>
      <c r="H54" s="241"/>
      <c r="I54" s="137"/>
      <c r="J54" s="137"/>
      <c r="K54" s="242"/>
    </row>
    <row r="55" spans="1:11" ht="21.95" customHeight="1" x14ac:dyDescent="0.25">
      <c r="A55" s="59"/>
      <c r="B55" s="57"/>
      <c r="C55" s="57"/>
      <c r="D55" s="59"/>
      <c r="E55" s="59"/>
      <c r="F55" s="117"/>
      <c r="G55" s="241"/>
      <c r="H55" s="241"/>
      <c r="I55" s="137"/>
      <c r="J55" s="137"/>
      <c r="K55" s="242"/>
    </row>
    <row r="56" spans="1:11" ht="21.95" customHeight="1" x14ac:dyDescent="0.25">
      <c r="A56" s="59"/>
      <c r="B56" s="57"/>
      <c r="C56" s="57"/>
      <c r="D56" s="59"/>
      <c r="E56" s="59"/>
      <c r="F56" s="117"/>
      <c r="G56" s="241"/>
      <c r="H56" s="241"/>
      <c r="I56" s="137"/>
      <c r="J56" s="137"/>
      <c r="K56" s="242"/>
    </row>
    <row r="57" spans="1:11" ht="21.95" customHeight="1" x14ac:dyDescent="0.25">
      <c r="A57" s="59"/>
      <c r="B57" s="57"/>
      <c r="C57" s="62"/>
      <c r="D57" s="59"/>
      <c r="E57" s="59"/>
      <c r="F57" s="240"/>
      <c r="G57" s="241"/>
      <c r="H57" s="241"/>
      <c r="I57" s="137"/>
      <c r="J57" s="137"/>
      <c r="K57" s="242"/>
    </row>
    <row r="58" spans="1:11" ht="21.95" customHeight="1" x14ac:dyDescent="0.25">
      <c r="A58" s="59"/>
      <c r="B58" s="58"/>
      <c r="C58" s="58"/>
      <c r="D58" s="59"/>
      <c r="E58" s="59"/>
      <c r="F58" s="117"/>
      <c r="G58" s="241"/>
      <c r="H58" s="241"/>
      <c r="I58" s="137"/>
      <c r="J58" s="137"/>
      <c r="K58" s="242"/>
    </row>
    <row r="59" spans="1:11" ht="21.95" customHeight="1" x14ac:dyDescent="0.25">
      <c r="A59" s="59"/>
      <c r="B59" s="58"/>
      <c r="C59" s="58"/>
      <c r="D59" s="59"/>
      <c r="E59" s="59"/>
      <c r="F59" s="117"/>
      <c r="G59" s="241"/>
      <c r="H59" s="241"/>
      <c r="I59" s="137"/>
      <c r="J59" s="137"/>
      <c r="K59" s="242"/>
    </row>
    <row r="60" spans="1:11" ht="21.95" customHeight="1" x14ac:dyDescent="0.25">
      <c r="A60" s="59"/>
      <c r="B60" s="58"/>
      <c r="C60" s="58"/>
      <c r="D60" s="59"/>
      <c r="E60" s="59"/>
      <c r="F60" s="59"/>
      <c r="G60" s="241"/>
      <c r="H60" s="241"/>
      <c r="I60" s="137"/>
      <c r="J60" s="137"/>
      <c r="K60" s="242"/>
    </row>
    <row r="61" spans="1:11" ht="21.95" customHeight="1" x14ac:dyDescent="0.25">
      <c r="A61" s="59"/>
      <c r="B61" s="57"/>
      <c r="C61" s="62"/>
      <c r="D61" s="59"/>
      <c r="E61" s="59"/>
      <c r="F61" s="117"/>
      <c r="G61" s="241"/>
      <c r="H61" s="241"/>
      <c r="I61" s="137"/>
      <c r="J61" s="137"/>
      <c r="K61" s="242"/>
    </row>
    <row r="62" spans="1:11" ht="21.95" customHeight="1" x14ac:dyDescent="0.25">
      <c r="A62" s="59"/>
      <c r="B62" s="57"/>
      <c r="C62" s="58"/>
      <c r="D62" s="59"/>
      <c r="E62" s="59"/>
      <c r="F62" s="117"/>
      <c r="G62" s="241"/>
      <c r="H62" s="241"/>
      <c r="I62" s="137"/>
      <c r="J62" s="137"/>
      <c r="K62" s="242"/>
    </row>
    <row r="63" spans="1:11" ht="21.95" customHeight="1" x14ac:dyDescent="0.25">
      <c r="A63" s="59"/>
      <c r="B63" s="58"/>
      <c r="C63" s="125"/>
      <c r="D63" s="8"/>
      <c r="E63" s="59"/>
      <c r="F63" s="240"/>
      <c r="G63" s="241"/>
      <c r="H63" s="241"/>
      <c r="I63" s="137"/>
      <c r="J63" s="137"/>
      <c r="K63" s="242"/>
    </row>
    <row r="64" spans="1:11" ht="21.95" customHeight="1" x14ac:dyDescent="0.25">
      <c r="A64" s="59"/>
      <c r="B64" s="58"/>
      <c r="C64" s="58"/>
      <c r="D64" s="59"/>
      <c r="E64" s="59"/>
      <c r="F64" s="240"/>
      <c r="G64" s="241"/>
      <c r="H64" s="241"/>
      <c r="I64" s="137"/>
      <c r="J64" s="137"/>
      <c r="K64" s="242"/>
    </row>
    <row r="65" spans="1:11" ht="21.95" customHeight="1" x14ac:dyDescent="0.25">
      <c r="A65" s="59"/>
      <c r="B65" s="58"/>
      <c r="C65" s="57"/>
      <c r="D65" s="59"/>
      <c r="E65" s="59"/>
      <c r="F65" s="117"/>
      <c r="G65" s="241"/>
      <c r="H65" s="241"/>
      <c r="I65" s="137"/>
      <c r="J65" s="137"/>
      <c r="K65" s="242"/>
    </row>
    <row r="66" spans="1:11" ht="21.95" customHeight="1" x14ac:dyDescent="0.25">
      <c r="A66" s="59"/>
      <c r="B66" s="58"/>
      <c r="C66" s="58"/>
      <c r="D66" s="59"/>
      <c r="E66" s="59"/>
      <c r="F66" s="117"/>
      <c r="G66" s="241"/>
      <c r="H66" s="241"/>
      <c r="I66" s="137"/>
      <c r="J66" s="137"/>
      <c r="K66" s="242"/>
    </row>
    <row r="67" spans="1:11" ht="21.95" customHeight="1" x14ac:dyDescent="0.25">
      <c r="A67" s="59"/>
      <c r="B67" s="63"/>
      <c r="C67" s="63"/>
      <c r="D67" s="59"/>
      <c r="E67" s="8"/>
      <c r="F67" s="59"/>
      <c r="G67" s="241"/>
      <c r="H67" s="241"/>
      <c r="I67" s="137"/>
      <c r="J67" s="137"/>
      <c r="K67" s="242"/>
    </row>
    <row r="68" spans="1:11" ht="21.95" customHeight="1" x14ac:dyDescent="0.25">
      <c r="A68" s="59"/>
      <c r="B68" s="58"/>
      <c r="C68" s="58"/>
      <c r="D68" s="59"/>
      <c r="E68" s="59"/>
      <c r="F68" s="240"/>
      <c r="G68" s="241"/>
      <c r="H68" s="241"/>
      <c r="I68" s="137"/>
      <c r="J68" s="137"/>
      <c r="K68" s="242"/>
    </row>
    <row r="69" spans="1:11" ht="21.95" customHeight="1" x14ac:dyDescent="0.25">
      <c r="A69" s="59"/>
      <c r="B69" s="58"/>
      <c r="C69" s="58"/>
      <c r="D69" s="59"/>
      <c r="E69" s="59"/>
      <c r="F69" s="240"/>
      <c r="G69" s="241"/>
      <c r="H69" s="241"/>
      <c r="I69" s="137"/>
      <c r="J69" s="137"/>
      <c r="K69" s="242"/>
    </row>
    <row r="70" spans="1:11" ht="21.95" customHeight="1" x14ac:dyDescent="0.25">
      <c r="A70" s="59"/>
      <c r="B70" s="58"/>
      <c r="C70" s="58"/>
      <c r="D70" s="8"/>
      <c r="E70" s="8"/>
      <c r="F70" s="8"/>
      <c r="G70" s="241"/>
      <c r="H70" s="241"/>
      <c r="I70" s="137"/>
      <c r="J70" s="137"/>
      <c r="K70" s="242"/>
    </row>
    <row r="71" spans="1:11" ht="21.95" customHeight="1" x14ac:dyDescent="0.25">
      <c r="A71" s="59"/>
      <c r="B71" s="57"/>
      <c r="C71" s="57"/>
      <c r="D71" s="59"/>
      <c r="E71" s="59"/>
      <c r="F71" s="117"/>
      <c r="G71" s="243"/>
      <c r="H71" s="241"/>
      <c r="I71" s="137"/>
      <c r="J71" s="137"/>
      <c r="K71" s="242"/>
    </row>
    <row r="72" spans="1:11" ht="21.95" customHeight="1" x14ac:dyDescent="0.25">
      <c r="A72" s="59"/>
      <c r="B72" s="58"/>
      <c r="C72" s="58"/>
      <c r="D72" s="59"/>
      <c r="E72" s="59"/>
      <c r="F72" s="117"/>
      <c r="G72" s="241"/>
      <c r="H72" s="241"/>
      <c r="I72" s="137"/>
      <c r="J72" s="137"/>
      <c r="K72" s="242"/>
    </row>
    <row r="73" spans="1:11" ht="21.95" customHeight="1" x14ac:dyDescent="0.25">
      <c r="A73" s="59"/>
      <c r="B73" s="57"/>
      <c r="C73" s="58"/>
      <c r="D73" s="59"/>
      <c r="E73" s="59"/>
      <c r="F73" s="240"/>
      <c r="G73" s="241"/>
      <c r="H73" s="241"/>
      <c r="I73" s="137"/>
      <c r="J73" s="137"/>
      <c r="K73" s="242"/>
    </row>
    <row r="74" spans="1:11" ht="21.95" customHeight="1" x14ac:dyDescent="0.25">
      <c r="A74" s="59"/>
      <c r="B74" s="58"/>
      <c r="C74" s="58"/>
      <c r="D74" s="8"/>
      <c r="E74" s="59"/>
      <c r="F74" s="120"/>
      <c r="G74" s="241"/>
      <c r="H74" s="241"/>
      <c r="I74" s="137"/>
      <c r="J74" s="137"/>
      <c r="K74" s="242"/>
    </row>
    <row r="75" spans="1:11" ht="21.95" customHeight="1" x14ac:dyDescent="0.25">
      <c r="A75" s="59"/>
      <c r="B75" s="58"/>
      <c r="C75" s="58"/>
      <c r="D75" s="59"/>
      <c r="E75" s="8"/>
      <c r="F75" s="240"/>
      <c r="G75" s="241"/>
      <c r="H75" s="241"/>
      <c r="I75" s="137"/>
      <c r="J75" s="137"/>
      <c r="K75" s="242"/>
    </row>
    <row r="76" spans="1:11" ht="21.95" customHeight="1" x14ac:dyDescent="0.25">
      <c r="A76" s="59"/>
      <c r="B76" s="58"/>
      <c r="C76" s="58"/>
      <c r="D76" s="59"/>
      <c r="E76" s="59"/>
      <c r="F76" s="240"/>
      <c r="G76" s="241"/>
      <c r="H76" s="241"/>
      <c r="I76" s="138"/>
      <c r="J76" s="138"/>
      <c r="K76" s="242"/>
    </row>
    <row r="77" spans="1:11" ht="21.95" customHeight="1" x14ac:dyDescent="0.25">
      <c r="A77" s="59"/>
      <c r="B77" s="58"/>
      <c r="C77" s="57"/>
      <c r="D77" s="59"/>
      <c r="E77" s="59"/>
      <c r="F77" s="117"/>
      <c r="G77" s="241"/>
      <c r="H77" s="241"/>
      <c r="I77" s="137"/>
      <c r="J77" s="137"/>
      <c r="K77" s="242"/>
    </row>
    <row r="78" spans="1:11" ht="21.95" customHeight="1" x14ac:dyDescent="0.25">
      <c r="A78" s="59"/>
      <c r="B78" s="58"/>
      <c r="C78" s="58"/>
      <c r="D78" s="59"/>
      <c r="E78" s="59"/>
      <c r="F78" s="240"/>
      <c r="G78" s="241"/>
      <c r="H78" s="241"/>
      <c r="I78" s="137"/>
      <c r="J78" s="137"/>
      <c r="K78" s="242"/>
    </row>
    <row r="79" spans="1:11" ht="21.95" customHeight="1" x14ac:dyDescent="0.25">
      <c r="A79" s="59"/>
      <c r="B79" s="58"/>
      <c r="C79" s="58"/>
      <c r="D79" s="59"/>
      <c r="E79" s="59"/>
      <c r="F79" s="120"/>
      <c r="G79" s="241"/>
      <c r="H79" s="241"/>
      <c r="I79" s="137"/>
      <c r="J79" s="137"/>
      <c r="K79" s="242"/>
    </row>
    <row r="80" spans="1:11" ht="21.95" customHeight="1" x14ac:dyDescent="0.25">
      <c r="A80" s="59"/>
      <c r="B80" s="57"/>
      <c r="C80" s="89"/>
      <c r="D80" s="59"/>
      <c r="E80" s="59"/>
      <c r="F80" s="120"/>
      <c r="G80" s="241"/>
      <c r="H80" s="241"/>
      <c r="I80" s="137"/>
      <c r="J80" s="138"/>
      <c r="K80" s="242"/>
    </row>
    <row r="81" spans="1:11" ht="21.95" customHeight="1" x14ac:dyDescent="0.25">
      <c r="A81" s="59"/>
      <c r="B81" s="58"/>
      <c r="C81" s="58"/>
      <c r="D81" s="8"/>
      <c r="E81" s="59"/>
      <c r="F81" s="240"/>
      <c r="G81" s="241"/>
      <c r="H81" s="241"/>
      <c r="I81" s="137"/>
      <c r="J81" s="138"/>
      <c r="K81" s="242"/>
    </row>
    <row r="82" spans="1:11" ht="21.95" customHeight="1" x14ac:dyDescent="0.25">
      <c r="A82" s="59"/>
      <c r="B82" s="58"/>
      <c r="C82" s="58"/>
      <c r="D82" s="8"/>
      <c r="E82" s="59"/>
      <c r="F82" s="117"/>
      <c r="G82" s="241"/>
      <c r="H82" s="241"/>
      <c r="I82" s="137"/>
      <c r="J82" s="138"/>
      <c r="K82" s="242"/>
    </row>
    <row r="83" spans="1:11" ht="21.95" customHeight="1" x14ac:dyDescent="0.25">
      <c r="A83" s="59"/>
      <c r="B83" s="58"/>
      <c r="C83" s="58"/>
      <c r="D83" s="8"/>
      <c r="E83" s="59"/>
      <c r="F83" s="117"/>
      <c r="G83" s="241"/>
      <c r="H83" s="241"/>
      <c r="I83" s="137"/>
      <c r="J83" s="138"/>
      <c r="K83" s="242"/>
    </row>
    <row r="84" spans="1:11" ht="21.95" customHeight="1" x14ac:dyDescent="0.25">
      <c r="A84" s="59"/>
      <c r="B84" s="58"/>
      <c r="C84" s="58"/>
      <c r="D84" s="8"/>
      <c r="E84" s="59"/>
      <c r="F84" s="117"/>
      <c r="G84" s="241"/>
      <c r="H84" s="241"/>
      <c r="I84" s="137"/>
      <c r="J84" s="138"/>
      <c r="K84" s="242"/>
    </row>
    <row r="85" spans="1:11" ht="21.95" customHeight="1" x14ac:dyDescent="0.25">
      <c r="A85" s="59"/>
      <c r="B85" s="58"/>
      <c r="C85" s="58"/>
      <c r="D85" s="59"/>
      <c r="E85" s="59"/>
      <c r="F85" s="240"/>
      <c r="G85" s="243"/>
      <c r="H85" s="241"/>
      <c r="I85" s="137"/>
      <c r="J85" s="137"/>
      <c r="K85" s="242"/>
    </row>
    <row r="86" spans="1:11" ht="21.95" customHeight="1" x14ac:dyDescent="0.25">
      <c r="A86" s="59"/>
      <c r="B86" s="57"/>
      <c r="C86" s="58"/>
      <c r="D86" s="59"/>
      <c r="E86" s="59"/>
      <c r="F86" s="117"/>
      <c r="G86" s="241"/>
      <c r="H86" s="241"/>
      <c r="I86" s="137"/>
      <c r="J86" s="137"/>
      <c r="K86" s="242"/>
    </row>
    <row r="87" spans="1:11" ht="21.95" customHeight="1" x14ac:dyDescent="0.25">
      <c r="A87" s="59"/>
      <c r="B87" s="58"/>
      <c r="C87" s="58"/>
      <c r="D87" s="8"/>
      <c r="E87" s="59"/>
      <c r="F87" s="240"/>
      <c r="G87" s="241"/>
      <c r="H87" s="241"/>
      <c r="I87" s="137"/>
      <c r="J87" s="137"/>
      <c r="K87" s="242"/>
    </row>
    <row r="88" spans="1:11" ht="21.95" customHeight="1" x14ac:dyDescent="0.25">
      <c r="A88" s="59"/>
      <c r="B88" s="58"/>
      <c r="C88" s="58"/>
      <c r="D88" s="59"/>
      <c r="E88" s="59"/>
      <c r="F88" s="117"/>
      <c r="G88" s="241"/>
      <c r="H88" s="241"/>
      <c r="I88" s="137"/>
      <c r="J88" s="137"/>
      <c r="K88" s="242"/>
    </row>
    <row r="89" spans="1:11" ht="21.95" customHeight="1" x14ac:dyDescent="0.25">
      <c r="A89" s="59"/>
      <c r="B89" s="57"/>
      <c r="C89" s="58"/>
      <c r="D89" s="59"/>
      <c r="E89" s="59"/>
      <c r="F89" s="240"/>
      <c r="G89" s="241"/>
      <c r="H89" s="241"/>
      <c r="I89" s="137"/>
      <c r="J89" s="138"/>
      <c r="K89" s="242"/>
    </row>
    <row r="90" spans="1:11" ht="21.95" customHeight="1" x14ac:dyDescent="0.25">
      <c r="A90" s="59"/>
      <c r="B90" s="57"/>
      <c r="C90" s="58"/>
      <c r="D90" s="59"/>
      <c r="E90" s="59"/>
      <c r="F90" s="118"/>
      <c r="G90" s="241"/>
      <c r="H90" s="241"/>
      <c r="I90" s="137"/>
      <c r="J90" s="138"/>
      <c r="K90" s="242"/>
    </row>
    <row r="91" spans="1:11" ht="21.95" customHeight="1" x14ac:dyDescent="0.25">
      <c r="A91" s="59"/>
      <c r="B91" s="58"/>
      <c r="C91" s="58"/>
      <c r="D91" s="59"/>
      <c r="E91" s="59"/>
      <c r="F91" s="118"/>
      <c r="G91" s="241"/>
      <c r="H91" s="241"/>
      <c r="I91" s="137"/>
      <c r="J91" s="138"/>
      <c r="K91" s="242"/>
    </row>
    <row r="92" spans="1:11" ht="21.95" customHeight="1" x14ac:dyDescent="0.25">
      <c r="A92" s="59"/>
      <c r="B92" s="63"/>
      <c r="C92" s="58"/>
      <c r="D92" s="59"/>
      <c r="E92" s="59"/>
      <c r="F92" s="59"/>
      <c r="G92" s="241"/>
      <c r="H92" s="241"/>
      <c r="I92" s="137"/>
      <c r="J92" s="137"/>
      <c r="K92" s="242"/>
    </row>
    <row r="93" spans="1:11" ht="21.95" customHeight="1" x14ac:dyDescent="0.25">
      <c r="A93" s="59"/>
      <c r="B93" s="57"/>
      <c r="C93" s="57"/>
      <c r="D93" s="59"/>
      <c r="E93" s="59"/>
      <c r="F93" s="117"/>
      <c r="G93" s="243"/>
      <c r="H93" s="241"/>
      <c r="I93" s="137"/>
      <c r="J93" s="137"/>
      <c r="K93" s="242"/>
    </row>
    <row r="94" spans="1:11" ht="21.95" customHeight="1" x14ac:dyDescent="0.25">
      <c r="A94" s="59"/>
      <c r="B94" s="58"/>
      <c r="C94" s="58"/>
      <c r="D94" s="59"/>
      <c r="E94" s="59"/>
      <c r="F94" s="117"/>
      <c r="G94" s="241"/>
      <c r="H94" s="241"/>
      <c r="I94" s="137"/>
      <c r="J94" s="137"/>
      <c r="K94" s="242"/>
    </row>
    <row r="95" spans="1:11" ht="21.95" customHeight="1" x14ac:dyDescent="0.25">
      <c r="A95" s="59"/>
      <c r="B95" s="58"/>
      <c r="C95" s="58"/>
      <c r="D95" s="59"/>
      <c r="E95" s="59"/>
      <c r="F95" s="117"/>
      <c r="G95" s="241"/>
      <c r="H95" s="241"/>
      <c r="I95" s="137"/>
      <c r="J95" s="137"/>
      <c r="K95" s="242"/>
    </row>
    <row r="96" spans="1:11" ht="21.95" customHeight="1" x14ac:dyDescent="0.25">
      <c r="A96" s="59"/>
      <c r="B96" s="58"/>
      <c r="C96" s="58"/>
      <c r="D96" s="59"/>
      <c r="E96" s="59"/>
      <c r="F96" s="240"/>
      <c r="G96" s="241"/>
      <c r="H96" s="241"/>
      <c r="I96" s="137"/>
      <c r="J96" s="137"/>
      <c r="K96" s="242"/>
    </row>
    <row r="97" spans="1:11" ht="21.95" customHeight="1" x14ac:dyDescent="0.25">
      <c r="A97" s="59"/>
      <c r="B97" s="58"/>
      <c r="C97" s="102"/>
      <c r="D97" s="59"/>
      <c r="E97" s="59"/>
      <c r="F97" s="117"/>
      <c r="G97" s="241"/>
      <c r="H97" s="241"/>
      <c r="I97" s="137"/>
      <c r="J97" s="137"/>
      <c r="K97" s="242"/>
    </row>
    <row r="98" spans="1:11" ht="21.95" customHeight="1" x14ac:dyDescent="0.25">
      <c r="A98" s="59"/>
      <c r="B98" s="58"/>
      <c r="C98" s="62"/>
      <c r="D98" s="59"/>
      <c r="E98" s="59"/>
      <c r="F98" s="117"/>
      <c r="G98" s="241"/>
      <c r="H98" s="241"/>
      <c r="I98" s="137"/>
      <c r="J98" s="137"/>
      <c r="K98" s="242"/>
    </row>
    <row r="99" spans="1:11" ht="21.95" customHeight="1" x14ac:dyDescent="0.25">
      <c r="A99" s="59"/>
      <c r="B99" s="58"/>
      <c r="C99" s="63"/>
      <c r="D99" s="59"/>
      <c r="E99" s="59"/>
      <c r="F99" s="240"/>
      <c r="G99" s="241"/>
      <c r="H99" s="241"/>
      <c r="I99" s="137"/>
      <c r="J99" s="137"/>
      <c r="K99" s="242"/>
    </row>
    <row r="100" spans="1:11" ht="21.95" customHeight="1" x14ac:dyDescent="0.25">
      <c r="A100" s="59"/>
      <c r="B100" s="58"/>
      <c r="C100" s="63"/>
      <c r="D100" s="59"/>
      <c r="E100" s="59"/>
      <c r="F100" s="117"/>
      <c r="G100" s="241"/>
      <c r="H100" s="241"/>
      <c r="I100" s="137"/>
      <c r="J100" s="137"/>
      <c r="K100" s="242"/>
    </row>
    <row r="101" spans="1:11" ht="21.95" customHeight="1" x14ac:dyDescent="0.25">
      <c r="A101" s="59"/>
      <c r="B101" s="58"/>
      <c r="C101" s="63"/>
      <c r="D101" s="8"/>
      <c r="E101" s="59"/>
      <c r="F101" s="59"/>
      <c r="G101" s="241"/>
      <c r="H101" s="241"/>
      <c r="I101" s="137"/>
      <c r="J101" s="137"/>
      <c r="K101" s="242"/>
    </row>
    <row r="102" spans="1:11" ht="21.95" customHeight="1" x14ac:dyDescent="0.25">
      <c r="A102" s="59"/>
      <c r="B102" s="58"/>
      <c r="C102" s="58"/>
      <c r="D102" s="59"/>
      <c r="E102" s="59"/>
      <c r="F102" s="240"/>
      <c r="G102" s="241"/>
      <c r="H102" s="241"/>
      <c r="I102" s="137"/>
      <c r="J102" s="137"/>
      <c r="K102" s="242"/>
    </row>
    <row r="103" spans="1:11" ht="21.95" customHeight="1" x14ac:dyDescent="0.25">
      <c r="A103" s="59"/>
      <c r="B103" s="58"/>
      <c r="C103" s="58"/>
      <c r="D103" s="8"/>
      <c r="E103" s="59"/>
      <c r="F103" s="117"/>
      <c r="G103" s="241"/>
      <c r="H103" s="241"/>
      <c r="I103" s="137"/>
      <c r="J103" s="137"/>
      <c r="K103" s="242"/>
    </row>
    <row r="104" spans="1:11" ht="21.95" customHeight="1" x14ac:dyDescent="0.25">
      <c r="A104" s="59"/>
      <c r="B104" s="58"/>
      <c r="C104" s="58"/>
      <c r="D104" s="59"/>
      <c r="E104" s="59"/>
      <c r="F104" s="117"/>
      <c r="G104" s="241"/>
      <c r="H104" s="241"/>
      <c r="I104" s="137"/>
      <c r="J104" s="137"/>
      <c r="K104" s="242"/>
    </row>
    <row r="105" spans="1:11" ht="21.95" customHeight="1" x14ac:dyDescent="0.25">
      <c r="A105" s="59"/>
      <c r="B105" s="58"/>
      <c r="C105" s="58"/>
      <c r="D105" s="8"/>
      <c r="E105" s="59"/>
      <c r="F105" s="240"/>
      <c r="G105" s="241"/>
      <c r="H105" s="241"/>
      <c r="I105" s="137"/>
      <c r="J105" s="137"/>
      <c r="K105" s="242"/>
    </row>
    <row r="106" spans="1:11" ht="21.95" customHeight="1" x14ac:dyDescent="0.25">
      <c r="A106" s="59"/>
      <c r="B106" s="58"/>
      <c r="C106" s="58"/>
      <c r="D106" s="8"/>
      <c r="E106" s="59"/>
      <c r="F106" s="240"/>
      <c r="G106" s="241"/>
      <c r="H106" s="241"/>
      <c r="I106" s="137"/>
      <c r="J106" s="137"/>
      <c r="K106" s="242"/>
    </row>
    <row r="107" spans="1:11" ht="21.95" customHeight="1" x14ac:dyDescent="0.25">
      <c r="A107" s="59"/>
      <c r="B107" s="57"/>
      <c r="C107" s="57"/>
      <c r="D107" s="59"/>
      <c r="E107" s="59"/>
      <c r="F107" s="120"/>
      <c r="G107" s="241"/>
      <c r="H107" s="241"/>
      <c r="I107" s="137"/>
      <c r="J107" s="137"/>
      <c r="K107" s="242"/>
    </row>
    <row r="108" spans="1:11" ht="21.95" customHeight="1" x14ac:dyDescent="0.25">
      <c r="A108" s="59"/>
      <c r="B108" s="57"/>
      <c r="C108" s="57"/>
      <c r="D108" s="59"/>
      <c r="E108" s="59"/>
      <c r="F108" s="59"/>
      <c r="G108" s="241"/>
      <c r="H108" s="241"/>
      <c r="I108" s="137"/>
      <c r="J108" s="137"/>
      <c r="K108" s="242"/>
    </row>
    <row r="109" spans="1:11" ht="21.95" customHeight="1" x14ac:dyDescent="0.25">
      <c r="A109" s="59"/>
      <c r="B109" s="58"/>
      <c r="C109" s="58"/>
      <c r="D109" s="59"/>
      <c r="E109" s="59"/>
      <c r="F109" s="8"/>
      <c r="G109" s="241"/>
      <c r="H109" s="241"/>
      <c r="I109" s="137"/>
      <c r="J109" s="137"/>
      <c r="K109" s="242"/>
    </row>
    <row r="110" spans="1:11" ht="21.95" customHeight="1" x14ac:dyDescent="0.25">
      <c r="A110" s="59"/>
      <c r="B110" s="58"/>
      <c r="C110" s="58"/>
      <c r="D110" s="8"/>
      <c r="E110" s="59"/>
      <c r="F110" s="120"/>
      <c r="G110" s="241"/>
      <c r="H110" s="241"/>
      <c r="I110" s="137"/>
      <c r="J110" s="137"/>
      <c r="K110" s="242"/>
    </row>
    <row r="111" spans="1:11" ht="21.95" customHeight="1" x14ac:dyDescent="0.25">
      <c r="A111" s="59"/>
      <c r="B111" s="58"/>
      <c r="C111" s="58"/>
      <c r="D111" s="8"/>
      <c r="E111" s="8"/>
      <c r="F111" s="117"/>
      <c r="G111" s="243"/>
      <c r="H111" s="241"/>
      <c r="I111" s="137"/>
      <c r="J111" s="137"/>
      <c r="K111" s="242"/>
    </row>
    <row r="112" spans="1:11" ht="21.95" customHeight="1" x14ac:dyDescent="0.25">
      <c r="A112" s="59"/>
      <c r="B112" s="58"/>
      <c r="C112" s="58"/>
      <c r="D112" s="59"/>
      <c r="E112" s="8"/>
      <c r="F112" s="117"/>
      <c r="G112" s="243"/>
      <c r="H112" s="241"/>
      <c r="I112" s="137"/>
      <c r="J112" s="137"/>
      <c r="K112" s="242"/>
    </row>
    <row r="113" spans="1:11" ht="21.95" customHeight="1" x14ac:dyDescent="0.25">
      <c r="A113" s="59"/>
      <c r="B113" s="58"/>
      <c r="C113" s="58"/>
      <c r="D113" s="8"/>
      <c r="E113" s="8"/>
      <c r="F113" s="117"/>
      <c r="G113" s="243"/>
      <c r="H113" s="241"/>
      <c r="I113" s="137"/>
      <c r="J113" s="137"/>
      <c r="K113" s="242"/>
    </row>
    <row r="114" spans="1:11" ht="21.95" customHeight="1" x14ac:dyDescent="0.25">
      <c r="A114" s="59"/>
      <c r="B114" s="58"/>
      <c r="C114" s="58"/>
      <c r="D114" s="8"/>
      <c r="E114" s="8"/>
      <c r="F114" s="117"/>
      <c r="G114" s="243"/>
      <c r="H114" s="241"/>
      <c r="I114" s="137"/>
      <c r="J114" s="137"/>
      <c r="K114" s="242"/>
    </row>
    <row r="115" spans="1:11" ht="21.95" customHeight="1" x14ac:dyDescent="0.25">
      <c r="A115" s="59"/>
      <c r="B115" s="58"/>
      <c r="C115" s="58"/>
      <c r="D115" s="8"/>
      <c r="E115" s="8"/>
      <c r="F115" s="117"/>
      <c r="G115" s="243"/>
      <c r="H115" s="241"/>
      <c r="I115" s="137"/>
      <c r="J115" s="137"/>
      <c r="K115" s="242"/>
    </row>
    <row r="116" spans="1:11" ht="21.95" customHeight="1" x14ac:dyDescent="0.25">
      <c r="A116" s="59"/>
      <c r="B116" s="57"/>
      <c r="C116" s="58"/>
      <c r="D116" s="59"/>
      <c r="E116" s="59"/>
      <c r="F116" s="117"/>
      <c r="G116" s="241"/>
      <c r="H116" s="241"/>
      <c r="I116" s="137"/>
      <c r="J116" s="137"/>
      <c r="K116" s="242"/>
    </row>
    <row r="117" spans="1:11" ht="21.95" customHeight="1" x14ac:dyDescent="0.25">
      <c r="A117" s="59"/>
      <c r="B117" s="58"/>
      <c r="C117" s="98"/>
      <c r="D117" s="8"/>
      <c r="E117" s="59"/>
      <c r="F117" s="120"/>
      <c r="G117" s="241"/>
      <c r="H117" s="241"/>
      <c r="I117" s="137"/>
      <c r="J117" s="137"/>
      <c r="K117" s="242"/>
    </row>
    <row r="118" spans="1:11" ht="21.95" customHeight="1" x14ac:dyDescent="0.25">
      <c r="A118" s="59"/>
      <c r="B118" s="58"/>
      <c r="C118" s="58"/>
      <c r="D118" s="59"/>
      <c r="E118" s="59"/>
      <c r="F118" s="240"/>
      <c r="G118" s="241"/>
      <c r="H118" s="241"/>
      <c r="I118" s="137"/>
      <c r="J118" s="137"/>
      <c r="K118" s="242"/>
    </row>
    <row r="119" spans="1:11" ht="21.95" customHeight="1" x14ac:dyDescent="0.25">
      <c r="A119" s="59"/>
      <c r="B119" s="58"/>
      <c r="C119" s="58"/>
      <c r="D119" s="8"/>
      <c r="E119" s="59"/>
      <c r="F119" s="240"/>
      <c r="G119" s="241"/>
      <c r="H119" s="241"/>
      <c r="I119" s="137"/>
      <c r="J119" s="137"/>
      <c r="K119" s="242"/>
    </row>
    <row r="120" spans="1:11" ht="21.95" customHeight="1" x14ac:dyDescent="0.25">
      <c r="A120" s="59"/>
      <c r="B120" s="58"/>
      <c r="C120" s="58"/>
      <c r="D120" s="59"/>
      <c r="E120" s="59"/>
      <c r="F120" s="240"/>
      <c r="G120" s="241"/>
      <c r="H120" s="241"/>
      <c r="I120" s="137"/>
      <c r="J120" s="137"/>
      <c r="K120" s="242"/>
    </row>
    <row r="121" spans="1:11" ht="21.95" customHeight="1" x14ac:dyDescent="0.25">
      <c r="A121" s="59"/>
      <c r="B121" s="57"/>
      <c r="C121" s="57"/>
      <c r="D121" s="59"/>
      <c r="E121" s="59"/>
      <c r="F121" s="240"/>
      <c r="G121" s="241"/>
      <c r="H121" s="241"/>
      <c r="I121" s="137"/>
      <c r="J121" s="137"/>
      <c r="K121" s="242"/>
    </row>
    <row r="122" spans="1:11" ht="21.95" customHeight="1" x14ac:dyDescent="0.25">
      <c r="A122" s="59"/>
      <c r="B122" s="58"/>
      <c r="C122" s="58"/>
      <c r="D122" s="8"/>
      <c r="E122" s="59"/>
      <c r="F122" s="59"/>
      <c r="G122" s="241"/>
      <c r="H122" s="241"/>
      <c r="I122" s="137"/>
      <c r="J122" s="137"/>
      <c r="K122" s="242"/>
    </row>
    <row r="123" spans="1:11" ht="21.95" customHeight="1" x14ac:dyDescent="0.25">
      <c r="A123" s="59"/>
      <c r="B123" s="57"/>
      <c r="C123" s="57"/>
      <c r="D123" s="59"/>
      <c r="E123" s="59"/>
      <c r="F123" s="117"/>
      <c r="G123" s="243"/>
      <c r="H123" s="241"/>
      <c r="I123" s="137"/>
      <c r="J123" s="137"/>
      <c r="K123" s="242"/>
    </row>
    <row r="124" spans="1:11" ht="21.95" customHeight="1" x14ac:dyDescent="0.25">
      <c r="A124" s="59"/>
      <c r="B124" s="57"/>
      <c r="C124" s="57"/>
      <c r="D124" s="59"/>
      <c r="E124" s="59"/>
      <c r="F124" s="117"/>
      <c r="G124" s="243"/>
      <c r="H124" s="241"/>
      <c r="I124" s="137"/>
      <c r="J124" s="137"/>
      <c r="K124" s="242"/>
    </row>
    <row r="125" spans="1:11" ht="21.95" customHeight="1" x14ac:dyDescent="0.25">
      <c r="A125" s="59"/>
      <c r="B125" s="62"/>
      <c r="C125" s="62"/>
      <c r="D125" s="59"/>
      <c r="E125" s="59"/>
      <c r="F125" s="117"/>
      <c r="G125" s="241"/>
      <c r="H125" s="241"/>
      <c r="I125" s="137"/>
      <c r="J125" s="137"/>
      <c r="K125" s="242"/>
    </row>
    <row r="126" spans="1:11" ht="21.95" customHeight="1" x14ac:dyDescent="0.25">
      <c r="A126" s="59"/>
      <c r="B126" s="62"/>
      <c r="C126" s="62"/>
      <c r="D126" s="59"/>
      <c r="E126" s="59"/>
      <c r="F126" s="117"/>
      <c r="G126" s="241"/>
      <c r="H126" s="241"/>
      <c r="I126" s="137"/>
      <c r="J126" s="137"/>
      <c r="K126" s="242"/>
    </row>
    <row r="127" spans="1:11" ht="21.95" customHeight="1" x14ac:dyDescent="0.25">
      <c r="A127" s="59"/>
      <c r="B127" s="62"/>
      <c r="C127" s="102"/>
      <c r="D127" s="59"/>
      <c r="E127" s="59"/>
      <c r="F127" s="117"/>
      <c r="G127" s="241"/>
      <c r="H127" s="241"/>
      <c r="I127" s="137"/>
      <c r="J127" s="137"/>
      <c r="K127" s="242"/>
    </row>
    <row r="128" spans="1:11" ht="21.95" customHeight="1" x14ac:dyDescent="0.25">
      <c r="A128" s="59"/>
      <c r="B128" s="58"/>
      <c r="C128" s="58"/>
      <c r="D128" s="59"/>
      <c r="E128" s="59"/>
      <c r="F128" s="240"/>
      <c r="G128" s="241"/>
      <c r="H128" s="241"/>
      <c r="I128" s="137"/>
      <c r="J128" s="137"/>
      <c r="K128" s="242"/>
    </row>
    <row r="129" spans="1:11" ht="21.95" customHeight="1" x14ac:dyDescent="0.25">
      <c r="A129" s="59"/>
      <c r="B129" s="63"/>
      <c r="C129" s="58"/>
      <c r="D129" s="59"/>
      <c r="E129" s="59"/>
      <c r="F129" s="117"/>
      <c r="G129" s="241"/>
      <c r="H129" s="241"/>
      <c r="I129" s="137"/>
      <c r="J129" s="137"/>
      <c r="K129" s="242"/>
    </row>
    <row r="130" spans="1:11" ht="21.95" customHeight="1" x14ac:dyDescent="0.25">
      <c r="A130" s="59"/>
      <c r="B130" s="58"/>
      <c r="C130" s="58"/>
      <c r="D130" s="59"/>
      <c r="E130" s="126"/>
      <c r="F130" s="124"/>
      <c r="G130" s="244"/>
      <c r="H130" s="241"/>
      <c r="I130" s="137"/>
      <c r="J130" s="137"/>
      <c r="K130" s="242"/>
    </row>
    <row r="131" spans="1:11" ht="21.95" customHeight="1" x14ac:dyDescent="0.25">
      <c r="A131" s="59"/>
      <c r="B131" s="57"/>
      <c r="C131" s="62"/>
      <c r="D131" s="59"/>
      <c r="E131" s="59"/>
      <c r="F131" s="240"/>
      <c r="G131" s="243"/>
      <c r="H131" s="241"/>
      <c r="I131" s="137"/>
      <c r="J131" s="137"/>
      <c r="K131" s="242"/>
    </row>
    <row r="132" spans="1:11" ht="21.95" customHeight="1" x14ac:dyDescent="0.25">
      <c r="A132" s="59"/>
      <c r="B132" s="57"/>
      <c r="C132" s="62"/>
      <c r="D132" s="59"/>
      <c r="E132" s="59"/>
      <c r="F132" s="240"/>
      <c r="G132" s="243"/>
      <c r="H132" s="241"/>
      <c r="I132" s="137"/>
      <c r="J132" s="137"/>
      <c r="K132" s="242"/>
    </row>
    <row r="133" spans="1:11" ht="21.95" customHeight="1" x14ac:dyDescent="0.25">
      <c r="A133" s="59"/>
      <c r="B133" s="57"/>
      <c r="C133" s="62"/>
      <c r="D133" s="59"/>
      <c r="E133" s="126"/>
      <c r="F133" s="126"/>
      <c r="G133" s="243"/>
      <c r="H133" s="241"/>
      <c r="I133" s="137"/>
      <c r="J133" s="137"/>
      <c r="K133" s="242"/>
    </row>
    <row r="134" spans="1:11" ht="21.95" customHeight="1" x14ac:dyDescent="0.25">
      <c r="A134" s="59"/>
      <c r="B134" s="58"/>
      <c r="C134" s="58"/>
      <c r="D134" s="59"/>
      <c r="E134" s="59"/>
      <c r="F134" s="117"/>
      <c r="G134" s="241"/>
      <c r="H134" s="241"/>
      <c r="I134" s="137"/>
      <c r="J134" s="137"/>
      <c r="K134" s="242"/>
    </row>
    <row r="135" spans="1:11" ht="21.95" customHeight="1" x14ac:dyDescent="0.25">
      <c r="A135" s="59"/>
      <c r="B135" s="57"/>
      <c r="C135" s="57"/>
      <c r="D135" s="59"/>
      <c r="E135" s="126"/>
      <c r="F135" s="117"/>
      <c r="G135" s="243"/>
      <c r="H135" s="243"/>
      <c r="I135" s="137"/>
      <c r="J135" s="137"/>
      <c r="K135" s="242"/>
    </row>
    <row r="136" spans="1:11" ht="21.95" customHeight="1" x14ac:dyDescent="0.25">
      <c r="A136" s="59"/>
      <c r="B136" s="57"/>
      <c r="C136" s="57"/>
      <c r="D136" s="59"/>
      <c r="E136" s="126"/>
      <c r="F136" s="117"/>
      <c r="G136" s="241"/>
      <c r="H136" s="243"/>
      <c r="I136" s="137"/>
      <c r="J136" s="137"/>
      <c r="K136" s="242"/>
    </row>
    <row r="137" spans="1:11" ht="21.95" customHeight="1" x14ac:dyDescent="0.25">
      <c r="A137" s="59"/>
      <c r="B137" s="62"/>
      <c r="C137" s="58"/>
      <c r="D137" s="59"/>
      <c r="E137" s="126"/>
      <c r="F137" s="117"/>
      <c r="G137" s="241"/>
      <c r="H137" s="241"/>
      <c r="I137" s="137"/>
      <c r="J137" s="137"/>
      <c r="K137" s="242"/>
    </row>
    <row r="138" spans="1:11" ht="21.95" customHeight="1" x14ac:dyDescent="0.25">
      <c r="A138" s="59"/>
      <c r="B138" s="57"/>
      <c r="C138" s="57"/>
      <c r="D138" s="59"/>
      <c r="E138" s="126"/>
      <c r="F138" s="117"/>
      <c r="G138" s="241"/>
      <c r="H138" s="241"/>
      <c r="I138" s="137"/>
      <c r="J138" s="137"/>
      <c r="K138" s="242"/>
    </row>
    <row r="139" spans="1:11" ht="21.95" customHeight="1" x14ac:dyDescent="0.25">
      <c r="A139" s="59"/>
      <c r="B139" s="99"/>
      <c r="C139" s="57"/>
      <c r="D139" s="59"/>
      <c r="E139" s="59"/>
      <c r="F139" s="117"/>
      <c r="G139" s="241"/>
      <c r="H139" s="241"/>
      <c r="I139" s="137"/>
      <c r="J139" s="137"/>
      <c r="K139" s="242"/>
    </row>
    <row r="140" spans="1:11" ht="21.95" customHeight="1" x14ac:dyDescent="0.25">
      <c r="A140" s="59"/>
      <c r="B140" s="58"/>
      <c r="C140" s="58"/>
      <c r="D140" s="59"/>
      <c r="E140" s="59"/>
      <c r="F140" s="117"/>
      <c r="G140" s="241"/>
      <c r="H140" s="241"/>
      <c r="I140" s="137"/>
      <c r="J140" s="137"/>
      <c r="K140" s="242"/>
    </row>
    <row r="141" spans="1:11" ht="21.95" customHeight="1" x14ac:dyDescent="0.25">
      <c r="A141" s="59"/>
      <c r="B141" s="57"/>
      <c r="C141" s="89"/>
      <c r="D141" s="59"/>
      <c r="E141" s="59"/>
      <c r="F141" s="240"/>
      <c r="G141" s="243"/>
      <c r="H141" s="241"/>
      <c r="I141" s="137"/>
      <c r="J141" s="137"/>
      <c r="K141" s="242"/>
    </row>
    <row r="142" spans="1:11" ht="21.95" customHeight="1" x14ac:dyDescent="0.25">
      <c r="A142" s="59"/>
      <c r="B142" s="58"/>
      <c r="C142" s="89"/>
      <c r="D142" s="59"/>
      <c r="E142" s="59"/>
      <c r="F142" s="240"/>
      <c r="G142" s="243"/>
      <c r="H142" s="241"/>
      <c r="I142" s="137"/>
      <c r="J142" s="137"/>
      <c r="K142" s="242"/>
    </row>
    <row r="143" spans="1:11" ht="21.95" customHeight="1" x14ac:dyDescent="0.25">
      <c r="A143" s="59"/>
      <c r="B143" s="58"/>
      <c r="C143" s="89"/>
      <c r="D143" s="59"/>
      <c r="E143" s="59"/>
      <c r="F143" s="240"/>
      <c r="G143" s="243"/>
      <c r="H143" s="241"/>
      <c r="I143" s="137"/>
      <c r="J143" s="137"/>
      <c r="K143" s="242"/>
    </row>
    <row r="144" spans="1:11" ht="21.95" customHeight="1" x14ac:dyDescent="0.25">
      <c r="A144" s="59"/>
      <c r="B144" s="58"/>
      <c r="C144" s="58"/>
      <c r="D144" s="59"/>
      <c r="E144" s="59"/>
      <c r="F144" s="240"/>
      <c r="G144" s="243"/>
      <c r="H144" s="241"/>
      <c r="I144" s="137"/>
      <c r="J144" s="137"/>
      <c r="K144" s="242"/>
    </row>
    <row r="145" spans="1:11" ht="21.95" customHeight="1" x14ac:dyDescent="0.25">
      <c r="A145" s="59"/>
      <c r="B145" s="58"/>
      <c r="C145" s="58"/>
      <c r="D145" s="59"/>
      <c r="E145" s="59"/>
      <c r="F145" s="240"/>
      <c r="G145" s="241"/>
      <c r="H145" s="241"/>
      <c r="I145" s="137"/>
      <c r="J145" s="137"/>
      <c r="K145" s="242"/>
    </row>
    <row r="146" spans="1:11" ht="21.95" customHeight="1" x14ac:dyDescent="0.25">
      <c r="A146" s="59"/>
      <c r="B146" s="62"/>
      <c r="C146" s="57"/>
      <c r="D146" s="59"/>
      <c r="E146" s="127"/>
      <c r="F146" s="124"/>
      <c r="G146" s="241"/>
      <c r="H146" s="241"/>
      <c r="I146" s="137"/>
      <c r="J146" s="137"/>
      <c r="K146" s="242"/>
    </row>
    <row r="147" spans="1:11" ht="21.95" customHeight="1" x14ac:dyDescent="0.25">
      <c r="A147" s="59"/>
      <c r="B147" s="128"/>
      <c r="C147" s="128"/>
      <c r="D147" s="122"/>
      <c r="E147" s="122"/>
      <c r="F147" s="124"/>
      <c r="G147" s="245"/>
      <c r="H147" s="241"/>
      <c r="I147" s="137"/>
      <c r="J147" s="137"/>
      <c r="K147" s="242"/>
    </row>
    <row r="148" spans="1:11" ht="21.95" customHeight="1" x14ac:dyDescent="0.25">
      <c r="A148" s="59"/>
      <c r="B148" s="57"/>
      <c r="C148" s="89"/>
      <c r="D148" s="59"/>
      <c r="E148" s="59"/>
      <c r="F148" s="240"/>
      <c r="G148" s="243"/>
      <c r="H148" s="241"/>
      <c r="I148" s="137"/>
      <c r="J148" s="137"/>
      <c r="K148" s="242"/>
    </row>
    <row r="149" spans="1:11" ht="21.95" customHeight="1" x14ac:dyDescent="0.25">
      <c r="A149" s="59"/>
      <c r="B149" s="58"/>
      <c r="C149" s="125"/>
      <c r="D149" s="59"/>
      <c r="E149" s="59"/>
      <c r="F149" s="240"/>
      <c r="G149" s="243"/>
      <c r="H149" s="241"/>
      <c r="I149" s="137"/>
      <c r="J149" s="137"/>
      <c r="K149" s="242"/>
    </row>
    <row r="150" spans="1:11" ht="21.95" customHeight="1" x14ac:dyDescent="0.25">
      <c r="A150" s="59"/>
      <c r="B150" s="58"/>
      <c r="C150" s="89"/>
      <c r="D150" s="59"/>
      <c r="E150" s="59"/>
      <c r="F150" s="240"/>
      <c r="G150" s="243"/>
      <c r="H150" s="241"/>
      <c r="I150" s="137"/>
      <c r="J150" s="137"/>
      <c r="K150" s="242"/>
    </row>
    <row r="151" spans="1:11" ht="21.95" customHeight="1" x14ac:dyDescent="0.25">
      <c r="A151" s="59"/>
      <c r="B151" s="58"/>
      <c r="C151" s="58"/>
      <c r="D151" s="246"/>
      <c r="E151" s="101"/>
      <c r="F151" s="240"/>
      <c r="G151" s="245"/>
      <c r="H151" s="241"/>
      <c r="I151" s="137"/>
      <c r="J151" s="137"/>
      <c r="K151" s="242"/>
    </row>
    <row r="152" spans="1:11" ht="21.95" customHeight="1" x14ac:dyDescent="0.25">
      <c r="A152" s="59"/>
      <c r="B152" s="57"/>
      <c r="C152" s="58"/>
      <c r="D152" s="246"/>
      <c r="E152" s="126"/>
      <c r="F152" s="240"/>
      <c r="G152" s="243"/>
      <c r="H152" s="241"/>
      <c r="I152" s="137"/>
      <c r="J152" s="137"/>
      <c r="K152" s="242"/>
    </row>
    <row r="153" spans="1:11" ht="21.95" customHeight="1" x14ac:dyDescent="0.25">
      <c r="A153" s="59"/>
      <c r="B153" s="58"/>
      <c r="C153" s="58"/>
      <c r="D153" s="59"/>
      <c r="E153" s="59"/>
      <c r="F153" s="240"/>
      <c r="G153" s="241"/>
      <c r="H153" s="241"/>
      <c r="I153" s="137"/>
      <c r="J153" s="137"/>
      <c r="K153" s="242"/>
    </row>
    <row r="154" spans="1:11" s="25" customFormat="1" ht="21.95" customHeight="1" x14ac:dyDescent="0.25">
      <c r="A154" s="211"/>
      <c r="B154" s="210"/>
      <c r="C154" s="210"/>
      <c r="D154" s="211"/>
      <c r="E154" s="211"/>
      <c r="F154" s="255"/>
      <c r="G154" s="257"/>
      <c r="H154" s="257"/>
      <c r="I154" s="258"/>
      <c r="J154" s="258"/>
      <c r="K154" s="259"/>
    </row>
    <row r="155" spans="1:11" ht="21.95" customHeight="1" x14ac:dyDescent="0.25">
      <c r="A155" s="59"/>
      <c r="B155" s="58"/>
      <c r="C155" s="99"/>
      <c r="D155" s="59"/>
      <c r="E155" s="127"/>
      <c r="F155" s="126"/>
      <c r="G155" s="241"/>
      <c r="H155" s="241"/>
      <c r="I155" s="137"/>
      <c r="J155" s="137"/>
      <c r="K155" s="242"/>
    </row>
    <row r="156" spans="1:11" ht="21.95" customHeight="1" x14ac:dyDescent="0.25">
      <c r="A156" s="59"/>
      <c r="B156" s="58"/>
      <c r="C156" s="58"/>
      <c r="D156" s="59"/>
      <c r="E156" s="127"/>
      <c r="F156" s="126"/>
      <c r="G156" s="243"/>
      <c r="H156" s="241"/>
      <c r="I156" s="137"/>
      <c r="J156" s="137"/>
      <c r="K156" s="242"/>
    </row>
    <row r="157" spans="1:11" ht="21.95" customHeight="1" x14ac:dyDescent="0.25">
      <c r="A157" s="59"/>
      <c r="B157" s="58"/>
      <c r="C157" s="99"/>
      <c r="D157" s="59"/>
      <c r="E157" s="127"/>
      <c r="F157" s="126"/>
      <c r="G157" s="243"/>
      <c r="H157" s="241"/>
      <c r="I157" s="137"/>
      <c r="J157" s="137"/>
      <c r="K157" s="242"/>
    </row>
    <row r="158" spans="1:11" ht="21.95" customHeight="1" x14ac:dyDescent="0.25">
      <c r="A158" s="59"/>
      <c r="B158" s="58"/>
      <c r="C158" s="99"/>
      <c r="D158" s="59"/>
      <c r="E158" s="127"/>
      <c r="F158" s="124"/>
      <c r="G158" s="241"/>
      <c r="H158" s="241"/>
      <c r="I158" s="137"/>
      <c r="J158" s="137"/>
      <c r="K158" s="242"/>
    </row>
    <row r="159" spans="1:11" ht="21.95" customHeight="1" x14ac:dyDescent="0.25">
      <c r="A159" s="59"/>
      <c r="B159" s="57"/>
      <c r="C159" s="99"/>
      <c r="D159" s="59"/>
      <c r="E159" s="127"/>
      <c r="F159" s="124"/>
      <c r="G159" s="243"/>
      <c r="H159" s="241"/>
      <c r="I159" s="137"/>
      <c r="J159" s="137"/>
      <c r="K159" s="242"/>
    </row>
    <row r="160" spans="1:11" ht="21.95" customHeight="1" x14ac:dyDescent="0.25">
      <c r="A160" s="59"/>
      <c r="B160" s="58"/>
      <c r="C160" s="99"/>
      <c r="D160" s="59"/>
      <c r="E160" s="127"/>
      <c r="F160" s="124"/>
      <c r="G160" s="243"/>
      <c r="H160" s="241"/>
      <c r="I160" s="137"/>
      <c r="J160" s="137"/>
      <c r="K160" s="242"/>
    </row>
    <row r="161" spans="1:11" s="25" customFormat="1" ht="21.95" customHeight="1" x14ac:dyDescent="0.25">
      <c r="A161" s="211"/>
      <c r="B161" s="210"/>
      <c r="C161" s="252"/>
      <c r="D161" s="253"/>
      <c r="E161" s="254"/>
      <c r="F161" s="255"/>
      <c r="G161" s="256"/>
      <c r="H161" s="257"/>
      <c r="I161" s="258"/>
      <c r="J161" s="258"/>
      <c r="K161" s="259"/>
    </row>
    <row r="162" spans="1:11" ht="21.95" customHeight="1" x14ac:dyDescent="0.25">
      <c r="A162" s="59"/>
      <c r="B162" s="58"/>
      <c r="C162" s="99"/>
      <c r="D162" s="59"/>
      <c r="E162" s="59"/>
      <c r="F162" s="59"/>
      <c r="G162" s="241"/>
      <c r="H162" s="241"/>
      <c r="I162" s="137"/>
      <c r="J162" s="137"/>
      <c r="K162" s="242"/>
    </row>
    <row r="163" spans="1:11" ht="21.95" customHeight="1" x14ac:dyDescent="0.25">
      <c r="A163" s="59"/>
      <c r="B163" s="57"/>
      <c r="C163" s="99"/>
      <c r="D163" s="59"/>
      <c r="E163" s="59"/>
      <c r="F163" s="59"/>
      <c r="G163" s="241"/>
      <c r="H163" s="241"/>
      <c r="I163" s="137"/>
      <c r="J163" s="137"/>
      <c r="K163" s="242"/>
    </row>
    <row r="164" spans="1:11" ht="21.95" customHeight="1" x14ac:dyDescent="0.25">
      <c r="A164" s="59"/>
      <c r="B164" s="58"/>
      <c r="C164" s="99"/>
      <c r="D164" s="59"/>
      <c r="E164" s="127"/>
      <c r="F164" s="124"/>
      <c r="G164" s="243"/>
      <c r="H164" s="241"/>
      <c r="I164" s="137"/>
      <c r="J164" s="137"/>
      <c r="K164" s="242"/>
    </row>
    <row r="165" spans="1:11" ht="21.95" customHeight="1" x14ac:dyDescent="0.25">
      <c r="A165" s="59"/>
      <c r="B165" s="58"/>
      <c r="C165" s="99"/>
      <c r="D165" s="59"/>
      <c r="E165" s="127"/>
      <c r="F165" s="126"/>
      <c r="G165" s="243"/>
      <c r="H165" s="241"/>
      <c r="I165" s="137"/>
      <c r="J165" s="137"/>
      <c r="K165" s="242"/>
    </row>
    <row r="166" spans="1:11" ht="21.95" customHeight="1" x14ac:dyDescent="0.25">
      <c r="A166" s="59"/>
      <c r="B166" s="57"/>
      <c r="C166" s="99"/>
      <c r="D166" s="59"/>
      <c r="E166" s="127"/>
      <c r="F166" s="126"/>
      <c r="G166" s="243"/>
      <c r="H166" s="241"/>
      <c r="I166" s="137"/>
      <c r="J166" s="137"/>
      <c r="K166" s="242"/>
    </row>
    <row r="167" spans="1:11" ht="21.95" customHeight="1" x14ac:dyDescent="0.25">
      <c r="A167" s="59"/>
      <c r="B167" s="128"/>
      <c r="C167" s="99"/>
      <c r="D167" s="122"/>
      <c r="E167" s="122"/>
      <c r="F167" s="129"/>
      <c r="G167" s="245"/>
      <c r="H167" s="241"/>
      <c r="I167" s="137"/>
      <c r="J167" s="137"/>
      <c r="K167" s="242"/>
    </row>
    <row r="168" spans="1:11" ht="21.95" customHeight="1" x14ac:dyDescent="0.25">
      <c r="A168" s="59"/>
      <c r="B168" s="62"/>
      <c r="C168" s="99"/>
      <c r="D168" s="59"/>
      <c r="E168" s="59"/>
      <c r="F168" s="126"/>
      <c r="G168" s="243"/>
      <c r="H168" s="241"/>
      <c r="I168" s="137"/>
      <c r="J168" s="137"/>
      <c r="K168" s="242"/>
    </row>
    <row r="169" spans="1:11" ht="21.95" customHeight="1" x14ac:dyDescent="0.25">
      <c r="A169" s="59"/>
      <c r="B169" s="58"/>
      <c r="C169" s="58"/>
      <c r="D169" s="59"/>
      <c r="E169" s="59"/>
      <c r="F169" s="124"/>
      <c r="G169" s="243"/>
      <c r="H169" s="241"/>
      <c r="I169" s="137"/>
      <c r="J169" s="137"/>
      <c r="K169" s="242"/>
    </row>
    <row r="170" spans="1:11" ht="21.95" customHeight="1" x14ac:dyDescent="0.25">
      <c r="A170" s="59"/>
      <c r="B170" s="58"/>
      <c r="C170" s="58"/>
      <c r="D170" s="59"/>
      <c r="E170" s="59"/>
      <c r="F170" s="124"/>
      <c r="G170" s="243"/>
      <c r="H170" s="241"/>
      <c r="I170" s="137"/>
      <c r="J170" s="137"/>
      <c r="K170" s="242"/>
    </row>
    <row r="171" spans="1:11" ht="21.95" customHeight="1" x14ac:dyDescent="0.25">
      <c r="A171" s="59"/>
      <c r="B171" s="57"/>
      <c r="C171" s="58"/>
      <c r="D171" s="59"/>
      <c r="E171" s="59"/>
      <c r="F171" s="124"/>
      <c r="G171" s="241"/>
      <c r="H171" s="241"/>
      <c r="I171" s="137"/>
      <c r="J171" s="137"/>
      <c r="K171" s="242"/>
    </row>
    <row r="172" spans="1:11" ht="21.95" customHeight="1" x14ac:dyDescent="0.25">
      <c r="A172" s="59"/>
      <c r="B172" s="58"/>
      <c r="C172" s="58"/>
      <c r="D172" s="59"/>
      <c r="E172" s="59"/>
      <c r="F172" s="130"/>
      <c r="G172" s="241"/>
      <c r="H172" s="241"/>
      <c r="I172" s="137"/>
      <c r="J172" s="137"/>
      <c r="K172" s="242"/>
    </row>
    <row r="173" spans="1:11" ht="21.95" customHeight="1" x14ac:dyDescent="0.25">
      <c r="A173" s="59"/>
      <c r="B173" s="58"/>
      <c r="C173" s="58"/>
      <c r="D173" s="59"/>
      <c r="E173" s="59"/>
      <c r="F173" s="130"/>
      <c r="G173" s="241"/>
      <c r="H173" s="241"/>
      <c r="I173" s="137"/>
      <c r="J173" s="137"/>
      <c r="K173" s="242"/>
    </row>
    <row r="174" spans="1:11" ht="21.95" customHeight="1" x14ac:dyDescent="0.25">
      <c r="A174" s="59"/>
      <c r="B174" s="58"/>
      <c r="C174" s="58"/>
      <c r="D174" s="59"/>
      <c r="E174" s="59"/>
      <c r="F174" s="130"/>
      <c r="G174" s="241"/>
      <c r="H174" s="241"/>
      <c r="I174" s="137"/>
      <c r="J174" s="137"/>
      <c r="K174" s="242"/>
    </row>
    <row r="175" spans="1:11" ht="21.95" customHeight="1" x14ac:dyDescent="0.25">
      <c r="A175" s="59"/>
      <c r="B175" s="58"/>
      <c r="C175" s="58"/>
      <c r="D175" s="59"/>
      <c r="E175" s="59"/>
      <c r="F175" s="59"/>
      <c r="G175" s="241"/>
      <c r="H175" s="241"/>
      <c r="I175" s="137"/>
      <c r="J175" s="137"/>
      <c r="K175" s="242"/>
    </row>
    <row r="176" spans="1:11" ht="21.95" customHeight="1" x14ac:dyDescent="0.25">
      <c r="A176" s="59"/>
      <c r="B176" s="58"/>
      <c r="C176" s="58"/>
      <c r="D176" s="59"/>
      <c r="E176" s="59"/>
      <c r="F176" s="59"/>
      <c r="G176" s="243"/>
      <c r="H176" s="241"/>
      <c r="I176" s="137"/>
      <c r="J176" s="137"/>
      <c r="K176" s="242"/>
    </row>
    <row r="177" spans="1:11" ht="21.95" customHeight="1" x14ac:dyDescent="0.25">
      <c r="A177" s="59"/>
      <c r="B177" s="58"/>
      <c r="C177" s="58"/>
      <c r="D177" s="59"/>
      <c r="E177" s="59"/>
      <c r="F177" s="59"/>
      <c r="G177" s="243"/>
      <c r="H177" s="241"/>
      <c r="I177" s="137"/>
      <c r="J177" s="137"/>
      <c r="K177" s="242"/>
    </row>
    <row r="178" spans="1:11" ht="21.95" customHeight="1" x14ac:dyDescent="0.25">
      <c r="A178" s="59"/>
      <c r="B178" s="58"/>
      <c r="C178" s="58"/>
      <c r="D178" s="59"/>
      <c r="E178" s="59"/>
      <c r="F178" s="59"/>
      <c r="G178" s="243"/>
      <c r="H178" s="241"/>
      <c r="I178" s="137"/>
      <c r="J178" s="137"/>
      <c r="K178" s="242"/>
    </row>
    <row r="179" spans="1:11" ht="21.95" customHeight="1" x14ac:dyDescent="0.25">
      <c r="A179" s="59"/>
      <c r="B179" s="63"/>
      <c r="C179" s="58"/>
      <c r="D179" s="59"/>
      <c r="E179" s="59"/>
      <c r="F179" s="59"/>
      <c r="G179" s="247"/>
      <c r="H179" s="241"/>
      <c r="I179" s="137"/>
      <c r="J179" s="137"/>
      <c r="K179" s="242"/>
    </row>
    <row r="180" spans="1:11" ht="21.95" customHeight="1" x14ac:dyDescent="0.25">
      <c r="A180" s="59"/>
      <c r="B180" s="57"/>
      <c r="C180" s="58"/>
      <c r="D180" s="59"/>
      <c r="E180" s="59"/>
      <c r="F180" s="59"/>
      <c r="G180" s="243"/>
      <c r="H180" s="241"/>
      <c r="I180" s="137"/>
      <c r="J180" s="137"/>
      <c r="K180" s="242"/>
    </row>
    <row r="181" spans="1:11" ht="21.95" customHeight="1" x14ac:dyDescent="0.25">
      <c r="A181" s="59"/>
      <c r="B181" s="58"/>
      <c r="C181" s="58"/>
      <c r="D181" s="59"/>
      <c r="E181" s="59"/>
      <c r="F181" s="118"/>
      <c r="G181" s="243"/>
      <c r="H181" s="241"/>
      <c r="I181" s="137"/>
      <c r="J181" s="137"/>
      <c r="K181" s="242"/>
    </row>
    <row r="182" spans="1:11" ht="21.95" customHeight="1" x14ac:dyDescent="0.25">
      <c r="A182" s="59"/>
      <c r="B182" s="58"/>
      <c r="C182" s="58"/>
      <c r="D182" s="122"/>
      <c r="E182" s="127"/>
      <c r="F182" s="126"/>
      <c r="G182" s="243"/>
      <c r="H182" s="241"/>
      <c r="I182" s="137"/>
      <c r="J182" s="137"/>
      <c r="K182" s="242"/>
    </row>
    <row r="183" spans="1:11" ht="21.95" customHeight="1" x14ac:dyDescent="0.25">
      <c r="A183" s="59"/>
      <c r="B183" s="58"/>
      <c r="C183" s="131"/>
      <c r="D183" s="59"/>
      <c r="E183" s="59"/>
      <c r="F183" s="118"/>
      <c r="G183" s="241"/>
      <c r="H183" s="241"/>
      <c r="I183" s="137"/>
      <c r="J183" s="137"/>
      <c r="K183" s="242"/>
    </row>
    <row r="184" spans="1:11" ht="21.95" customHeight="1" x14ac:dyDescent="0.25">
      <c r="A184" s="59"/>
      <c r="B184" s="58"/>
      <c r="C184" s="58"/>
      <c r="D184" s="59"/>
      <c r="E184" s="59"/>
      <c r="F184" s="240"/>
      <c r="G184" s="243"/>
      <c r="H184" s="241"/>
      <c r="I184" s="137"/>
      <c r="J184" s="137"/>
      <c r="K184" s="242"/>
    </row>
    <row r="185" spans="1:11" ht="21.95" customHeight="1" x14ac:dyDescent="0.25">
      <c r="A185" s="59"/>
      <c r="B185" s="58"/>
      <c r="C185" s="58"/>
      <c r="D185" s="59"/>
      <c r="E185" s="59"/>
      <c r="F185" s="59"/>
      <c r="G185" s="241"/>
      <c r="H185" s="241"/>
      <c r="I185" s="137"/>
      <c r="J185" s="137"/>
      <c r="K185" s="242"/>
    </row>
    <row r="186" spans="1:11" ht="21.95" customHeight="1" x14ac:dyDescent="0.25">
      <c r="A186" s="59"/>
      <c r="B186" s="57"/>
      <c r="C186" s="89"/>
      <c r="D186" s="59"/>
      <c r="E186" s="59"/>
      <c r="F186" s="59"/>
      <c r="G186" s="243"/>
      <c r="H186" s="241"/>
      <c r="I186" s="137"/>
      <c r="J186" s="137"/>
      <c r="K186" s="242"/>
    </row>
    <row r="187" spans="1:11" ht="21.95" customHeight="1" x14ac:dyDescent="0.25">
      <c r="A187" s="59"/>
      <c r="B187" s="57"/>
      <c r="C187" s="89"/>
      <c r="D187" s="59"/>
      <c r="E187" s="59"/>
      <c r="F187" s="240"/>
      <c r="G187" s="243"/>
      <c r="H187" s="241"/>
      <c r="I187" s="137"/>
      <c r="J187" s="137"/>
      <c r="K187" s="242"/>
    </row>
    <row r="188" spans="1:11" ht="21.95" customHeight="1" x14ac:dyDescent="0.25">
      <c r="A188" s="59"/>
      <c r="B188" s="62"/>
      <c r="C188" s="89"/>
      <c r="D188" s="59"/>
      <c r="E188" s="126"/>
      <c r="F188" s="117"/>
      <c r="G188" s="243"/>
      <c r="H188" s="241"/>
      <c r="I188" s="137"/>
      <c r="J188" s="137"/>
      <c r="K188" s="242"/>
    </row>
    <row r="189" spans="1:11" ht="21.95" customHeight="1" x14ac:dyDescent="0.25">
      <c r="A189" s="59"/>
      <c r="B189" s="57"/>
      <c r="C189" s="89"/>
      <c r="D189" s="59"/>
      <c r="E189" s="126"/>
      <c r="F189" s="117"/>
      <c r="G189" s="243"/>
      <c r="H189" s="241"/>
      <c r="I189" s="137"/>
      <c r="J189" s="137"/>
      <c r="K189" s="242"/>
    </row>
    <row r="190" spans="1:11" ht="21.95" customHeight="1" x14ac:dyDescent="0.25">
      <c r="A190" s="59"/>
      <c r="B190" s="62"/>
      <c r="C190" s="89"/>
      <c r="D190" s="59"/>
      <c r="E190" s="59"/>
      <c r="F190" s="117"/>
      <c r="G190" s="241"/>
      <c r="H190" s="241"/>
      <c r="I190" s="137"/>
      <c r="J190" s="137"/>
      <c r="K190" s="242"/>
    </row>
    <row r="191" spans="1:11" ht="21.95" customHeight="1" x14ac:dyDescent="0.25">
      <c r="A191" s="59"/>
      <c r="B191" s="58"/>
      <c r="C191" s="89"/>
      <c r="D191" s="8"/>
      <c r="E191" s="59"/>
      <c r="F191" s="117"/>
      <c r="G191" s="243"/>
      <c r="H191" s="241"/>
      <c r="I191" s="137"/>
      <c r="J191" s="137"/>
      <c r="K191" s="242"/>
    </row>
    <row r="192" spans="1:11" ht="21.95" customHeight="1" x14ac:dyDescent="0.25">
      <c r="A192" s="59"/>
      <c r="B192" s="58"/>
      <c r="C192" s="58"/>
      <c r="D192" s="59"/>
      <c r="E192" s="59"/>
      <c r="F192" s="59"/>
      <c r="G192" s="241"/>
      <c r="H192" s="241"/>
      <c r="I192" s="137"/>
      <c r="J192" s="137"/>
      <c r="K192" s="242"/>
    </row>
    <row r="193" spans="1:11" ht="21.95" customHeight="1" x14ac:dyDescent="0.25">
      <c r="A193" s="59"/>
      <c r="B193" s="58"/>
      <c r="C193" s="58"/>
      <c r="D193" s="59"/>
      <c r="E193" s="59"/>
      <c r="F193" s="59"/>
      <c r="G193" s="241"/>
      <c r="H193" s="241"/>
      <c r="I193" s="137"/>
      <c r="J193" s="137"/>
      <c r="K193" s="242"/>
    </row>
    <row r="194" spans="1:11" ht="21.95" customHeight="1" x14ac:dyDescent="0.25">
      <c r="A194" s="59"/>
      <c r="B194" s="58"/>
      <c r="C194" s="58"/>
      <c r="D194" s="59"/>
      <c r="E194" s="59"/>
      <c r="F194" s="59"/>
      <c r="G194" s="241"/>
      <c r="H194" s="241"/>
      <c r="I194" s="137"/>
      <c r="J194" s="137"/>
      <c r="K194" s="242"/>
    </row>
    <row r="195" spans="1:11" ht="21.95" customHeight="1" x14ac:dyDescent="0.25">
      <c r="A195" s="59"/>
      <c r="B195" s="58"/>
      <c r="C195" s="58"/>
      <c r="D195" s="59"/>
      <c r="E195" s="59"/>
      <c r="F195" s="59"/>
      <c r="G195" s="241"/>
      <c r="H195" s="241"/>
      <c r="I195" s="137"/>
      <c r="J195" s="137"/>
      <c r="K195" s="242"/>
    </row>
    <row r="196" spans="1:11" ht="21.95" customHeight="1" x14ac:dyDescent="0.25">
      <c r="A196" s="116"/>
      <c r="B196" s="115"/>
      <c r="C196" s="135"/>
      <c r="D196" s="116"/>
      <c r="E196" s="116"/>
      <c r="F196" s="116"/>
      <c r="G196" s="250"/>
      <c r="H196" s="250"/>
      <c r="I196" s="139"/>
      <c r="J196" s="139"/>
      <c r="K196" s="251"/>
    </row>
    <row r="197" spans="1:11" ht="21.95" customHeight="1" x14ac:dyDescent="0.25">
      <c r="A197" s="691"/>
      <c r="B197" s="691"/>
      <c r="C197" s="691"/>
      <c r="D197" s="691"/>
      <c r="E197" s="691"/>
      <c r="F197" s="691"/>
      <c r="G197" s="691"/>
      <c r="H197" s="248"/>
      <c r="I197" s="214"/>
      <c r="J197" s="214"/>
      <c r="K197" s="248"/>
    </row>
  </sheetData>
  <mergeCells count="4">
    <mergeCell ref="A1:A2"/>
    <mergeCell ref="B1:G1"/>
    <mergeCell ref="I1:K1"/>
    <mergeCell ref="A197:G19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775"/>
  <sheetViews>
    <sheetView zoomScale="80" zoomScaleNormal="80" workbookViewId="0">
      <pane ySplit="4" topLeftCell="A349" activePane="bottomLeft" state="frozen"/>
      <selection activeCell="C383" sqref="C383"/>
      <selection pane="bottomLeft" activeCell="K375" sqref="K375"/>
    </sheetView>
  </sheetViews>
  <sheetFormatPr defaultRowHeight="22.5" customHeight="1" x14ac:dyDescent="0.25"/>
  <cols>
    <col min="1" max="1" width="4.42578125" style="1" customWidth="1"/>
    <col min="2" max="2" width="12.140625" style="145" customWidth="1"/>
    <col min="3" max="3" width="25.28515625" style="3" customWidth="1"/>
    <col min="4" max="4" width="14.28515625" style="3" customWidth="1"/>
    <col min="5" max="5" width="6" style="1" customWidth="1"/>
    <col min="6" max="6" width="3.85546875" style="1" customWidth="1"/>
    <col min="7" max="7" width="15.85546875" style="1" customWidth="1"/>
    <col min="8" max="8" width="5.7109375" style="6" customWidth="1"/>
    <col min="9" max="9" width="15.5703125" style="78" customWidth="1"/>
    <col min="10" max="10" width="18.85546875" style="78" customWidth="1"/>
    <col min="11" max="11" width="19.7109375" style="7" customWidth="1"/>
    <col min="12" max="12" width="18.28515625" style="82" customWidth="1"/>
    <col min="13" max="14" width="17.85546875" style="10" customWidth="1"/>
    <col min="15" max="15" width="14.5703125" style="2" customWidth="1"/>
    <col min="16" max="16" width="9.140625" style="2"/>
    <col min="17" max="17" width="15.5703125" style="2" customWidth="1"/>
    <col min="18" max="18" width="9.140625" style="2"/>
    <col min="19" max="19" width="12.42578125" style="2" customWidth="1"/>
    <col min="20" max="20" width="15.28515625" style="2" customWidth="1"/>
    <col min="21" max="21" width="9.140625" style="2"/>
    <col min="22" max="22" width="12" style="2" customWidth="1"/>
    <col min="23" max="16384" width="9.140625" style="2"/>
  </cols>
  <sheetData>
    <row r="1" spans="1:14" ht="22.5" customHeight="1" x14ac:dyDescent="0.25">
      <c r="A1" s="704" t="s">
        <v>8</v>
      </c>
      <c r="B1" s="704"/>
      <c r="C1" s="704"/>
      <c r="D1" s="704"/>
      <c r="E1" s="704"/>
      <c r="F1" s="704"/>
      <c r="G1" s="704"/>
      <c r="H1" s="704"/>
      <c r="I1" s="704"/>
      <c r="J1" s="704"/>
      <c r="K1" s="704"/>
    </row>
    <row r="2" spans="1:14" ht="22.5" customHeight="1" x14ac:dyDescent="0.25">
      <c r="A2" s="704" t="s">
        <v>1809</v>
      </c>
      <c r="B2" s="704"/>
      <c r="C2" s="704"/>
      <c r="D2" s="704"/>
      <c r="E2" s="704"/>
      <c r="F2" s="704"/>
      <c r="G2" s="704"/>
      <c r="H2" s="704"/>
      <c r="I2" s="704"/>
      <c r="J2" s="704"/>
      <c r="K2" s="704"/>
    </row>
    <row r="3" spans="1:14" ht="22.5" customHeight="1" thickBot="1" x14ac:dyDescent="0.3">
      <c r="G3" s="26"/>
      <c r="H3" s="13"/>
      <c r="I3" s="83"/>
      <c r="J3" s="83"/>
    </row>
    <row r="4" spans="1:14" s="650" customFormat="1" ht="22.5" customHeight="1" thickBot="1" x14ac:dyDescent="0.3">
      <c r="A4" s="18" t="s">
        <v>0</v>
      </c>
      <c r="B4" s="146" t="s">
        <v>1</v>
      </c>
      <c r="C4" s="16" t="s">
        <v>4</v>
      </c>
      <c r="D4" s="17" t="s">
        <v>3</v>
      </c>
      <c r="E4" s="16" t="s">
        <v>2</v>
      </c>
      <c r="F4" s="16" t="s">
        <v>49</v>
      </c>
      <c r="G4" s="16" t="s">
        <v>7</v>
      </c>
      <c r="H4" s="15" t="s">
        <v>12</v>
      </c>
      <c r="I4" s="84" t="s">
        <v>65</v>
      </c>
      <c r="J4" s="84" t="s">
        <v>6</v>
      </c>
      <c r="K4" s="14" t="s">
        <v>11</v>
      </c>
      <c r="L4" s="649"/>
      <c r="M4" s="648"/>
      <c r="N4" s="648"/>
    </row>
    <row r="5" spans="1:14" s="10" customFormat="1" ht="22.5" customHeight="1" x14ac:dyDescent="0.25">
      <c r="A5" s="658">
        <v>1</v>
      </c>
      <c r="B5" s="659">
        <v>45170</v>
      </c>
      <c r="C5" s="660" t="s">
        <v>715</v>
      </c>
      <c r="D5" s="661" t="s">
        <v>716</v>
      </c>
      <c r="E5" s="662">
        <v>2</v>
      </c>
      <c r="F5" s="662" t="s">
        <v>42</v>
      </c>
      <c r="G5" s="663" t="s">
        <v>18</v>
      </c>
      <c r="H5" s="664">
        <v>0</v>
      </c>
      <c r="I5" s="665">
        <v>25000</v>
      </c>
      <c r="J5" s="665">
        <v>50000</v>
      </c>
      <c r="K5" s="666"/>
      <c r="L5" s="82"/>
    </row>
    <row r="6" spans="1:14" s="10" customFormat="1" ht="22.5" customHeight="1" x14ac:dyDescent="0.25">
      <c r="A6" s="310">
        <v>2</v>
      </c>
      <c r="B6" s="147">
        <v>45170</v>
      </c>
      <c r="C6" s="58" t="s">
        <v>717</v>
      </c>
      <c r="D6" s="63" t="s">
        <v>718</v>
      </c>
      <c r="E6" s="59">
        <v>2</v>
      </c>
      <c r="F6" s="59" t="s">
        <v>42</v>
      </c>
      <c r="G6" s="60" t="s">
        <v>18</v>
      </c>
      <c r="H6" s="8">
        <v>0</v>
      </c>
      <c r="I6" s="350">
        <v>6500</v>
      </c>
      <c r="J6" s="350">
        <v>13000</v>
      </c>
      <c r="K6" s="401"/>
      <c r="L6" s="82"/>
    </row>
    <row r="7" spans="1:14" s="10" customFormat="1" ht="22.5" customHeight="1" x14ac:dyDescent="0.25">
      <c r="A7" s="311">
        <v>3</v>
      </c>
      <c r="B7" s="147">
        <v>45170</v>
      </c>
      <c r="C7" s="57" t="s">
        <v>727</v>
      </c>
      <c r="D7" s="63" t="s">
        <v>55</v>
      </c>
      <c r="E7" s="59">
        <v>1</v>
      </c>
      <c r="F7" s="142" t="s">
        <v>39</v>
      </c>
      <c r="G7" s="60" t="s">
        <v>728</v>
      </c>
      <c r="H7" s="8">
        <v>0</v>
      </c>
      <c r="I7" s="350">
        <v>54000</v>
      </c>
      <c r="J7" s="350">
        <v>54000</v>
      </c>
      <c r="K7" s="402"/>
      <c r="L7" s="82"/>
    </row>
    <row r="8" spans="1:14" s="10" customFormat="1" ht="22.5" customHeight="1" x14ac:dyDescent="0.25">
      <c r="A8" s="310">
        <v>4</v>
      </c>
      <c r="B8" s="147">
        <v>45171</v>
      </c>
      <c r="C8" s="58" t="s">
        <v>761</v>
      </c>
      <c r="D8" s="63" t="s">
        <v>620</v>
      </c>
      <c r="E8" s="59">
        <v>15.5</v>
      </c>
      <c r="F8" s="59" t="s">
        <v>46</v>
      </c>
      <c r="G8" s="109" t="s">
        <v>762</v>
      </c>
      <c r="H8" s="8">
        <v>0</v>
      </c>
      <c r="I8" s="350">
        <v>17500</v>
      </c>
      <c r="J8" s="350">
        <v>271250</v>
      </c>
      <c r="K8" s="401"/>
      <c r="L8" s="82"/>
    </row>
    <row r="9" spans="1:14" s="10" customFormat="1" ht="22.5" customHeight="1" x14ac:dyDescent="0.25">
      <c r="A9" s="311">
        <v>5</v>
      </c>
      <c r="B9" s="147">
        <v>45171</v>
      </c>
      <c r="C9" s="57" t="s">
        <v>763</v>
      </c>
      <c r="D9" s="63" t="s">
        <v>480</v>
      </c>
      <c r="E9" s="59">
        <v>1</v>
      </c>
      <c r="F9" s="59" t="s">
        <v>42</v>
      </c>
      <c r="G9" s="109" t="s">
        <v>762</v>
      </c>
      <c r="H9" s="8">
        <v>0</v>
      </c>
      <c r="I9" s="350">
        <v>49950</v>
      </c>
      <c r="J9" s="350">
        <v>49950</v>
      </c>
      <c r="K9" s="401"/>
      <c r="L9" s="82"/>
    </row>
    <row r="10" spans="1:14" s="10" customFormat="1" ht="22.5" customHeight="1" x14ac:dyDescent="0.25">
      <c r="A10" s="310">
        <v>6</v>
      </c>
      <c r="B10" s="147">
        <v>45171</v>
      </c>
      <c r="C10" s="58" t="s">
        <v>764</v>
      </c>
      <c r="D10" s="63" t="s">
        <v>480</v>
      </c>
      <c r="E10" s="59">
        <v>1</v>
      </c>
      <c r="F10" s="59" t="s">
        <v>42</v>
      </c>
      <c r="G10" s="109" t="s">
        <v>762</v>
      </c>
      <c r="H10" s="8">
        <v>0</v>
      </c>
      <c r="I10" s="354">
        <v>225108</v>
      </c>
      <c r="J10" s="350">
        <v>225108</v>
      </c>
      <c r="K10" s="401"/>
      <c r="L10" s="82"/>
    </row>
    <row r="11" spans="1:14" ht="22.5" customHeight="1" x14ac:dyDescent="0.25">
      <c r="A11" s="311">
        <v>7</v>
      </c>
      <c r="B11" s="147">
        <v>45174</v>
      </c>
      <c r="C11" s="58" t="s">
        <v>910</v>
      </c>
      <c r="D11" s="63" t="s">
        <v>115</v>
      </c>
      <c r="E11" s="59">
        <v>5</v>
      </c>
      <c r="F11" s="59" t="s">
        <v>45</v>
      </c>
      <c r="G11" s="109" t="s">
        <v>762</v>
      </c>
      <c r="H11" s="8">
        <v>0</v>
      </c>
      <c r="I11" s="351">
        <v>4000</v>
      </c>
      <c r="J11" s="350">
        <v>20000</v>
      </c>
      <c r="K11" s="401"/>
    </row>
    <row r="12" spans="1:14" s="10" customFormat="1" ht="22.5" customHeight="1" x14ac:dyDescent="0.25">
      <c r="A12" s="310">
        <v>8</v>
      </c>
      <c r="B12" s="147">
        <v>45174</v>
      </c>
      <c r="C12" s="58" t="s">
        <v>911</v>
      </c>
      <c r="D12" s="63" t="s">
        <v>137</v>
      </c>
      <c r="E12" s="59">
        <v>2</v>
      </c>
      <c r="F12" s="59" t="s">
        <v>42</v>
      </c>
      <c r="G12" s="109" t="s">
        <v>762</v>
      </c>
      <c r="H12" s="8">
        <v>0</v>
      </c>
      <c r="I12" s="350">
        <v>49000</v>
      </c>
      <c r="J12" s="350">
        <v>98000</v>
      </c>
      <c r="K12" s="401"/>
      <c r="L12" s="82"/>
    </row>
    <row r="13" spans="1:14" s="10" customFormat="1" ht="22.5" customHeight="1" x14ac:dyDescent="0.25">
      <c r="A13" s="311">
        <v>9</v>
      </c>
      <c r="B13" s="147">
        <v>45174</v>
      </c>
      <c r="C13" s="58" t="s">
        <v>604</v>
      </c>
      <c r="D13" s="63" t="s">
        <v>115</v>
      </c>
      <c r="E13" s="59">
        <v>2</v>
      </c>
      <c r="F13" s="59" t="s">
        <v>42</v>
      </c>
      <c r="G13" s="109" t="s">
        <v>762</v>
      </c>
      <c r="H13" s="8">
        <v>0</v>
      </c>
      <c r="I13" s="350">
        <v>55000</v>
      </c>
      <c r="J13" s="350">
        <v>110000</v>
      </c>
      <c r="K13" s="401"/>
      <c r="L13" s="82"/>
    </row>
    <row r="14" spans="1:14" s="10" customFormat="1" ht="22.5" customHeight="1" x14ac:dyDescent="0.25">
      <c r="A14" s="310">
        <v>10</v>
      </c>
      <c r="B14" s="147">
        <v>45174</v>
      </c>
      <c r="C14" s="58" t="s">
        <v>912</v>
      </c>
      <c r="D14" s="63" t="s">
        <v>115</v>
      </c>
      <c r="E14" s="59">
        <v>5</v>
      </c>
      <c r="F14" s="59" t="s">
        <v>42</v>
      </c>
      <c r="G14" s="109" t="s">
        <v>762</v>
      </c>
      <c r="H14" s="8">
        <v>0</v>
      </c>
      <c r="I14" s="350">
        <v>3000</v>
      </c>
      <c r="J14" s="350">
        <v>15000</v>
      </c>
      <c r="K14" s="401"/>
      <c r="L14" s="82"/>
    </row>
    <row r="15" spans="1:14" s="10" customFormat="1" ht="22.5" customHeight="1" x14ac:dyDescent="0.25">
      <c r="A15" s="311">
        <v>11</v>
      </c>
      <c r="B15" s="147">
        <v>45175</v>
      </c>
      <c r="C15" s="58" t="s">
        <v>944</v>
      </c>
      <c r="D15" s="63" t="s">
        <v>137</v>
      </c>
      <c r="E15" s="59">
        <v>2</v>
      </c>
      <c r="F15" s="59" t="s">
        <v>42</v>
      </c>
      <c r="G15" s="109" t="s">
        <v>762</v>
      </c>
      <c r="H15" s="8">
        <v>0</v>
      </c>
      <c r="I15" s="350">
        <v>10000</v>
      </c>
      <c r="J15" s="350">
        <v>20000</v>
      </c>
      <c r="K15" s="401"/>
      <c r="L15" s="82"/>
    </row>
    <row r="16" spans="1:14" s="10" customFormat="1" ht="22.5" customHeight="1" x14ac:dyDescent="0.25">
      <c r="A16" s="310">
        <v>12</v>
      </c>
      <c r="B16" s="147">
        <v>45175</v>
      </c>
      <c r="C16" s="58" t="s">
        <v>945</v>
      </c>
      <c r="D16" s="63" t="s">
        <v>137</v>
      </c>
      <c r="E16" s="59">
        <v>2</v>
      </c>
      <c r="F16" s="59" t="s">
        <v>42</v>
      </c>
      <c r="G16" s="109" t="s">
        <v>762</v>
      </c>
      <c r="H16" s="8">
        <v>0</v>
      </c>
      <c r="I16" s="350">
        <v>10000</v>
      </c>
      <c r="J16" s="350">
        <v>20000</v>
      </c>
      <c r="K16" s="401"/>
      <c r="L16" s="82"/>
    </row>
    <row r="17" spans="1:12" s="10" customFormat="1" ht="22.5" customHeight="1" x14ac:dyDescent="0.25">
      <c r="A17" s="311">
        <v>13</v>
      </c>
      <c r="B17" s="147">
        <v>45175</v>
      </c>
      <c r="C17" s="58" t="s">
        <v>604</v>
      </c>
      <c r="D17" s="63" t="s">
        <v>115</v>
      </c>
      <c r="E17" s="59">
        <v>2</v>
      </c>
      <c r="F17" s="59" t="s">
        <v>42</v>
      </c>
      <c r="G17" s="109" t="s">
        <v>762</v>
      </c>
      <c r="H17" s="8">
        <v>0</v>
      </c>
      <c r="I17" s="350">
        <v>55000</v>
      </c>
      <c r="J17" s="350">
        <v>110000</v>
      </c>
      <c r="K17" s="401"/>
      <c r="L17" s="82"/>
    </row>
    <row r="18" spans="1:12" s="10" customFormat="1" ht="22.5" customHeight="1" x14ac:dyDescent="0.25">
      <c r="A18" s="310">
        <v>14</v>
      </c>
      <c r="B18" s="147">
        <v>45175</v>
      </c>
      <c r="C18" s="57" t="s">
        <v>962</v>
      </c>
      <c r="D18" s="63" t="s">
        <v>963</v>
      </c>
      <c r="E18" s="59">
        <v>1</v>
      </c>
      <c r="F18" s="59" t="s">
        <v>43</v>
      </c>
      <c r="G18" s="60" t="s">
        <v>762</v>
      </c>
      <c r="H18" s="8">
        <v>0</v>
      </c>
      <c r="I18" s="350">
        <v>15000</v>
      </c>
      <c r="J18" s="350">
        <v>15000</v>
      </c>
      <c r="K18" s="402"/>
      <c r="L18" s="82"/>
    </row>
    <row r="19" spans="1:12" s="10" customFormat="1" ht="22.5" customHeight="1" x14ac:dyDescent="0.25">
      <c r="A19" s="311">
        <v>15</v>
      </c>
      <c r="B19" s="147">
        <v>45176</v>
      </c>
      <c r="C19" s="58" t="s">
        <v>1855</v>
      </c>
      <c r="D19" s="58" t="s">
        <v>1856</v>
      </c>
      <c r="E19" s="59">
        <v>1</v>
      </c>
      <c r="F19" s="80" t="s">
        <v>87</v>
      </c>
      <c r="G19" s="203" t="s">
        <v>1857</v>
      </c>
      <c r="H19" s="8">
        <v>0</v>
      </c>
      <c r="I19" s="354">
        <v>50000</v>
      </c>
      <c r="J19" s="33">
        <v>50000</v>
      </c>
      <c r="K19" s="403"/>
      <c r="L19" s="82"/>
    </row>
    <row r="20" spans="1:12" s="10" customFormat="1" ht="22.5" customHeight="1" x14ac:dyDescent="0.25">
      <c r="A20" s="310">
        <v>16</v>
      </c>
      <c r="B20" s="147">
        <v>45177</v>
      </c>
      <c r="C20" s="58" t="s">
        <v>1015</v>
      </c>
      <c r="D20" s="63" t="s">
        <v>1016</v>
      </c>
      <c r="E20" s="59">
        <v>1</v>
      </c>
      <c r="F20" s="59" t="s">
        <v>42</v>
      </c>
      <c r="G20" s="60" t="s">
        <v>762</v>
      </c>
      <c r="H20" s="8">
        <v>0</v>
      </c>
      <c r="I20" s="350">
        <v>35000</v>
      </c>
      <c r="J20" s="350">
        <v>35000</v>
      </c>
      <c r="K20" s="401"/>
      <c r="L20" s="82"/>
    </row>
    <row r="21" spans="1:12" s="10" customFormat="1" ht="22.5" customHeight="1" x14ac:dyDescent="0.25">
      <c r="A21" s="311">
        <v>17</v>
      </c>
      <c r="B21" s="147">
        <v>45177</v>
      </c>
      <c r="C21" s="58" t="s">
        <v>1017</v>
      </c>
      <c r="D21" s="63" t="s">
        <v>137</v>
      </c>
      <c r="E21" s="59">
        <v>1</v>
      </c>
      <c r="F21" s="59" t="s">
        <v>42</v>
      </c>
      <c r="G21" s="60" t="s">
        <v>762</v>
      </c>
      <c r="H21" s="8">
        <v>0</v>
      </c>
      <c r="I21" s="350">
        <v>8000</v>
      </c>
      <c r="J21" s="350">
        <v>8000</v>
      </c>
      <c r="K21" s="401"/>
      <c r="L21" s="82"/>
    </row>
    <row r="22" spans="1:12" s="10" customFormat="1" ht="22.5" customHeight="1" x14ac:dyDescent="0.25">
      <c r="A22" s="310">
        <v>18</v>
      </c>
      <c r="B22" s="147">
        <v>45177</v>
      </c>
      <c r="C22" s="58" t="s">
        <v>1018</v>
      </c>
      <c r="D22" s="63" t="s">
        <v>137</v>
      </c>
      <c r="E22" s="59">
        <v>1</v>
      </c>
      <c r="F22" s="59" t="s">
        <v>42</v>
      </c>
      <c r="G22" s="60" t="s">
        <v>649</v>
      </c>
      <c r="H22" s="8">
        <v>0</v>
      </c>
      <c r="I22" s="350">
        <v>9000</v>
      </c>
      <c r="J22" s="350">
        <v>9000</v>
      </c>
      <c r="K22" s="401"/>
      <c r="L22" s="82"/>
    </row>
    <row r="23" spans="1:12" s="10" customFormat="1" ht="22.5" customHeight="1" x14ac:dyDescent="0.25">
      <c r="A23" s="311">
        <v>19</v>
      </c>
      <c r="B23" s="147">
        <v>45178</v>
      </c>
      <c r="C23" s="58" t="s">
        <v>1039</v>
      </c>
      <c r="D23" s="63" t="s">
        <v>55</v>
      </c>
      <c r="E23" s="59">
        <v>1</v>
      </c>
      <c r="F23" s="101" t="s">
        <v>42</v>
      </c>
      <c r="G23" s="109" t="s">
        <v>1040</v>
      </c>
      <c r="H23" s="8">
        <v>0</v>
      </c>
      <c r="I23" s="351">
        <v>210000</v>
      </c>
      <c r="J23" s="350">
        <v>210000</v>
      </c>
      <c r="K23" s="402"/>
      <c r="L23" s="82"/>
    </row>
    <row r="24" spans="1:12" ht="22.5" customHeight="1" x14ac:dyDescent="0.25">
      <c r="A24" s="310">
        <v>20</v>
      </c>
      <c r="B24" s="538">
        <v>45180</v>
      </c>
      <c r="C24" s="436" t="s">
        <v>1115</v>
      </c>
      <c r="D24" s="437" t="s">
        <v>1116</v>
      </c>
      <c r="E24" s="438">
        <v>1</v>
      </c>
      <c r="F24" s="438" t="s">
        <v>470</v>
      </c>
      <c r="G24" s="439" t="s">
        <v>1881</v>
      </c>
      <c r="H24" s="440">
        <v>0</v>
      </c>
      <c r="I24" s="441">
        <v>62500</v>
      </c>
      <c r="J24" s="441">
        <f>E24*I24</f>
        <v>62500</v>
      </c>
      <c r="K24" s="517" t="s">
        <v>1882</v>
      </c>
    </row>
    <row r="25" spans="1:12" s="65" customFormat="1" ht="22.5" customHeight="1" x14ac:dyDescent="0.25">
      <c r="A25" s="311">
        <v>21</v>
      </c>
      <c r="B25" s="147">
        <v>45183</v>
      </c>
      <c r="C25" s="58" t="s">
        <v>1183</v>
      </c>
      <c r="D25" s="63" t="s">
        <v>1184</v>
      </c>
      <c r="E25" s="59">
        <v>1</v>
      </c>
      <c r="F25" s="59" t="s">
        <v>42</v>
      </c>
      <c r="G25" s="109" t="s">
        <v>18</v>
      </c>
      <c r="H25" s="8">
        <v>0</v>
      </c>
      <c r="I25" s="350">
        <v>13700</v>
      </c>
      <c r="J25" s="350">
        <v>13700</v>
      </c>
      <c r="K25" s="401"/>
      <c r="L25" s="148"/>
    </row>
    <row r="26" spans="1:12" s="10" customFormat="1" ht="22.5" customHeight="1" x14ac:dyDescent="0.25">
      <c r="A26" s="310">
        <v>22</v>
      </c>
      <c r="B26" s="147">
        <v>45183</v>
      </c>
      <c r="C26" s="58" t="s">
        <v>1192</v>
      </c>
      <c r="D26" s="63" t="s">
        <v>117</v>
      </c>
      <c r="E26" s="59">
        <v>8</v>
      </c>
      <c r="F26" s="59" t="s">
        <v>46</v>
      </c>
      <c r="G26" s="109" t="s">
        <v>18</v>
      </c>
      <c r="H26" s="8">
        <v>0</v>
      </c>
      <c r="I26" s="350">
        <v>12500</v>
      </c>
      <c r="J26" s="350">
        <v>100000</v>
      </c>
      <c r="K26" s="401"/>
      <c r="L26" s="82"/>
    </row>
    <row r="27" spans="1:12" s="10" customFormat="1" ht="22.5" customHeight="1" x14ac:dyDescent="0.25">
      <c r="A27" s="311">
        <v>23</v>
      </c>
      <c r="B27" s="147">
        <v>45184</v>
      </c>
      <c r="C27" s="57" t="s">
        <v>1238</v>
      </c>
      <c r="D27" s="63" t="s">
        <v>55</v>
      </c>
      <c r="E27" s="100" t="s">
        <v>655</v>
      </c>
      <c r="F27" s="101" t="s">
        <v>1239</v>
      </c>
      <c r="G27" s="109" t="s">
        <v>18</v>
      </c>
      <c r="H27" s="8">
        <v>0</v>
      </c>
      <c r="I27" s="350">
        <v>7500</v>
      </c>
      <c r="J27" s="350">
        <v>75000</v>
      </c>
      <c r="K27" s="402"/>
      <c r="L27" s="82"/>
    </row>
    <row r="28" spans="1:12" s="10" customFormat="1" ht="22.5" customHeight="1" x14ac:dyDescent="0.25">
      <c r="A28" s="310">
        <v>24</v>
      </c>
      <c r="B28" s="147">
        <v>45184</v>
      </c>
      <c r="C28" s="58" t="s">
        <v>1240</v>
      </c>
      <c r="D28" s="63" t="s">
        <v>55</v>
      </c>
      <c r="E28" s="59">
        <v>1</v>
      </c>
      <c r="F28" s="142" t="s">
        <v>39</v>
      </c>
      <c r="G28" s="109" t="s">
        <v>18</v>
      </c>
      <c r="H28" s="8">
        <v>0</v>
      </c>
      <c r="I28" s="350">
        <v>13000</v>
      </c>
      <c r="J28" s="350">
        <v>13000</v>
      </c>
      <c r="K28" s="402"/>
      <c r="L28" s="82"/>
    </row>
    <row r="29" spans="1:12" s="10" customFormat="1" ht="22.5" customHeight="1" x14ac:dyDescent="0.25">
      <c r="A29" s="311">
        <v>25</v>
      </c>
      <c r="B29" s="147">
        <v>45185</v>
      </c>
      <c r="C29" s="57" t="s">
        <v>1272</v>
      </c>
      <c r="D29" s="63" t="s">
        <v>718</v>
      </c>
      <c r="E29" s="59">
        <v>6</v>
      </c>
      <c r="F29" s="142" t="s">
        <v>42</v>
      </c>
      <c r="G29" s="109" t="s">
        <v>18</v>
      </c>
      <c r="H29" s="8">
        <v>0</v>
      </c>
      <c r="I29" s="350">
        <v>4500</v>
      </c>
      <c r="J29" s="350">
        <v>27000</v>
      </c>
      <c r="K29" s="401"/>
      <c r="L29" s="82"/>
    </row>
    <row r="30" spans="1:12" s="10" customFormat="1" ht="22.5" customHeight="1" x14ac:dyDescent="0.25">
      <c r="A30" s="310">
        <v>26</v>
      </c>
      <c r="B30" s="147">
        <v>45187</v>
      </c>
      <c r="C30" s="58" t="s">
        <v>604</v>
      </c>
      <c r="D30" s="63" t="s">
        <v>1338</v>
      </c>
      <c r="E30" s="59">
        <v>1</v>
      </c>
      <c r="F30" s="59" t="s">
        <v>42</v>
      </c>
      <c r="G30" s="109" t="s">
        <v>18</v>
      </c>
      <c r="H30" s="8">
        <v>0</v>
      </c>
      <c r="I30" s="350">
        <v>55000</v>
      </c>
      <c r="J30" s="350">
        <v>55000</v>
      </c>
      <c r="K30" s="402"/>
      <c r="L30" s="82"/>
    </row>
    <row r="31" spans="1:12" s="10" customFormat="1" ht="22.5" customHeight="1" x14ac:dyDescent="0.25">
      <c r="A31" s="311">
        <v>27</v>
      </c>
      <c r="B31" s="613">
        <v>45190</v>
      </c>
      <c r="C31" s="599" t="s">
        <v>2274</v>
      </c>
      <c r="D31" s="614"/>
      <c r="E31" s="550">
        <v>1</v>
      </c>
      <c r="F31" s="550" t="s">
        <v>2275</v>
      </c>
      <c r="G31" s="550" t="s">
        <v>1881</v>
      </c>
      <c r="H31" s="550">
        <v>0</v>
      </c>
      <c r="I31" s="552">
        <v>740000</v>
      </c>
      <c r="J31" s="615">
        <f>E31*I31</f>
        <v>740000</v>
      </c>
      <c r="K31" s="616" t="s">
        <v>2258</v>
      </c>
      <c r="L31" s="82"/>
    </row>
    <row r="32" spans="1:12" s="10" customFormat="1" ht="22.5" customHeight="1" x14ac:dyDescent="0.25">
      <c r="A32" s="310">
        <v>28</v>
      </c>
      <c r="B32" s="147">
        <v>45192</v>
      </c>
      <c r="C32" s="58" t="s">
        <v>1495</v>
      </c>
      <c r="D32" s="63" t="s">
        <v>123</v>
      </c>
      <c r="E32" s="59">
        <v>1</v>
      </c>
      <c r="F32" s="59" t="s">
        <v>42</v>
      </c>
      <c r="G32" s="109" t="s">
        <v>18</v>
      </c>
      <c r="H32" s="8">
        <v>0</v>
      </c>
      <c r="I32" s="354">
        <v>25000</v>
      </c>
      <c r="J32" s="350">
        <v>25000</v>
      </c>
      <c r="K32" s="401"/>
      <c r="L32" s="82"/>
    </row>
    <row r="33" spans="1:14" ht="22.5" customHeight="1" x14ac:dyDescent="0.25">
      <c r="A33" s="311">
        <v>29</v>
      </c>
      <c r="B33" s="147">
        <v>45192</v>
      </c>
      <c r="C33" s="58" t="s">
        <v>525</v>
      </c>
      <c r="D33" s="63" t="s">
        <v>117</v>
      </c>
      <c r="E33" s="59">
        <v>8</v>
      </c>
      <c r="F33" s="59" t="s">
        <v>46</v>
      </c>
      <c r="G33" s="109" t="s">
        <v>18</v>
      </c>
      <c r="H33" s="8">
        <v>0</v>
      </c>
      <c r="I33" s="350">
        <v>12500</v>
      </c>
      <c r="J33" s="350">
        <v>100000</v>
      </c>
      <c r="K33" s="401"/>
      <c r="L33" s="2"/>
      <c r="M33" s="2"/>
      <c r="N33" s="2"/>
    </row>
    <row r="34" spans="1:14" s="10" customFormat="1" ht="22.5" customHeight="1" x14ac:dyDescent="0.25">
      <c r="A34" s="310">
        <v>30</v>
      </c>
      <c r="B34" s="147">
        <v>45194</v>
      </c>
      <c r="C34" s="58" t="s">
        <v>529</v>
      </c>
      <c r="D34" s="63" t="s">
        <v>24</v>
      </c>
      <c r="E34" s="59">
        <v>3</v>
      </c>
      <c r="F34" s="142" t="s">
        <v>42</v>
      </c>
      <c r="G34" s="60" t="s">
        <v>1555</v>
      </c>
      <c r="H34" s="8">
        <v>0</v>
      </c>
      <c r="I34" s="350">
        <v>2625</v>
      </c>
      <c r="J34" s="350">
        <v>7875</v>
      </c>
      <c r="K34" s="401"/>
      <c r="L34" s="82"/>
    </row>
    <row r="35" spans="1:14" s="10" customFormat="1" ht="22.5" customHeight="1" x14ac:dyDescent="0.25">
      <c r="A35" s="311">
        <v>31</v>
      </c>
      <c r="B35" s="147">
        <v>45196</v>
      </c>
      <c r="C35" s="58" t="s">
        <v>1595</v>
      </c>
      <c r="D35" s="63" t="s">
        <v>474</v>
      </c>
      <c r="E35" s="59">
        <v>1</v>
      </c>
      <c r="F35" s="59" t="s">
        <v>470</v>
      </c>
      <c r="G35" s="109" t="s">
        <v>1596</v>
      </c>
      <c r="H35" s="8">
        <v>0</v>
      </c>
      <c r="I35" s="354">
        <v>20000</v>
      </c>
      <c r="J35" s="350">
        <v>20000</v>
      </c>
      <c r="K35" s="401"/>
      <c r="L35" s="82"/>
    </row>
    <row r="36" spans="1:14" s="10" customFormat="1" ht="22.5" customHeight="1" x14ac:dyDescent="0.25">
      <c r="A36" s="310">
        <v>32</v>
      </c>
      <c r="B36" s="147">
        <v>45198</v>
      </c>
      <c r="C36" s="58" t="s">
        <v>1650</v>
      </c>
      <c r="D36" s="63" t="s">
        <v>1127</v>
      </c>
      <c r="E36" s="59">
        <v>20</v>
      </c>
      <c r="F36" s="59" t="s">
        <v>42</v>
      </c>
      <c r="G36" s="109" t="s">
        <v>18</v>
      </c>
      <c r="H36" s="8">
        <v>0</v>
      </c>
      <c r="I36" s="350">
        <v>700</v>
      </c>
      <c r="J36" s="350">
        <v>14000</v>
      </c>
      <c r="K36" s="401"/>
      <c r="L36" s="82"/>
    </row>
    <row r="37" spans="1:14" s="10" customFormat="1" ht="22.5" customHeight="1" x14ac:dyDescent="0.25">
      <c r="A37" s="311">
        <v>33</v>
      </c>
      <c r="B37" s="147">
        <v>45198</v>
      </c>
      <c r="C37" s="62" t="s">
        <v>1651</v>
      </c>
      <c r="D37" s="63" t="s">
        <v>1127</v>
      </c>
      <c r="E37" s="59">
        <v>1</v>
      </c>
      <c r="F37" s="59" t="s">
        <v>42</v>
      </c>
      <c r="G37" s="109" t="s">
        <v>584</v>
      </c>
      <c r="H37" s="8">
        <v>0</v>
      </c>
      <c r="I37" s="350">
        <v>20000</v>
      </c>
      <c r="J37" s="350">
        <v>20000</v>
      </c>
      <c r="K37" s="401"/>
      <c r="L37" s="82"/>
    </row>
    <row r="38" spans="1:14" s="10" customFormat="1" ht="22.5" customHeight="1" x14ac:dyDescent="0.25">
      <c r="A38" s="310">
        <v>34</v>
      </c>
      <c r="B38" s="147">
        <v>45199</v>
      </c>
      <c r="C38" s="58" t="s">
        <v>1687</v>
      </c>
      <c r="D38" s="63" t="s">
        <v>690</v>
      </c>
      <c r="E38" s="59">
        <v>1</v>
      </c>
      <c r="F38" s="59" t="s">
        <v>42</v>
      </c>
      <c r="G38" s="109" t="s">
        <v>1688</v>
      </c>
      <c r="H38" s="8">
        <v>0</v>
      </c>
      <c r="I38" s="350">
        <v>10000</v>
      </c>
      <c r="J38" s="350">
        <v>10000</v>
      </c>
      <c r="K38" s="402"/>
      <c r="L38" s="82"/>
    </row>
    <row r="39" spans="1:14" s="10" customFormat="1" ht="22.5" customHeight="1" x14ac:dyDescent="0.25">
      <c r="A39" s="378"/>
      <c r="B39" s="539"/>
      <c r="C39" s="379"/>
      <c r="D39" s="380"/>
      <c r="E39" s="381"/>
      <c r="F39" s="382"/>
      <c r="G39" s="383"/>
      <c r="H39" s="384"/>
      <c r="I39" s="554"/>
      <c r="J39" s="554"/>
      <c r="K39" s="385">
        <f>SUM(J5:J38)</f>
        <v>2666383</v>
      </c>
      <c r="L39" s="148" t="s">
        <v>2291</v>
      </c>
    </row>
    <row r="40" spans="1:14" s="10" customFormat="1" ht="22.5" customHeight="1" x14ac:dyDescent="0.25">
      <c r="A40" s="310">
        <v>1</v>
      </c>
      <c r="B40" s="147">
        <v>45170</v>
      </c>
      <c r="C40" s="57" t="s">
        <v>81</v>
      </c>
      <c r="D40" s="89" t="s">
        <v>72</v>
      </c>
      <c r="E40" s="59">
        <v>3</v>
      </c>
      <c r="F40" s="59" t="s">
        <v>41</v>
      </c>
      <c r="G40" s="60" t="s">
        <v>67</v>
      </c>
      <c r="H40" s="8">
        <v>1</v>
      </c>
      <c r="I40" s="350">
        <v>31000</v>
      </c>
      <c r="J40" s="350">
        <v>93000</v>
      </c>
      <c r="K40" s="401"/>
      <c r="L40" s="82"/>
    </row>
    <row r="41" spans="1:14" s="10" customFormat="1" ht="22.5" customHeight="1" x14ac:dyDescent="0.25">
      <c r="A41" s="311">
        <v>2</v>
      </c>
      <c r="B41" s="147">
        <v>45170</v>
      </c>
      <c r="C41" s="58" t="s">
        <v>58</v>
      </c>
      <c r="D41" s="63" t="s">
        <v>59</v>
      </c>
      <c r="E41" s="59">
        <v>2</v>
      </c>
      <c r="F41" s="59" t="s">
        <v>41</v>
      </c>
      <c r="G41" s="60" t="s">
        <v>67</v>
      </c>
      <c r="H41" s="8">
        <v>1</v>
      </c>
      <c r="I41" s="351">
        <v>29000</v>
      </c>
      <c r="J41" s="350">
        <v>58000</v>
      </c>
      <c r="K41" s="401"/>
      <c r="L41" s="82"/>
    </row>
    <row r="42" spans="1:14" s="10" customFormat="1" ht="22.5" customHeight="1" x14ac:dyDescent="0.25">
      <c r="A42" s="310">
        <v>3</v>
      </c>
      <c r="B42" s="147">
        <v>45170</v>
      </c>
      <c r="C42" s="58" t="s">
        <v>119</v>
      </c>
      <c r="D42" s="63" t="s">
        <v>126</v>
      </c>
      <c r="E42" s="59">
        <v>26</v>
      </c>
      <c r="F42" s="59" t="s">
        <v>42</v>
      </c>
      <c r="G42" s="60" t="s">
        <v>67</v>
      </c>
      <c r="H42" s="8">
        <v>1</v>
      </c>
      <c r="I42" s="350">
        <v>1565</v>
      </c>
      <c r="J42" s="350">
        <v>40690</v>
      </c>
      <c r="K42" s="401"/>
      <c r="L42" s="82"/>
    </row>
    <row r="43" spans="1:14" s="10" customFormat="1" ht="22.5" customHeight="1" x14ac:dyDescent="0.25">
      <c r="A43" s="311">
        <v>4</v>
      </c>
      <c r="B43" s="147">
        <v>45171</v>
      </c>
      <c r="C43" s="57" t="s">
        <v>81</v>
      </c>
      <c r="D43" s="89" t="s">
        <v>72</v>
      </c>
      <c r="E43" s="59">
        <v>4</v>
      </c>
      <c r="F43" s="59" t="s">
        <v>41</v>
      </c>
      <c r="G43" s="109" t="s">
        <v>67</v>
      </c>
      <c r="H43" s="8">
        <v>1</v>
      </c>
      <c r="I43" s="350">
        <v>31000</v>
      </c>
      <c r="J43" s="350">
        <v>124000</v>
      </c>
      <c r="K43" s="401"/>
      <c r="L43" s="82"/>
    </row>
    <row r="44" spans="1:14" s="10" customFormat="1" ht="22.5" customHeight="1" x14ac:dyDescent="0.25">
      <c r="A44" s="310">
        <v>5</v>
      </c>
      <c r="B44" s="147">
        <v>45171</v>
      </c>
      <c r="C44" s="58" t="s">
        <v>58</v>
      </c>
      <c r="D44" s="63" t="s">
        <v>59</v>
      </c>
      <c r="E44" s="59">
        <v>3</v>
      </c>
      <c r="F44" s="59" t="s">
        <v>41</v>
      </c>
      <c r="G44" s="109" t="s">
        <v>67</v>
      </c>
      <c r="H44" s="8">
        <v>1</v>
      </c>
      <c r="I44" s="351">
        <v>29000</v>
      </c>
      <c r="J44" s="350">
        <v>87000</v>
      </c>
      <c r="K44" s="401"/>
      <c r="L44" s="82"/>
    </row>
    <row r="45" spans="1:14" s="10" customFormat="1" ht="22.5" customHeight="1" x14ac:dyDescent="0.25">
      <c r="A45" s="311">
        <v>6</v>
      </c>
      <c r="B45" s="147">
        <v>45173</v>
      </c>
      <c r="C45" s="57" t="s">
        <v>81</v>
      </c>
      <c r="D45" s="89" t="s">
        <v>72</v>
      </c>
      <c r="E45" s="59">
        <v>3</v>
      </c>
      <c r="F45" s="59" t="s">
        <v>41</v>
      </c>
      <c r="G45" s="109" t="s">
        <v>67</v>
      </c>
      <c r="H45" s="8">
        <v>1</v>
      </c>
      <c r="I45" s="350">
        <v>31000</v>
      </c>
      <c r="J45" s="350">
        <v>93000</v>
      </c>
      <c r="K45" s="401"/>
      <c r="L45" s="82"/>
    </row>
    <row r="46" spans="1:14" s="10" customFormat="1" ht="22.5" customHeight="1" x14ac:dyDescent="0.25">
      <c r="A46" s="310">
        <v>7</v>
      </c>
      <c r="B46" s="147">
        <v>45173</v>
      </c>
      <c r="C46" s="58" t="s">
        <v>58</v>
      </c>
      <c r="D46" s="63" t="s">
        <v>59</v>
      </c>
      <c r="E46" s="59">
        <v>2</v>
      </c>
      <c r="F46" s="59" t="s">
        <v>41</v>
      </c>
      <c r="G46" s="109" t="s">
        <v>67</v>
      </c>
      <c r="H46" s="8">
        <v>1</v>
      </c>
      <c r="I46" s="351">
        <v>29000</v>
      </c>
      <c r="J46" s="350">
        <v>58000</v>
      </c>
      <c r="K46" s="401"/>
      <c r="L46" s="82"/>
    </row>
    <row r="47" spans="1:14" s="10" customFormat="1" ht="22.5" customHeight="1" x14ac:dyDescent="0.25">
      <c r="A47" s="311">
        <v>8</v>
      </c>
      <c r="B47" s="147">
        <v>45173</v>
      </c>
      <c r="C47" s="58" t="s">
        <v>48</v>
      </c>
      <c r="D47" s="63" t="s">
        <v>20</v>
      </c>
      <c r="E47" s="59">
        <v>1</v>
      </c>
      <c r="F47" s="59" t="s">
        <v>41</v>
      </c>
      <c r="G47" s="109" t="s">
        <v>67</v>
      </c>
      <c r="H47" s="8">
        <v>1</v>
      </c>
      <c r="I47" s="350">
        <v>32100</v>
      </c>
      <c r="J47" s="350">
        <v>32100</v>
      </c>
      <c r="K47" s="401"/>
      <c r="L47" s="82"/>
    </row>
    <row r="48" spans="1:14" s="10" customFormat="1" ht="22.5" customHeight="1" x14ac:dyDescent="0.25">
      <c r="A48" s="310">
        <v>9</v>
      </c>
      <c r="B48" s="147">
        <v>45173</v>
      </c>
      <c r="C48" s="57" t="s">
        <v>619</v>
      </c>
      <c r="D48" s="57" t="s">
        <v>281</v>
      </c>
      <c r="E48" s="8">
        <v>1</v>
      </c>
      <c r="F48" s="59" t="s">
        <v>42</v>
      </c>
      <c r="G48" s="109" t="s">
        <v>67</v>
      </c>
      <c r="H48" s="8">
        <v>1</v>
      </c>
      <c r="I48" s="351">
        <v>72000</v>
      </c>
      <c r="J48" s="350">
        <v>72000</v>
      </c>
      <c r="K48" s="401"/>
      <c r="L48" s="82"/>
    </row>
    <row r="49" spans="1:12" s="65" customFormat="1" ht="22.5" customHeight="1" x14ac:dyDescent="0.25">
      <c r="A49" s="311">
        <v>10</v>
      </c>
      <c r="B49" s="147">
        <v>45174</v>
      </c>
      <c r="C49" s="57" t="s">
        <v>81</v>
      </c>
      <c r="D49" s="89" t="s">
        <v>72</v>
      </c>
      <c r="E49" s="59">
        <v>4</v>
      </c>
      <c r="F49" s="59" t="s">
        <v>41</v>
      </c>
      <c r="G49" s="109" t="s">
        <v>67</v>
      </c>
      <c r="H49" s="8">
        <v>1</v>
      </c>
      <c r="I49" s="350">
        <v>31000</v>
      </c>
      <c r="J49" s="350">
        <v>124000</v>
      </c>
      <c r="K49" s="401"/>
      <c r="L49" s="649"/>
    </row>
    <row r="50" spans="1:12" s="10" customFormat="1" ht="22.5" customHeight="1" x14ac:dyDescent="0.25">
      <c r="A50" s="310">
        <v>11</v>
      </c>
      <c r="B50" s="147">
        <v>45174</v>
      </c>
      <c r="C50" s="58" t="s">
        <v>58</v>
      </c>
      <c r="D50" s="63" t="s">
        <v>59</v>
      </c>
      <c r="E50" s="59">
        <v>3</v>
      </c>
      <c r="F50" s="59" t="s">
        <v>41</v>
      </c>
      <c r="G50" s="109" t="s">
        <v>67</v>
      </c>
      <c r="H50" s="8">
        <v>1</v>
      </c>
      <c r="I50" s="351">
        <v>29000</v>
      </c>
      <c r="J50" s="350">
        <v>87000</v>
      </c>
      <c r="K50" s="401"/>
      <c r="L50" s="82"/>
    </row>
    <row r="51" spans="1:12" s="10" customFormat="1" ht="22.5" customHeight="1" x14ac:dyDescent="0.25">
      <c r="A51" s="311">
        <v>12</v>
      </c>
      <c r="B51" s="147">
        <v>45175</v>
      </c>
      <c r="C51" s="57" t="s">
        <v>81</v>
      </c>
      <c r="D51" s="89" t="s">
        <v>72</v>
      </c>
      <c r="E51" s="59">
        <v>3</v>
      </c>
      <c r="F51" s="59" t="s">
        <v>41</v>
      </c>
      <c r="G51" s="109" t="s">
        <v>67</v>
      </c>
      <c r="H51" s="8">
        <v>1</v>
      </c>
      <c r="I51" s="350">
        <v>31000</v>
      </c>
      <c r="J51" s="350">
        <v>93000</v>
      </c>
      <c r="K51" s="401"/>
      <c r="L51" s="82"/>
    </row>
    <row r="52" spans="1:12" s="10" customFormat="1" ht="22.5" customHeight="1" x14ac:dyDescent="0.25">
      <c r="A52" s="310">
        <v>13</v>
      </c>
      <c r="B52" s="147">
        <v>45175</v>
      </c>
      <c r="C52" s="58" t="s">
        <v>58</v>
      </c>
      <c r="D52" s="63" t="s">
        <v>59</v>
      </c>
      <c r="E52" s="59">
        <v>2</v>
      </c>
      <c r="F52" s="59" t="s">
        <v>41</v>
      </c>
      <c r="G52" s="109" t="s">
        <v>67</v>
      </c>
      <c r="H52" s="8">
        <v>1</v>
      </c>
      <c r="I52" s="351">
        <v>29000</v>
      </c>
      <c r="J52" s="350">
        <v>58000</v>
      </c>
      <c r="K52" s="401"/>
      <c r="L52" s="82"/>
    </row>
    <row r="53" spans="1:12" s="10" customFormat="1" ht="22.5" customHeight="1" x14ac:dyDescent="0.25">
      <c r="A53" s="311">
        <v>14</v>
      </c>
      <c r="B53" s="147">
        <v>45176</v>
      </c>
      <c r="C53" s="57" t="s">
        <v>81</v>
      </c>
      <c r="D53" s="89" t="s">
        <v>72</v>
      </c>
      <c r="E53" s="59">
        <v>3</v>
      </c>
      <c r="F53" s="59" t="s">
        <v>41</v>
      </c>
      <c r="G53" s="109" t="s">
        <v>67</v>
      </c>
      <c r="H53" s="8">
        <v>1</v>
      </c>
      <c r="I53" s="350">
        <v>31000</v>
      </c>
      <c r="J53" s="350">
        <v>93000</v>
      </c>
      <c r="K53" s="401"/>
      <c r="L53" s="82"/>
    </row>
    <row r="54" spans="1:12" s="10" customFormat="1" ht="22.5" customHeight="1" x14ac:dyDescent="0.25">
      <c r="A54" s="310">
        <v>15</v>
      </c>
      <c r="B54" s="147">
        <v>45176</v>
      </c>
      <c r="C54" s="58" t="s">
        <v>58</v>
      </c>
      <c r="D54" s="63" t="s">
        <v>59</v>
      </c>
      <c r="E54" s="59">
        <v>2</v>
      </c>
      <c r="F54" s="59" t="s">
        <v>41</v>
      </c>
      <c r="G54" s="109" t="s">
        <v>67</v>
      </c>
      <c r="H54" s="8">
        <v>1</v>
      </c>
      <c r="I54" s="351">
        <v>29000</v>
      </c>
      <c r="J54" s="350">
        <v>58000</v>
      </c>
      <c r="K54" s="401"/>
      <c r="L54" s="82"/>
    </row>
    <row r="55" spans="1:12" s="10" customFormat="1" ht="22.5" customHeight="1" x14ac:dyDescent="0.25">
      <c r="A55" s="311">
        <v>16</v>
      </c>
      <c r="B55" s="147">
        <v>45177</v>
      </c>
      <c r="C55" s="57" t="s">
        <v>81</v>
      </c>
      <c r="D55" s="89" t="s">
        <v>72</v>
      </c>
      <c r="E55" s="59">
        <v>4</v>
      </c>
      <c r="F55" s="59" t="s">
        <v>41</v>
      </c>
      <c r="G55" s="60" t="s">
        <v>67</v>
      </c>
      <c r="H55" s="8">
        <v>1</v>
      </c>
      <c r="I55" s="350">
        <v>31000</v>
      </c>
      <c r="J55" s="350">
        <v>124000</v>
      </c>
      <c r="K55" s="401"/>
      <c r="L55" s="82"/>
    </row>
    <row r="56" spans="1:12" s="10" customFormat="1" ht="22.5" customHeight="1" x14ac:dyDescent="0.25">
      <c r="A56" s="310">
        <v>17</v>
      </c>
      <c r="B56" s="147">
        <v>45177</v>
      </c>
      <c r="C56" s="58" t="s">
        <v>58</v>
      </c>
      <c r="D56" s="63" t="s">
        <v>59</v>
      </c>
      <c r="E56" s="59">
        <v>3</v>
      </c>
      <c r="F56" s="59" t="s">
        <v>41</v>
      </c>
      <c r="G56" s="60" t="s">
        <v>67</v>
      </c>
      <c r="H56" s="8">
        <v>1</v>
      </c>
      <c r="I56" s="351">
        <v>29000</v>
      </c>
      <c r="J56" s="350">
        <v>87000</v>
      </c>
      <c r="K56" s="401"/>
      <c r="L56" s="82"/>
    </row>
    <row r="57" spans="1:12" s="10" customFormat="1" ht="22.5" customHeight="1" x14ac:dyDescent="0.25">
      <c r="A57" s="311">
        <v>18</v>
      </c>
      <c r="B57" s="147">
        <v>45177</v>
      </c>
      <c r="C57" s="58" t="s">
        <v>119</v>
      </c>
      <c r="D57" s="63" t="s">
        <v>24</v>
      </c>
      <c r="E57" s="59">
        <v>30</v>
      </c>
      <c r="F57" s="59" t="s">
        <v>42</v>
      </c>
      <c r="G57" s="60" t="s">
        <v>22</v>
      </c>
      <c r="H57" s="8">
        <v>1</v>
      </c>
      <c r="I57" s="350">
        <v>1565</v>
      </c>
      <c r="J57" s="350">
        <v>46950</v>
      </c>
      <c r="K57" s="401"/>
      <c r="L57" s="82"/>
    </row>
    <row r="58" spans="1:12" s="10" customFormat="1" ht="22.5" customHeight="1" x14ac:dyDescent="0.25">
      <c r="A58" s="310">
        <v>19</v>
      </c>
      <c r="B58" s="147">
        <v>45178</v>
      </c>
      <c r="C58" s="58" t="s">
        <v>58</v>
      </c>
      <c r="D58" s="63" t="s">
        <v>59</v>
      </c>
      <c r="E58" s="59">
        <v>5</v>
      </c>
      <c r="F58" s="59" t="s">
        <v>41</v>
      </c>
      <c r="G58" s="60" t="s">
        <v>67</v>
      </c>
      <c r="H58" s="8">
        <v>1</v>
      </c>
      <c r="I58" s="351">
        <v>29000</v>
      </c>
      <c r="J58" s="350">
        <v>145000</v>
      </c>
      <c r="K58" s="401"/>
      <c r="L58" s="82"/>
    </row>
    <row r="59" spans="1:12" s="10" customFormat="1" ht="22.5" customHeight="1" x14ac:dyDescent="0.25">
      <c r="A59" s="311">
        <v>20</v>
      </c>
      <c r="B59" s="147">
        <v>45178</v>
      </c>
      <c r="C59" s="58" t="s">
        <v>48</v>
      </c>
      <c r="D59" s="63" t="s">
        <v>20</v>
      </c>
      <c r="E59" s="59">
        <v>1</v>
      </c>
      <c r="F59" s="59" t="s">
        <v>41</v>
      </c>
      <c r="G59" s="60" t="s">
        <v>67</v>
      </c>
      <c r="H59" s="8">
        <v>1</v>
      </c>
      <c r="I59" s="350">
        <v>32100</v>
      </c>
      <c r="J59" s="350">
        <v>32100</v>
      </c>
      <c r="K59" s="401"/>
      <c r="L59" s="82"/>
    </row>
    <row r="60" spans="1:12" s="10" customFormat="1" ht="22.5" customHeight="1" x14ac:dyDescent="0.25">
      <c r="A60" s="310">
        <v>21</v>
      </c>
      <c r="B60" s="147">
        <v>45178</v>
      </c>
      <c r="C60" s="57" t="s">
        <v>81</v>
      </c>
      <c r="D60" s="89" t="s">
        <v>72</v>
      </c>
      <c r="E60" s="59">
        <v>5</v>
      </c>
      <c r="F60" s="59" t="s">
        <v>41</v>
      </c>
      <c r="G60" s="60" t="s">
        <v>67</v>
      </c>
      <c r="H60" s="8">
        <v>1</v>
      </c>
      <c r="I60" s="350">
        <v>31000</v>
      </c>
      <c r="J60" s="350">
        <v>155000</v>
      </c>
      <c r="K60" s="401"/>
      <c r="L60" s="82"/>
    </row>
    <row r="61" spans="1:12" s="10" customFormat="1" ht="22.5" customHeight="1" x14ac:dyDescent="0.25">
      <c r="A61" s="311">
        <v>22</v>
      </c>
      <c r="B61" s="147">
        <v>45180</v>
      </c>
      <c r="C61" s="58" t="s">
        <v>119</v>
      </c>
      <c r="D61" s="63" t="s">
        <v>24</v>
      </c>
      <c r="E61" s="59">
        <v>20</v>
      </c>
      <c r="F61" s="59" t="s">
        <v>42</v>
      </c>
      <c r="G61" s="60" t="s">
        <v>22</v>
      </c>
      <c r="H61" s="8">
        <v>1</v>
      </c>
      <c r="I61" s="350">
        <v>1565</v>
      </c>
      <c r="J61" s="350">
        <v>31300</v>
      </c>
      <c r="K61" s="401"/>
      <c r="L61" s="82"/>
    </row>
    <row r="62" spans="1:12" s="10" customFormat="1" ht="22.5" customHeight="1" x14ac:dyDescent="0.25">
      <c r="A62" s="310">
        <v>23</v>
      </c>
      <c r="B62" s="147">
        <v>45180</v>
      </c>
      <c r="C62" s="58" t="s">
        <v>119</v>
      </c>
      <c r="D62" s="63" t="s">
        <v>24</v>
      </c>
      <c r="E62" s="59">
        <v>20</v>
      </c>
      <c r="F62" s="59" t="s">
        <v>42</v>
      </c>
      <c r="G62" s="60" t="s">
        <v>527</v>
      </c>
      <c r="H62" s="8">
        <v>1</v>
      </c>
      <c r="I62" s="350">
        <v>1565</v>
      </c>
      <c r="J62" s="350">
        <v>31300</v>
      </c>
      <c r="K62" s="402"/>
      <c r="L62" s="82"/>
    </row>
    <row r="63" spans="1:12" s="10" customFormat="1" ht="22.5" customHeight="1" x14ac:dyDescent="0.25">
      <c r="A63" s="311">
        <v>24</v>
      </c>
      <c r="B63" s="147">
        <v>45181</v>
      </c>
      <c r="C63" s="57" t="s">
        <v>98</v>
      </c>
      <c r="D63" s="312" t="s">
        <v>77</v>
      </c>
      <c r="E63" s="101" t="s">
        <v>109</v>
      </c>
      <c r="F63" s="59" t="s">
        <v>42</v>
      </c>
      <c r="G63" s="109" t="s">
        <v>22</v>
      </c>
      <c r="H63" s="8">
        <v>1</v>
      </c>
      <c r="I63" s="350">
        <v>11000</v>
      </c>
      <c r="J63" s="350">
        <v>11000</v>
      </c>
      <c r="K63" s="401"/>
      <c r="L63" s="82"/>
    </row>
    <row r="64" spans="1:12" s="10" customFormat="1" ht="22.5" customHeight="1" x14ac:dyDescent="0.25">
      <c r="A64" s="310">
        <v>25</v>
      </c>
      <c r="B64" s="147">
        <v>45181</v>
      </c>
      <c r="C64" s="58" t="s">
        <v>529</v>
      </c>
      <c r="D64" s="63" t="s">
        <v>24</v>
      </c>
      <c r="E64" s="59">
        <v>2</v>
      </c>
      <c r="F64" s="142" t="s">
        <v>42</v>
      </c>
      <c r="G64" s="109" t="s">
        <v>22</v>
      </c>
      <c r="H64" s="8">
        <v>1</v>
      </c>
      <c r="I64" s="350">
        <v>2625</v>
      </c>
      <c r="J64" s="350">
        <v>5250</v>
      </c>
      <c r="K64" s="401"/>
      <c r="L64" s="82"/>
    </row>
    <row r="65" spans="1:12" s="10" customFormat="1" ht="22.5" customHeight="1" x14ac:dyDescent="0.25">
      <c r="A65" s="311">
        <v>26</v>
      </c>
      <c r="B65" s="147">
        <v>45181</v>
      </c>
      <c r="C65" s="58" t="s">
        <v>119</v>
      </c>
      <c r="D65" s="63" t="s">
        <v>24</v>
      </c>
      <c r="E65" s="59">
        <v>38</v>
      </c>
      <c r="F65" s="59" t="s">
        <v>42</v>
      </c>
      <c r="G65" s="109" t="s">
        <v>22</v>
      </c>
      <c r="H65" s="8">
        <v>1</v>
      </c>
      <c r="I65" s="350">
        <v>1565</v>
      </c>
      <c r="J65" s="350">
        <v>59470</v>
      </c>
      <c r="K65" s="401"/>
      <c r="L65" s="82"/>
    </row>
    <row r="66" spans="1:12" s="10" customFormat="1" ht="22.5" customHeight="1" x14ac:dyDescent="0.25">
      <c r="A66" s="310">
        <v>27</v>
      </c>
      <c r="B66" s="147">
        <v>45182</v>
      </c>
      <c r="C66" s="58" t="s">
        <v>58</v>
      </c>
      <c r="D66" s="63" t="s">
        <v>59</v>
      </c>
      <c r="E66" s="59">
        <v>3</v>
      </c>
      <c r="F66" s="59" t="s">
        <v>41</v>
      </c>
      <c r="G66" s="109" t="s">
        <v>67</v>
      </c>
      <c r="H66" s="8">
        <v>1</v>
      </c>
      <c r="I66" s="351">
        <v>29000</v>
      </c>
      <c r="J66" s="350">
        <v>87000</v>
      </c>
      <c r="K66" s="401"/>
      <c r="L66" s="82"/>
    </row>
    <row r="67" spans="1:12" s="10" customFormat="1" ht="22.5" customHeight="1" x14ac:dyDescent="0.25">
      <c r="A67" s="311">
        <v>28</v>
      </c>
      <c r="B67" s="147">
        <v>45182</v>
      </c>
      <c r="C67" s="58" t="s">
        <v>48</v>
      </c>
      <c r="D67" s="63" t="s">
        <v>20</v>
      </c>
      <c r="E67" s="59">
        <v>1</v>
      </c>
      <c r="F67" s="59" t="s">
        <v>41</v>
      </c>
      <c r="G67" s="109" t="s">
        <v>67</v>
      </c>
      <c r="H67" s="8">
        <v>1</v>
      </c>
      <c r="I67" s="350">
        <v>32100</v>
      </c>
      <c r="J67" s="350">
        <v>32100</v>
      </c>
      <c r="K67" s="401"/>
      <c r="L67" s="82"/>
    </row>
    <row r="68" spans="1:12" s="10" customFormat="1" ht="22.5" customHeight="1" x14ac:dyDescent="0.25">
      <c r="A68" s="310">
        <v>29</v>
      </c>
      <c r="B68" s="147">
        <v>45182</v>
      </c>
      <c r="C68" s="57" t="s">
        <v>81</v>
      </c>
      <c r="D68" s="89" t="s">
        <v>72</v>
      </c>
      <c r="E68" s="59">
        <v>7</v>
      </c>
      <c r="F68" s="59" t="s">
        <v>41</v>
      </c>
      <c r="G68" s="109" t="s">
        <v>67</v>
      </c>
      <c r="H68" s="8">
        <v>1</v>
      </c>
      <c r="I68" s="350">
        <v>31000</v>
      </c>
      <c r="J68" s="350">
        <v>217000</v>
      </c>
      <c r="K68" s="401"/>
      <c r="L68" s="82"/>
    </row>
    <row r="69" spans="1:12" s="10" customFormat="1" ht="22.5" customHeight="1" x14ac:dyDescent="0.25">
      <c r="A69" s="311">
        <v>30</v>
      </c>
      <c r="B69" s="147">
        <v>45183</v>
      </c>
      <c r="C69" s="58" t="s">
        <v>58</v>
      </c>
      <c r="D69" s="63" t="s">
        <v>59</v>
      </c>
      <c r="E69" s="59">
        <v>3</v>
      </c>
      <c r="F69" s="59" t="s">
        <v>41</v>
      </c>
      <c r="G69" s="109" t="s">
        <v>67</v>
      </c>
      <c r="H69" s="8">
        <v>1</v>
      </c>
      <c r="I69" s="351">
        <v>29000</v>
      </c>
      <c r="J69" s="350">
        <v>87000</v>
      </c>
      <c r="K69" s="401"/>
      <c r="L69" s="82"/>
    </row>
    <row r="70" spans="1:12" s="10" customFormat="1" ht="22.5" customHeight="1" x14ac:dyDescent="0.25">
      <c r="A70" s="310">
        <v>31</v>
      </c>
      <c r="B70" s="147">
        <v>45183</v>
      </c>
      <c r="C70" s="57" t="s">
        <v>81</v>
      </c>
      <c r="D70" s="89" t="s">
        <v>72</v>
      </c>
      <c r="E70" s="59">
        <v>2</v>
      </c>
      <c r="F70" s="59" t="s">
        <v>41</v>
      </c>
      <c r="G70" s="109" t="s">
        <v>67</v>
      </c>
      <c r="H70" s="8">
        <v>1</v>
      </c>
      <c r="I70" s="350">
        <v>31000</v>
      </c>
      <c r="J70" s="350">
        <v>62000</v>
      </c>
      <c r="K70" s="401"/>
      <c r="L70" s="82"/>
    </row>
    <row r="71" spans="1:12" s="10" customFormat="1" ht="22.5" customHeight="1" x14ac:dyDescent="0.25">
      <c r="A71" s="311">
        <v>32</v>
      </c>
      <c r="B71" s="147">
        <v>45184</v>
      </c>
      <c r="C71" s="58" t="s">
        <v>58</v>
      </c>
      <c r="D71" s="63" t="s">
        <v>59</v>
      </c>
      <c r="E71" s="59">
        <v>2</v>
      </c>
      <c r="F71" s="59" t="s">
        <v>41</v>
      </c>
      <c r="G71" s="109" t="s">
        <v>67</v>
      </c>
      <c r="H71" s="8">
        <v>1</v>
      </c>
      <c r="I71" s="351">
        <v>29000</v>
      </c>
      <c r="J71" s="350">
        <v>58000</v>
      </c>
      <c r="K71" s="401"/>
      <c r="L71" s="82"/>
    </row>
    <row r="72" spans="1:12" s="10" customFormat="1" ht="22.5" customHeight="1" x14ac:dyDescent="0.25">
      <c r="A72" s="310">
        <v>33</v>
      </c>
      <c r="B72" s="147">
        <v>45184</v>
      </c>
      <c r="C72" s="57" t="s">
        <v>81</v>
      </c>
      <c r="D72" s="89" t="s">
        <v>72</v>
      </c>
      <c r="E72" s="59">
        <v>3</v>
      </c>
      <c r="F72" s="59" t="s">
        <v>41</v>
      </c>
      <c r="G72" s="109" t="s">
        <v>67</v>
      </c>
      <c r="H72" s="8">
        <v>1</v>
      </c>
      <c r="I72" s="350">
        <v>31000</v>
      </c>
      <c r="J72" s="350">
        <v>93000</v>
      </c>
      <c r="K72" s="401"/>
      <c r="L72" s="82"/>
    </row>
    <row r="73" spans="1:12" s="10" customFormat="1" ht="22.5" customHeight="1" x14ac:dyDescent="0.25">
      <c r="A73" s="311">
        <v>34</v>
      </c>
      <c r="B73" s="147">
        <v>45184</v>
      </c>
      <c r="C73" s="58" t="s">
        <v>48</v>
      </c>
      <c r="D73" s="63" t="s">
        <v>20</v>
      </c>
      <c r="E73" s="59">
        <v>1</v>
      </c>
      <c r="F73" s="59" t="s">
        <v>41</v>
      </c>
      <c r="G73" s="109" t="s">
        <v>67</v>
      </c>
      <c r="H73" s="8">
        <v>1</v>
      </c>
      <c r="I73" s="350">
        <v>32100</v>
      </c>
      <c r="J73" s="350">
        <v>32100</v>
      </c>
      <c r="K73" s="401"/>
      <c r="L73" s="82"/>
    </row>
    <row r="74" spans="1:12" s="10" customFormat="1" ht="22.5" customHeight="1" x14ac:dyDescent="0.25">
      <c r="A74" s="310">
        <v>35</v>
      </c>
      <c r="B74" s="147">
        <v>45184</v>
      </c>
      <c r="C74" s="58" t="s">
        <v>245</v>
      </c>
      <c r="D74" s="63" t="s">
        <v>246</v>
      </c>
      <c r="E74" s="59">
        <v>2</v>
      </c>
      <c r="F74" s="142" t="s">
        <v>45</v>
      </c>
      <c r="G74" s="109" t="s">
        <v>452</v>
      </c>
      <c r="H74" s="8">
        <v>1</v>
      </c>
      <c r="I74" s="354">
        <v>148000</v>
      </c>
      <c r="J74" s="350">
        <v>296000</v>
      </c>
      <c r="K74" s="401"/>
      <c r="L74" s="82"/>
    </row>
    <row r="75" spans="1:12" s="10" customFormat="1" ht="22.5" customHeight="1" x14ac:dyDescent="0.25">
      <c r="A75" s="311">
        <v>36</v>
      </c>
      <c r="B75" s="147">
        <v>45184</v>
      </c>
      <c r="C75" s="58" t="s">
        <v>1218</v>
      </c>
      <c r="D75" s="63" t="s">
        <v>531</v>
      </c>
      <c r="E75" s="59">
        <v>1</v>
      </c>
      <c r="F75" s="59" t="s">
        <v>1219</v>
      </c>
      <c r="G75" s="109" t="s">
        <v>22</v>
      </c>
      <c r="H75" s="8">
        <v>1</v>
      </c>
      <c r="I75" s="350">
        <v>49000</v>
      </c>
      <c r="J75" s="350">
        <v>49000</v>
      </c>
      <c r="K75" s="401"/>
      <c r="L75" s="82"/>
    </row>
    <row r="76" spans="1:12" s="10" customFormat="1" ht="22.5" customHeight="1" x14ac:dyDescent="0.25">
      <c r="A76" s="310">
        <v>37</v>
      </c>
      <c r="B76" s="147">
        <v>45184</v>
      </c>
      <c r="C76" s="58" t="s">
        <v>1220</v>
      </c>
      <c r="D76" s="63" t="s">
        <v>531</v>
      </c>
      <c r="E76" s="101" t="s">
        <v>1221</v>
      </c>
      <c r="F76" s="101" t="s">
        <v>42</v>
      </c>
      <c r="G76" s="109" t="s">
        <v>22</v>
      </c>
      <c r="H76" s="8">
        <v>1</v>
      </c>
      <c r="I76" s="356">
        <v>125</v>
      </c>
      <c r="J76" s="350">
        <v>25000</v>
      </c>
      <c r="K76" s="401"/>
      <c r="L76" s="96"/>
    </row>
    <row r="77" spans="1:12" s="10" customFormat="1" ht="22.5" customHeight="1" x14ac:dyDescent="0.25">
      <c r="A77" s="311">
        <v>38</v>
      </c>
      <c r="B77" s="147">
        <v>45184</v>
      </c>
      <c r="C77" s="57" t="s">
        <v>1222</v>
      </c>
      <c r="D77" s="89" t="s">
        <v>531</v>
      </c>
      <c r="E77" s="59">
        <v>20</v>
      </c>
      <c r="F77" s="174" t="s">
        <v>42</v>
      </c>
      <c r="G77" s="109" t="s">
        <v>1223</v>
      </c>
      <c r="H77" s="8">
        <v>1</v>
      </c>
      <c r="I77" s="350">
        <v>7150</v>
      </c>
      <c r="J77" s="350">
        <v>143000</v>
      </c>
      <c r="K77" s="401"/>
      <c r="L77" s="82"/>
    </row>
    <row r="78" spans="1:12" s="10" customFormat="1" ht="22.5" customHeight="1" x14ac:dyDescent="0.25">
      <c r="A78" s="310">
        <v>39</v>
      </c>
      <c r="B78" s="147">
        <v>45185</v>
      </c>
      <c r="C78" s="58" t="s">
        <v>58</v>
      </c>
      <c r="D78" s="63" t="s">
        <v>59</v>
      </c>
      <c r="E78" s="59">
        <v>3</v>
      </c>
      <c r="F78" s="59" t="s">
        <v>41</v>
      </c>
      <c r="G78" s="109" t="s">
        <v>67</v>
      </c>
      <c r="H78" s="8">
        <v>1</v>
      </c>
      <c r="I78" s="351">
        <v>29000</v>
      </c>
      <c r="J78" s="350">
        <v>87000</v>
      </c>
      <c r="K78" s="402"/>
      <c r="L78" s="82"/>
    </row>
    <row r="79" spans="1:12" s="10" customFormat="1" ht="22.5" customHeight="1" x14ac:dyDescent="0.25">
      <c r="A79" s="311">
        <v>40</v>
      </c>
      <c r="B79" s="147">
        <v>45185</v>
      </c>
      <c r="C79" s="57" t="s">
        <v>81</v>
      </c>
      <c r="D79" s="89" t="s">
        <v>72</v>
      </c>
      <c r="E79" s="59">
        <v>2</v>
      </c>
      <c r="F79" s="59" t="s">
        <v>41</v>
      </c>
      <c r="G79" s="109" t="s">
        <v>67</v>
      </c>
      <c r="H79" s="8">
        <v>1</v>
      </c>
      <c r="I79" s="350">
        <v>31000</v>
      </c>
      <c r="J79" s="350">
        <v>62000</v>
      </c>
      <c r="K79" s="402"/>
      <c r="L79" s="82"/>
    </row>
    <row r="80" spans="1:12" s="10" customFormat="1" ht="22.5" customHeight="1" x14ac:dyDescent="0.25">
      <c r="A80" s="310">
        <v>41</v>
      </c>
      <c r="B80" s="147">
        <v>45187</v>
      </c>
      <c r="C80" s="58" t="s">
        <v>58</v>
      </c>
      <c r="D80" s="63" t="s">
        <v>59</v>
      </c>
      <c r="E80" s="59">
        <v>2</v>
      </c>
      <c r="F80" s="59" t="s">
        <v>41</v>
      </c>
      <c r="G80" s="60" t="s">
        <v>67</v>
      </c>
      <c r="H80" s="8">
        <v>1</v>
      </c>
      <c r="I80" s="351">
        <v>29000</v>
      </c>
      <c r="J80" s="350">
        <v>58000</v>
      </c>
      <c r="K80" s="401"/>
      <c r="L80" s="82"/>
    </row>
    <row r="81" spans="1:12" s="10" customFormat="1" ht="22.5" customHeight="1" x14ac:dyDescent="0.25">
      <c r="A81" s="311">
        <v>42</v>
      </c>
      <c r="B81" s="147">
        <v>45187</v>
      </c>
      <c r="C81" s="57" t="s">
        <v>81</v>
      </c>
      <c r="D81" s="89" t="s">
        <v>72</v>
      </c>
      <c r="E81" s="59">
        <v>3</v>
      </c>
      <c r="F81" s="59" t="s">
        <v>41</v>
      </c>
      <c r="G81" s="60" t="s">
        <v>67</v>
      </c>
      <c r="H81" s="8">
        <v>1</v>
      </c>
      <c r="I81" s="350">
        <v>31000</v>
      </c>
      <c r="J81" s="350">
        <v>93000</v>
      </c>
      <c r="K81" s="401"/>
      <c r="L81" s="82"/>
    </row>
    <row r="82" spans="1:12" s="10" customFormat="1" ht="22.5" customHeight="1" x14ac:dyDescent="0.25">
      <c r="A82" s="310">
        <v>43</v>
      </c>
      <c r="B82" s="147">
        <v>45188</v>
      </c>
      <c r="C82" s="58" t="s">
        <v>653</v>
      </c>
      <c r="D82" s="63" t="s">
        <v>654</v>
      </c>
      <c r="E82" s="59">
        <v>12</v>
      </c>
      <c r="F82" s="340" t="s">
        <v>309</v>
      </c>
      <c r="G82" s="109" t="s">
        <v>67</v>
      </c>
      <c r="H82" s="8">
        <v>1</v>
      </c>
      <c r="I82" s="350">
        <v>29283</v>
      </c>
      <c r="J82" s="350">
        <v>351396</v>
      </c>
      <c r="K82" s="401"/>
      <c r="L82" s="82"/>
    </row>
    <row r="83" spans="1:12" s="10" customFormat="1" ht="22.5" customHeight="1" x14ac:dyDescent="0.25">
      <c r="A83" s="311">
        <v>44</v>
      </c>
      <c r="B83" s="147">
        <v>45188</v>
      </c>
      <c r="C83" s="58" t="s">
        <v>58</v>
      </c>
      <c r="D83" s="63" t="s">
        <v>59</v>
      </c>
      <c r="E83" s="59">
        <v>2</v>
      </c>
      <c r="F83" s="59" t="s">
        <v>41</v>
      </c>
      <c r="G83" s="109" t="s">
        <v>67</v>
      </c>
      <c r="H83" s="8">
        <v>1</v>
      </c>
      <c r="I83" s="351">
        <v>29000</v>
      </c>
      <c r="J83" s="350">
        <v>58000</v>
      </c>
      <c r="K83" s="401"/>
      <c r="L83" s="82"/>
    </row>
    <row r="84" spans="1:12" s="10" customFormat="1" ht="22.5" customHeight="1" x14ac:dyDescent="0.25">
      <c r="A84" s="310">
        <v>45</v>
      </c>
      <c r="B84" s="147">
        <v>45188</v>
      </c>
      <c r="C84" s="57" t="s">
        <v>81</v>
      </c>
      <c r="D84" s="89" t="s">
        <v>72</v>
      </c>
      <c r="E84" s="59">
        <v>3</v>
      </c>
      <c r="F84" s="59" t="s">
        <v>41</v>
      </c>
      <c r="G84" s="109" t="s">
        <v>67</v>
      </c>
      <c r="H84" s="8">
        <v>1</v>
      </c>
      <c r="I84" s="350">
        <v>31000</v>
      </c>
      <c r="J84" s="350">
        <v>93000</v>
      </c>
      <c r="K84" s="401"/>
      <c r="L84" s="82"/>
    </row>
    <row r="85" spans="1:12" s="10" customFormat="1" ht="22.5" customHeight="1" x14ac:dyDescent="0.25">
      <c r="A85" s="311">
        <v>46</v>
      </c>
      <c r="B85" s="147">
        <v>45189</v>
      </c>
      <c r="C85" s="58" t="s">
        <v>58</v>
      </c>
      <c r="D85" s="63" t="s">
        <v>59</v>
      </c>
      <c r="E85" s="59">
        <v>2</v>
      </c>
      <c r="F85" s="59" t="s">
        <v>41</v>
      </c>
      <c r="G85" s="109" t="s">
        <v>67</v>
      </c>
      <c r="H85" s="8">
        <v>1</v>
      </c>
      <c r="I85" s="351">
        <v>29000</v>
      </c>
      <c r="J85" s="350">
        <v>58000</v>
      </c>
      <c r="K85" s="401"/>
      <c r="L85" s="82"/>
    </row>
    <row r="86" spans="1:12" s="10" customFormat="1" ht="22.5" customHeight="1" x14ac:dyDescent="0.25">
      <c r="A86" s="310">
        <v>47</v>
      </c>
      <c r="B86" s="147">
        <v>45189</v>
      </c>
      <c r="C86" s="57" t="s">
        <v>81</v>
      </c>
      <c r="D86" s="89" t="s">
        <v>72</v>
      </c>
      <c r="E86" s="59">
        <v>3</v>
      </c>
      <c r="F86" s="59" t="s">
        <v>41</v>
      </c>
      <c r="G86" s="109" t="s">
        <v>67</v>
      </c>
      <c r="H86" s="8">
        <v>1</v>
      </c>
      <c r="I86" s="350">
        <v>31000</v>
      </c>
      <c r="J86" s="350">
        <v>93000</v>
      </c>
      <c r="K86" s="401"/>
      <c r="L86" s="82"/>
    </row>
    <row r="87" spans="1:12" s="10" customFormat="1" ht="22.5" customHeight="1" x14ac:dyDescent="0.25">
      <c r="A87" s="311">
        <v>48</v>
      </c>
      <c r="B87" s="147">
        <v>45189</v>
      </c>
      <c r="C87" s="57" t="s">
        <v>173</v>
      </c>
      <c r="D87" s="339" t="s">
        <v>24</v>
      </c>
      <c r="E87" s="100" t="s">
        <v>1379</v>
      </c>
      <c r="F87" s="101" t="s">
        <v>42</v>
      </c>
      <c r="G87" s="109" t="s">
        <v>67</v>
      </c>
      <c r="H87" s="8">
        <v>1</v>
      </c>
      <c r="I87" s="353">
        <v>1650</v>
      </c>
      <c r="J87" s="350">
        <v>66000</v>
      </c>
      <c r="K87" s="401"/>
      <c r="L87" s="82"/>
    </row>
    <row r="88" spans="1:12" s="10" customFormat="1" ht="22.5" customHeight="1" x14ac:dyDescent="0.25">
      <c r="A88" s="310">
        <v>49</v>
      </c>
      <c r="B88" s="147">
        <v>45189</v>
      </c>
      <c r="C88" s="58" t="s">
        <v>614</v>
      </c>
      <c r="D88" s="63" t="s">
        <v>615</v>
      </c>
      <c r="E88" s="59">
        <v>2</v>
      </c>
      <c r="F88" s="59" t="s">
        <v>616</v>
      </c>
      <c r="G88" s="109" t="s">
        <v>67</v>
      </c>
      <c r="H88" s="8">
        <v>1</v>
      </c>
      <c r="I88" s="350">
        <v>10000</v>
      </c>
      <c r="J88" s="350">
        <v>20000</v>
      </c>
      <c r="K88" s="401"/>
      <c r="L88" s="82"/>
    </row>
    <row r="89" spans="1:12" s="10" customFormat="1" ht="22.5" customHeight="1" x14ac:dyDescent="0.25">
      <c r="A89" s="311">
        <v>50</v>
      </c>
      <c r="B89" s="147">
        <v>45189</v>
      </c>
      <c r="C89" s="57" t="s">
        <v>23</v>
      </c>
      <c r="D89" s="89" t="s">
        <v>24</v>
      </c>
      <c r="E89" s="59">
        <v>1</v>
      </c>
      <c r="F89" s="59" t="s">
        <v>47</v>
      </c>
      <c r="G89" s="109" t="s">
        <v>67</v>
      </c>
      <c r="H89" s="8">
        <v>1</v>
      </c>
      <c r="I89" s="354">
        <v>75000</v>
      </c>
      <c r="J89" s="350">
        <v>75000</v>
      </c>
      <c r="K89" s="401"/>
      <c r="L89" s="82"/>
    </row>
    <row r="90" spans="1:12" s="10" customFormat="1" ht="22.5" customHeight="1" x14ac:dyDescent="0.25">
      <c r="A90" s="310">
        <v>51</v>
      </c>
      <c r="B90" s="147">
        <v>45189</v>
      </c>
      <c r="C90" s="58" t="s">
        <v>1380</v>
      </c>
      <c r="D90" s="63" t="s">
        <v>474</v>
      </c>
      <c r="E90" s="59">
        <v>20</v>
      </c>
      <c r="F90" s="59" t="s">
        <v>42</v>
      </c>
      <c r="G90" s="109" t="s">
        <v>67</v>
      </c>
      <c r="H90" s="8">
        <v>1</v>
      </c>
      <c r="I90" s="350">
        <v>2375</v>
      </c>
      <c r="J90" s="350">
        <v>47500</v>
      </c>
      <c r="K90" s="401"/>
      <c r="L90" s="82"/>
    </row>
    <row r="91" spans="1:12" s="10" customFormat="1" ht="22.5" customHeight="1" x14ac:dyDescent="0.25">
      <c r="A91" s="311">
        <v>52</v>
      </c>
      <c r="B91" s="147">
        <v>45189</v>
      </c>
      <c r="C91" s="57" t="s">
        <v>1381</v>
      </c>
      <c r="D91" s="89" t="s">
        <v>474</v>
      </c>
      <c r="E91" s="59">
        <v>20</v>
      </c>
      <c r="F91" s="59" t="s">
        <v>42</v>
      </c>
      <c r="G91" s="109" t="s">
        <v>67</v>
      </c>
      <c r="H91" s="8">
        <v>1</v>
      </c>
      <c r="I91" s="350">
        <v>200</v>
      </c>
      <c r="J91" s="350">
        <v>4000</v>
      </c>
      <c r="K91" s="401"/>
      <c r="L91" s="82"/>
    </row>
    <row r="92" spans="1:12" s="10" customFormat="1" ht="22.5" customHeight="1" x14ac:dyDescent="0.25">
      <c r="A92" s="310">
        <v>53</v>
      </c>
      <c r="B92" s="147">
        <v>45190</v>
      </c>
      <c r="C92" s="58" t="s">
        <v>58</v>
      </c>
      <c r="D92" s="63" t="s">
        <v>59</v>
      </c>
      <c r="E92" s="59">
        <v>3</v>
      </c>
      <c r="F92" s="59" t="s">
        <v>41</v>
      </c>
      <c r="G92" s="109" t="s">
        <v>67</v>
      </c>
      <c r="H92" s="8">
        <v>1</v>
      </c>
      <c r="I92" s="351">
        <v>29000</v>
      </c>
      <c r="J92" s="350">
        <v>87000</v>
      </c>
      <c r="K92" s="401"/>
      <c r="L92" s="82"/>
    </row>
    <row r="93" spans="1:12" s="10" customFormat="1" ht="22.5" customHeight="1" x14ac:dyDescent="0.25">
      <c r="A93" s="311">
        <v>54</v>
      </c>
      <c r="B93" s="147">
        <v>45190</v>
      </c>
      <c r="C93" s="57" t="s">
        <v>81</v>
      </c>
      <c r="D93" s="89" t="s">
        <v>72</v>
      </c>
      <c r="E93" s="59">
        <v>2</v>
      </c>
      <c r="F93" s="59" t="s">
        <v>41</v>
      </c>
      <c r="G93" s="109" t="s">
        <v>67</v>
      </c>
      <c r="H93" s="8">
        <v>1</v>
      </c>
      <c r="I93" s="350">
        <v>31000</v>
      </c>
      <c r="J93" s="350">
        <v>62000</v>
      </c>
      <c r="K93" s="401"/>
      <c r="L93" s="82"/>
    </row>
    <row r="94" spans="1:12" s="10" customFormat="1" ht="22.5" customHeight="1" x14ac:dyDescent="0.25">
      <c r="A94" s="310">
        <v>55</v>
      </c>
      <c r="B94" s="147">
        <v>45191</v>
      </c>
      <c r="C94" s="58" t="s">
        <v>58</v>
      </c>
      <c r="D94" s="63" t="s">
        <v>59</v>
      </c>
      <c r="E94" s="59">
        <v>3</v>
      </c>
      <c r="F94" s="59" t="s">
        <v>41</v>
      </c>
      <c r="G94" s="60" t="s">
        <v>67</v>
      </c>
      <c r="H94" s="8">
        <v>1</v>
      </c>
      <c r="I94" s="351">
        <v>29000</v>
      </c>
      <c r="J94" s="350">
        <v>87000</v>
      </c>
      <c r="K94" s="401"/>
      <c r="L94" s="82"/>
    </row>
    <row r="95" spans="1:12" s="10" customFormat="1" ht="22.5" customHeight="1" x14ac:dyDescent="0.25">
      <c r="A95" s="311">
        <v>56</v>
      </c>
      <c r="B95" s="147">
        <v>45191</v>
      </c>
      <c r="C95" s="57" t="s">
        <v>81</v>
      </c>
      <c r="D95" s="89" t="s">
        <v>72</v>
      </c>
      <c r="E95" s="59">
        <v>2</v>
      </c>
      <c r="F95" s="59" t="s">
        <v>41</v>
      </c>
      <c r="G95" s="60" t="s">
        <v>67</v>
      </c>
      <c r="H95" s="8">
        <v>1</v>
      </c>
      <c r="I95" s="350">
        <v>31000</v>
      </c>
      <c r="J95" s="350">
        <v>62000</v>
      </c>
      <c r="K95" s="401"/>
      <c r="L95" s="82"/>
    </row>
    <row r="96" spans="1:12" s="10" customFormat="1" ht="22.5" customHeight="1" x14ac:dyDescent="0.25">
      <c r="A96" s="310">
        <v>57</v>
      </c>
      <c r="B96" s="147">
        <v>45191</v>
      </c>
      <c r="C96" s="58" t="s">
        <v>48</v>
      </c>
      <c r="D96" s="63" t="s">
        <v>20</v>
      </c>
      <c r="E96" s="59">
        <v>1</v>
      </c>
      <c r="F96" s="59" t="s">
        <v>41</v>
      </c>
      <c r="G96" s="60" t="s">
        <v>67</v>
      </c>
      <c r="H96" s="8">
        <v>1</v>
      </c>
      <c r="I96" s="350">
        <v>32100</v>
      </c>
      <c r="J96" s="350">
        <v>32100</v>
      </c>
      <c r="K96" s="401"/>
      <c r="L96" s="82"/>
    </row>
    <row r="97" spans="1:12" s="10" customFormat="1" ht="22.5" customHeight="1" x14ac:dyDescent="0.25">
      <c r="A97" s="311">
        <v>58</v>
      </c>
      <c r="B97" s="147">
        <v>45191</v>
      </c>
      <c r="C97" s="58" t="s">
        <v>472</v>
      </c>
      <c r="D97" s="63" t="s">
        <v>24</v>
      </c>
      <c r="E97" s="59">
        <v>20</v>
      </c>
      <c r="F97" s="59" t="s">
        <v>39</v>
      </c>
      <c r="G97" s="60" t="s">
        <v>22</v>
      </c>
      <c r="H97" s="8">
        <v>1</v>
      </c>
      <c r="I97" s="350">
        <v>1000</v>
      </c>
      <c r="J97" s="350">
        <v>20000</v>
      </c>
      <c r="K97" s="402"/>
      <c r="L97" s="82"/>
    </row>
    <row r="98" spans="1:12" s="10" customFormat="1" ht="22.5" customHeight="1" x14ac:dyDescent="0.25">
      <c r="A98" s="310">
        <v>59</v>
      </c>
      <c r="B98" s="147">
        <v>45191</v>
      </c>
      <c r="C98" s="58" t="s">
        <v>677</v>
      </c>
      <c r="D98" s="63" t="s">
        <v>361</v>
      </c>
      <c r="E98" s="59">
        <v>1</v>
      </c>
      <c r="F98" s="59" t="s">
        <v>42</v>
      </c>
      <c r="G98" s="60" t="s">
        <v>22</v>
      </c>
      <c r="H98" s="8">
        <v>1</v>
      </c>
      <c r="I98" s="350">
        <v>37500</v>
      </c>
      <c r="J98" s="350">
        <v>37500</v>
      </c>
      <c r="K98" s="402"/>
      <c r="L98" s="82"/>
    </row>
    <row r="99" spans="1:12" s="10" customFormat="1" ht="22.5" customHeight="1" x14ac:dyDescent="0.25">
      <c r="A99" s="311">
        <v>60</v>
      </c>
      <c r="B99" s="147">
        <v>45191</v>
      </c>
      <c r="C99" s="58" t="s">
        <v>1342</v>
      </c>
      <c r="D99" s="63" t="s">
        <v>1343</v>
      </c>
      <c r="E99" s="59">
        <v>1</v>
      </c>
      <c r="F99" s="59" t="s">
        <v>42</v>
      </c>
      <c r="G99" s="60" t="s">
        <v>22</v>
      </c>
      <c r="H99" s="8">
        <v>1</v>
      </c>
      <c r="I99" s="350">
        <v>823152</v>
      </c>
      <c r="J99" s="350">
        <v>823152</v>
      </c>
      <c r="K99" s="401"/>
      <c r="L99" s="82"/>
    </row>
    <row r="100" spans="1:12" s="10" customFormat="1" ht="22.5" customHeight="1" x14ac:dyDescent="0.25">
      <c r="A100" s="310">
        <v>61</v>
      </c>
      <c r="B100" s="147">
        <v>45191</v>
      </c>
      <c r="C100" s="58" t="s">
        <v>1463</v>
      </c>
      <c r="D100" s="63" t="s">
        <v>123</v>
      </c>
      <c r="E100" s="101" t="s">
        <v>155</v>
      </c>
      <c r="F100" s="59" t="s">
        <v>42</v>
      </c>
      <c r="G100" s="60" t="s">
        <v>22</v>
      </c>
      <c r="H100" s="8">
        <v>1</v>
      </c>
      <c r="I100" s="356">
        <v>1400</v>
      </c>
      <c r="J100" s="350">
        <v>14000</v>
      </c>
      <c r="K100" s="401"/>
      <c r="L100" s="82"/>
    </row>
    <row r="101" spans="1:12" s="10" customFormat="1" ht="22.5" customHeight="1" x14ac:dyDescent="0.25">
      <c r="A101" s="311">
        <v>62</v>
      </c>
      <c r="B101" s="147">
        <v>45191</v>
      </c>
      <c r="C101" s="62" t="s">
        <v>1464</v>
      </c>
      <c r="D101" s="63" t="s">
        <v>123</v>
      </c>
      <c r="E101" s="59">
        <v>10</v>
      </c>
      <c r="F101" s="59" t="s">
        <v>42</v>
      </c>
      <c r="G101" s="60" t="s">
        <v>22</v>
      </c>
      <c r="H101" s="8">
        <v>1</v>
      </c>
      <c r="I101" s="350">
        <v>350</v>
      </c>
      <c r="J101" s="350">
        <v>3500</v>
      </c>
      <c r="K101" s="402"/>
      <c r="L101" s="82"/>
    </row>
    <row r="102" spans="1:12" s="10" customFormat="1" ht="22.5" customHeight="1" x14ac:dyDescent="0.25">
      <c r="A102" s="310">
        <v>63</v>
      </c>
      <c r="B102" s="147">
        <v>45192</v>
      </c>
      <c r="C102" s="58" t="s">
        <v>58</v>
      </c>
      <c r="D102" s="63" t="s">
        <v>59</v>
      </c>
      <c r="E102" s="59">
        <v>2</v>
      </c>
      <c r="F102" s="59" t="s">
        <v>41</v>
      </c>
      <c r="G102" s="109" t="s">
        <v>67</v>
      </c>
      <c r="H102" s="8">
        <v>1</v>
      </c>
      <c r="I102" s="351">
        <v>29000</v>
      </c>
      <c r="J102" s="350">
        <v>58000</v>
      </c>
      <c r="K102" s="401"/>
      <c r="L102" s="82"/>
    </row>
    <row r="103" spans="1:12" ht="22.5" customHeight="1" x14ac:dyDescent="0.25">
      <c r="A103" s="311">
        <v>64</v>
      </c>
      <c r="B103" s="147">
        <v>45192</v>
      </c>
      <c r="C103" s="57" t="s">
        <v>81</v>
      </c>
      <c r="D103" s="89" t="s">
        <v>72</v>
      </c>
      <c r="E103" s="59">
        <v>3</v>
      </c>
      <c r="F103" s="59" t="s">
        <v>41</v>
      </c>
      <c r="G103" s="109" t="s">
        <v>67</v>
      </c>
      <c r="H103" s="8">
        <v>1</v>
      </c>
      <c r="I103" s="350">
        <v>31000</v>
      </c>
      <c r="J103" s="350">
        <v>93000</v>
      </c>
      <c r="K103" s="401"/>
    </row>
    <row r="104" spans="1:12" ht="22.5" customHeight="1" x14ac:dyDescent="0.25">
      <c r="A104" s="310">
        <v>65</v>
      </c>
      <c r="B104" s="147">
        <v>45192</v>
      </c>
      <c r="C104" s="57" t="s">
        <v>1506</v>
      </c>
      <c r="D104" s="63" t="s">
        <v>621</v>
      </c>
      <c r="E104" s="59">
        <v>1</v>
      </c>
      <c r="F104" s="142" t="s">
        <v>42</v>
      </c>
      <c r="G104" s="109" t="s">
        <v>22</v>
      </c>
      <c r="H104" s="8">
        <v>1</v>
      </c>
      <c r="I104" s="350">
        <v>75000</v>
      </c>
      <c r="J104" s="350">
        <v>75000</v>
      </c>
      <c r="K104" s="402"/>
    </row>
    <row r="105" spans="1:12" ht="22.5" customHeight="1" x14ac:dyDescent="0.25">
      <c r="A105" s="311">
        <v>66</v>
      </c>
      <c r="B105" s="147">
        <v>45194</v>
      </c>
      <c r="C105" s="58" t="s">
        <v>569</v>
      </c>
      <c r="D105" s="89" t="s">
        <v>72</v>
      </c>
      <c r="E105" s="59">
        <v>20</v>
      </c>
      <c r="F105" s="59" t="s">
        <v>41</v>
      </c>
      <c r="G105" s="109" t="s">
        <v>452</v>
      </c>
      <c r="H105" s="8">
        <v>1</v>
      </c>
      <c r="I105" s="350">
        <v>29283</v>
      </c>
      <c r="J105" s="350">
        <v>585660</v>
      </c>
      <c r="K105" s="401"/>
    </row>
    <row r="106" spans="1:12" s="10" customFormat="1" ht="22.5" customHeight="1" x14ac:dyDescent="0.25">
      <c r="A106" s="310">
        <v>67</v>
      </c>
      <c r="B106" s="147">
        <v>45194</v>
      </c>
      <c r="C106" s="58" t="s">
        <v>119</v>
      </c>
      <c r="D106" s="63" t="s">
        <v>24</v>
      </c>
      <c r="E106" s="59">
        <v>20</v>
      </c>
      <c r="F106" s="59" t="s">
        <v>42</v>
      </c>
      <c r="G106" s="109" t="s">
        <v>452</v>
      </c>
      <c r="H106" s="8">
        <v>1</v>
      </c>
      <c r="I106" s="350">
        <v>1565</v>
      </c>
      <c r="J106" s="350">
        <v>31300</v>
      </c>
      <c r="K106" s="401"/>
      <c r="L106" s="148"/>
    </row>
    <row r="107" spans="1:12" s="10" customFormat="1" ht="22.5" customHeight="1" x14ac:dyDescent="0.25">
      <c r="A107" s="311">
        <v>68</v>
      </c>
      <c r="B107" s="147">
        <v>45194</v>
      </c>
      <c r="C107" s="58" t="s">
        <v>1523</v>
      </c>
      <c r="D107" s="63" t="s">
        <v>491</v>
      </c>
      <c r="E107" s="59">
        <v>2</v>
      </c>
      <c r="F107" s="59" t="s">
        <v>42</v>
      </c>
      <c r="G107" s="109" t="s">
        <v>67</v>
      </c>
      <c r="H107" s="8">
        <v>1</v>
      </c>
      <c r="I107" s="350">
        <v>35000</v>
      </c>
      <c r="J107" s="350">
        <v>70000</v>
      </c>
      <c r="K107" s="402"/>
      <c r="L107" s="82"/>
    </row>
    <row r="108" spans="1:12" s="10" customFormat="1" ht="22.5" customHeight="1" x14ac:dyDescent="0.25">
      <c r="A108" s="310">
        <v>69</v>
      </c>
      <c r="B108" s="147">
        <v>45195</v>
      </c>
      <c r="C108" s="58" t="s">
        <v>58</v>
      </c>
      <c r="D108" s="63" t="s">
        <v>59</v>
      </c>
      <c r="E108" s="59">
        <v>5</v>
      </c>
      <c r="F108" s="59" t="s">
        <v>41</v>
      </c>
      <c r="G108" s="109" t="s">
        <v>67</v>
      </c>
      <c r="H108" s="8">
        <v>1</v>
      </c>
      <c r="I108" s="351">
        <v>29000</v>
      </c>
      <c r="J108" s="350">
        <v>145000</v>
      </c>
      <c r="K108" s="401"/>
      <c r="L108" s="82"/>
    </row>
    <row r="109" spans="1:12" s="10" customFormat="1" ht="22.5" customHeight="1" x14ac:dyDescent="0.25">
      <c r="A109" s="311">
        <v>70</v>
      </c>
      <c r="B109" s="147">
        <v>45195</v>
      </c>
      <c r="C109" s="57" t="s">
        <v>81</v>
      </c>
      <c r="D109" s="89" t="s">
        <v>72</v>
      </c>
      <c r="E109" s="59">
        <v>5</v>
      </c>
      <c r="F109" s="59" t="s">
        <v>41</v>
      </c>
      <c r="G109" s="109" t="s">
        <v>67</v>
      </c>
      <c r="H109" s="8">
        <v>1</v>
      </c>
      <c r="I109" s="350">
        <v>31000</v>
      </c>
      <c r="J109" s="350">
        <v>155000</v>
      </c>
      <c r="K109" s="401"/>
      <c r="L109" s="82"/>
    </row>
    <row r="110" spans="1:12" s="10" customFormat="1" ht="22.5" customHeight="1" x14ac:dyDescent="0.25">
      <c r="A110" s="310">
        <v>71</v>
      </c>
      <c r="B110" s="147">
        <v>45195</v>
      </c>
      <c r="C110" s="58" t="s">
        <v>48</v>
      </c>
      <c r="D110" s="63" t="s">
        <v>20</v>
      </c>
      <c r="E110" s="59">
        <v>1</v>
      </c>
      <c r="F110" s="59" t="s">
        <v>41</v>
      </c>
      <c r="G110" s="109" t="s">
        <v>67</v>
      </c>
      <c r="H110" s="8">
        <v>1</v>
      </c>
      <c r="I110" s="350">
        <v>32100</v>
      </c>
      <c r="J110" s="350">
        <v>32100</v>
      </c>
      <c r="K110" s="401"/>
      <c r="L110" s="82"/>
    </row>
    <row r="111" spans="1:12" s="10" customFormat="1" ht="22.5" customHeight="1" x14ac:dyDescent="0.25">
      <c r="A111" s="311">
        <v>72</v>
      </c>
      <c r="B111" s="147">
        <v>45195</v>
      </c>
      <c r="C111" s="57" t="s">
        <v>173</v>
      </c>
      <c r="D111" s="339" t="s">
        <v>24</v>
      </c>
      <c r="E111" s="100" t="s">
        <v>175</v>
      </c>
      <c r="F111" s="101" t="s">
        <v>42</v>
      </c>
      <c r="G111" s="109" t="s">
        <v>22</v>
      </c>
      <c r="H111" s="8">
        <v>1</v>
      </c>
      <c r="I111" s="353">
        <v>1650</v>
      </c>
      <c r="J111" s="350">
        <v>33000</v>
      </c>
      <c r="K111" s="402"/>
      <c r="L111" s="82"/>
    </row>
    <row r="112" spans="1:12" s="10" customFormat="1" ht="22.5" customHeight="1" x14ac:dyDescent="0.25">
      <c r="A112" s="310">
        <v>73</v>
      </c>
      <c r="B112" s="147">
        <v>45196</v>
      </c>
      <c r="C112" s="58" t="s">
        <v>1592</v>
      </c>
      <c r="D112" s="89" t="s">
        <v>1593</v>
      </c>
      <c r="E112" s="59">
        <v>1</v>
      </c>
      <c r="F112" s="142" t="s">
        <v>42</v>
      </c>
      <c r="G112" s="109" t="s">
        <v>67</v>
      </c>
      <c r="H112" s="8">
        <v>1</v>
      </c>
      <c r="I112" s="350">
        <v>7300000</v>
      </c>
      <c r="J112" s="350">
        <v>7300000</v>
      </c>
      <c r="K112" s="401"/>
      <c r="L112" s="97"/>
    </row>
    <row r="113" spans="1:12" s="10" customFormat="1" ht="22.5" customHeight="1" x14ac:dyDescent="0.25">
      <c r="A113" s="311">
        <v>74</v>
      </c>
      <c r="B113" s="147">
        <v>45196</v>
      </c>
      <c r="C113" s="58" t="s">
        <v>58</v>
      </c>
      <c r="D113" s="63" t="s">
        <v>59</v>
      </c>
      <c r="E113" s="59">
        <v>2</v>
      </c>
      <c r="F113" s="59" t="s">
        <v>41</v>
      </c>
      <c r="G113" s="109" t="s">
        <v>67</v>
      </c>
      <c r="H113" s="8">
        <v>1</v>
      </c>
      <c r="I113" s="351">
        <v>29000</v>
      </c>
      <c r="J113" s="350">
        <v>58000</v>
      </c>
      <c r="K113" s="401"/>
      <c r="L113" s="82"/>
    </row>
    <row r="114" spans="1:12" s="10" customFormat="1" ht="22.5" customHeight="1" x14ac:dyDescent="0.25">
      <c r="A114" s="310">
        <v>75</v>
      </c>
      <c r="B114" s="147">
        <v>45196</v>
      </c>
      <c r="C114" s="57" t="s">
        <v>81</v>
      </c>
      <c r="D114" s="89" t="s">
        <v>72</v>
      </c>
      <c r="E114" s="59">
        <v>3</v>
      </c>
      <c r="F114" s="59" t="s">
        <v>41</v>
      </c>
      <c r="G114" s="109" t="s">
        <v>67</v>
      </c>
      <c r="H114" s="8">
        <v>1</v>
      </c>
      <c r="I114" s="350">
        <v>31000</v>
      </c>
      <c r="J114" s="350">
        <v>93000</v>
      </c>
      <c r="K114" s="401"/>
      <c r="L114" s="82"/>
    </row>
    <row r="115" spans="1:12" s="10" customFormat="1" ht="22.5" customHeight="1" x14ac:dyDescent="0.25">
      <c r="A115" s="311">
        <v>76</v>
      </c>
      <c r="B115" s="147">
        <v>45196</v>
      </c>
      <c r="C115" s="58" t="s">
        <v>119</v>
      </c>
      <c r="D115" s="98" t="s">
        <v>24</v>
      </c>
      <c r="E115" s="59">
        <v>25</v>
      </c>
      <c r="F115" s="174" t="s">
        <v>42</v>
      </c>
      <c r="G115" s="109" t="s">
        <v>527</v>
      </c>
      <c r="H115" s="8">
        <v>1</v>
      </c>
      <c r="I115" s="350">
        <v>1565</v>
      </c>
      <c r="J115" s="350">
        <v>39125</v>
      </c>
      <c r="K115" s="401"/>
      <c r="L115" s="82"/>
    </row>
    <row r="116" spans="1:12" s="10" customFormat="1" ht="22.5" customHeight="1" x14ac:dyDescent="0.25">
      <c r="A116" s="310">
        <v>77</v>
      </c>
      <c r="B116" s="147">
        <v>45198</v>
      </c>
      <c r="C116" s="57" t="s">
        <v>619</v>
      </c>
      <c r="D116" s="57" t="s">
        <v>281</v>
      </c>
      <c r="E116" s="59">
        <v>1</v>
      </c>
      <c r="F116" s="59" t="s">
        <v>42</v>
      </c>
      <c r="G116" s="109" t="s">
        <v>67</v>
      </c>
      <c r="H116" s="8">
        <v>1</v>
      </c>
      <c r="I116" s="350">
        <v>72000</v>
      </c>
      <c r="J116" s="350">
        <v>72000</v>
      </c>
      <c r="K116" s="401"/>
      <c r="L116" s="82"/>
    </row>
    <row r="117" spans="1:12" s="10" customFormat="1" ht="22.5" customHeight="1" x14ac:dyDescent="0.25">
      <c r="A117" s="311">
        <v>78</v>
      </c>
      <c r="B117" s="147">
        <v>45198</v>
      </c>
      <c r="C117" s="58" t="s">
        <v>311</v>
      </c>
      <c r="D117" s="63" t="s">
        <v>618</v>
      </c>
      <c r="E117" s="59">
        <v>1</v>
      </c>
      <c r="F117" s="142" t="s">
        <v>42</v>
      </c>
      <c r="G117" s="109" t="s">
        <v>67</v>
      </c>
      <c r="H117" s="8">
        <v>1</v>
      </c>
      <c r="I117" s="350">
        <v>93500</v>
      </c>
      <c r="J117" s="350">
        <v>93500</v>
      </c>
      <c r="K117" s="401"/>
      <c r="L117" s="82"/>
    </row>
    <row r="118" spans="1:12" s="10" customFormat="1" ht="22.5" customHeight="1" x14ac:dyDescent="0.25">
      <c r="A118" s="310">
        <v>79</v>
      </c>
      <c r="B118" s="147">
        <v>45198</v>
      </c>
      <c r="C118" s="58" t="s">
        <v>48</v>
      </c>
      <c r="D118" s="63" t="s">
        <v>20</v>
      </c>
      <c r="E118" s="59">
        <v>12</v>
      </c>
      <c r="F118" s="59" t="s">
        <v>41</v>
      </c>
      <c r="G118" s="109" t="s">
        <v>67</v>
      </c>
      <c r="H118" s="8">
        <v>1</v>
      </c>
      <c r="I118" s="350">
        <v>32100</v>
      </c>
      <c r="J118" s="350">
        <v>385200</v>
      </c>
      <c r="K118" s="401"/>
      <c r="L118" s="82"/>
    </row>
    <row r="119" spans="1:12" s="10" customFormat="1" ht="22.5" customHeight="1" x14ac:dyDescent="0.25">
      <c r="A119" s="311">
        <v>80</v>
      </c>
      <c r="B119" s="147">
        <v>45198</v>
      </c>
      <c r="C119" s="58" t="s">
        <v>58</v>
      </c>
      <c r="D119" s="63" t="s">
        <v>59</v>
      </c>
      <c r="E119" s="59">
        <v>2</v>
      </c>
      <c r="F119" s="59" t="s">
        <v>41</v>
      </c>
      <c r="G119" s="109" t="s">
        <v>67</v>
      </c>
      <c r="H119" s="8">
        <v>1</v>
      </c>
      <c r="I119" s="351">
        <v>29000</v>
      </c>
      <c r="J119" s="350">
        <v>58000</v>
      </c>
      <c r="K119" s="401"/>
      <c r="L119" s="82"/>
    </row>
    <row r="120" spans="1:12" s="10" customFormat="1" ht="22.5" customHeight="1" x14ac:dyDescent="0.25">
      <c r="A120" s="310">
        <v>81</v>
      </c>
      <c r="B120" s="147">
        <v>45198</v>
      </c>
      <c r="C120" s="57" t="s">
        <v>81</v>
      </c>
      <c r="D120" s="89" t="s">
        <v>72</v>
      </c>
      <c r="E120" s="59">
        <v>3</v>
      </c>
      <c r="F120" s="59" t="s">
        <v>41</v>
      </c>
      <c r="G120" s="109" t="s">
        <v>67</v>
      </c>
      <c r="H120" s="8">
        <v>1</v>
      </c>
      <c r="I120" s="350">
        <v>31000</v>
      </c>
      <c r="J120" s="350">
        <v>93000</v>
      </c>
      <c r="K120" s="402"/>
      <c r="L120" s="82"/>
    </row>
    <row r="121" spans="1:12" s="10" customFormat="1" ht="22.5" customHeight="1" x14ac:dyDescent="0.25">
      <c r="A121" s="311">
        <v>82</v>
      </c>
      <c r="B121" s="147">
        <v>45198</v>
      </c>
      <c r="C121" s="58" t="s">
        <v>1342</v>
      </c>
      <c r="D121" s="63" t="s">
        <v>1343</v>
      </c>
      <c r="E121" s="59">
        <v>1</v>
      </c>
      <c r="F121" s="59" t="s">
        <v>42</v>
      </c>
      <c r="G121" s="109" t="s">
        <v>22</v>
      </c>
      <c r="H121" s="8">
        <v>1</v>
      </c>
      <c r="I121" s="350">
        <v>823152</v>
      </c>
      <c r="J121" s="350">
        <v>823152</v>
      </c>
      <c r="K121" s="402"/>
      <c r="L121" s="82"/>
    </row>
    <row r="122" spans="1:12" s="10" customFormat="1" ht="22.5" customHeight="1" x14ac:dyDescent="0.25">
      <c r="A122" s="310">
        <v>83</v>
      </c>
      <c r="B122" s="147">
        <v>45198</v>
      </c>
      <c r="C122" s="58" t="s">
        <v>119</v>
      </c>
      <c r="D122" s="98" t="s">
        <v>24</v>
      </c>
      <c r="E122" s="59">
        <v>30</v>
      </c>
      <c r="F122" s="174" t="s">
        <v>42</v>
      </c>
      <c r="G122" s="109" t="s">
        <v>527</v>
      </c>
      <c r="H122" s="8">
        <v>1</v>
      </c>
      <c r="I122" s="350">
        <v>1565</v>
      </c>
      <c r="J122" s="350">
        <v>46950</v>
      </c>
      <c r="K122" s="402"/>
      <c r="L122" s="82"/>
    </row>
    <row r="123" spans="1:12" s="10" customFormat="1" ht="22.5" customHeight="1" x14ac:dyDescent="0.25">
      <c r="A123" s="311">
        <v>84</v>
      </c>
      <c r="B123" s="147">
        <v>45198</v>
      </c>
      <c r="C123" s="58" t="s">
        <v>677</v>
      </c>
      <c r="D123" s="63" t="s">
        <v>361</v>
      </c>
      <c r="E123" s="59">
        <v>1</v>
      </c>
      <c r="F123" s="59" t="s">
        <v>42</v>
      </c>
      <c r="G123" s="109" t="s">
        <v>527</v>
      </c>
      <c r="H123" s="8">
        <v>1</v>
      </c>
      <c r="I123" s="350">
        <v>37500</v>
      </c>
      <c r="J123" s="350">
        <v>37500</v>
      </c>
      <c r="K123" s="402"/>
      <c r="L123" s="82"/>
    </row>
    <row r="124" spans="1:12" s="10" customFormat="1" ht="22.5" customHeight="1" x14ac:dyDescent="0.25">
      <c r="A124" s="310">
        <v>85</v>
      </c>
      <c r="B124" s="147">
        <v>45198</v>
      </c>
      <c r="C124" s="58" t="s">
        <v>1636</v>
      </c>
      <c r="D124" s="63" t="s">
        <v>115</v>
      </c>
      <c r="E124" s="59">
        <v>20</v>
      </c>
      <c r="F124" s="59" t="s">
        <v>43</v>
      </c>
      <c r="G124" s="109" t="s">
        <v>527</v>
      </c>
      <c r="H124" s="8">
        <v>1</v>
      </c>
      <c r="I124" s="350">
        <v>2050</v>
      </c>
      <c r="J124" s="350">
        <v>41000</v>
      </c>
      <c r="K124" s="401"/>
      <c r="L124" s="82"/>
    </row>
    <row r="125" spans="1:12" s="10" customFormat="1" ht="22.5" customHeight="1" x14ac:dyDescent="0.25">
      <c r="A125" s="311">
        <v>86</v>
      </c>
      <c r="B125" s="147">
        <v>45198</v>
      </c>
      <c r="C125" s="58" t="s">
        <v>1658</v>
      </c>
      <c r="D125" s="63" t="s">
        <v>55</v>
      </c>
      <c r="E125" s="101" t="s">
        <v>109</v>
      </c>
      <c r="F125" s="59" t="s">
        <v>1659</v>
      </c>
      <c r="G125" s="109" t="s">
        <v>1660</v>
      </c>
      <c r="H125" s="8">
        <v>1</v>
      </c>
      <c r="I125" s="356">
        <v>4577500</v>
      </c>
      <c r="J125" s="350">
        <v>4577500</v>
      </c>
      <c r="K125" s="402"/>
      <c r="L125" s="82"/>
    </row>
    <row r="126" spans="1:12" s="10" customFormat="1" ht="22.5" customHeight="1" x14ac:dyDescent="0.25">
      <c r="A126" s="310">
        <v>87</v>
      </c>
      <c r="B126" s="147">
        <v>45199</v>
      </c>
      <c r="C126" s="58" t="s">
        <v>58</v>
      </c>
      <c r="D126" s="63" t="s">
        <v>59</v>
      </c>
      <c r="E126" s="59">
        <v>2</v>
      </c>
      <c r="F126" s="59" t="s">
        <v>41</v>
      </c>
      <c r="G126" s="109" t="s">
        <v>67</v>
      </c>
      <c r="H126" s="8">
        <v>1</v>
      </c>
      <c r="I126" s="351">
        <v>29000</v>
      </c>
      <c r="J126" s="350">
        <v>58000</v>
      </c>
      <c r="K126" s="401"/>
      <c r="L126" s="82"/>
    </row>
    <row r="127" spans="1:12" s="10" customFormat="1" ht="22.5" customHeight="1" x14ac:dyDescent="0.25">
      <c r="A127" s="311">
        <v>88</v>
      </c>
      <c r="B127" s="147">
        <v>45199</v>
      </c>
      <c r="C127" s="57" t="s">
        <v>81</v>
      </c>
      <c r="D127" s="89" t="s">
        <v>72</v>
      </c>
      <c r="E127" s="59">
        <v>3</v>
      </c>
      <c r="F127" s="59" t="s">
        <v>41</v>
      </c>
      <c r="G127" s="109" t="s">
        <v>67</v>
      </c>
      <c r="H127" s="8">
        <v>1</v>
      </c>
      <c r="I127" s="350">
        <v>31000</v>
      </c>
      <c r="J127" s="350">
        <v>93000</v>
      </c>
      <c r="K127" s="402"/>
      <c r="L127" s="82"/>
    </row>
    <row r="128" spans="1:12" s="10" customFormat="1" ht="22.5" customHeight="1" x14ac:dyDescent="0.25">
      <c r="A128" s="378"/>
      <c r="B128" s="539"/>
      <c r="C128" s="379"/>
      <c r="D128" s="380"/>
      <c r="E128" s="381"/>
      <c r="F128" s="382"/>
      <c r="G128" s="383"/>
      <c r="H128" s="384"/>
      <c r="I128" s="554"/>
      <c r="J128" s="554"/>
      <c r="K128" s="385">
        <f>SUM(J40:J127)</f>
        <v>20621495</v>
      </c>
      <c r="L128" s="148" t="s">
        <v>2291</v>
      </c>
    </row>
    <row r="129" spans="1:12" s="10" customFormat="1" ht="22.5" customHeight="1" x14ac:dyDescent="0.25">
      <c r="A129" s="311">
        <v>1</v>
      </c>
      <c r="B129" s="147">
        <v>45170</v>
      </c>
      <c r="C129" s="58" t="s">
        <v>48</v>
      </c>
      <c r="D129" s="63" t="s">
        <v>20</v>
      </c>
      <c r="E129" s="59">
        <v>2</v>
      </c>
      <c r="F129" s="59" t="s">
        <v>41</v>
      </c>
      <c r="G129" s="60" t="s">
        <v>725</v>
      </c>
      <c r="H129" s="8">
        <v>2</v>
      </c>
      <c r="I129" s="350">
        <v>32100</v>
      </c>
      <c r="J129" s="352">
        <v>64200</v>
      </c>
      <c r="K129" s="401"/>
      <c r="L129" s="82"/>
    </row>
    <row r="130" spans="1:12" s="66" customFormat="1" ht="22.5" customHeight="1" x14ac:dyDescent="0.25">
      <c r="A130" s="310">
        <v>2</v>
      </c>
      <c r="B130" s="147">
        <v>45173</v>
      </c>
      <c r="C130" s="57" t="s">
        <v>81</v>
      </c>
      <c r="D130" s="89" t="s">
        <v>72</v>
      </c>
      <c r="E130" s="59">
        <v>15</v>
      </c>
      <c r="F130" s="59" t="s">
        <v>41</v>
      </c>
      <c r="G130" s="109" t="s">
        <v>822</v>
      </c>
      <c r="H130" s="8">
        <v>2</v>
      </c>
      <c r="I130" s="350">
        <v>31000</v>
      </c>
      <c r="J130" s="350">
        <v>465000</v>
      </c>
      <c r="K130" s="402"/>
      <c r="L130" s="103"/>
    </row>
    <row r="131" spans="1:12" s="10" customFormat="1" ht="22.5" customHeight="1" x14ac:dyDescent="0.25">
      <c r="A131" s="311">
        <v>3</v>
      </c>
      <c r="B131" s="147">
        <v>45173</v>
      </c>
      <c r="C131" s="58" t="s">
        <v>851</v>
      </c>
      <c r="D131" s="63" t="s">
        <v>55</v>
      </c>
      <c r="E131" s="59">
        <v>1</v>
      </c>
      <c r="F131" s="142"/>
      <c r="G131" s="109" t="s">
        <v>852</v>
      </c>
      <c r="H131" s="8">
        <v>2</v>
      </c>
      <c r="I131" s="354">
        <v>7000000</v>
      </c>
      <c r="J131" s="350">
        <v>7000000</v>
      </c>
      <c r="K131" s="402"/>
      <c r="L131" s="82"/>
    </row>
    <row r="132" spans="1:12" s="10" customFormat="1" ht="22.5" customHeight="1" x14ac:dyDescent="0.25">
      <c r="A132" s="310">
        <v>4</v>
      </c>
      <c r="B132" s="147">
        <v>45177</v>
      </c>
      <c r="C132" s="58" t="s">
        <v>631</v>
      </c>
      <c r="D132" s="63" t="s">
        <v>556</v>
      </c>
      <c r="E132" s="59">
        <v>1</v>
      </c>
      <c r="F132" s="59" t="s">
        <v>42</v>
      </c>
      <c r="G132" s="60" t="s">
        <v>1011</v>
      </c>
      <c r="H132" s="8">
        <v>2</v>
      </c>
      <c r="I132" s="350">
        <v>49000</v>
      </c>
      <c r="J132" s="350">
        <v>49000</v>
      </c>
      <c r="K132" s="401"/>
      <c r="L132" s="82"/>
    </row>
    <row r="133" spans="1:12" s="10" customFormat="1" ht="22.5" customHeight="1" x14ac:dyDescent="0.25">
      <c r="A133" s="311">
        <v>5</v>
      </c>
      <c r="B133" s="147">
        <v>45178</v>
      </c>
      <c r="C133" s="58" t="s">
        <v>631</v>
      </c>
      <c r="D133" s="63" t="s">
        <v>556</v>
      </c>
      <c r="E133" s="59">
        <v>2</v>
      </c>
      <c r="F133" s="59" t="s">
        <v>42</v>
      </c>
      <c r="G133" s="60" t="s">
        <v>168</v>
      </c>
      <c r="H133" s="8">
        <v>2</v>
      </c>
      <c r="I133" s="350">
        <v>49000</v>
      </c>
      <c r="J133" s="350">
        <v>98000</v>
      </c>
      <c r="K133" s="401"/>
      <c r="L133" s="82"/>
    </row>
    <row r="134" spans="1:12" s="10" customFormat="1" ht="22.5" customHeight="1" x14ac:dyDescent="0.25">
      <c r="A134" s="310">
        <v>6</v>
      </c>
      <c r="B134" s="147">
        <v>45180</v>
      </c>
      <c r="C134" s="58" t="s">
        <v>48</v>
      </c>
      <c r="D134" s="63" t="s">
        <v>20</v>
      </c>
      <c r="E134" s="59">
        <v>1</v>
      </c>
      <c r="F134" s="59" t="s">
        <v>41</v>
      </c>
      <c r="G134" s="60" t="s">
        <v>488</v>
      </c>
      <c r="H134" s="8">
        <v>2</v>
      </c>
      <c r="I134" s="350">
        <v>32100</v>
      </c>
      <c r="J134" s="350">
        <v>32100</v>
      </c>
      <c r="K134" s="401"/>
      <c r="L134" s="82"/>
    </row>
    <row r="135" spans="1:12" s="66" customFormat="1" ht="22.5" customHeight="1" x14ac:dyDescent="0.25">
      <c r="A135" s="311">
        <v>7</v>
      </c>
      <c r="B135" s="147">
        <v>45182</v>
      </c>
      <c r="C135" s="57" t="s">
        <v>23</v>
      </c>
      <c r="D135" s="89" t="s">
        <v>24</v>
      </c>
      <c r="E135" s="59">
        <v>1</v>
      </c>
      <c r="F135" s="59" t="s">
        <v>47</v>
      </c>
      <c r="G135" s="203" t="s">
        <v>1136</v>
      </c>
      <c r="H135" s="8">
        <v>2</v>
      </c>
      <c r="I135" s="354">
        <v>75000</v>
      </c>
      <c r="J135" s="350">
        <v>75000</v>
      </c>
      <c r="K135" s="401"/>
      <c r="L135" s="103"/>
    </row>
    <row r="136" spans="1:12" s="10" customFormat="1" ht="22.5" customHeight="1" x14ac:dyDescent="0.25">
      <c r="A136" s="310">
        <v>8</v>
      </c>
      <c r="B136" s="147">
        <v>45182</v>
      </c>
      <c r="C136" s="62" t="s">
        <v>1161</v>
      </c>
      <c r="D136" s="63" t="s">
        <v>479</v>
      </c>
      <c r="E136" s="59">
        <v>1</v>
      </c>
      <c r="F136" s="59" t="s">
        <v>39</v>
      </c>
      <c r="G136" s="109" t="s">
        <v>1162</v>
      </c>
      <c r="H136" s="8">
        <v>2</v>
      </c>
      <c r="I136" s="350">
        <v>160000</v>
      </c>
      <c r="J136" s="350">
        <v>160000</v>
      </c>
      <c r="K136" s="402"/>
      <c r="L136" s="82"/>
    </row>
    <row r="137" spans="1:12" s="10" customFormat="1" ht="22.5" customHeight="1" x14ac:dyDescent="0.25">
      <c r="A137" s="311">
        <v>9</v>
      </c>
      <c r="B137" s="147">
        <v>45182</v>
      </c>
      <c r="C137" s="58" t="s">
        <v>1163</v>
      </c>
      <c r="D137" s="63" t="s">
        <v>479</v>
      </c>
      <c r="E137" s="59">
        <v>1</v>
      </c>
      <c r="F137" s="142" t="s">
        <v>39</v>
      </c>
      <c r="G137" s="109" t="s">
        <v>1162</v>
      </c>
      <c r="H137" s="8">
        <v>2</v>
      </c>
      <c r="I137" s="350">
        <v>25000</v>
      </c>
      <c r="J137" s="350">
        <v>25000</v>
      </c>
      <c r="K137" s="402"/>
      <c r="L137" s="82"/>
    </row>
    <row r="138" spans="1:12" s="10" customFormat="1" ht="22.5" customHeight="1" x14ac:dyDescent="0.25">
      <c r="A138" s="310">
        <v>10</v>
      </c>
      <c r="B138" s="147">
        <v>45183</v>
      </c>
      <c r="C138" s="58" t="s">
        <v>1197</v>
      </c>
      <c r="D138" s="63" t="s">
        <v>97</v>
      </c>
      <c r="E138" s="59">
        <v>1</v>
      </c>
      <c r="F138" s="174" t="s">
        <v>42</v>
      </c>
      <c r="G138" s="109" t="s">
        <v>536</v>
      </c>
      <c r="H138" s="8">
        <v>2</v>
      </c>
      <c r="I138" s="350">
        <v>12500</v>
      </c>
      <c r="J138" s="350">
        <v>12500</v>
      </c>
      <c r="K138" s="402"/>
      <c r="L138" s="82"/>
    </row>
    <row r="139" spans="1:12" s="10" customFormat="1" ht="22.5" customHeight="1" x14ac:dyDescent="0.25">
      <c r="A139" s="311">
        <v>11</v>
      </c>
      <c r="B139" s="147">
        <v>45183</v>
      </c>
      <c r="C139" s="57" t="s">
        <v>358</v>
      </c>
      <c r="D139" s="63" t="s">
        <v>359</v>
      </c>
      <c r="E139" s="59">
        <v>1</v>
      </c>
      <c r="F139" s="142" t="s">
        <v>42</v>
      </c>
      <c r="G139" s="109" t="s">
        <v>536</v>
      </c>
      <c r="H139" s="8">
        <v>2</v>
      </c>
      <c r="I139" s="350">
        <v>45000</v>
      </c>
      <c r="J139" s="350">
        <v>45000</v>
      </c>
      <c r="K139" s="402"/>
      <c r="L139" s="82"/>
    </row>
    <row r="140" spans="1:12" s="10" customFormat="1" ht="22.5" customHeight="1" x14ac:dyDescent="0.25">
      <c r="A140" s="310">
        <v>12</v>
      </c>
      <c r="B140" s="147">
        <v>45183</v>
      </c>
      <c r="C140" s="57" t="s">
        <v>237</v>
      </c>
      <c r="D140" s="63" t="s">
        <v>238</v>
      </c>
      <c r="E140" s="100" t="s">
        <v>109</v>
      </c>
      <c r="F140" s="101" t="s">
        <v>42</v>
      </c>
      <c r="G140" s="109" t="s">
        <v>536</v>
      </c>
      <c r="H140" s="8">
        <v>2</v>
      </c>
      <c r="I140" s="350">
        <v>227000</v>
      </c>
      <c r="J140" s="350">
        <v>227000</v>
      </c>
      <c r="K140" s="402"/>
      <c r="L140" s="82"/>
    </row>
    <row r="141" spans="1:12" s="10" customFormat="1" ht="22.5" customHeight="1" x14ac:dyDescent="0.25">
      <c r="A141" s="311">
        <v>13</v>
      </c>
      <c r="B141" s="147">
        <v>45184</v>
      </c>
      <c r="C141" s="58" t="s">
        <v>1212</v>
      </c>
      <c r="D141" s="63" t="s">
        <v>62</v>
      </c>
      <c r="E141" s="59">
        <v>10</v>
      </c>
      <c r="F141" s="59" t="s">
        <v>42</v>
      </c>
      <c r="G141" s="109" t="s">
        <v>536</v>
      </c>
      <c r="H141" s="8">
        <v>2</v>
      </c>
      <c r="I141" s="350">
        <v>5200</v>
      </c>
      <c r="J141" s="350">
        <v>52000</v>
      </c>
      <c r="K141" s="401"/>
      <c r="L141" s="82"/>
    </row>
    <row r="142" spans="1:12" s="10" customFormat="1" ht="22.5" customHeight="1" x14ac:dyDescent="0.25">
      <c r="A142" s="310">
        <v>14</v>
      </c>
      <c r="B142" s="147">
        <v>45184</v>
      </c>
      <c r="C142" s="57" t="s">
        <v>1817</v>
      </c>
      <c r="D142" s="63" t="s">
        <v>38</v>
      </c>
      <c r="E142" s="59">
        <v>4</v>
      </c>
      <c r="F142" s="59" t="s">
        <v>41</v>
      </c>
      <c r="G142" s="109" t="s">
        <v>536</v>
      </c>
      <c r="H142" s="8">
        <v>2</v>
      </c>
      <c r="I142" s="350">
        <v>40000</v>
      </c>
      <c r="J142" s="350">
        <v>160000</v>
      </c>
      <c r="K142" s="401"/>
      <c r="L142" s="82"/>
    </row>
    <row r="143" spans="1:12" s="10" customFormat="1" ht="22.5" customHeight="1" x14ac:dyDescent="0.25">
      <c r="A143" s="311">
        <v>15</v>
      </c>
      <c r="B143" s="147">
        <v>45184</v>
      </c>
      <c r="C143" s="57" t="s">
        <v>23</v>
      </c>
      <c r="D143" s="63" t="s">
        <v>24</v>
      </c>
      <c r="E143" s="59">
        <v>1</v>
      </c>
      <c r="F143" s="142" t="s">
        <v>47</v>
      </c>
      <c r="G143" s="109" t="s">
        <v>448</v>
      </c>
      <c r="H143" s="8">
        <v>2</v>
      </c>
      <c r="I143" s="350">
        <v>75000</v>
      </c>
      <c r="J143" s="350">
        <v>75000</v>
      </c>
      <c r="K143" s="402"/>
      <c r="L143" s="82"/>
    </row>
    <row r="144" spans="1:12" s="10" customFormat="1" ht="22.5" customHeight="1" x14ac:dyDescent="0.25">
      <c r="A144" s="310">
        <v>16</v>
      </c>
      <c r="B144" s="147">
        <v>45184</v>
      </c>
      <c r="C144" s="58" t="s">
        <v>1241</v>
      </c>
      <c r="D144" s="63" t="s">
        <v>55</v>
      </c>
      <c r="E144" s="8">
        <v>3</v>
      </c>
      <c r="F144" s="8" t="s">
        <v>1242</v>
      </c>
      <c r="G144" s="109" t="s">
        <v>1243</v>
      </c>
      <c r="H144" s="8">
        <v>2</v>
      </c>
      <c r="I144" s="354">
        <v>8000000</v>
      </c>
      <c r="J144" s="350">
        <v>24000000</v>
      </c>
      <c r="K144" s="402"/>
      <c r="L144" s="82"/>
    </row>
    <row r="145" spans="1:15" s="10" customFormat="1" ht="22.5" customHeight="1" x14ac:dyDescent="0.25">
      <c r="A145" s="311">
        <v>17</v>
      </c>
      <c r="B145" s="147">
        <v>45184</v>
      </c>
      <c r="C145" s="62" t="s">
        <v>1867</v>
      </c>
      <c r="D145" s="63" t="s">
        <v>55</v>
      </c>
      <c r="E145" s="59">
        <v>1</v>
      </c>
      <c r="F145" s="59" t="s">
        <v>42</v>
      </c>
      <c r="G145" s="109" t="s">
        <v>1243</v>
      </c>
      <c r="H145" s="8">
        <v>2</v>
      </c>
      <c r="I145" s="350">
        <v>-17000000</v>
      </c>
      <c r="J145" s="350">
        <v>-17000000</v>
      </c>
      <c r="K145" s="402"/>
      <c r="L145" s="82"/>
    </row>
    <row r="146" spans="1:15" s="10" customFormat="1" ht="22.5" customHeight="1" x14ac:dyDescent="0.25">
      <c r="A146" s="310">
        <v>18</v>
      </c>
      <c r="B146" s="147">
        <v>45185</v>
      </c>
      <c r="C146" s="62" t="s">
        <v>1248</v>
      </c>
      <c r="D146" s="63" t="s">
        <v>1249</v>
      </c>
      <c r="E146" s="59">
        <v>2</v>
      </c>
      <c r="F146" s="142" t="s">
        <v>42</v>
      </c>
      <c r="G146" s="203" t="s">
        <v>448</v>
      </c>
      <c r="H146" s="8">
        <v>2</v>
      </c>
      <c r="I146" s="351">
        <v>62000</v>
      </c>
      <c r="J146" s="350">
        <v>124000</v>
      </c>
      <c r="K146" s="401"/>
      <c r="L146" s="82"/>
    </row>
    <row r="147" spans="1:15" s="10" customFormat="1" ht="22.5" customHeight="1" x14ac:dyDescent="0.25">
      <c r="A147" s="311">
        <v>19</v>
      </c>
      <c r="B147" s="147">
        <v>45185</v>
      </c>
      <c r="C147" s="57" t="s">
        <v>1817</v>
      </c>
      <c r="D147" s="63" t="s">
        <v>38</v>
      </c>
      <c r="E147" s="59">
        <v>24</v>
      </c>
      <c r="F147" s="59" t="s">
        <v>41</v>
      </c>
      <c r="G147" s="203" t="s">
        <v>448</v>
      </c>
      <c r="H147" s="8">
        <v>2</v>
      </c>
      <c r="I147" s="350">
        <v>40000</v>
      </c>
      <c r="J147" s="350">
        <v>960000</v>
      </c>
      <c r="K147" s="401"/>
      <c r="L147" s="82"/>
    </row>
    <row r="148" spans="1:15" s="10" customFormat="1" ht="22.5" customHeight="1" x14ac:dyDescent="0.25">
      <c r="A148" s="310">
        <v>20</v>
      </c>
      <c r="B148" s="147">
        <v>45185</v>
      </c>
      <c r="C148" s="58" t="s">
        <v>1250</v>
      </c>
      <c r="D148" s="63" t="s">
        <v>718</v>
      </c>
      <c r="E148" s="59">
        <v>2</v>
      </c>
      <c r="F148" s="59" t="s">
        <v>42</v>
      </c>
      <c r="G148" s="203" t="s">
        <v>448</v>
      </c>
      <c r="H148" s="8">
        <v>2</v>
      </c>
      <c r="I148" s="350">
        <v>10000</v>
      </c>
      <c r="J148" s="350">
        <v>20000</v>
      </c>
      <c r="K148" s="401"/>
      <c r="L148" s="82"/>
    </row>
    <row r="149" spans="1:15" s="10" customFormat="1" ht="22.5" customHeight="1" x14ac:dyDescent="0.25">
      <c r="A149" s="311">
        <v>21</v>
      </c>
      <c r="B149" s="147">
        <v>45185</v>
      </c>
      <c r="C149" s="58" t="s">
        <v>1251</v>
      </c>
      <c r="D149" s="63" t="s">
        <v>478</v>
      </c>
      <c r="E149" s="59">
        <v>2</v>
      </c>
      <c r="F149" s="59" t="s">
        <v>42</v>
      </c>
      <c r="G149" s="203" t="s">
        <v>448</v>
      </c>
      <c r="H149" s="8">
        <v>2</v>
      </c>
      <c r="I149" s="351">
        <v>185000</v>
      </c>
      <c r="J149" s="350">
        <v>370000</v>
      </c>
      <c r="K149" s="401"/>
      <c r="L149" s="82"/>
    </row>
    <row r="150" spans="1:15" s="10" customFormat="1" ht="22.5" customHeight="1" x14ac:dyDescent="0.25">
      <c r="A150" s="310">
        <v>22</v>
      </c>
      <c r="B150" s="147">
        <v>45185</v>
      </c>
      <c r="C150" s="58" t="s">
        <v>1252</v>
      </c>
      <c r="D150" s="63" t="s">
        <v>478</v>
      </c>
      <c r="E150" s="59">
        <v>2</v>
      </c>
      <c r="F150" s="59" t="s">
        <v>42</v>
      </c>
      <c r="G150" s="203" t="s">
        <v>448</v>
      </c>
      <c r="H150" s="8">
        <v>2</v>
      </c>
      <c r="I150" s="350">
        <v>340000</v>
      </c>
      <c r="J150" s="350">
        <v>680000</v>
      </c>
      <c r="K150" s="401"/>
      <c r="L150" s="149"/>
      <c r="M150" s="67"/>
      <c r="N150" s="191"/>
      <c r="O150" s="65"/>
    </row>
    <row r="151" spans="1:15" s="10" customFormat="1" ht="22.5" customHeight="1" x14ac:dyDescent="0.25">
      <c r="A151" s="311">
        <v>23</v>
      </c>
      <c r="B151" s="147">
        <v>45185</v>
      </c>
      <c r="C151" s="57" t="s">
        <v>1253</v>
      </c>
      <c r="D151" s="89" t="s">
        <v>478</v>
      </c>
      <c r="E151" s="59">
        <v>2</v>
      </c>
      <c r="F151" s="59" t="s">
        <v>42</v>
      </c>
      <c r="G151" s="109" t="s">
        <v>448</v>
      </c>
      <c r="H151" s="8">
        <v>2</v>
      </c>
      <c r="I151" s="350">
        <v>385000</v>
      </c>
      <c r="J151" s="350">
        <v>770000</v>
      </c>
      <c r="K151" s="401"/>
      <c r="L151" s="82"/>
    </row>
    <row r="152" spans="1:15" s="10" customFormat="1" ht="22.5" customHeight="1" x14ac:dyDescent="0.25">
      <c r="A152" s="310">
        <v>24</v>
      </c>
      <c r="B152" s="147">
        <v>45185</v>
      </c>
      <c r="C152" s="57" t="s">
        <v>1254</v>
      </c>
      <c r="D152" s="63" t="s">
        <v>478</v>
      </c>
      <c r="E152" s="59">
        <v>1</v>
      </c>
      <c r="F152" s="59" t="s">
        <v>42</v>
      </c>
      <c r="G152" s="109" t="s">
        <v>448</v>
      </c>
      <c r="H152" s="8">
        <v>2</v>
      </c>
      <c r="I152" s="350">
        <v>25000</v>
      </c>
      <c r="J152" s="350">
        <v>25000</v>
      </c>
      <c r="K152" s="401"/>
      <c r="L152" s="82"/>
    </row>
    <row r="153" spans="1:15" s="10" customFormat="1" ht="22.5" customHeight="1" x14ac:dyDescent="0.25">
      <c r="A153" s="311">
        <v>25</v>
      </c>
      <c r="B153" s="147">
        <v>45185</v>
      </c>
      <c r="C153" s="62" t="s">
        <v>1255</v>
      </c>
      <c r="D153" s="63" t="s">
        <v>478</v>
      </c>
      <c r="E153" s="59">
        <v>1</v>
      </c>
      <c r="F153" s="59" t="s">
        <v>42</v>
      </c>
      <c r="G153" s="109" t="s">
        <v>448</v>
      </c>
      <c r="H153" s="8">
        <v>2</v>
      </c>
      <c r="I153" s="350">
        <v>35000</v>
      </c>
      <c r="J153" s="350">
        <v>35000</v>
      </c>
      <c r="K153" s="401"/>
      <c r="L153" s="82"/>
    </row>
    <row r="154" spans="1:15" s="10" customFormat="1" ht="22.5" customHeight="1" x14ac:dyDescent="0.25">
      <c r="A154" s="310">
        <v>26</v>
      </c>
      <c r="B154" s="147">
        <v>45185</v>
      </c>
      <c r="C154" s="62" t="s">
        <v>1256</v>
      </c>
      <c r="D154" s="63" t="s">
        <v>478</v>
      </c>
      <c r="E154" s="59">
        <v>1</v>
      </c>
      <c r="F154" s="59" t="s">
        <v>42</v>
      </c>
      <c r="G154" s="109" t="s">
        <v>448</v>
      </c>
      <c r="H154" s="8">
        <v>2</v>
      </c>
      <c r="I154" s="350">
        <v>40000</v>
      </c>
      <c r="J154" s="350">
        <v>40000</v>
      </c>
      <c r="K154" s="401"/>
      <c r="L154" s="82"/>
    </row>
    <row r="155" spans="1:15" s="10" customFormat="1" ht="22.5" customHeight="1" x14ac:dyDescent="0.25">
      <c r="A155" s="311">
        <v>27</v>
      </c>
      <c r="B155" s="147">
        <v>45185</v>
      </c>
      <c r="C155" s="58" t="s">
        <v>1257</v>
      </c>
      <c r="D155" s="63" t="s">
        <v>24</v>
      </c>
      <c r="E155" s="59">
        <v>3</v>
      </c>
      <c r="F155" s="142" t="s">
        <v>39</v>
      </c>
      <c r="G155" s="109" t="s">
        <v>448</v>
      </c>
      <c r="H155" s="8">
        <v>2</v>
      </c>
      <c r="I155" s="356">
        <v>3000</v>
      </c>
      <c r="J155" s="350">
        <v>9000</v>
      </c>
      <c r="K155" s="401"/>
      <c r="L155" s="82"/>
    </row>
    <row r="156" spans="1:15" s="10" customFormat="1" ht="22.5" customHeight="1" x14ac:dyDescent="0.25">
      <c r="A156" s="310">
        <v>28</v>
      </c>
      <c r="B156" s="147">
        <v>45185</v>
      </c>
      <c r="C156" s="58" t="s">
        <v>119</v>
      </c>
      <c r="D156" s="63" t="s">
        <v>24</v>
      </c>
      <c r="E156" s="59">
        <v>10</v>
      </c>
      <c r="F156" s="59" t="s">
        <v>42</v>
      </c>
      <c r="G156" s="109" t="s">
        <v>448</v>
      </c>
      <c r="H156" s="8">
        <v>2</v>
      </c>
      <c r="I156" s="350">
        <v>1565</v>
      </c>
      <c r="J156" s="350">
        <v>15650</v>
      </c>
      <c r="K156" s="401"/>
      <c r="L156" s="82"/>
    </row>
    <row r="157" spans="1:15" s="10" customFormat="1" ht="22.5" customHeight="1" x14ac:dyDescent="0.25">
      <c r="A157" s="311">
        <v>29</v>
      </c>
      <c r="B157" s="147">
        <v>45188</v>
      </c>
      <c r="C157" s="62" t="s">
        <v>929</v>
      </c>
      <c r="D157" s="63" t="s">
        <v>553</v>
      </c>
      <c r="E157" s="59">
        <v>1</v>
      </c>
      <c r="F157" s="59" t="s">
        <v>39</v>
      </c>
      <c r="G157" s="109" t="s">
        <v>168</v>
      </c>
      <c r="H157" s="8">
        <v>2</v>
      </c>
      <c r="I157" s="350">
        <v>434000</v>
      </c>
      <c r="J157" s="350">
        <v>434000</v>
      </c>
      <c r="K157" s="401"/>
      <c r="L157" s="82"/>
    </row>
    <row r="158" spans="1:15" s="10" customFormat="1" ht="22.5" customHeight="1" x14ac:dyDescent="0.25">
      <c r="A158" s="310">
        <v>30</v>
      </c>
      <c r="B158" s="147">
        <v>45191</v>
      </c>
      <c r="C158" s="58" t="s">
        <v>56</v>
      </c>
      <c r="D158" s="63" t="s">
        <v>28</v>
      </c>
      <c r="E158" s="59">
        <v>0.3</v>
      </c>
      <c r="F158" s="59" t="s">
        <v>41</v>
      </c>
      <c r="G158" s="60" t="s">
        <v>488</v>
      </c>
      <c r="H158" s="8">
        <v>2</v>
      </c>
      <c r="I158" s="354">
        <v>86250</v>
      </c>
      <c r="J158" s="350">
        <v>25875</v>
      </c>
      <c r="K158" s="401"/>
      <c r="L158" s="82"/>
    </row>
    <row r="159" spans="1:15" s="10" customFormat="1" ht="22.5" customHeight="1" x14ac:dyDescent="0.25">
      <c r="A159" s="311">
        <v>31</v>
      </c>
      <c r="B159" s="147">
        <v>45192</v>
      </c>
      <c r="C159" s="58" t="s">
        <v>529</v>
      </c>
      <c r="D159" s="63" t="s">
        <v>24</v>
      </c>
      <c r="E159" s="59">
        <v>1</v>
      </c>
      <c r="F159" s="142" t="s">
        <v>42</v>
      </c>
      <c r="G159" s="109" t="s">
        <v>1011</v>
      </c>
      <c r="H159" s="8">
        <v>2</v>
      </c>
      <c r="I159" s="350">
        <v>2625</v>
      </c>
      <c r="J159" s="350">
        <v>2625</v>
      </c>
      <c r="K159" s="402"/>
      <c r="L159" s="82"/>
    </row>
    <row r="160" spans="1:15" s="10" customFormat="1" ht="22.5" customHeight="1" x14ac:dyDescent="0.25">
      <c r="A160" s="310">
        <v>32</v>
      </c>
      <c r="B160" s="147">
        <v>45192</v>
      </c>
      <c r="C160" s="57" t="s">
        <v>1506</v>
      </c>
      <c r="D160" s="63" t="s">
        <v>621</v>
      </c>
      <c r="E160" s="59">
        <v>1</v>
      </c>
      <c r="F160" s="142" t="s">
        <v>42</v>
      </c>
      <c r="G160" s="109" t="s">
        <v>448</v>
      </c>
      <c r="H160" s="8">
        <v>2</v>
      </c>
      <c r="I160" s="350">
        <v>75000</v>
      </c>
      <c r="J160" s="350">
        <v>75000</v>
      </c>
      <c r="K160" s="402"/>
      <c r="L160" s="82"/>
    </row>
    <row r="161" spans="1:12" s="10" customFormat="1" ht="22.5" customHeight="1" x14ac:dyDescent="0.25">
      <c r="A161" s="311">
        <v>33</v>
      </c>
      <c r="B161" s="147">
        <v>45198</v>
      </c>
      <c r="C161" s="58" t="s">
        <v>1652</v>
      </c>
      <c r="D161" s="63" t="s">
        <v>50</v>
      </c>
      <c r="E161" s="59">
        <v>1</v>
      </c>
      <c r="F161" s="142" t="s">
        <v>42</v>
      </c>
      <c r="G161" s="109" t="s">
        <v>536</v>
      </c>
      <c r="H161" s="8">
        <v>2</v>
      </c>
      <c r="I161" s="350">
        <v>1200000</v>
      </c>
      <c r="J161" s="350">
        <v>1200000</v>
      </c>
      <c r="K161" s="401"/>
      <c r="L161" s="82"/>
    </row>
    <row r="162" spans="1:12" s="10" customFormat="1" ht="22.5" customHeight="1" x14ac:dyDescent="0.25">
      <c r="A162" s="310">
        <v>34</v>
      </c>
      <c r="B162" s="147">
        <v>45198</v>
      </c>
      <c r="C162" s="58" t="s">
        <v>625</v>
      </c>
      <c r="D162" s="63" t="s">
        <v>556</v>
      </c>
      <c r="E162" s="59">
        <v>1</v>
      </c>
      <c r="F162" s="59" t="s">
        <v>42</v>
      </c>
      <c r="G162" s="109" t="s">
        <v>1011</v>
      </c>
      <c r="H162" s="8">
        <v>2</v>
      </c>
      <c r="I162" s="350">
        <v>48000</v>
      </c>
      <c r="J162" s="350">
        <v>48000</v>
      </c>
      <c r="K162" s="401"/>
      <c r="L162" s="82"/>
    </row>
    <row r="163" spans="1:12" s="10" customFormat="1" ht="22.5" customHeight="1" x14ac:dyDescent="0.25">
      <c r="A163" s="311">
        <v>35</v>
      </c>
      <c r="B163" s="147">
        <v>45198</v>
      </c>
      <c r="C163" s="57" t="s">
        <v>81</v>
      </c>
      <c r="D163" s="89" t="s">
        <v>72</v>
      </c>
      <c r="E163" s="59">
        <v>5</v>
      </c>
      <c r="F163" s="59" t="s">
        <v>41</v>
      </c>
      <c r="G163" s="109" t="s">
        <v>1653</v>
      </c>
      <c r="H163" s="8">
        <v>2</v>
      </c>
      <c r="I163" s="350">
        <v>31000</v>
      </c>
      <c r="J163" s="350">
        <v>155000</v>
      </c>
      <c r="K163" s="402"/>
      <c r="L163" s="82"/>
    </row>
    <row r="164" spans="1:12" s="10" customFormat="1" ht="22.5" customHeight="1" x14ac:dyDescent="0.25">
      <c r="A164" s="310">
        <v>36</v>
      </c>
      <c r="B164" s="147">
        <v>45199</v>
      </c>
      <c r="C164" s="58" t="s">
        <v>1675</v>
      </c>
      <c r="D164" s="63" t="s">
        <v>636</v>
      </c>
      <c r="E164" s="59">
        <v>10</v>
      </c>
      <c r="F164" s="59" t="s">
        <v>538</v>
      </c>
      <c r="G164" s="109" t="s">
        <v>1676</v>
      </c>
      <c r="H164" s="8">
        <v>2</v>
      </c>
      <c r="I164" s="350">
        <v>14500</v>
      </c>
      <c r="J164" s="350">
        <v>145000</v>
      </c>
      <c r="K164" s="401"/>
      <c r="L164" s="82"/>
    </row>
    <row r="165" spans="1:12" s="10" customFormat="1" ht="22.5" customHeight="1" x14ac:dyDescent="0.25">
      <c r="A165" s="311">
        <v>37</v>
      </c>
      <c r="B165" s="147">
        <v>45199</v>
      </c>
      <c r="C165" s="58" t="s">
        <v>1680</v>
      </c>
      <c r="D165" s="63" t="s">
        <v>588</v>
      </c>
      <c r="E165" s="59">
        <v>1</v>
      </c>
      <c r="F165" s="142" t="s">
        <v>42</v>
      </c>
      <c r="G165" s="109" t="s">
        <v>1681</v>
      </c>
      <c r="H165" s="8">
        <v>2</v>
      </c>
      <c r="I165" s="350">
        <v>755000</v>
      </c>
      <c r="J165" s="350">
        <v>755000</v>
      </c>
      <c r="K165" s="401"/>
      <c r="L165" s="82"/>
    </row>
    <row r="166" spans="1:12" s="10" customFormat="1" ht="22.5" customHeight="1" x14ac:dyDescent="0.25">
      <c r="A166" s="310">
        <v>38</v>
      </c>
      <c r="B166" s="147">
        <v>45199</v>
      </c>
      <c r="C166" s="58" t="s">
        <v>1682</v>
      </c>
      <c r="D166" s="63" t="s">
        <v>588</v>
      </c>
      <c r="E166" s="59">
        <v>1</v>
      </c>
      <c r="F166" s="142" t="s">
        <v>42</v>
      </c>
      <c r="G166" s="109" t="s">
        <v>1681</v>
      </c>
      <c r="H166" s="8">
        <v>2</v>
      </c>
      <c r="I166" s="354">
        <v>35000</v>
      </c>
      <c r="J166" s="350">
        <v>35000</v>
      </c>
      <c r="K166" s="401"/>
      <c r="L166" s="82"/>
    </row>
    <row r="167" spans="1:12" s="10" customFormat="1" ht="22.5" customHeight="1" x14ac:dyDescent="0.25">
      <c r="A167" s="311">
        <v>39</v>
      </c>
      <c r="B167" s="147">
        <v>45199</v>
      </c>
      <c r="C167" s="58" t="s">
        <v>1683</v>
      </c>
      <c r="D167" s="63" t="s">
        <v>588</v>
      </c>
      <c r="E167" s="59">
        <v>1</v>
      </c>
      <c r="F167" s="142" t="s">
        <v>42</v>
      </c>
      <c r="G167" s="109" t="s">
        <v>1681</v>
      </c>
      <c r="H167" s="8">
        <v>2</v>
      </c>
      <c r="I167" s="350">
        <v>160000</v>
      </c>
      <c r="J167" s="350">
        <v>160000</v>
      </c>
      <c r="K167" s="401"/>
      <c r="L167" s="82"/>
    </row>
    <row r="168" spans="1:12" s="10" customFormat="1" ht="22.5" customHeight="1" x14ac:dyDescent="0.25">
      <c r="A168" s="310">
        <v>40</v>
      </c>
      <c r="B168" s="147">
        <v>45199</v>
      </c>
      <c r="C168" s="58" t="s">
        <v>1684</v>
      </c>
      <c r="D168" s="63" t="s">
        <v>588</v>
      </c>
      <c r="E168" s="59">
        <v>6</v>
      </c>
      <c r="F168" s="142" t="s">
        <v>42</v>
      </c>
      <c r="G168" s="109" t="s">
        <v>1681</v>
      </c>
      <c r="H168" s="8">
        <v>2</v>
      </c>
      <c r="I168" s="350">
        <v>10000</v>
      </c>
      <c r="J168" s="350">
        <v>60000</v>
      </c>
      <c r="K168" s="401"/>
      <c r="L168" s="82"/>
    </row>
    <row r="169" spans="1:12" s="10" customFormat="1" ht="22.5" customHeight="1" x14ac:dyDescent="0.25">
      <c r="A169" s="311">
        <v>41</v>
      </c>
      <c r="B169" s="147">
        <v>45199</v>
      </c>
      <c r="C169" s="58" t="s">
        <v>1685</v>
      </c>
      <c r="D169" s="63" t="s">
        <v>588</v>
      </c>
      <c r="E169" s="59">
        <v>1</v>
      </c>
      <c r="F169" s="59" t="s">
        <v>42</v>
      </c>
      <c r="G169" s="109" t="s">
        <v>1681</v>
      </c>
      <c r="H169" s="8">
        <v>2</v>
      </c>
      <c r="I169" s="351">
        <v>65000</v>
      </c>
      <c r="J169" s="350">
        <v>65000</v>
      </c>
      <c r="K169" s="401"/>
      <c r="L169" s="82"/>
    </row>
    <row r="170" spans="1:12" s="10" customFormat="1" ht="22.5" customHeight="1" x14ac:dyDescent="0.25">
      <c r="A170" s="310">
        <v>42</v>
      </c>
      <c r="B170" s="147">
        <v>45199</v>
      </c>
      <c r="C170" s="58" t="s">
        <v>1686</v>
      </c>
      <c r="D170" s="63" t="s">
        <v>588</v>
      </c>
      <c r="E170" s="59">
        <v>6</v>
      </c>
      <c r="F170" s="101" t="s">
        <v>42</v>
      </c>
      <c r="G170" s="109" t="s">
        <v>1681</v>
      </c>
      <c r="H170" s="8">
        <v>2</v>
      </c>
      <c r="I170" s="351">
        <v>35000</v>
      </c>
      <c r="J170" s="350">
        <v>210000</v>
      </c>
      <c r="K170" s="401"/>
      <c r="L170" s="82"/>
    </row>
    <row r="171" spans="1:12" s="10" customFormat="1" ht="22.5" customHeight="1" x14ac:dyDescent="0.25">
      <c r="A171" s="311">
        <v>43</v>
      </c>
      <c r="B171" s="147">
        <v>45199</v>
      </c>
      <c r="C171" s="58" t="s">
        <v>1689</v>
      </c>
      <c r="D171" s="63" t="s">
        <v>55</v>
      </c>
      <c r="E171" s="100" t="s">
        <v>110</v>
      </c>
      <c r="F171" s="101" t="s">
        <v>692</v>
      </c>
      <c r="G171" s="109" t="s">
        <v>1676</v>
      </c>
      <c r="H171" s="8">
        <v>2</v>
      </c>
      <c r="I171" s="353">
        <v>4000000</v>
      </c>
      <c r="J171" s="350">
        <v>8000000</v>
      </c>
      <c r="K171" s="402"/>
      <c r="L171" s="82"/>
    </row>
    <row r="172" spans="1:12" s="10" customFormat="1" ht="22.5" customHeight="1" x14ac:dyDescent="0.25">
      <c r="A172" s="378"/>
      <c r="B172" s="539"/>
      <c r="C172" s="379"/>
      <c r="D172" s="380"/>
      <c r="E172" s="381"/>
      <c r="F172" s="382"/>
      <c r="G172" s="391"/>
      <c r="H172" s="384"/>
      <c r="I172" s="554"/>
      <c r="J172" s="554"/>
      <c r="K172" s="385">
        <f>SUM(J129:J171)</f>
        <v>29958950</v>
      </c>
      <c r="L172" s="148" t="s">
        <v>2291</v>
      </c>
    </row>
    <row r="173" spans="1:12" s="10" customFormat="1" ht="22.5" customHeight="1" x14ac:dyDescent="0.25">
      <c r="A173" s="310">
        <v>1</v>
      </c>
      <c r="B173" s="147">
        <v>45170</v>
      </c>
      <c r="C173" s="62" t="s">
        <v>465</v>
      </c>
      <c r="D173" s="263" t="s">
        <v>466</v>
      </c>
      <c r="E173" s="59">
        <v>1</v>
      </c>
      <c r="F173" s="59" t="s">
        <v>157</v>
      </c>
      <c r="G173" s="60" t="s">
        <v>32</v>
      </c>
      <c r="H173" s="8">
        <v>3</v>
      </c>
      <c r="I173" s="354">
        <v>740000</v>
      </c>
      <c r="J173" s="350">
        <v>740000</v>
      </c>
      <c r="K173" s="404" t="s">
        <v>732</v>
      </c>
      <c r="L173" s="82"/>
    </row>
    <row r="174" spans="1:12" s="10" customFormat="1" ht="22.5" customHeight="1" x14ac:dyDescent="0.25">
      <c r="A174" s="311">
        <v>2</v>
      </c>
      <c r="B174" s="147">
        <v>45170</v>
      </c>
      <c r="C174" s="58" t="s">
        <v>1412</v>
      </c>
      <c r="D174" s="63" t="s">
        <v>733</v>
      </c>
      <c r="E174" s="59">
        <v>1</v>
      </c>
      <c r="F174" s="59" t="s">
        <v>42</v>
      </c>
      <c r="G174" s="60" t="s">
        <v>32</v>
      </c>
      <c r="H174" s="8">
        <v>3</v>
      </c>
      <c r="I174" s="350">
        <v>1050000</v>
      </c>
      <c r="J174" s="350">
        <v>1050000</v>
      </c>
      <c r="K174" s="404" t="s">
        <v>732</v>
      </c>
      <c r="L174" s="82"/>
    </row>
    <row r="175" spans="1:12" s="10" customFormat="1" ht="22.5" customHeight="1" x14ac:dyDescent="0.25">
      <c r="A175" s="310">
        <v>3</v>
      </c>
      <c r="B175" s="147">
        <v>45170</v>
      </c>
      <c r="C175" s="58" t="s">
        <v>1412</v>
      </c>
      <c r="D175" s="63" t="s">
        <v>734</v>
      </c>
      <c r="E175" s="59">
        <v>1</v>
      </c>
      <c r="F175" s="59" t="s">
        <v>42</v>
      </c>
      <c r="G175" s="60" t="s">
        <v>32</v>
      </c>
      <c r="H175" s="8">
        <v>3</v>
      </c>
      <c r="I175" s="350">
        <v>1050000</v>
      </c>
      <c r="J175" s="350">
        <v>1050000</v>
      </c>
      <c r="K175" s="404" t="s">
        <v>732</v>
      </c>
      <c r="L175" s="82"/>
    </row>
    <row r="176" spans="1:12" ht="22.5" customHeight="1" x14ac:dyDescent="0.25">
      <c r="A176" s="311">
        <v>4</v>
      </c>
      <c r="B176" s="147">
        <v>45170</v>
      </c>
      <c r="C176" s="58" t="s">
        <v>1412</v>
      </c>
      <c r="D176" s="63" t="s">
        <v>1761</v>
      </c>
      <c r="E176" s="100" t="s">
        <v>109</v>
      </c>
      <c r="F176" s="59" t="s">
        <v>42</v>
      </c>
      <c r="G176" s="60" t="s">
        <v>32</v>
      </c>
      <c r="H176" s="8">
        <v>3</v>
      </c>
      <c r="I176" s="350">
        <v>0</v>
      </c>
      <c r="J176" s="350">
        <v>0</v>
      </c>
      <c r="K176" s="404" t="s">
        <v>732</v>
      </c>
    </row>
    <row r="177" spans="1:12" s="10" customFormat="1" ht="22.5" customHeight="1" x14ac:dyDescent="0.25">
      <c r="A177" s="310">
        <v>5</v>
      </c>
      <c r="B177" s="147">
        <v>45170</v>
      </c>
      <c r="C177" s="61" t="s">
        <v>1412</v>
      </c>
      <c r="D177" s="200" t="s">
        <v>735</v>
      </c>
      <c r="E177" s="8">
        <v>1</v>
      </c>
      <c r="F177" s="8" t="s">
        <v>42</v>
      </c>
      <c r="G177" s="194" t="s">
        <v>32</v>
      </c>
      <c r="H177" s="8">
        <v>3</v>
      </c>
      <c r="I177" s="355">
        <v>0</v>
      </c>
      <c r="J177" s="355">
        <v>0</v>
      </c>
      <c r="K177" s="405" t="s">
        <v>732</v>
      </c>
      <c r="L177" s="82"/>
    </row>
    <row r="178" spans="1:12" s="10" customFormat="1" ht="22.5" customHeight="1" x14ac:dyDescent="0.25">
      <c r="A178" s="311">
        <v>6</v>
      </c>
      <c r="B178" s="147">
        <v>45170</v>
      </c>
      <c r="C178" s="61" t="s">
        <v>736</v>
      </c>
      <c r="D178" s="313" t="s">
        <v>737</v>
      </c>
      <c r="E178" s="8">
        <v>7</v>
      </c>
      <c r="F178" s="226" t="s">
        <v>42</v>
      </c>
      <c r="G178" s="194" t="s">
        <v>32</v>
      </c>
      <c r="H178" s="8">
        <v>3</v>
      </c>
      <c r="I178" s="355">
        <v>0</v>
      </c>
      <c r="J178" s="355">
        <v>0</v>
      </c>
      <c r="K178" s="405" t="s">
        <v>732</v>
      </c>
      <c r="L178" s="82"/>
    </row>
    <row r="179" spans="1:12" s="10" customFormat="1" ht="22.5" customHeight="1" x14ac:dyDescent="0.25">
      <c r="A179" s="310">
        <v>7</v>
      </c>
      <c r="B179" s="147">
        <v>45170</v>
      </c>
      <c r="C179" s="61" t="s">
        <v>738</v>
      </c>
      <c r="D179" s="313" t="s">
        <v>737</v>
      </c>
      <c r="E179" s="8">
        <v>2</v>
      </c>
      <c r="F179" s="226" t="s">
        <v>42</v>
      </c>
      <c r="G179" s="194" t="s">
        <v>32</v>
      </c>
      <c r="H179" s="8">
        <v>3</v>
      </c>
      <c r="I179" s="355">
        <v>0</v>
      </c>
      <c r="J179" s="355">
        <v>0</v>
      </c>
      <c r="K179" s="405" t="s">
        <v>732</v>
      </c>
      <c r="L179" s="82"/>
    </row>
    <row r="180" spans="1:12" s="10" customFormat="1" ht="22.5" customHeight="1" x14ac:dyDescent="0.25">
      <c r="A180" s="311">
        <v>8</v>
      </c>
      <c r="B180" s="147">
        <v>45170</v>
      </c>
      <c r="C180" s="196" t="s">
        <v>739</v>
      </c>
      <c r="D180" s="313" t="s">
        <v>737</v>
      </c>
      <c r="E180" s="8">
        <v>5</v>
      </c>
      <c r="F180" s="226" t="s">
        <v>42</v>
      </c>
      <c r="G180" s="194" t="s">
        <v>32</v>
      </c>
      <c r="H180" s="8">
        <v>3</v>
      </c>
      <c r="I180" s="355">
        <v>0</v>
      </c>
      <c r="J180" s="355">
        <v>0</v>
      </c>
      <c r="K180" s="405" t="s">
        <v>732</v>
      </c>
      <c r="L180" s="82"/>
    </row>
    <row r="181" spans="1:12" s="25" customFormat="1" ht="22.5" customHeight="1" x14ac:dyDescent="0.25">
      <c r="A181" s="677">
        <v>9</v>
      </c>
      <c r="B181" s="540">
        <v>45170</v>
      </c>
      <c r="C181" s="210" t="s">
        <v>1848</v>
      </c>
      <c r="D181" s="210" t="s">
        <v>89</v>
      </c>
      <c r="E181" s="211">
        <v>1</v>
      </c>
      <c r="F181" s="678" t="s">
        <v>451</v>
      </c>
      <c r="G181" s="316" t="s">
        <v>1849</v>
      </c>
      <c r="H181" s="211">
        <v>3</v>
      </c>
      <c r="I181" s="679">
        <v>1633455</v>
      </c>
      <c r="J181" s="679">
        <v>1633455</v>
      </c>
      <c r="K181" s="680"/>
      <c r="L181" s="265" t="s">
        <v>2315</v>
      </c>
    </row>
    <row r="182" spans="1:12" s="10" customFormat="1" ht="22.5" customHeight="1" x14ac:dyDescent="0.25">
      <c r="A182" s="311">
        <v>10</v>
      </c>
      <c r="B182" s="147">
        <v>45174</v>
      </c>
      <c r="C182" s="57" t="s">
        <v>81</v>
      </c>
      <c r="D182" s="63" t="s">
        <v>72</v>
      </c>
      <c r="E182" s="100" t="s">
        <v>109</v>
      </c>
      <c r="F182" s="101" t="s">
        <v>61</v>
      </c>
      <c r="G182" s="60" t="s">
        <v>32</v>
      </c>
      <c r="H182" s="8">
        <v>3</v>
      </c>
      <c r="I182" s="350">
        <v>6350000</v>
      </c>
      <c r="J182" s="350">
        <v>6350000</v>
      </c>
      <c r="K182" s="404" t="s">
        <v>928</v>
      </c>
      <c r="L182" s="82"/>
    </row>
    <row r="183" spans="1:12" s="10" customFormat="1" ht="22.5" customHeight="1" x14ac:dyDescent="0.25">
      <c r="A183" s="310">
        <v>11</v>
      </c>
      <c r="B183" s="147">
        <v>45174</v>
      </c>
      <c r="C183" s="57" t="s">
        <v>81</v>
      </c>
      <c r="D183" s="89" t="s">
        <v>72</v>
      </c>
      <c r="E183" s="59">
        <v>10</v>
      </c>
      <c r="F183" s="59" t="s">
        <v>41</v>
      </c>
      <c r="G183" s="60" t="s">
        <v>32</v>
      </c>
      <c r="H183" s="8">
        <v>3</v>
      </c>
      <c r="I183" s="350">
        <v>31000</v>
      </c>
      <c r="J183" s="350">
        <v>310000</v>
      </c>
      <c r="K183" s="404" t="s">
        <v>928</v>
      </c>
      <c r="L183" s="82"/>
    </row>
    <row r="184" spans="1:12" s="10" customFormat="1" ht="22.5" customHeight="1" x14ac:dyDescent="0.25">
      <c r="A184" s="311">
        <v>12</v>
      </c>
      <c r="B184" s="147">
        <v>45175</v>
      </c>
      <c r="C184" s="57" t="s">
        <v>967</v>
      </c>
      <c r="D184" s="63" t="s">
        <v>553</v>
      </c>
      <c r="E184" s="59">
        <v>1</v>
      </c>
      <c r="F184" s="142" t="s">
        <v>42</v>
      </c>
      <c r="G184" s="60" t="s">
        <v>94</v>
      </c>
      <c r="H184" s="8">
        <v>3</v>
      </c>
      <c r="I184" s="350">
        <v>675000</v>
      </c>
      <c r="J184" s="350">
        <v>675000</v>
      </c>
      <c r="K184" s="404" t="s">
        <v>968</v>
      </c>
      <c r="L184" s="82"/>
    </row>
    <row r="185" spans="1:12" s="10" customFormat="1" ht="22.5" customHeight="1" x14ac:dyDescent="0.25">
      <c r="A185" s="310">
        <v>13</v>
      </c>
      <c r="B185" s="147">
        <v>45175</v>
      </c>
      <c r="C185" s="58" t="s">
        <v>969</v>
      </c>
      <c r="D185" s="63" t="s">
        <v>970</v>
      </c>
      <c r="E185" s="59">
        <v>1</v>
      </c>
      <c r="F185" s="142" t="s">
        <v>39</v>
      </c>
      <c r="G185" s="60" t="s">
        <v>94</v>
      </c>
      <c r="H185" s="8">
        <v>3</v>
      </c>
      <c r="I185" s="350">
        <v>407500</v>
      </c>
      <c r="J185" s="350">
        <v>407500</v>
      </c>
      <c r="K185" s="404" t="s">
        <v>968</v>
      </c>
      <c r="L185" s="82"/>
    </row>
    <row r="186" spans="1:12" s="10" customFormat="1" ht="22.5" customHeight="1" x14ac:dyDescent="0.25">
      <c r="A186" s="311">
        <v>14</v>
      </c>
      <c r="B186" s="147">
        <v>45175</v>
      </c>
      <c r="C186" s="58" t="s">
        <v>971</v>
      </c>
      <c r="D186" s="63" t="s">
        <v>970</v>
      </c>
      <c r="E186" s="59">
        <v>1</v>
      </c>
      <c r="F186" s="142" t="s">
        <v>42</v>
      </c>
      <c r="G186" s="60" t="s">
        <v>94</v>
      </c>
      <c r="H186" s="8">
        <v>3</v>
      </c>
      <c r="I186" s="354">
        <v>159500</v>
      </c>
      <c r="J186" s="350">
        <v>159500</v>
      </c>
      <c r="K186" s="404" t="s">
        <v>968</v>
      </c>
      <c r="L186" s="82"/>
    </row>
    <row r="187" spans="1:12" s="10" customFormat="1" ht="22.5" customHeight="1" x14ac:dyDescent="0.25">
      <c r="A187" s="310">
        <v>15</v>
      </c>
      <c r="B187" s="147">
        <v>45175</v>
      </c>
      <c r="C187" s="57" t="s">
        <v>972</v>
      </c>
      <c r="D187" s="63" t="s">
        <v>973</v>
      </c>
      <c r="E187" s="59">
        <v>1</v>
      </c>
      <c r="F187" s="59" t="s">
        <v>42</v>
      </c>
      <c r="G187" s="60" t="s">
        <v>94</v>
      </c>
      <c r="H187" s="8">
        <v>3</v>
      </c>
      <c r="I187" s="350">
        <v>118000</v>
      </c>
      <c r="J187" s="350">
        <v>118000</v>
      </c>
      <c r="K187" s="404" t="s">
        <v>968</v>
      </c>
      <c r="L187" s="82"/>
    </row>
    <row r="188" spans="1:12" s="10" customFormat="1" ht="22.5" customHeight="1" x14ac:dyDescent="0.25">
      <c r="A188" s="311">
        <v>16</v>
      </c>
      <c r="B188" s="147">
        <v>45176</v>
      </c>
      <c r="C188" s="58" t="s">
        <v>1707</v>
      </c>
      <c r="D188" s="63" t="s">
        <v>1003</v>
      </c>
      <c r="E188" s="59">
        <v>1</v>
      </c>
      <c r="F188" s="142" t="s">
        <v>42</v>
      </c>
      <c r="G188" s="60" t="s">
        <v>32</v>
      </c>
      <c r="H188" s="8">
        <v>3</v>
      </c>
      <c r="I188" s="350">
        <v>1650000</v>
      </c>
      <c r="J188" s="350">
        <v>1650000</v>
      </c>
      <c r="K188" s="404" t="s">
        <v>1783</v>
      </c>
      <c r="L188" s="82"/>
    </row>
    <row r="189" spans="1:12" s="10" customFormat="1" ht="22.5" customHeight="1" x14ac:dyDescent="0.25">
      <c r="A189" s="310">
        <v>17</v>
      </c>
      <c r="B189" s="147">
        <v>45176</v>
      </c>
      <c r="C189" s="58" t="s">
        <v>1707</v>
      </c>
      <c r="D189" s="63" t="s">
        <v>1004</v>
      </c>
      <c r="E189" s="59">
        <v>1</v>
      </c>
      <c r="F189" s="142" t="s">
        <v>39</v>
      </c>
      <c r="G189" s="60" t="s">
        <v>32</v>
      </c>
      <c r="H189" s="8">
        <v>3</v>
      </c>
      <c r="I189" s="350">
        <v>1650000</v>
      </c>
      <c r="J189" s="350">
        <v>1650000</v>
      </c>
      <c r="K189" s="404" t="s">
        <v>1783</v>
      </c>
      <c r="L189" s="82"/>
    </row>
    <row r="190" spans="1:12" s="10" customFormat="1" ht="22.5" customHeight="1" x14ac:dyDescent="0.25">
      <c r="A190" s="311">
        <v>18</v>
      </c>
      <c r="B190" s="147">
        <v>45176</v>
      </c>
      <c r="C190" s="58" t="s">
        <v>1707</v>
      </c>
      <c r="D190" s="63" t="s">
        <v>1005</v>
      </c>
      <c r="E190" s="59">
        <v>1</v>
      </c>
      <c r="F190" s="142" t="s">
        <v>42</v>
      </c>
      <c r="G190" s="60" t="s">
        <v>32</v>
      </c>
      <c r="H190" s="8">
        <v>3</v>
      </c>
      <c r="I190" s="354">
        <v>1650000</v>
      </c>
      <c r="J190" s="350">
        <v>1650000</v>
      </c>
      <c r="K190" s="404" t="s">
        <v>1783</v>
      </c>
      <c r="L190" s="82"/>
    </row>
    <row r="191" spans="1:12" s="10" customFormat="1" ht="22.5" customHeight="1" x14ac:dyDescent="0.25">
      <c r="A191" s="310">
        <v>19</v>
      </c>
      <c r="B191" s="147">
        <v>45176</v>
      </c>
      <c r="C191" s="58" t="s">
        <v>1707</v>
      </c>
      <c r="D191" s="63" t="s">
        <v>1006</v>
      </c>
      <c r="E191" s="59">
        <v>1</v>
      </c>
      <c r="F191" s="59" t="s">
        <v>42</v>
      </c>
      <c r="G191" s="60" t="s">
        <v>32</v>
      </c>
      <c r="H191" s="8">
        <v>3</v>
      </c>
      <c r="I191" s="350">
        <v>1650000</v>
      </c>
      <c r="J191" s="350">
        <v>1650000</v>
      </c>
      <c r="K191" s="404" t="s">
        <v>1783</v>
      </c>
      <c r="L191" s="82"/>
    </row>
    <row r="192" spans="1:12" s="10" customFormat="1" ht="22.5" customHeight="1" x14ac:dyDescent="0.25">
      <c r="A192" s="311">
        <v>20</v>
      </c>
      <c r="B192" s="147">
        <v>45176</v>
      </c>
      <c r="C192" s="58" t="s">
        <v>1007</v>
      </c>
      <c r="D192" s="63" t="s">
        <v>535</v>
      </c>
      <c r="E192" s="59">
        <v>4</v>
      </c>
      <c r="F192" s="142" t="s">
        <v>39</v>
      </c>
      <c r="G192" s="60" t="s">
        <v>32</v>
      </c>
      <c r="H192" s="8">
        <v>3</v>
      </c>
      <c r="I192" s="351">
        <v>22500</v>
      </c>
      <c r="J192" s="350">
        <v>90000</v>
      </c>
      <c r="K192" s="404" t="s">
        <v>1783</v>
      </c>
      <c r="L192" s="104"/>
    </row>
    <row r="193" spans="1:12" s="10" customFormat="1" ht="22.5" customHeight="1" x14ac:dyDescent="0.25">
      <c r="A193" s="310">
        <v>21</v>
      </c>
      <c r="B193" s="147">
        <v>45176</v>
      </c>
      <c r="C193" s="58" t="s">
        <v>681</v>
      </c>
      <c r="D193" s="63" t="s">
        <v>95</v>
      </c>
      <c r="E193" s="59">
        <v>2</v>
      </c>
      <c r="F193" s="59" t="s">
        <v>42</v>
      </c>
      <c r="G193" s="60" t="s">
        <v>32</v>
      </c>
      <c r="H193" s="8">
        <v>3</v>
      </c>
      <c r="I193" s="350">
        <v>195000</v>
      </c>
      <c r="J193" s="350">
        <v>390000</v>
      </c>
      <c r="K193" s="404" t="s">
        <v>1783</v>
      </c>
      <c r="L193" s="82"/>
    </row>
    <row r="194" spans="1:12" s="10" customFormat="1" ht="22.5" customHeight="1" x14ac:dyDescent="0.25">
      <c r="A194" s="311">
        <v>22</v>
      </c>
      <c r="B194" s="147">
        <v>45176</v>
      </c>
      <c r="C194" s="58" t="s">
        <v>541</v>
      </c>
      <c r="D194" s="63" t="s">
        <v>113</v>
      </c>
      <c r="E194" s="59">
        <v>1</v>
      </c>
      <c r="F194" s="59" t="s">
        <v>42</v>
      </c>
      <c r="G194" s="60" t="s">
        <v>32</v>
      </c>
      <c r="H194" s="8">
        <v>3</v>
      </c>
      <c r="I194" s="350">
        <v>241500</v>
      </c>
      <c r="J194" s="350">
        <v>241500</v>
      </c>
      <c r="K194" s="404" t="s">
        <v>1783</v>
      </c>
      <c r="L194" s="82"/>
    </row>
    <row r="195" spans="1:12" s="10" customFormat="1" ht="22.5" customHeight="1" x14ac:dyDescent="0.25">
      <c r="A195" s="310">
        <v>23</v>
      </c>
      <c r="B195" s="147">
        <v>45178</v>
      </c>
      <c r="C195" s="58" t="s">
        <v>1707</v>
      </c>
      <c r="D195" s="63" t="s">
        <v>1041</v>
      </c>
      <c r="E195" s="59">
        <v>1</v>
      </c>
      <c r="F195" s="142" t="s">
        <v>42</v>
      </c>
      <c r="G195" s="60" t="s">
        <v>32</v>
      </c>
      <c r="H195" s="8">
        <v>3</v>
      </c>
      <c r="I195" s="350">
        <v>1650000</v>
      </c>
      <c r="J195" s="350">
        <v>1650000</v>
      </c>
      <c r="K195" s="404" t="s">
        <v>1042</v>
      </c>
      <c r="L195" s="82"/>
    </row>
    <row r="196" spans="1:12" s="10" customFormat="1" ht="22.5" customHeight="1" x14ac:dyDescent="0.25">
      <c r="A196" s="311">
        <v>24</v>
      </c>
      <c r="B196" s="147">
        <v>45178</v>
      </c>
      <c r="C196" s="58" t="s">
        <v>1707</v>
      </c>
      <c r="D196" s="63" t="s">
        <v>1043</v>
      </c>
      <c r="E196" s="59">
        <v>1</v>
      </c>
      <c r="F196" s="59" t="s">
        <v>42</v>
      </c>
      <c r="G196" s="60" t="s">
        <v>32</v>
      </c>
      <c r="H196" s="8">
        <v>3</v>
      </c>
      <c r="I196" s="350">
        <v>1650000</v>
      </c>
      <c r="J196" s="350">
        <v>1650000</v>
      </c>
      <c r="K196" s="404" t="s">
        <v>1042</v>
      </c>
      <c r="L196" s="82"/>
    </row>
    <row r="197" spans="1:12" s="10" customFormat="1" ht="22.5" customHeight="1" x14ac:dyDescent="0.25">
      <c r="A197" s="310">
        <v>25</v>
      </c>
      <c r="B197" s="147">
        <v>45178</v>
      </c>
      <c r="C197" s="57" t="s">
        <v>1708</v>
      </c>
      <c r="D197" s="63" t="s">
        <v>1045</v>
      </c>
      <c r="E197" s="100" t="s">
        <v>109</v>
      </c>
      <c r="F197" s="142" t="s">
        <v>42</v>
      </c>
      <c r="G197" s="60" t="s">
        <v>32</v>
      </c>
      <c r="H197" s="8">
        <v>3</v>
      </c>
      <c r="I197" s="353">
        <v>1050000</v>
      </c>
      <c r="J197" s="350">
        <v>1050000</v>
      </c>
      <c r="K197" s="404" t="s">
        <v>1042</v>
      </c>
      <c r="L197" s="82"/>
    </row>
    <row r="198" spans="1:12" s="10" customFormat="1" ht="22.5" customHeight="1" x14ac:dyDescent="0.25">
      <c r="A198" s="311">
        <v>26</v>
      </c>
      <c r="B198" s="147">
        <v>45178</v>
      </c>
      <c r="C198" s="58" t="s">
        <v>23</v>
      </c>
      <c r="D198" s="63" t="s">
        <v>24</v>
      </c>
      <c r="E198" s="59">
        <v>1</v>
      </c>
      <c r="F198" s="142" t="s">
        <v>47</v>
      </c>
      <c r="G198" s="60" t="s">
        <v>32</v>
      </c>
      <c r="H198" s="8">
        <v>3</v>
      </c>
      <c r="I198" s="350">
        <v>75000</v>
      </c>
      <c r="J198" s="350">
        <v>75000</v>
      </c>
      <c r="K198" s="404" t="s">
        <v>1042</v>
      </c>
      <c r="L198" s="82"/>
    </row>
    <row r="199" spans="1:12" s="10" customFormat="1" ht="22.5" customHeight="1" x14ac:dyDescent="0.25">
      <c r="A199" s="310">
        <v>27</v>
      </c>
      <c r="B199" s="147">
        <v>45178</v>
      </c>
      <c r="C199" s="58" t="s">
        <v>1707</v>
      </c>
      <c r="D199" s="63" t="s">
        <v>1047</v>
      </c>
      <c r="E199" s="59">
        <v>1</v>
      </c>
      <c r="F199" s="142" t="s">
        <v>39</v>
      </c>
      <c r="G199" s="60" t="s">
        <v>32</v>
      </c>
      <c r="H199" s="8">
        <v>3</v>
      </c>
      <c r="I199" s="350">
        <v>1650000</v>
      </c>
      <c r="J199" s="350">
        <v>1650000</v>
      </c>
      <c r="K199" s="404" t="s">
        <v>1042</v>
      </c>
      <c r="L199" s="82"/>
    </row>
    <row r="200" spans="1:12" s="10" customFormat="1" ht="22.5" customHeight="1" x14ac:dyDescent="0.25">
      <c r="A200" s="311">
        <v>28</v>
      </c>
      <c r="B200" s="147">
        <v>45178</v>
      </c>
      <c r="C200" s="58" t="s">
        <v>1707</v>
      </c>
      <c r="D200" s="63" t="s">
        <v>1048</v>
      </c>
      <c r="E200" s="59">
        <v>1</v>
      </c>
      <c r="F200" s="59" t="s">
        <v>42</v>
      </c>
      <c r="G200" s="60" t="s">
        <v>32</v>
      </c>
      <c r="H200" s="8">
        <v>3</v>
      </c>
      <c r="I200" s="350">
        <v>1650000</v>
      </c>
      <c r="J200" s="350">
        <v>1650000</v>
      </c>
      <c r="K200" s="404" t="s">
        <v>1042</v>
      </c>
      <c r="L200" s="82"/>
    </row>
    <row r="201" spans="1:12" s="10" customFormat="1" ht="22.5" customHeight="1" x14ac:dyDescent="0.25">
      <c r="A201" s="310">
        <v>29</v>
      </c>
      <c r="B201" s="147">
        <v>45178</v>
      </c>
      <c r="C201" s="57" t="s">
        <v>1708</v>
      </c>
      <c r="D201" s="63" t="s">
        <v>1049</v>
      </c>
      <c r="E201" s="59">
        <v>1</v>
      </c>
      <c r="F201" s="142" t="s">
        <v>42</v>
      </c>
      <c r="G201" s="60" t="s">
        <v>32</v>
      </c>
      <c r="H201" s="8">
        <v>3</v>
      </c>
      <c r="I201" s="353">
        <v>1050000</v>
      </c>
      <c r="J201" s="350">
        <v>1050000</v>
      </c>
      <c r="K201" s="404" t="s">
        <v>1042</v>
      </c>
      <c r="L201" s="82"/>
    </row>
    <row r="202" spans="1:12" s="10" customFormat="1" ht="22.5" customHeight="1" x14ac:dyDescent="0.25">
      <c r="A202" s="311">
        <v>30</v>
      </c>
      <c r="B202" s="147">
        <v>45178</v>
      </c>
      <c r="C202" s="57" t="s">
        <v>1708</v>
      </c>
      <c r="D202" s="63" t="s">
        <v>1050</v>
      </c>
      <c r="E202" s="59">
        <v>1</v>
      </c>
      <c r="F202" s="142" t="s">
        <v>42</v>
      </c>
      <c r="G202" s="60" t="s">
        <v>32</v>
      </c>
      <c r="H202" s="8">
        <v>3</v>
      </c>
      <c r="I202" s="353">
        <v>1050000</v>
      </c>
      <c r="J202" s="350">
        <v>1050000</v>
      </c>
      <c r="K202" s="404" t="s">
        <v>1042</v>
      </c>
      <c r="L202" s="82"/>
    </row>
    <row r="203" spans="1:12" s="10" customFormat="1" ht="22.5" customHeight="1" x14ac:dyDescent="0.25">
      <c r="A203" s="310">
        <v>31</v>
      </c>
      <c r="B203" s="147">
        <v>45178</v>
      </c>
      <c r="C203" s="57" t="s">
        <v>1708</v>
      </c>
      <c r="D203" s="63" t="s">
        <v>1051</v>
      </c>
      <c r="E203" s="59">
        <v>1</v>
      </c>
      <c r="F203" s="59" t="s">
        <v>42</v>
      </c>
      <c r="G203" s="60" t="s">
        <v>32</v>
      </c>
      <c r="H203" s="8">
        <v>3</v>
      </c>
      <c r="I203" s="353">
        <v>1050000</v>
      </c>
      <c r="J203" s="350">
        <v>1050000</v>
      </c>
      <c r="K203" s="404" t="s">
        <v>1042</v>
      </c>
      <c r="L203" s="82"/>
    </row>
    <row r="204" spans="1:12" s="10" customFormat="1" ht="22.5" customHeight="1" x14ac:dyDescent="0.25">
      <c r="A204" s="311">
        <v>32</v>
      </c>
      <c r="B204" s="147">
        <v>45178</v>
      </c>
      <c r="C204" s="58" t="s">
        <v>1709</v>
      </c>
      <c r="D204" s="63" t="s">
        <v>466</v>
      </c>
      <c r="E204" s="59">
        <v>1</v>
      </c>
      <c r="F204" s="142" t="s">
        <v>646</v>
      </c>
      <c r="G204" s="60" t="s">
        <v>32</v>
      </c>
      <c r="H204" s="8">
        <v>3</v>
      </c>
      <c r="I204" s="350">
        <v>1500000</v>
      </c>
      <c r="J204" s="350">
        <v>1500000</v>
      </c>
      <c r="K204" s="404" t="s">
        <v>1052</v>
      </c>
      <c r="L204" s="82"/>
    </row>
    <row r="205" spans="1:12" s="10" customFormat="1" ht="22.5" customHeight="1" x14ac:dyDescent="0.25">
      <c r="A205" s="310">
        <v>33</v>
      </c>
      <c r="B205" s="147">
        <v>45178</v>
      </c>
      <c r="C205" s="58" t="s">
        <v>102</v>
      </c>
      <c r="D205" s="63" t="s">
        <v>103</v>
      </c>
      <c r="E205" s="59">
        <v>25</v>
      </c>
      <c r="F205" s="174" t="s">
        <v>41</v>
      </c>
      <c r="G205" s="60" t="s">
        <v>32</v>
      </c>
      <c r="H205" s="8">
        <v>3</v>
      </c>
      <c r="I205" s="350">
        <v>32800</v>
      </c>
      <c r="J205" s="350">
        <v>820000</v>
      </c>
      <c r="K205" s="404" t="s">
        <v>1052</v>
      </c>
      <c r="L205" s="82"/>
    </row>
    <row r="206" spans="1:12" s="10" customFormat="1" ht="22.5" customHeight="1" x14ac:dyDescent="0.25">
      <c r="A206" s="311">
        <v>34</v>
      </c>
      <c r="B206" s="147">
        <v>45183</v>
      </c>
      <c r="C206" s="57" t="s">
        <v>64</v>
      </c>
      <c r="D206" s="63" t="s">
        <v>152</v>
      </c>
      <c r="E206" s="59">
        <v>20</v>
      </c>
      <c r="F206" s="142" t="s">
        <v>41</v>
      </c>
      <c r="G206" s="60" t="s">
        <v>32</v>
      </c>
      <c r="H206" s="8">
        <v>3</v>
      </c>
      <c r="I206" s="350">
        <v>38000</v>
      </c>
      <c r="J206" s="350">
        <v>760000</v>
      </c>
      <c r="K206" s="404" t="s">
        <v>1209</v>
      </c>
      <c r="L206" s="82"/>
    </row>
    <row r="207" spans="1:12" s="10" customFormat="1" ht="22.5" customHeight="1" x14ac:dyDescent="0.25">
      <c r="A207" s="310">
        <v>35</v>
      </c>
      <c r="B207" s="147">
        <v>45185</v>
      </c>
      <c r="C207" s="57" t="s">
        <v>1286</v>
      </c>
      <c r="D207" s="89" t="s">
        <v>77</v>
      </c>
      <c r="E207" s="59">
        <v>10</v>
      </c>
      <c r="F207" s="59" t="s">
        <v>45</v>
      </c>
      <c r="G207" s="60" t="s">
        <v>641</v>
      </c>
      <c r="H207" s="8">
        <v>3</v>
      </c>
      <c r="I207" s="350">
        <v>20000</v>
      </c>
      <c r="J207" s="350">
        <v>200000</v>
      </c>
      <c r="K207" s="404" t="s">
        <v>1282</v>
      </c>
      <c r="L207" s="82"/>
    </row>
    <row r="208" spans="1:12" s="10" customFormat="1" ht="22.5" customHeight="1" x14ac:dyDescent="0.25">
      <c r="A208" s="311">
        <v>36</v>
      </c>
      <c r="B208" s="147">
        <v>45185</v>
      </c>
      <c r="C208" s="58" t="s">
        <v>23</v>
      </c>
      <c r="D208" s="63" t="s">
        <v>24</v>
      </c>
      <c r="E208" s="59">
        <v>1</v>
      </c>
      <c r="F208" s="59" t="s">
        <v>47</v>
      </c>
      <c r="G208" s="60" t="s">
        <v>1287</v>
      </c>
      <c r="H208" s="8">
        <v>3</v>
      </c>
      <c r="I208" s="350">
        <v>75000</v>
      </c>
      <c r="J208" s="350">
        <v>75000</v>
      </c>
      <c r="K208" s="404" t="s">
        <v>1282</v>
      </c>
      <c r="L208" s="82"/>
    </row>
    <row r="209" spans="1:13" s="10" customFormat="1" ht="22.5" customHeight="1" x14ac:dyDescent="0.25">
      <c r="A209" s="310">
        <v>37</v>
      </c>
      <c r="B209" s="147">
        <v>45189</v>
      </c>
      <c r="C209" s="58" t="s">
        <v>1214</v>
      </c>
      <c r="D209" s="63" t="s">
        <v>1076</v>
      </c>
      <c r="E209" s="59">
        <v>6</v>
      </c>
      <c r="F209" s="59" t="s">
        <v>42</v>
      </c>
      <c r="G209" s="60" t="s">
        <v>94</v>
      </c>
      <c r="H209" s="8">
        <v>3</v>
      </c>
      <c r="I209" s="350">
        <v>5000</v>
      </c>
      <c r="J209" s="350">
        <v>30000</v>
      </c>
      <c r="K209" s="404" t="s">
        <v>1403</v>
      </c>
      <c r="L209" s="82"/>
    </row>
    <row r="210" spans="1:13" s="10" customFormat="1" ht="22.5" customHeight="1" x14ac:dyDescent="0.25">
      <c r="A210" s="311">
        <v>38</v>
      </c>
      <c r="B210" s="147">
        <v>45189</v>
      </c>
      <c r="C210" s="58" t="s">
        <v>1406</v>
      </c>
      <c r="D210" s="63" t="s">
        <v>88</v>
      </c>
      <c r="E210" s="59">
        <v>9</v>
      </c>
      <c r="F210" s="142" t="s">
        <v>42</v>
      </c>
      <c r="G210" s="60" t="s">
        <v>94</v>
      </c>
      <c r="H210" s="8">
        <v>3</v>
      </c>
      <c r="I210" s="350">
        <v>2500</v>
      </c>
      <c r="J210" s="350">
        <v>22500</v>
      </c>
      <c r="K210" s="404" t="s">
        <v>1403</v>
      </c>
      <c r="L210" s="82"/>
    </row>
    <row r="211" spans="1:13" s="10" customFormat="1" ht="22.5" customHeight="1" x14ac:dyDescent="0.25">
      <c r="A211" s="310">
        <v>39</v>
      </c>
      <c r="B211" s="147">
        <v>45189</v>
      </c>
      <c r="C211" s="58" t="s">
        <v>1412</v>
      </c>
      <c r="D211" s="63" t="s">
        <v>1413</v>
      </c>
      <c r="E211" s="101" t="s">
        <v>109</v>
      </c>
      <c r="F211" s="264" t="s">
        <v>42</v>
      </c>
      <c r="G211" s="60" t="s">
        <v>94</v>
      </c>
      <c r="H211" s="8">
        <v>3</v>
      </c>
      <c r="I211" s="356">
        <v>1050000</v>
      </c>
      <c r="J211" s="350">
        <v>1050000</v>
      </c>
      <c r="K211" s="404" t="s">
        <v>1414</v>
      </c>
      <c r="L211" s="82"/>
    </row>
    <row r="212" spans="1:13" s="10" customFormat="1" ht="22.5" customHeight="1" x14ac:dyDescent="0.25">
      <c r="A212" s="311">
        <v>40</v>
      </c>
      <c r="B212" s="147">
        <v>45189</v>
      </c>
      <c r="C212" s="58" t="s">
        <v>1412</v>
      </c>
      <c r="D212" s="63" t="s">
        <v>1415</v>
      </c>
      <c r="E212" s="59">
        <v>1</v>
      </c>
      <c r="F212" s="264" t="s">
        <v>42</v>
      </c>
      <c r="G212" s="60" t="s">
        <v>94</v>
      </c>
      <c r="H212" s="8">
        <v>3</v>
      </c>
      <c r="I212" s="356">
        <v>1050000</v>
      </c>
      <c r="J212" s="350">
        <v>1050000</v>
      </c>
      <c r="K212" s="404" t="s">
        <v>1414</v>
      </c>
      <c r="L212" s="82"/>
    </row>
    <row r="213" spans="1:13" s="10" customFormat="1" ht="22.5" customHeight="1" x14ac:dyDescent="0.25">
      <c r="A213" s="310">
        <v>41</v>
      </c>
      <c r="B213" s="147">
        <v>45189</v>
      </c>
      <c r="C213" s="58" t="s">
        <v>1412</v>
      </c>
      <c r="D213" s="63" t="s">
        <v>1416</v>
      </c>
      <c r="E213" s="59">
        <v>1</v>
      </c>
      <c r="F213" s="264" t="s">
        <v>42</v>
      </c>
      <c r="G213" s="60" t="s">
        <v>94</v>
      </c>
      <c r="H213" s="8">
        <v>3</v>
      </c>
      <c r="I213" s="356">
        <v>1050000</v>
      </c>
      <c r="J213" s="350">
        <v>1050000</v>
      </c>
      <c r="K213" s="404" t="s">
        <v>1414</v>
      </c>
      <c r="L213" s="82"/>
    </row>
    <row r="214" spans="1:13" s="10" customFormat="1" ht="22.5" customHeight="1" x14ac:dyDescent="0.25">
      <c r="A214" s="311">
        <v>42</v>
      </c>
      <c r="B214" s="147">
        <v>45189</v>
      </c>
      <c r="C214" s="58" t="s">
        <v>1412</v>
      </c>
      <c r="D214" s="63" t="s">
        <v>1417</v>
      </c>
      <c r="E214" s="59">
        <v>1</v>
      </c>
      <c r="F214" s="59" t="s">
        <v>42</v>
      </c>
      <c r="G214" s="60" t="s">
        <v>94</v>
      </c>
      <c r="H214" s="8">
        <v>3</v>
      </c>
      <c r="I214" s="356">
        <v>1050000</v>
      </c>
      <c r="J214" s="350">
        <v>1050000</v>
      </c>
      <c r="K214" s="404" t="s">
        <v>1414</v>
      </c>
      <c r="L214" s="82"/>
    </row>
    <row r="215" spans="1:13" s="10" customFormat="1" ht="22.5" customHeight="1" x14ac:dyDescent="0.25">
      <c r="A215" s="310">
        <v>43</v>
      </c>
      <c r="B215" s="147">
        <v>45189</v>
      </c>
      <c r="C215" s="58" t="s">
        <v>1412</v>
      </c>
      <c r="D215" s="63" t="s">
        <v>1418</v>
      </c>
      <c r="E215" s="59">
        <v>1</v>
      </c>
      <c r="F215" s="142" t="s">
        <v>42</v>
      </c>
      <c r="G215" s="60" t="s">
        <v>94</v>
      </c>
      <c r="H215" s="8">
        <v>3</v>
      </c>
      <c r="I215" s="356">
        <v>1050000</v>
      </c>
      <c r="J215" s="350">
        <v>1050000</v>
      </c>
      <c r="K215" s="404" t="s">
        <v>1414</v>
      </c>
      <c r="L215" s="82"/>
    </row>
    <row r="216" spans="1:13" s="10" customFormat="1" ht="22.5" customHeight="1" x14ac:dyDescent="0.25">
      <c r="A216" s="311">
        <v>44</v>
      </c>
      <c r="B216" s="147">
        <v>45189</v>
      </c>
      <c r="C216" s="58" t="s">
        <v>1412</v>
      </c>
      <c r="D216" s="63" t="s">
        <v>1419</v>
      </c>
      <c r="E216" s="101" t="s">
        <v>109</v>
      </c>
      <c r="F216" s="101" t="s">
        <v>42</v>
      </c>
      <c r="G216" s="60" t="s">
        <v>94</v>
      </c>
      <c r="H216" s="8">
        <v>3</v>
      </c>
      <c r="I216" s="356">
        <v>1050000</v>
      </c>
      <c r="J216" s="350">
        <v>1050000</v>
      </c>
      <c r="K216" s="404" t="s">
        <v>1414</v>
      </c>
      <c r="L216" s="82"/>
    </row>
    <row r="217" spans="1:13" s="10" customFormat="1" ht="22.5" customHeight="1" x14ac:dyDescent="0.25">
      <c r="A217" s="310">
        <v>45</v>
      </c>
      <c r="B217" s="147">
        <v>45189</v>
      </c>
      <c r="C217" s="61" t="s">
        <v>1710</v>
      </c>
      <c r="D217" s="200" t="s">
        <v>1420</v>
      </c>
      <c r="E217" s="8">
        <v>1</v>
      </c>
      <c r="F217" s="8" t="s">
        <v>39</v>
      </c>
      <c r="G217" s="194" t="s">
        <v>94</v>
      </c>
      <c r="H217" s="8">
        <v>3</v>
      </c>
      <c r="I217" s="355">
        <v>1150000</v>
      </c>
      <c r="J217" s="355">
        <v>1150000</v>
      </c>
      <c r="K217" s="405" t="s">
        <v>1414</v>
      </c>
      <c r="L217" s="82"/>
    </row>
    <row r="218" spans="1:13" s="10" customFormat="1" ht="22.5" customHeight="1" x14ac:dyDescent="0.25">
      <c r="A218" s="311">
        <v>46</v>
      </c>
      <c r="B218" s="147">
        <v>45189</v>
      </c>
      <c r="C218" s="61" t="s">
        <v>1710</v>
      </c>
      <c r="D218" s="200" t="s">
        <v>1421</v>
      </c>
      <c r="E218" s="8">
        <v>1</v>
      </c>
      <c r="F218" s="226" t="s">
        <v>39</v>
      </c>
      <c r="G218" s="194" t="s">
        <v>94</v>
      </c>
      <c r="H218" s="8">
        <v>3</v>
      </c>
      <c r="I218" s="355">
        <v>1150000</v>
      </c>
      <c r="J218" s="355">
        <v>1150000</v>
      </c>
      <c r="K218" s="405" t="s">
        <v>1414</v>
      </c>
      <c r="L218" s="82"/>
    </row>
    <row r="219" spans="1:13" s="10" customFormat="1" ht="22.5" customHeight="1" x14ac:dyDescent="0.25">
      <c r="A219" s="310">
        <v>47</v>
      </c>
      <c r="B219" s="147">
        <v>45189</v>
      </c>
      <c r="C219" s="58" t="s">
        <v>1711</v>
      </c>
      <c r="D219" s="63" t="s">
        <v>113</v>
      </c>
      <c r="E219" s="101" t="s">
        <v>132</v>
      </c>
      <c r="F219" s="101" t="s">
        <v>42</v>
      </c>
      <c r="G219" s="60" t="s">
        <v>94</v>
      </c>
      <c r="H219" s="8">
        <v>3</v>
      </c>
      <c r="I219" s="356">
        <v>241411.68</v>
      </c>
      <c r="J219" s="350">
        <v>724235.04</v>
      </c>
      <c r="K219" s="404" t="s">
        <v>1414</v>
      </c>
      <c r="L219" s="82"/>
    </row>
    <row r="220" spans="1:13" s="10" customFormat="1" ht="22.5" customHeight="1" x14ac:dyDescent="0.25">
      <c r="A220" s="311">
        <v>48</v>
      </c>
      <c r="B220" s="147">
        <v>45189</v>
      </c>
      <c r="C220" s="58" t="s">
        <v>1426</v>
      </c>
      <c r="D220" s="63" t="s">
        <v>96</v>
      </c>
      <c r="E220" s="59">
        <v>12</v>
      </c>
      <c r="F220" s="59" t="s">
        <v>42</v>
      </c>
      <c r="G220" s="60" t="s">
        <v>94</v>
      </c>
      <c r="H220" s="8">
        <v>3</v>
      </c>
      <c r="I220" s="350">
        <v>7500</v>
      </c>
      <c r="J220" s="350">
        <v>90000</v>
      </c>
      <c r="K220" s="404" t="s">
        <v>1423</v>
      </c>
      <c r="L220" s="82"/>
    </row>
    <row r="221" spans="1:13" s="10" customFormat="1" ht="22.5" customHeight="1" x14ac:dyDescent="0.25">
      <c r="A221" s="310">
        <v>49</v>
      </c>
      <c r="B221" s="147">
        <v>45191</v>
      </c>
      <c r="C221" s="58" t="s">
        <v>1717</v>
      </c>
      <c r="D221" s="63" t="s">
        <v>643</v>
      </c>
      <c r="E221" s="59">
        <v>1</v>
      </c>
      <c r="F221" s="59" t="s">
        <v>157</v>
      </c>
      <c r="G221" s="60" t="s">
        <v>94</v>
      </c>
      <c r="H221" s="8">
        <v>3</v>
      </c>
      <c r="I221" s="354">
        <v>1500000</v>
      </c>
      <c r="J221" s="350">
        <v>1500000</v>
      </c>
      <c r="K221" s="404" t="s">
        <v>1473</v>
      </c>
      <c r="L221" s="82"/>
    </row>
    <row r="222" spans="1:13" s="10" customFormat="1" ht="22.5" customHeight="1" x14ac:dyDescent="0.25">
      <c r="A222" s="311">
        <v>50</v>
      </c>
      <c r="B222" s="147">
        <v>45191</v>
      </c>
      <c r="C222" s="58" t="s">
        <v>1718</v>
      </c>
      <c r="D222" s="63" t="s">
        <v>632</v>
      </c>
      <c r="E222" s="59">
        <v>1</v>
      </c>
      <c r="F222" s="59" t="s">
        <v>157</v>
      </c>
      <c r="G222" s="60" t="s">
        <v>94</v>
      </c>
      <c r="H222" s="8">
        <v>3</v>
      </c>
      <c r="I222" s="354">
        <v>740000</v>
      </c>
      <c r="J222" s="350">
        <v>740000</v>
      </c>
      <c r="K222" s="404" t="s">
        <v>1473</v>
      </c>
      <c r="L222" s="105"/>
    </row>
    <row r="223" spans="1:13" s="10" customFormat="1" ht="22.5" customHeight="1" x14ac:dyDescent="0.25">
      <c r="A223" s="310">
        <v>51</v>
      </c>
      <c r="B223" s="147">
        <v>45191</v>
      </c>
      <c r="C223" s="57" t="s">
        <v>81</v>
      </c>
      <c r="D223" s="63" t="s">
        <v>72</v>
      </c>
      <c r="E223" s="59">
        <v>1</v>
      </c>
      <c r="F223" s="59" t="s">
        <v>61</v>
      </c>
      <c r="G223" s="60" t="s">
        <v>94</v>
      </c>
      <c r="H223" s="8">
        <v>3</v>
      </c>
      <c r="I223" s="350">
        <v>6350000</v>
      </c>
      <c r="J223" s="350">
        <v>6350000</v>
      </c>
      <c r="K223" s="404" t="s">
        <v>1473</v>
      </c>
      <c r="L223" s="190"/>
      <c r="M223" s="65"/>
    </row>
    <row r="224" spans="1:13" s="10" customFormat="1" ht="22.5" customHeight="1" x14ac:dyDescent="0.25">
      <c r="A224" s="311">
        <v>52</v>
      </c>
      <c r="B224" s="147">
        <v>45191</v>
      </c>
      <c r="C224" s="193" t="s">
        <v>1756</v>
      </c>
      <c r="D224" s="200" t="s">
        <v>1762</v>
      </c>
      <c r="E224" s="8">
        <v>1</v>
      </c>
      <c r="F224" s="8" t="s">
        <v>42</v>
      </c>
      <c r="G224" s="194" t="s">
        <v>94</v>
      </c>
      <c r="H224" s="8">
        <v>3</v>
      </c>
      <c r="I224" s="355">
        <v>0</v>
      </c>
      <c r="J224" s="355">
        <v>0</v>
      </c>
      <c r="K224" s="405" t="s">
        <v>1473</v>
      </c>
      <c r="L224" s="82"/>
    </row>
    <row r="225" spans="1:14" s="10" customFormat="1" ht="22.5" customHeight="1" x14ac:dyDescent="0.25">
      <c r="A225" s="310">
        <v>53</v>
      </c>
      <c r="B225" s="147">
        <v>45191</v>
      </c>
      <c r="C225" s="58" t="s">
        <v>1106</v>
      </c>
      <c r="D225" s="63" t="s">
        <v>1476</v>
      </c>
      <c r="E225" s="59">
        <v>1</v>
      </c>
      <c r="F225" s="59" t="s">
        <v>42</v>
      </c>
      <c r="G225" s="60" t="s">
        <v>94</v>
      </c>
      <c r="H225" s="8">
        <v>3</v>
      </c>
      <c r="I225" s="350">
        <v>1450000</v>
      </c>
      <c r="J225" s="350">
        <v>1450000</v>
      </c>
      <c r="K225" s="404" t="s">
        <v>1473</v>
      </c>
      <c r="L225" s="82"/>
    </row>
    <row r="226" spans="1:14" s="10" customFormat="1" ht="22.5" customHeight="1" x14ac:dyDescent="0.25">
      <c r="A226" s="311">
        <v>54</v>
      </c>
      <c r="B226" s="147">
        <v>45191</v>
      </c>
      <c r="C226" s="58" t="s">
        <v>1106</v>
      </c>
      <c r="D226" s="63" t="s">
        <v>1477</v>
      </c>
      <c r="E226" s="59">
        <v>1</v>
      </c>
      <c r="F226" s="59" t="s">
        <v>42</v>
      </c>
      <c r="G226" s="60" t="s">
        <v>94</v>
      </c>
      <c r="H226" s="8">
        <v>3</v>
      </c>
      <c r="I226" s="350">
        <v>1450000</v>
      </c>
      <c r="J226" s="350">
        <v>1450000</v>
      </c>
      <c r="K226" s="404" t="s">
        <v>1473</v>
      </c>
      <c r="L226" s="82"/>
    </row>
    <row r="227" spans="1:14" s="10" customFormat="1" ht="22.5" customHeight="1" x14ac:dyDescent="0.25">
      <c r="A227" s="310">
        <v>55</v>
      </c>
      <c r="B227" s="147">
        <v>45191</v>
      </c>
      <c r="C227" s="58" t="s">
        <v>1106</v>
      </c>
      <c r="D227" s="63" t="s">
        <v>1478</v>
      </c>
      <c r="E227" s="59">
        <v>1</v>
      </c>
      <c r="F227" s="59" t="s">
        <v>42</v>
      </c>
      <c r="G227" s="60" t="s">
        <v>94</v>
      </c>
      <c r="H227" s="8">
        <v>3</v>
      </c>
      <c r="I227" s="350">
        <v>1450000</v>
      </c>
      <c r="J227" s="350">
        <v>1450000</v>
      </c>
      <c r="K227" s="404" t="s">
        <v>1473</v>
      </c>
      <c r="L227" s="82"/>
    </row>
    <row r="228" spans="1:14" s="10" customFormat="1" ht="22.5" customHeight="1" x14ac:dyDescent="0.25">
      <c r="A228" s="311">
        <v>56</v>
      </c>
      <c r="B228" s="147">
        <v>45191</v>
      </c>
      <c r="C228" s="58" t="s">
        <v>1106</v>
      </c>
      <c r="D228" s="63" t="s">
        <v>1479</v>
      </c>
      <c r="E228" s="59">
        <v>1</v>
      </c>
      <c r="F228" s="59" t="s">
        <v>42</v>
      </c>
      <c r="G228" s="60" t="s">
        <v>94</v>
      </c>
      <c r="H228" s="8">
        <v>3</v>
      </c>
      <c r="I228" s="350">
        <v>1450000</v>
      </c>
      <c r="J228" s="350">
        <v>1450000</v>
      </c>
      <c r="K228" s="404" t="s">
        <v>1473</v>
      </c>
      <c r="L228" s="82"/>
    </row>
    <row r="229" spans="1:14" s="10" customFormat="1" ht="22.5" customHeight="1" x14ac:dyDescent="0.25">
      <c r="A229" s="310">
        <v>57</v>
      </c>
      <c r="B229" s="147">
        <v>45191</v>
      </c>
      <c r="C229" s="61" t="s">
        <v>1710</v>
      </c>
      <c r="D229" s="200">
        <v>4221</v>
      </c>
      <c r="E229" s="8">
        <v>1</v>
      </c>
      <c r="F229" s="8" t="s">
        <v>39</v>
      </c>
      <c r="G229" s="194" t="s">
        <v>94</v>
      </c>
      <c r="H229" s="8">
        <v>3</v>
      </c>
      <c r="I229" s="355">
        <v>1150000</v>
      </c>
      <c r="J229" s="355">
        <v>1150000</v>
      </c>
      <c r="K229" s="405" t="s">
        <v>1473</v>
      </c>
      <c r="L229" s="82"/>
    </row>
    <row r="230" spans="1:14" s="10" customFormat="1" ht="22.5" customHeight="1" x14ac:dyDescent="0.25">
      <c r="A230" s="311">
        <v>58</v>
      </c>
      <c r="B230" s="147">
        <v>45191</v>
      </c>
      <c r="C230" s="61" t="s">
        <v>1710</v>
      </c>
      <c r="D230" s="200">
        <v>3621</v>
      </c>
      <c r="E230" s="8">
        <v>1</v>
      </c>
      <c r="F230" s="8" t="s">
        <v>39</v>
      </c>
      <c r="G230" s="194" t="s">
        <v>94</v>
      </c>
      <c r="H230" s="8">
        <v>3</v>
      </c>
      <c r="I230" s="355">
        <v>1150000</v>
      </c>
      <c r="J230" s="355">
        <v>1150000</v>
      </c>
      <c r="K230" s="405" t="s">
        <v>1473</v>
      </c>
      <c r="L230" s="82"/>
    </row>
    <row r="231" spans="1:14" s="10" customFormat="1" ht="22.5" customHeight="1" x14ac:dyDescent="0.25">
      <c r="A231" s="310">
        <v>59</v>
      </c>
      <c r="B231" s="147">
        <v>45191</v>
      </c>
      <c r="C231" s="58" t="s">
        <v>23</v>
      </c>
      <c r="D231" s="98">
        <v>70736</v>
      </c>
      <c r="E231" s="59">
        <v>1</v>
      </c>
      <c r="F231" s="142" t="s">
        <v>47</v>
      </c>
      <c r="G231" s="60" t="s">
        <v>94</v>
      </c>
      <c r="H231" s="8">
        <v>3</v>
      </c>
      <c r="I231" s="350">
        <v>75000</v>
      </c>
      <c r="J231" s="350">
        <v>75000</v>
      </c>
      <c r="K231" s="404" t="s">
        <v>1473</v>
      </c>
      <c r="L231" s="82"/>
    </row>
    <row r="232" spans="1:14" s="10" customFormat="1" ht="22.5" customHeight="1" x14ac:dyDescent="0.25">
      <c r="A232" s="311">
        <v>60</v>
      </c>
      <c r="B232" s="147">
        <v>45191</v>
      </c>
      <c r="C232" s="58" t="s">
        <v>1711</v>
      </c>
      <c r="D232" s="63" t="s">
        <v>113</v>
      </c>
      <c r="E232" s="101" t="s">
        <v>138</v>
      </c>
      <c r="F232" s="101" t="s">
        <v>42</v>
      </c>
      <c r="G232" s="60" t="s">
        <v>94</v>
      </c>
      <c r="H232" s="8">
        <v>3</v>
      </c>
      <c r="I232" s="356">
        <v>241411.68</v>
      </c>
      <c r="J232" s="350">
        <v>965646.72</v>
      </c>
      <c r="K232" s="404" t="s">
        <v>1481</v>
      </c>
      <c r="L232" s="82"/>
    </row>
    <row r="233" spans="1:14" s="10" customFormat="1" ht="22.5" customHeight="1" x14ac:dyDescent="0.25">
      <c r="A233" s="310">
        <v>61</v>
      </c>
      <c r="B233" s="147">
        <v>45191</v>
      </c>
      <c r="C233" s="58" t="s">
        <v>1719</v>
      </c>
      <c r="D233" s="63" t="s">
        <v>113</v>
      </c>
      <c r="E233" s="101" t="s">
        <v>138</v>
      </c>
      <c r="F233" s="101" t="s">
        <v>42</v>
      </c>
      <c r="G233" s="60" t="s">
        <v>94</v>
      </c>
      <c r="H233" s="8">
        <v>3</v>
      </c>
      <c r="I233" s="350">
        <v>70585.350000000006</v>
      </c>
      <c r="J233" s="350">
        <v>282341.40000000002</v>
      </c>
      <c r="K233" s="404" t="s">
        <v>1481</v>
      </c>
      <c r="L233" s="82"/>
    </row>
    <row r="234" spans="1:14" s="10" customFormat="1" ht="22.5" customHeight="1" x14ac:dyDescent="0.25">
      <c r="A234" s="311">
        <v>62</v>
      </c>
      <c r="B234" s="147">
        <v>45194</v>
      </c>
      <c r="C234" s="58" t="s">
        <v>1534</v>
      </c>
      <c r="D234" s="63" t="s">
        <v>1535</v>
      </c>
      <c r="E234" s="59">
        <v>1</v>
      </c>
      <c r="F234" s="59" t="s">
        <v>43</v>
      </c>
      <c r="G234" s="60" t="s">
        <v>1536</v>
      </c>
      <c r="H234" s="8">
        <v>3</v>
      </c>
      <c r="I234" s="354">
        <v>608280</v>
      </c>
      <c r="J234" s="350">
        <v>608280</v>
      </c>
      <c r="K234" s="401" t="s">
        <v>1537</v>
      </c>
      <c r="L234" s="82"/>
    </row>
    <row r="235" spans="1:14" s="10" customFormat="1" ht="22.5" customHeight="1" x14ac:dyDescent="0.25">
      <c r="A235" s="310">
        <v>63</v>
      </c>
      <c r="B235" s="147">
        <v>45194</v>
      </c>
      <c r="C235" s="58" t="s">
        <v>1538</v>
      </c>
      <c r="D235" s="63" t="s">
        <v>1535</v>
      </c>
      <c r="E235" s="59">
        <v>2</v>
      </c>
      <c r="F235" s="59" t="s">
        <v>42</v>
      </c>
      <c r="G235" s="60" t="s">
        <v>1536</v>
      </c>
      <c r="H235" s="8">
        <v>3</v>
      </c>
      <c r="I235" s="350">
        <v>238650</v>
      </c>
      <c r="J235" s="350">
        <v>477300</v>
      </c>
      <c r="K235" s="401" t="s">
        <v>1537</v>
      </c>
      <c r="L235" s="82"/>
    </row>
    <row r="236" spans="1:14" s="25" customFormat="1" ht="22.5" customHeight="1" x14ac:dyDescent="0.25">
      <c r="A236" s="311">
        <v>64</v>
      </c>
      <c r="B236" s="147">
        <v>45194</v>
      </c>
      <c r="C236" s="58" t="s">
        <v>1539</v>
      </c>
      <c r="D236" s="89" t="s">
        <v>1535</v>
      </c>
      <c r="E236" s="59">
        <v>1</v>
      </c>
      <c r="F236" s="59" t="s">
        <v>42</v>
      </c>
      <c r="G236" s="60" t="s">
        <v>1536</v>
      </c>
      <c r="H236" s="8">
        <v>3</v>
      </c>
      <c r="I236" s="350">
        <v>128538</v>
      </c>
      <c r="J236" s="350">
        <v>128538</v>
      </c>
      <c r="K236" s="401" t="s">
        <v>1537</v>
      </c>
      <c r="L236" s="82"/>
      <c r="M236" s="10"/>
      <c r="N236" s="10"/>
    </row>
    <row r="237" spans="1:14" s="10" customFormat="1" ht="22.5" customHeight="1" x14ac:dyDescent="0.25">
      <c r="A237" s="310">
        <v>65</v>
      </c>
      <c r="B237" s="147">
        <v>45195</v>
      </c>
      <c r="C237" s="57" t="s">
        <v>1581</v>
      </c>
      <c r="D237" s="63" t="s">
        <v>1582</v>
      </c>
      <c r="E237" s="59">
        <v>1</v>
      </c>
      <c r="F237" s="59" t="s">
        <v>42</v>
      </c>
      <c r="G237" s="60" t="s">
        <v>32</v>
      </c>
      <c r="H237" s="8">
        <v>3</v>
      </c>
      <c r="I237" s="350">
        <v>825000</v>
      </c>
      <c r="J237" s="350">
        <v>825000</v>
      </c>
      <c r="K237" s="404" t="s">
        <v>1578</v>
      </c>
      <c r="L237" s="82"/>
    </row>
    <row r="238" spans="1:14" s="10" customFormat="1" ht="22.5" customHeight="1" x14ac:dyDescent="0.25">
      <c r="A238" s="311">
        <v>66</v>
      </c>
      <c r="B238" s="147">
        <v>45195</v>
      </c>
      <c r="C238" s="57" t="s">
        <v>1581</v>
      </c>
      <c r="D238" s="63" t="s">
        <v>1583</v>
      </c>
      <c r="E238" s="59">
        <v>1</v>
      </c>
      <c r="F238" s="59" t="s">
        <v>42</v>
      </c>
      <c r="G238" s="60" t="s">
        <v>32</v>
      </c>
      <c r="H238" s="8">
        <v>3</v>
      </c>
      <c r="I238" s="350">
        <v>825000</v>
      </c>
      <c r="J238" s="350">
        <v>825000</v>
      </c>
      <c r="K238" s="404" t="s">
        <v>1578</v>
      </c>
      <c r="L238" s="82"/>
    </row>
    <row r="239" spans="1:14" s="10" customFormat="1" ht="22.5" customHeight="1" x14ac:dyDescent="0.25">
      <c r="A239" s="310">
        <v>67</v>
      </c>
      <c r="B239" s="147">
        <v>45195</v>
      </c>
      <c r="C239" s="57" t="s">
        <v>1581</v>
      </c>
      <c r="D239" s="63" t="s">
        <v>1584</v>
      </c>
      <c r="E239" s="59">
        <v>1</v>
      </c>
      <c r="F239" s="59" t="s">
        <v>42</v>
      </c>
      <c r="G239" s="60" t="s">
        <v>32</v>
      </c>
      <c r="H239" s="8">
        <v>3</v>
      </c>
      <c r="I239" s="350">
        <v>825000</v>
      </c>
      <c r="J239" s="350">
        <v>825000</v>
      </c>
      <c r="K239" s="404" t="s">
        <v>1578</v>
      </c>
      <c r="L239" s="82"/>
    </row>
    <row r="240" spans="1:14" s="10" customFormat="1" ht="22.5" customHeight="1" x14ac:dyDescent="0.25">
      <c r="A240" s="311">
        <v>68</v>
      </c>
      <c r="B240" s="147">
        <v>45195</v>
      </c>
      <c r="C240" s="57" t="s">
        <v>1581</v>
      </c>
      <c r="D240" s="63" t="s">
        <v>1585</v>
      </c>
      <c r="E240" s="59">
        <v>1</v>
      </c>
      <c r="F240" s="59" t="s">
        <v>42</v>
      </c>
      <c r="G240" s="60" t="s">
        <v>32</v>
      </c>
      <c r="H240" s="8">
        <v>3</v>
      </c>
      <c r="I240" s="350">
        <v>825000</v>
      </c>
      <c r="J240" s="350">
        <v>825000</v>
      </c>
      <c r="K240" s="404" t="s">
        <v>1578</v>
      </c>
      <c r="L240" s="82"/>
    </row>
    <row r="241" spans="1:12" s="10" customFormat="1" ht="22.5" customHeight="1" x14ac:dyDescent="0.25">
      <c r="A241" s="310">
        <v>69</v>
      </c>
      <c r="B241" s="147">
        <v>45195</v>
      </c>
      <c r="C241" s="57" t="s">
        <v>1581</v>
      </c>
      <c r="D241" s="63" t="s">
        <v>1586</v>
      </c>
      <c r="E241" s="59">
        <v>1</v>
      </c>
      <c r="F241" s="59" t="s">
        <v>42</v>
      </c>
      <c r="G241" s="60" t="s">
        <v>32</v>
      </c>
      <c r="H241" s="8">
        <v>3</v>
      </c>
      <c r="I241" s="350">
        <v>825000</v>
      </c>
      <c r="J241" s="350">
        <v>825000</v>
      </c>
      <c r="K241" s="404" t="s">
        <v>1578</v>
      </c>
      <c r="L241" s="82"/>
    </row>
    <row r="242" spans="1:12" s="10" customFormat="1" ht="22.5" customHeight="1" x14ac:dyDescent="0.25">
      <c r="A242" s="311">
        <v>70</v>
      </c>
      <c r="B242" s="147">
        <v>45195</v>
      </c>
      <c r="C242" s="58" t="s">
        <v>547</v>
      </c>
      <c r="D242" s="89" t="s">
        <v>113</v>
      </c>
      <c r="E242" s="59">
        <v>2</v>
      </c>
      <c r="F242" s="59" t="s">
        <v>42</v>
      </c>
      <c r="G242" s="60" t="s">
        <v>32</v>
      </c>
      <c r="H242" s="8">
        <v>3</v>
      </c>
      <c r="I242" s="350">
        <v>70586</v>
      </c>
      <c r="J242" s="350">
        <v>141172</v>
      </c>
      <c r="K242" s="404" t="s">
        <v>1578</v>
      </c>
      <c r="L242" s="82"/>
    </row>
    <row r="243" spans="1:12" s="10" customFormat="1" ht="22.5" customHeight="1" x14ac:dyDescent="0.25">
      <c r="A243" s="310">
        <v>71</v>
      </c>
      <c r="B243" s="147">
        <v>45195</v>
      </c>
      <c r="C243" s="58" t="s">
        <v>541</v>
      </c>
      <c r="D243" s="63" t="s">
        <v>113</v>
      </c>
      <c r="E243" s="59">
        <v>2</v>
      </c>
      <c r="F243" s="59" t="s">
        <v>42</v>
      </c>
      <c r="G243" s="60" t="s">
        <v>32</v>
      </c>
      <c r="H243" s="8">
        <v>3</v>
      </c>
      <c r="I243" s="356">
        <v>241500</v>
      </c>
      <c r="J243" s="350">
        <v>483000</v>
      </c>
      <c r="K243" s="404" t="s">
        <v>1578</v>
      </c>
      <c r="L243" s="82"/>
    </row>
    <row r="244" spans="1:12" s="10" customFormat="1" ht="22.5" customHeight="1" x14ac:dyDescent="0.25">
      <c r="A244" s="311">
        <v>72</v>
      </c>
      <c r="B244" s="147">
        <v>45196</v>
      </c>
      <c r="C244" s="58" t="s">
        <v>587</v>
      </c>
      <c r="D244" s="63" t="s">
        <v>96</v>
      </c>
      <c r="E244" s="59">
        <v>1</v>
      </c>
      <c r="F244" s="59" t="s">
        <v>43</v>
      </c>
      <c r="G244" s="60" t="s">
        <v>1609</v>
      </c>
      <c r="H244" s="8">
        <v>3</v>
      </c>
      <c r="I244" s="350">
        <v>315000</v>
      </c>
      <c r="J244" s="350">
        <v>315000</v>
      </c>
      <c r="K244" s="404" t="s">
        <v>1606</v>
      </c>
      <c r="L244" s="82"/>
    </row>
    <row r="245" spans="1:12" s="10" customFormat="1" ht="22.5" customHeight="1" x14ac:dyDescent="0.25">
      <c r="A245" s="310">
        <v>73</v>
      </c>
      <c r="B245" s="147">
        <v>45196</v>
      </c>
      <c r="C245" s="57" t="s">
        <v>64</v>
      </c>
      <c r="D245" s="63" t="s">
        <v>152</v>
      </c>
      <c r="E245" s="59">
        <v>20</v>
      </c>
      <c r="F245" s="174" t="s">
        <v>41</v>
      </c>
      <c r="G245" s="60" t="s">
        <v>32</v>
      </c>
      <c r="H245" s="8">
        <v>3</v>
      </c>
      <c r="I245" s="355">
        <v>38000</v>
      </c>
      <c r="J245" s="355">
        <v>760000</v>
      </c>
      <c r="K245" s="404" t="s">
        <v>1606</v>
      </c>
      <c r="L245" s="82"/>
    </row>
    <row r="246" spans="1:12" s="10" customFormat="1" ht="22.5" customHeight="1" x14ac:dyDescent="0.25">
      <c r="A246" s="311">
        <v>74</v>
      </c>
      <c r="B246" s="147">
        <v>45196</v>
      </c>
      <c r="C246" s="58" t="s">
        <v>102</v>
      </c>
      <c r="D246" s="63" t="s">
        <v>103</v>
      </c>
      <c r="E246" s="59">
        <v>20</v>
      </c>
      <c r="F246" s="174" t="s">
        <v>41</v>
      </c>
      <c r="G246" s="60" t="s">
        <v>32</v>
      </c>
      <c r="H246" s="8">
        <v>3</v>
      </c>
      <c r="I246" s="350">
        <v>32800</v>
      </c>
      <c r="J246" s="350">
        <v>656000</v>
      </c>
      <c r="K246" s="404" t="s">
        <v>1606</v>
      </c>
      <c r="L246" s="82"/>
    </row>
    <row r="247" spans="1:12" s="10" customFormat="1" ht="22.5" customHeight="1" x14ac:dyDescent="0.25">
      <c r="A247" s="310">
        <v>75</v>
      </c>
      <c r="B247" s="147">
        <v>45198</v>
      </c>
      <c r="C247" s="58" t="s">
        <v>23</v>
      </c>
      <c r="D247" s="63">
        <v>37212</v>
      </c>
      <c r="E247" s="59">
        <v>1</v>
      </c>
      <c r="F247" s="59" t="s">
        <v>47</v>
      </c>
      <c r="G247" s="60" t="s">
        <v>32</v>
      </c>
      <c r="H247" s="8">
        <v>3</v>
      </c>
      <c r="I247" s="350">
        <v>75000</v>
      </c>
      <c r="J247" s="350">
        <v>75000</v>
      </c>
      <c r="K247" s="404" t="s">
        <v>1661</v>
      </c>
      <c r="L247" s="82"/>
    </row>
    <row r="248" spans="1:12" s="10" customFormat="1" ht="22.5" customHeight="1" x14ac:dyDescent="0.25">
      <c r="A248" s="311">
        <v>76</v>
      </c>
      <c r="B248" s="147">
        <v>45198</v>
      </c>
      <c r="C248" s="57" t="s">
        <v>1581</v>
      </c>
      <c r="D248" s="63" t="s">
        <v>1662</v>
      </c>
      <c r="E248" s="59">
        <v>1</v>
      </c>
      <c r="F248" s="174" t="s">
        <v>42</v>
      </c>
      <c r="G248" s="60" t="s">
        <v>32</v>
      </c>
      <c r="H248" s="8">
        <v>3</v>
      </c>
      <c r="I248" s="350">
        <v>825000</v>
      </c>
      <c r="J248" s="350">
        <v>825000</v>
      </c>
      <c r="K248" s="404" t="s">
        <v>1661</v>
      </c>
      <c r="L248" s="82"/>
    </row>
    <row r="249" spans="1:12" s="10" customFormat="1" ht="22.5" customHeight="1" x14ac:dyDescent="0.25">
      <c r="A249" s="310">
        <v>77</v>
      </c>
      <c r="B249" s="147">
        <v>45198</v>
      </c>
      <c r="C249" s="57" t="s">
        <v>1581</v>
      </c>
      <c r="D249" s="63" t="s">
        <v>1663</v>
      </c>
      <c r="E249" s="59">
        <v>1</v>
      </c>
      <c r="F249" s="59" t="s">
        <v>42</v>
      </c>
      <c r="G249" s="60" t="s">
        <v>32</v>
      </c>
      <c r="H249" s="8">
        <v>3</v>
      </c>
      <c r="I249" s="350">
        <v>825000</v>
      </c>
      <c r="J249" s="350">
        <v>825000</v>
      </c>
      <c r="K249" s="404" t="s">
        <v>1661</v>
      </c>
      <c r="L249" s="82"/>
    </row>
    <row r="250" spans="1:12" s="10" customFormat="1" ht="22.5" customHeight="1" x14ac:dyDescent="0.25">
      <c r="A250" s="311">
        <v>78</v>
      </c>
      <c r="B250" s="147">
        <v>45198</v>
      </c>
      <c r="C250" s="57" t="s">
        <v>1581</v>
      </c>
      <c r="D250" s="63" t="s">
        <v>1664</v>
      </c>
      <c r="E250" s="59">
        <v>1</v>
      </c>
      <c r="F250" s="59" t="s">
        <v>42</v>
      </c>
      <c r="G250" s="60" t="s">
        <v>32</v>
      </c>
      <c r="H250" s="8">
        <v>3</v>
      </c>
      <c r="I250" s="350">
        <v>825000</v>
      </c>
      <c r="J250" s="350">
        <v>825000</v>
      </c>
      <c r="K250" s="404" t="s">
        <v>1661</v>
      </c>
      <c r="L250" s="82"/>
    </row>
    <row r="251" spans="1:12" s="10" customFormat="1" ht="22.5" customHeight="1" x14ac:dyDescent="0.25">
      <c r="A251" s="310">
        <v>79</v>
      </c>
      <c r="B251" s="147">
        <v>45198</v>
      </c>
      <c r="C251" s="61" t="s">
        <v>1760</v>
      </c>
      <c r="D251" s="200">
        <v>4716</v>
      </c>
      <c r="E251" s="8">
        <v>1</v>
      </c>
      <c r="F251" s="8" t="s">
        <v>43</v>
      </c>
      <c r="G251" s="194" t="s">
        <v>32</v>
      </c>
      <c r="H251" s="8">
        <v>3</v>
      </c>
      <c r="I251" s="361" t="s">
        <v>1665</v>
      </c>
      <c r="J251" s="355">
        <v>0</v>
      </c>
      <c r="K251" s="405" t="s">
        <v>1661</v>
      </c>
      <c r="L251" s="82"/>
    </row>
    <row r="252" spans="1:12" s="10" customFormat="1" ht="22.5" customHeight="1" x14ac:dyDescent="0.25">
      <c r="A252" s="311">
        <v>80</v>
      </c>
      <c r="B252" s="147">
        <v>45173</v>
      </c>
      <c r="C252" s="57" t="s">
        <v>64</v>
      </c>
      <c r="D252" s="63" t="s">
        <v>152</v>
      </c>
      <c r="E252" s="59">
        <v>20</v>
      </c>
      <c r="F252" s="59" t="s">
        <v>41</v>
      </c>
      <c r="G252" s="60" t="s">
        <v>853</v>
      </c>
      <c r="H252" s="195" t="s">
        <v>693</v>
      </c>
      <c r="I252" s="350">
        <v>38000</v>
      </c>
      <c r="J252" s="350">
        <v>760000</v>
      </c>
      <c r="K252" s="404" t="s">
        <v>854</v>
      </c>
      <c r="L252" s="82"/>
    </row>
    <row r="253" spans="1:12" s="10" customFormat="1" ht="22.5" customHeight="1" x14ac:dyDescent="0.25">
      <c r="A253" s="310">
        <v>81</v>
      </c>
      <c r="B253" s="147">
        <v>45173</v>
      </c>
      <c r="C253" s="57" t="s">
        <v>521</v>
      </c>
      <c r="D253" s="63" t="s">
        <v>63</v>
      </c>
      <c r="E253" s="100" t="s">
        <v>855</v>
      </c>
      <c r="F253" s="101" t="s">
        <v>41</v>
      </c>
      <c r="G253" s="60" t="s">
        <v>528</v>
      </c>
      <c r="H253" s="195" t="s">
        <v>693</v>
      </c>
      <c r="I253" s="353">
        <v>17000</v>
      </c>
      <c r="J253" s="350">
        <v>42500</v>
      </c>
      <c r="K253" s="404" t="s">
        <v>854</v>
      </c>
      <c r="L253" s="649"/>
    </row>
    <row r="254" spans="1:12" s="10" customFormat="1" ht="22.5" customHeight="1" x14ac:dyDescent="0.25">
      <c r="A254" s="311">
        <v>82</v>
      </c>
      <c r="B254" s="147">
        <v>45173</v>
      </c>
      <c r="C254" s="57" t="s">
        <v>856</v>
      </c>
      <c r="D254" s="89" t="s">
        <v>857</v>
      </c>
      <c r="E254" s="59">
        <v>1</v>
      </c>
      <c r="F254" s="59" t="s">
        <v>42</v>
      </c>
      <c r="G254" s="60" t="s">
        <v>858</v>
      </c>
      <c r="H254" s="195" t="s">
        <v>693</v>
      </c>
      <c r="I254" s="350">
        <v>125000</v>
      </c>
      <c r="J254" s="350">
        <v>125000</v>
      </c>
      <c r="K254" s="404" t="s">
        <v>854</v>
      </c>
      <c r="L254" s="82"/>
    </row>
    <row r="255" spans="1:12" s="10" customFormat="1" ht="22.5" customHeight="1" x14ac:dyDescent="0.25">
      <c r="A255" s="310">
        <v>83</v>
      </c>
      <c r="B255" s="147">
        <v>45173</v>
      </c>
      <c r="C255" s="62" t="s">
        <v>859</v>
      </c>
      <c r="D255" s="263" t="s">
        <v>96</v>
      </c>
      <c r="E255" s="59">
        <v>8</v>
      </c>
      <c r="F255" s="59" t="s">
        <v>42</v>
      </c>
      <c r="G255" s="60" t="s">
        <v>858</v>
      </c>
      <c r="H255" s="195" t="s">
        <v>693</v>
      </c>
      <c r="I255" s="351">
        <v>1500</v>
      </c>
      <c r="J255" s="350">
        <v>12000</v>
      </c>
      <c r="K255" s="404" t="s">
        <v>854</v>
      </c>
      <c r="L255" s="82"/>
    </row>
    <row r="256" spans="1:12" s="10" customFormat="1" ht="22.5" customHeight="1" x14ac:dyDescent="0.25">
      <c r="A256" s="311">
        <v>84</v>
      </c>
      <c r="B256" s="147">
        <v>45173</v>
      </c>
      <c r="C256" s="58" t="s">
        <v>860</v>
      </c>
      <c r="D256" s="89" t="s">
        <v>96</v>
      </c>
      <c r="E256" s="59">
        <v>1</v>
      </c>
      <c r="F256" s="142" t="s">
        <v>43</v>
      </c>
      <c r="G256" s="60" t="s">
        <v>858</v>
      </c>
      <c r="H256" s="195" t="s">
        <v>693</v>
      </c>
      <c r="I256" s="350">
        <v>20000</v>
      </c>
      <c r="J256" s="350">
        <v>20000</v>
      </c>
      <c r="K256" s="404" t="s">
        <v>854</v>
      </c>
      <c r="L256" s="82"/>
    </row>
    <row r="257" spans="1:14" s="10" customFormat="1" ht="22.5" customHeight="1" x14ac:dyDescent="0.25">
      <c r="A257" s="310">
        <v>85</v>
      </c>
      <c r="B257" s="147">
        <v>45173</v>
      </c>
      <c r="C257" s="57" t="s">
        <v>521</v>
      </c>
      <c r="D257" s="63" t="s">
        <v>63</v>
      </c>
      <c r="E257" s="100" t="s">
        <v>111</v>
      </c>
      <c r="F257" s="101" t="s">
        <v>41</v>
      </c>
      <c r="G257" s="194" t="s">
        <v>528</v>
      </c>
      <c r="H257" s="195" t="s">
        <v>693</v>
      </c>
      <c r="I257" s="353">
        <v>17000</v>
      </c>
      <c r="J257" s="350">
        <v>85000</v>
      </c>
      <c r="K257" s="404" t="s">
        <v>854</v>
      </c>
      <c r="L257" s="82"/>
    </row>
    <row r="258" spans="1:14" s="10" customFormat="1" ht="22.5" customHeight="1" x14ac:dyDescent="0.25">
      <c r="A258" s="311">
        <v>86</v>
      </c>
      <c r="B258" s="147">
        <v>45173</v>
      </c>
      <c r="C258" s="57" t="s">
        <v>64</v>
      </c>
      <c r="D258" s="63" t="s">
        <v>152</v>
      </c>
      <c r="E258" s="59">
        <v>20</v>
      </c>
      <c r="F258" s="59" t="s">
        <v>41</v>
      </c>
      <c r="G258" s="194" t="s">
        <v>528</v>
      </c>
      <c r="H258" s="195" t="s">
        <v>693</v>
      </c>
      <c r="I258" s="350">
        <v>38000</v>
      </c>
      <c r="J258" s="350">
        <v>760000</v>
      </c>
      <c r="K258" s="404" t="s">
        <v>854</v>
      </c>
      <c r="L258" s="82"/>
    </row>
    <row r="259" spans="1:14" s="10" customFormat="1" ht="22.5" customHeight="1" x14ac:dyDescent="0.25">
      <c r="A259" s="310">
        <v>87</v>
      </c>
      <c r="B259" s="147">
        <v>45173</v>
      </c>
      <c r="C259" s="58" t="s">
        <v>861</v>
      </c>
      <c r="D259" s="63" t="s">
        <v>50</v>
      </c>
      <c r="E259" s="59">
        <v>2</v>
      </c>
      <c r="F259" s="59" t="s">
        <v>42</v>
      </c>
      <c r="G259" s="194" t="s">
        <v>858</v>
      </c>
      <c r="H259" s="195" t="s">
        <v>693</v>
      </c>
      <c r="I259" s="350">
        <v>50000</v>
      </c>
      <c r="J259" s="350">
        <v>100000</v>
      </c>
      <c r="K259" s="404" t="s">
        <v>854</v>
      </c>
      <c r="L259" s="82"/>
    </row>
    <row r="260" spans="1:14" s="10" customFormat="1" ht="22.5" customHeight="1" x14ac:dyDescent="0.25">
      <c r="A260" s="311">
        <v>88</v>
      </c>
      <c r="B260" s="519">
        <v>45177</v>
      </c>
      <c r="C260" s="436" t="s">
        <v>2152</v>
      </c>
      <c r="D260" s="445"/>
      <c r="E260" s="438"/>
      <c r="F260" s="438"/>
      <c r="G260" s="438" t="s">
        <v>2153</v>
      </c>
      <c r="H260" s="440" t="s">
        <v>693</v>
      </c>
      <c r="I260" s="521"/>
      <c r="J260" s="475">
        <v>200000</v>
      </c>
      <c r="K260" s="522" t="s">
        <v>508</v>
      </c>
      <c r="L260" s="82"/>
    </row>
    <row r="261" spans="1:14" s="10" customFormat="1" ht="22.5" customHeight="1" x14ac:dyDescent="0.25">
      <c r="A261" s="310">
        <v>89</v>
      </c>
      <c r="B261" s="147">
        <v>45180</v>
      </c>
      <c r="C261" s="58" t="s">
        <v>1082</v>
      </c>
      <c r="D261" s="63" t="s">
        <v>1083</v>
      </c>
      <c r="E261" s="59">
        <v>1</v>
      </c>
      <c r="F261" s="59" t="s">
        <v>42</v>
      </c>
      <c r="G261" s="60" t="s">
        <v>1084</v>
      </c>
      <c r="H261" s="195" t="s">
        <v>693</v>
      </c>
      <c r="I261" s="351">
        <v>100000</v>
      </c>
      <c r="J261" s="350">
        <v>100000</v>
      </c>
      <c r="K261" s="401" t="s">
        <v>634</v>
      </c>
      <c r="L261" s="82"/>
    </row>
    <row r="262" spans="1:14" s="10" customFormat="1" ht="22.5" customHeight="1" x14ac:dyDescent="0.25">
      <c r="A262" s="311">
        <v>90</v>
      </c>
      <c r="B262" s="538">
        <v>45182</v>
      </c>
      <c r="C262" s="445" t="s">
        <v>1967</v>
      </c>
      <c r="D262" s="445"/>
      <c r="E262" s="442">
        <v>1</v>
      </c>
      <c r="F262" s="459" t="s">
        <v>39</v>
      </c>
      <c r="G262" s="442" t="s">
        <v>1727</v>
      </c>
      <c r="H262" s="440" t="s">
        <v>693</v>
      </c>
      <c r="I262" s="450">
        <v>25000</v>
      </c>
      <c r="J262" s="555">
        <f>E262*I262</f>
        <v>25000</v>
      </c>
      <c r="K262" s="517" t="s">
        <v>1882</v>
      </c>
      <c r="L262" s="82"/>
      <c r="M262" s="67"/>
    </row>
    <row r="263" spans="1:14" s="10" customFormat="1" ht="22.5" customHeight="1" x14ac:dyDescent="0.25">
      <c r="A263" s="310">
        <v>91</v>
      </c>
      <c r="B263" s="538">
        <v>45182</v>
      </c>
      <c r="C263" s="445" t="s">
        <v>1968</v>
      </c>
      <c r="D263" s="452"/>
      <c r="E263" s="442">
        <v>1</v>
      </c>
      <c r="F263" s="453" t="s">
        <v>44</v>
      </c>
      <c r="G263" s="442" t="s">
        <v>1727</v>
      </c>
      <c r="H263" s="440" t="s">
        <v>693</v>
      </c>
      <c r="I263" s="450">
        <v>98000</v>
      </c>
      <c r="J263" s="555">
        <f>E263*I263</f>
        <v>98000</v>
      </c>
      <c r="K263" s="517" t="s">
        <v>1882</v>
      </c>
      <c r="L263" s="82"/>
      <c r="M263" s="81"/>
    </row>
    <row r="264" spans="1:14" s="10" customFormat="1" ht="22.5" customHeight="1" x14ac:dyDescent="0.25">
      <c r="A264" s="311">
        <v>92</v>
      </c>
      <c r="B264" s="601">
        <v>45182</v>
      </c>
      <c r="C264" s="602" t="s">
        <v>1772</v>
      </c>
      <c r="D264" s="602"/>
      <c r="E264" s="603">
        <v>28.5</v>
      </c>
      <c r="F264" s="604" t="s">
        <v>41</v>
      </c>
      <c r="G264" s="603" t="s">
        <v>1727</v>
      </c>
      <c r="H264" s="603">
        <v>3</v>
      </c>
      <c r="I264" s="605">
        <v>32300</v>
      </c>
      <c r="J264" s="606">
        <f>E264*I264</f>
        <v>920550</v>
      </c>
      <c r="K264" s="610" t="s">
        <v>487</v>
      </c>
      <c r="L264" s="82"/>
      <c r="M264" s="81"/>
    </row>
    <row r="265" spans="1:14" s="1" customFormat="1" ht="22.5" customHeight="1" x14ac:dyDescent="0.25">
      <c r="A265" s="310">
        <v>93</v>
      </c>
      <c r="B265" s="147">
        <v>45189</v>
      </c>
      <c r="C265" s="62" t="s">
        <v>1411</v>
      </c>
      <c r="D265" s="63" t="s">
        <v>1325</v>
      </c>
      <c r="E265" s="59">
        <v>1</v>
      </c>
      <c r="F265" s="59" t="s">
        <v>42</v>
      </c>
      <c r="G265" s="60" t="s">
        <v>528</v>
      </c>
      <c r="H265" s="195" t="s">
        <v>693</v>
      </c>
      <c r="I265" s="350">
        <v>175000</v>
      </c>
      <c r="J265" s="350">
        <v>175000</v>
      </c>
      <c r="K265" s="404" t="s">
        <v>1403</v>
      </c>
      <c r="L265" s="82"/>
      <c r="M265" s="52"/>
      <c r="N265" s="52"/>
    </row>
    <row r="266" spans="1:14" s="1" customFormat="1" ht="22.5" customHeight="1" x14ac:dyDescent="0.25">
      <c r="A266" s="311">
        <v>94</v>
      </c>
      <c r="B266" s="147">
        <v>45189</v>
      </c>
      <c r="C266" s="58" t="s">
        <v>1715</v>
      </c>
      <c r="D266" s="63" t="s">
        <v>96</v>
      </c>
      <c r="E266" s="59">
        <v>1</v>
      </c>
      <c r="F266" s="59" t="s">
        <v>42</v>
      </c>
      <c r="G266" s="60" t="s">
        <v>528</v>
      </c>
      <c r="H266" s="195" t="s">
        <v>693</v>
      </c>
      <c r="I266" s="350">
        <v>60000</v>
      </c>
      <c r="J266" s="350">
        <v>60000</v>
      </c>
      <c r="K266" s="404" t="s">
        <v>1423</v>
      </c>
      <c r="L266" s="82"/>
      <c r="M266" s="52"/>
      <c r="N266" s="52"/>
    </row>
    <row r="267" spans="1:14" s="1" customFormat="1" ht="22.5" customHeight="1" x14ac:dyDescent="0.25">
      <c r="A267" s="310">
        <v>95</v>
      </c>
      <c r="B267" s="147">
        <v>45189</v>
      </c>
      <c r="C267" s="58" t="s">
        <v>1716</v>
      </c>
      <c r="D267" s="63" t="s">
        <v>96</v>
      </c>
      <c r="E267" s="101" t="s">
        <v>109</v>
      </c>
      <c r="F267" s="101" t="s">
        <v>42</v>
      </c>
      <c r="G267" s="60" t="s">
        <v>528</v>
      </c>
      <c r="H267" s="195" t="s">
        <v>693</v>
      </c>
      <c r="I267" s="356">
        <v>60000</v>
      </c>
      <c r="J267" s="350">
        <v>60000</v>
      </c>
      <c r="K267" s="404" t="s">
        <v>1423</v>
      </c>
      <c r="L267" s="82"/>
      <c r="M267" s="52"/>
      <c r="N267" s="52"/>
    </row>
    <row r="268" spans="1:14" s="1" customFormat="1" ht="22.5" customHeight="1" x14ac:dyDescent="0.25">
      <c r="A268" s="311">
        <v>96</v>
      </c>
      <c r="B268" s="147">
        <v>45191</v>
      </c>
      <c r="C268" s="58" t="s">
        <v>1482</v>
      </c>
      <c r="D268" s="89" t="s">
        <v>445</v>
      </c>
      <c r="E268" s="59">
        <v>2</v>
      </c>
      <c r="F268" s="59" t="s">
        <v>42</v>
      </c>
      <c r="G268" s="60" t="s">
        <v>853</v>
      </c>
      <c r="H268" s="195" t="s">
        <v>693</v>
      </c>
      <c r="I268" s="350">
        <v>465000</v>
      </c>
      <c r="J268" s="350">
        <v>930000</v>
      </c>
      <c r="K268" s="404" t="s">
        <v>1481</v>
      </c>
      <c r="L268" s="52"/>
      <c r="M268" s="52"/>
      <c r="N268" s="52"/>
    </row>
    <row r="269" spans="1:14" ht="22.5" customHeight="1" x14ac:dyDescent="0.25">
      <c r="A269" s="310">
        <v>97</v>
      </c>
      <c r="B269" s="147">
        <v>45191</v>
      </c>
      <c r="C269" s="57" t="s">
        <v>1483</v>
      </c>
      <c r="D269" s="89" t="s">
        <v>445</v>
      </c>
      <c r="E269" s="59">
        <v>2</v>
      </c>
      <c r="F269" s="174" t="s">
        <v>42</v>
      </c>
      <c r="G269" s="60" t="s">
        <v>528</v>
      </c>
      <c r="H269" s="195" t="s">
        <v>693</v>
      </c>
      <c r="I269" s="350">
        <v>295000</v>
      </c>
      <c r="J269" s="350">
        <v>590000</v>
      </c>
      <c r="K269" s="404" t="s">
        <v>1481</v>
      </c>
    </row>
    <row r="270" spans="1:14" ht="22.5" customHeight="1" x14ac:dyDescent="0.25">
      <c r="A270" s="311">
        <v>98</v>
      </c>
      <c r="B270" s="538">
        <v>45191</v>
      </c>
      <c r="C270" s="445" t="s">
        <v>1969</v>
      </c>
      <c r="D270" s="472" t="s">
        <v>1970</v>
      </c>
      <c r="E270" s="442">
        <v>1</v>
      </c>
      <c r="F270" s="453" t="s">
        <v>44</v>
      </c>
      <c r="G270" s="442" t="s">
        <v>1727</v>
      </c>
      <c r="H270" s="440" t="s">
        <v>693</v>
      </c>
      <c r="I270" s="450">
        <v>0</v>
      </c>
      <c r="J270" s="555">
        <f>E270*I270</f>
        <v>0</v>
      </c>
      <c r="K270" s="517" t="s">
        <v>1882</v>
      </c>
    </row>
    <row r="271" spans="1:14" ht="22.5" customHeight="1" x14ac:dyDescent="0.25">
      <c r="A271" s="310">
        <v>99</v>
      </c>
      <c r="B271" s="538">
        <v>45191</v>
      </c>
      <c r="C271" s="445" t="s">
        <v>1730</v>
      </c>
      <c r="D271" s="452"/>
      <c r="E271" s="442">
        <v>1</v>
      </c>
      <c r="F271" s="453" t="s">
        <v>44</v>
      </c>
      <c r="G271" s="442" t="s">
        <v>1727</v>
      </c>
      <c r="H271" s="440" t="s">
        <v>693</v>
      </c>
      <c r="I271" s="450">
        <v>130000</v>
      </c>
      <c r="J271" s="555">
        <f>E271*I271</f>
        <v>130000</v>
      </c>
      <c r="K271" s="517" t="s">
        <v>1882</v>
      </c>
    </row>
    <row r="272" spans="1:14" ht="22.5" customHeight="1" x14ac:dyDescent="0.25">
      <c r="A272" s="311">
        <v>100</v>
      </c>
      <c r="B272" s="538">
        <v>45191</v>
      </c>
      <c r="C272" s="445" t="s">
        <v>1731</v>
      </c>
      <c r="D272" s="447"/>
      <c r="E272" s="442">
        <v>1</v>
      </c>
      <c r="F272" s="453" t="s">
        <v>44</v>
      </c>
      <c r="G272" s="442" t="s">
        <v>1727</v>
      </c>
      <c r="H272" s="440" t="s">
        <v>693</v>
      </c>
      <c r="I272" s="556">
        <v>50000</v>
      </c>
      <c r="J272" s="555">
        <f>E272*I272</f>
        <v>50000</v>
      </c>
      <c r="K272" s="517" t="s">
        <v>1882</v>
      </c>
    </row>
    <row r="273" spans="1:14" ht="22.5" customHeight="1" x14ac:dyDescent="0.25">
      <c r="A273" s="310">
        <v>101</v>
      </c>
      <c r="B273" s="601">
        <v>45191</v>
      </c>
      <c r="C273" s="602" t="s">
        <v>2260</v>
      </c>
      <c r="D273" s="602"/>
      <c r="E273" s="603">
        <v>20</v>
      </c>
      <c r="F273" s="604" t="s">
        <v>41</v>
      </c>
      <c r="G273" s="603" t="s">
        <v>1727</v>
      </c>
      <c r="H273" s="603">
        <v>3</v>
      </c>
      <c r="I273" s="605">
        <v>30400</v>
      </c>
      <c r="J273" s="606">
        <f>E273*I273</f>
        <v>608000</v>
      </c>
      <c r="K273" s="610" t="s">
        <v>487</v>
      </c>
    </row>
    <row r="274" spans="1:14" ht="22.5" customHeight="1" x14ac:dyDescent="0.25">
      <c r="A274" s="311">
        <v>102</v>
      </c>
      <c r="B274" s="519">
        <v>45192</v>
      </c>
      <c r="C274" s="436" t="s">
        <v>2154</v>
      </c>
      <c r="D274" s="445"/>
      <c r="E274" s="438"/>
      <c r="F274" s="438"/>
      <c r="G274" s="438" t="s">
        <v>2155</v>
      </c>
      <c r="H274" s="440" t="s">
        <v>693</v>
      </c>
      <c r="I274" s="521"/>
      <c r="J274" s="475">
        <v>50000</v>
      </c>
      <c r="K274" s="522" t="s">
        <v>508</v>
      </c>
      <c r="L274" s="52"/>
    </row>
    <row r="275" spans="1:14" ht="22.5" customHeight="1" x14ac:dyDescent="0.25">
      <c r="A275" s="311">
        <v>104</v>
      </c>
      <c r="B275" s="601">
        <v>45192</v>
      </c>
      <c r="C275" s="608" t="s">
        <v>2261</v>
      </c>
      <c r="D275" s="608"/>
      <c r="E275" s="609">
        <v>50</v>
      </c>
      <c r="F275" s="604" t="s">
        <v>41</v>
      </c>
      <c r="G275" s="609" t="s">
        <v>2262</v>
      </c>
      <c r="H275" s="603">
        <v>3</v>
      </c>
      <c r="I275" s="606">
        <v>13650</v>
      </c>
      <c r="J275" s="606">
        <f>E275*I275</f>
        <v>682500</v>
      </c>
      <c r="K275" s="610" t="s">
        <v>2263</v>
      </c>
      <c r="L275" s="52"/>
    </row>
    <row r="276" spans="1:14" ht="22.5" customHeight="1" x14ac:dyDescent="0.25">
      <c r="A276" s="310">
        <v>105</v>
      </c>
      <c r="B276" s="519">
        <v>45194</v>
      </c>
      <c r="C276" s="436" t="s">
        <v>2165</v>
      </c>
      <c r="D276" s="445"/>
      <c r="E276" s="438">
        <v>1</v>
      </c>
      <c r="F276" s="438" t="s">
        <v>39</v>
      </c>
      <c r="G276" s="438" t="s">
        <v>2153</v>
      </c>
      <c r="H276" s="440" t="s">
        <v>693</v>
      </c>
      <c r="I276" s="521"/>
      <c r="J276" s="475">
        <v>50000</v>
      </c>
      <c r="K276" s="522" t="s">
        <v>508</v>
      </c>
    </row>
    <row r="277" spans="1:14" ht="22.5" customHeight="1" x14ac:dyDescent="0.25">
      <c r="A277" s="311">
        <v>106</v>
      </c>
      <c r="B277" s="147">
        <v>45195</v>
      </c>
      <c r="C277" s="58" t="s">
        <v>1576</v>
      </c>
      <c r="D277" s="63" t="s">
        <v>50</v>
      </c>
      <c r="E277" s="101" t="s">
        <v>155</v>
      </c>
      <c r="F277" s="59" t="s">
        <v>45</v>
      </c>
      <c r="G277" s="60" t="s">
        <v>1577</v>
      </c>
      <c r="H277" s="195" t="s">
        <v>693</v>
      </c>
      <c r="I277" s="356">
        <v>7500</v>
      </c>
      <c r="J277" s="350">
        <v>75000</v>
      </c>
      <c r="K277" s="404" t="s">
        <v>1578</v>
      </c>
    </row>
    <row r="278" spans="1:14" ht="22.5" customHeight="1" x14ac:dyDescent="0.25">
      <c r="A278" s="310">
        <v>107</v>
      </c>
      <c r="B278" s="147">
        <v>45195</v>
      </c>
      <c r="C278" s="58" t="s">
        <v>1579</v>
      </c>
      <c r="D278" s="338" t="s">
        <v>531</v>
      </c>
      <c r="E278" s="59">
        <v>15</v>
      </c>
      <c r="F278" s="174" t="s">
        <v>42</v>
      </c>
      <c r="G278" s="60" t="s">
        <v>1577</v>
      </c>
      <c r="H278" s="195" t="s">
        <v>693</v>
      </c>
      <c r="I278" s="350">
        <v>1500</v>
      </c>
      <c r="J278" s="350">
        <v>22500</v>
      </c>
      <c r="K278" s="404" t="s">
        <v>1578</v>
      </c>
    </row>
    <row r="279" spans="1:14" ht="22.5" customHeight="1" x14ac:dyDescent="0.25">
      <c r="A279" s="311">
        <v>108</v>
      </c>
      <c r="B279" s="147">
        <v>45195</v>
      </c>
      <c r="C279" s="58" t="s">
        <v>1580</v>
      </c>
      <c r="D279" s="63" t="s">
        <v>531</v>
      </c>
      <c r="E279" s="59">
        <v>30</v>
      </c>
      <c r="F279" s="59" t="s">
        <v>42</v>
      </c>
      <c r="G279" s="60" t="s">
        <v>1577</v>
      </c>
      <c r="H279" s="195" t="s">
        <v>693</v>
      </c>
      <c r="I279" s="350">
        <v>200</v>
      </c>
      <c r="J279" s="350">
        <v>6000</v>
      </c>
      <c r="K279" s="404" t="s">
        <v>1578</v>
      </c>
    </row>
    <row r="280" spans="1:14" ht="22.5" customHeight="1" x14ac:dyDescent="0.25">
      <c r="A280" s="310">
        <v>109</v>
      </c>
      <c r="B280" s="538">
        <v>45195</v>
      </c>
      <c r="C280" s="445" t="s">
        <v>1971</v>
      </c>
      <c r="D280" s="452"/>
      <c r="E280" s="442">
        <v>10</v>
      </c>
      <c r="F280" s="442" t="s">
        <v>44</v>
      </c>
      <c r="G280" s="442" t="s">
        <v>1727</v>
      </c>
      <c r="H280" s="440" t="s">
        <v>693</v>
      </c>
      <c r="I280" s="450">
        <v>45000</v>
      </c>
      <c r="J280" s="555">
        <f t="shared" ref="J280:J285" si="0">E280*I280</f>
        <v>450000</v>
      </c>
      <c r="K280" s="517" t="s">
        <v>1882</v>
      </c>
    </row>
    <row r="281" spans="1:14" s="600" customFormat="1" ht="22.5" customHeight="1" x14ac:dyDescent="0.25">
      <c r="A281" s="311">
        <v>110</v>
      </c>
      <c r="B281" s="538">
        <v>45195</v>
      </c>
      <c r="C281" s="445" t="s">
        <v>1972</v>
      </c>
      <c r="D281" s="447"/>
      <c r="E281" s="442">
        <v>10</v>
      </c>
      <c r="F281" s="442" t="s">
        <v>44</v>
      </c>
      <c r="G281" s="442" t="s">
        <v>1727</v>
      </c>
      <c r="H281" s="440" t="s">
        <v>693</v>
      </c>
      <c r="I281" s="557">
        <v>45000</v>
      </c>
      <c r="J281" s="555">
        <f t="shared" si="0"/>
        <v>450000</v>
      </c>
      <c r="K281" s="517" t="s">
        <v>1882</v>
      </c>
    </row>
    <row r="282" spans="1:14" s="607" customFormat="1" ht="22.5" customHeight="1" x14ac:dyDescent="0.25">
      <c r="A282" s="310">
        <v>111</v>
      </c>
      <c r="B282" s="538">
        <v>45195</v>
      </c>
      <c r="C282" s="448" t="s">
        <v>1973</v>
      </c>
      <c r="D282" s="473"/>
      <c r="E282" s="442">
        <v>6</v>
      </c>
      <c r="F282" s="442" t="s">
        <v>44</v>
      </c>
      <c r="G282" s="442" t="s">
        <v>1727</v>
      </c>
      <c r="H282" s="440" t="s">
        <v>693</v>
      </c>
      <c r="I282" s="558">
        <v>45000</v>
      </c>
      <c r="J282" s="555">
        <f t="shared" si="0"/>
        <v>270000</v>
      </c>
      <c r="K282" s="517" t="s">
        <v>1882</v>
      </c>
    </row>
    <row r="283" spans="1:14" s="607" customFormat="1" ht="22.5" customHeight="1" x14ac:dyDescent="0.25">
      <c r="A283" s="311">
        <v>112</v>
      </c>
      <c r="B283" s="538">
        <v>45195</v>
      </c>
      <c r="C283" s="448" t="s">
        <v>1974</v>
      </c>
      <c r="D283" s="446"/>
      <c r="E283" s="442">
        <v>10</v>
      </c>
      <c r="F283" s="442" t="s">
        <v>44</v>
      </c>
      <c r="G283" s="442" t="s">
        <v>1727</v>
      </c>
      <c r="H283" s="440" t="s">
        <v>693</v>
      </c>
      <c r="I283" s="558">
        <v>45000</v>
      </c>
      <c r="J283" s="555">
        <f t="shared" si="0"/>
        <v>450000</v>
      </c>
      <c r="K283" s="517" t="s">
        <v>1882</v>
      </c>
    </row>
    <row r="284" spans="1:14" s="607" customFormat="1" ht="22.5" customHeight="1" x14ac:dyDescent="0.25">
      <c r="A284" s="310">
        <v>113</v>
      </c>
      <c r="B284" s="538">
        <v>45199</v>
      </c>
      <c r="C284" s="445" t="s">
        <v>1944</v>
      </c>
      <c r="D284" s="445"/>
      <c r="E284" s="442">
        <v>1</v>
      </c>
      <c r="F284" s="442" t="s">
        <v>1239</v>
      </c>
      <c r="G284" s="442" t="s">
        <v>1727</v>
      </c>
      <c r="H284" s="440" t="s">
        <v>693</v>
      </c>
      <c r="I284" s="450">
        <v>3000</v>
      </c>
      <c r="J284" s="555">
        <f t="shared" si="0"/>
        <v>3000</v>
      </c>
      <c r="K284" s="517" t="s">
        <v>1882</v>
      </c>
    </row>
    <row r="285" spans="1:14" s="607" customFormat="1" ht="22.5" customHeight="1" x14ac:dyDescent="0.25">
      <c r="A285" s="311">
        <v>114</v>
      </c>
      <c r="B285" s="601">
        <v>45199</v>
      </c>
      <c r="C285" s="602" t="s">
        <v>2261</v>
      </c>
      <c r="D285" s="602"/>
      <c r="E285" s="609">
        <v>50</v>
      </c>
      <c r="F285" s="604" t="s">
        <v>41</v>
      </c>
      <c r="G285" s="609" t="s">
        <v>528</v>
      </c>
      <c r="H285" s="603">
        <v>3</v>
      </c>
      <c r="I285" s="605">
        <v>13650</v>
      </c>
      <c r="J285" s="606">
        <f t="shared" si="0"/>
        <v>682500</v>
      </c>
      <c r="K285" s="610" t="s">
        <v>487</v>
      </c>
      <c r="L285" s="652">
        <f>SUM(J264,J273,J275,J285)</f>
        <v>2893550</v>
      </c>
    </row>
    <row r="286" spans="1:14" s="1" customFormat="1" ht="22.5" customHeight="1" x14ac:dyDescent="0.25">
      <c r="A286" s="310">
        <v>115</v>
      </c>
      <c r="B286" s="147">
        <v>45170</v>
      </c>
      <c r="C286" s="58" t="s">
        <v>729</v>
      </c>
      <c r="D286" s="63" t="s">
        <v>730</v>
      </c>
      <c r="E286" s="59">
        <v>2</v>
      </c>
      <c r="F286" s="59" t="s">
        <v>42</v>
      </c>
      <c r="G286" s="60" t="s">
        <v>629</v>
      </c>
      <c r="H286" s="195" t="s">
        <v>694</v>
      </c>
      <c r="I286" s="350">
        <v>15000</v>
      </c>
      <c r="J286" s="350">
        <v>30000</v>
      </c>
      <c r="K286" s="401"/>
      <c r="L286" s="52"/>
      <c r="M286" s="52"/>
      <c r="N286" s="52"/>
    </row>
    <row r="287" spans="1:14" s="1" customFormat="1" ht="22.5" customHeight="1" x14ac:dyDescent="0.25">
      <c r="A287" s="311">
        <v>116</v>
      </c>
      <c r="B287" s="147">
        <v>45170</v>
      </c>
      <c r="C287" s="58" t="s">
        <v>731</v>
      </c>
      <c r="D287" s="63" t="s">
        <v>730</v>
      </c>
      <c r="E287" s="59">
        <v>2</v>
      </c>
      <c r="F287" s="59" t="s">
        <v>42</v>
      </c>
      <c r="G287" s="60" t="s">
        <v>629</v>
      </c>
      <c r="H287" s="195" t="s">
        <v>694</v>
      </c>
      <c r="I287" s="350">
        <v>65000</v>
      </c>
      <c r="J287" s="350">
        <v>130000</v>
      </c>
      <c r="K287" s="401"/>
      <c r="L287" s="52"/>
      <c r="M287" s="52"/>
      <c r="N287" s="52"/>
    </row>
    <row r="288" spans="1:14" s="1" customFormat="1" ht="22.5" customHeight="1" x14ac:dyDescent="0.25">
      <c r="A288" s="310">
        <v>117</v>
      </c>
      <c r="B288" s="147">
        <v>45171</v>
      </c>
      <c r="C288" s="58" t="s">
        <v>795</v>
      </c>
      <c r="D288" s="63" t="s">
        <v>603</v>
      </c>
      <c r="E288" s="59">
        <v>15</v>
      </c>
      <c r="F288" s="59" t="s">
        <v>42</v>
      </c>
      <c r="G288" s="60" t="s">
        <v>629</v>
      </c>
      <c r="H288" s="195" t="s">
        <v>694</v>
      </c>
      <c r="I288" s="350">
        <v>300</v>
      </c>
      <c r="J288" s="350">
        <v>4500</v>
      </c>
      <c r="K288" s="401"/>
      <c r="L288" s="52"/>
      <c r="M288" s="52"/>
      <c r="N288" s="52"/>
    </row>
    <row r="289" spans="1:14" s="10" customFormat="1" ht="22.5" customHeight="1" x14ac:dyDescent="0.25">
      <c r="A289" s="311">
        <v>118</v>
      </c>
      <c r="B289" s="147">
        <v>45174</v>
      </c>
      <c r="C289" s="58" t="s">
        <v>921</v>
      </c>
      <c r="D289" s="63" t="s">
        <v>482</v>
      </c>
      <c r="E289" s="59">
        <v>1</v>
      </c>
      <c r="F289" s="59" t="s">
        <v>42</v>
      </c>
      <c r="G289" s="60" t="s">
        <v>629</v>
      </c>
      <c r="H289" s="195" t="s">
        <v>694</v>
      </c>
      <c r="I289" s="350">
        <v>125000</v>
      </c>
      <c r="J289" s="350">
        <v>125000</v>
      </c>
      <c r="K289" s="401"/>
      <c r="L289" s="82"/>
    </row>
    <row r="290" spans="1:14" s="25" customFormat="1" ht="22.5" customHeight="1" x14ac:dyDescent="0.25">
      <c r="A290" s="310">
        <v>119</v>
      </c>
      <c r="B290" s="147">
        <v>45174</v>
      </c>
      <c r="C290" s="58" t="s">
        <v>922</v>
      </c>
      <c r="D290" s="63" t="s">
        <v>482</v>
      </c>
      <c r="E290" s="59">
        <v>1</v>
      </c>
      <c r="F290" s="59" t="s">
        <v>42</v>
      </c>
      <c r="G290" s="60" t="s">
        <v>629</v>
      </c>
      <c r="H290" s="195" t="s">
        <v>694</v>
      </c>
      <c r="I290" s="350">
        <v>35000</v>
      </c>
      <c r="J290" s="350">
        <v>35000</v>
      </c>
      <c r="K290" s="401"/>
      <c r="L290" s="82"/>
      <c r="M290" s="10"/>
      <c r="N290" s="10"/>
    </row>
    <row r="291" spans="1:14" s="25" customFormat="1" ht="22.5" customHeight="1" x14ac:dyDescent="0.25">
      <c r="A291" s="311">
        <v>120</v>
      </c>
      <c r="B291" s="147">
        <v>45174</v>
      </c>
      <c r="C291" s="58" t="s">
        <v>923</v>
      </c>
      <c r="D291" s="63" t="s">
        <v>924</v>
      </c>
      <c r="E291" s="59">
        <v>2</v>
      </c>
      <c r="F291" s="59" t="s">
        <v>42</v>
      </c>
      <c r="G291" s="60" t="s">
        <v>629</v>
      </c>
      <c r="H291" s="195" t="s">
        <v>694</v>
      </c>
      <c r="I291" s="350">
        <v>425000</v>
      </c>
      <c r="J291" s="350">
        <v>850000</v>
      </c>
      <c r="K291" s="401"/>
      <c r="L291" s="82"/>
      <c r="M291" s="10"/>
      <c r="N291" s="10"/>
    </row>
    <row r="292" spans="1:14" s="25" customFormat="1" ht="22.5" customHeight="1" x14ac:dyDescent="0.25">
      <c r="A292" s="310">
        <v>121</v>
      </c>
      <c r="B292" s="147">
        <v>45174</v>
      </c>
      <c r="C292" s="58" t="s">
        <v>925</v>
      </c>
      <c r="D292" s="338" t="s">
        <v>482</v>
      </c>
      <c r="E292" s="59">
        <v>1</v>
      </c>
      <c r="F292" s="142" t="s">
        <v>42</v>
      </c>
      <c r="G292" s="60" t="s">
        <v>629</v>
      </c>
      <c r="H292" s="195" t="s">
        <v>694</v>
      </c>
      <c r="I292" s="350">
        <v>130000</v>
      </c>
      <c r="J292" s="350">
        <v>130000</v>
      </c>
      <c r="K292" s="401"/>
      <c r="L292" s="82"/>
      <c r="M292" s="10"/>
      <c r="N292" s="10"/>
    </row>
    <row r="293" spans="1:14" ht="22.5" customHeight="1" x14ac:dyDescent="0.25">
      <c r="A293" s="311">
        <v>122</v>
      </c>
      <c r="B293" s="147">
        <v>45174</v>
      </c>
      <c r="C293" s="58" t="s">
        <v>926</v>
      </c>
      <c r="D293" s="63" t="s">
        <v>924</v>
      </c>
      <c r="E293" s="59">
        <v>2</v>
      </c>
      <c r="F293" s="59" t="s">
        <v>42</v>
      </c>
      <c r="G293" s="60" t="s">
        <v>629</v>
      </c>
      <c r="H293" s="195" t="s">
        <v>694</v>
      </c>
      <c r="I293" s="354">
        <v>35000</v>
      </c>
      <c r="J293" s="350">
        <v>70000</v>
      </c>
      <c r="K293" s="401"/>
      <c r="L293" s="2"/>
      <c r="M293" s="2"/>
      <c r="N293" s="2"/>
    </row>
    <row r="294" spans="1:14" ht="22.5" customHeight="1" x14ac:dyDescent="0.25">
      <c r="A294" s="310">
        <v>123</v>
      </c>
      <c r="B294" s="147">
        <v>45174</v>
      </c>
      <c r="C294" s="62" t="s">
        <v>927</v>
      </c>
      <c r="D294" s="63" t="s">
        <v>924</v>
      </c>
      <c r="E294" s="59">
        <v>1</v>
      </c>
      <c r="F294" s="59" t="s">
        <v>42</v>
      </c>
      <c r="G294" s="60" t="s">
        <v>629</v>
      </c>
      <c r="H294" s="195" t="s">
        <v>694</v>
      </c>
      <c r="I294" s="354">
        <v>25000</v>
      </c>
      <c r="J294" s="350">
        <v>25000</v>
      </c>
      <c r="K294" s="401"/>
      <c r="L294" s="2"/>
      <c r="M294" s="2"/>
      <c r="N294" s="2"/>
    </row>
    <row r="295" spans="1:14" ht="22.5" customHeight="1" x14ac:dyDescent="0.25">
      <c r="A295" s="311">
        <v>124</v>
      </c>
      <c r="B295" s="147">
        <v>45195</v>
      </c>
      <c r="C295" s="58" t="s">
        <v>1587</v>
      </c>
      <c r="D295" s="63" t="s">
        <v>1764</v>
      </c>
      <c r="E295" s="59">
        <v>1</v>
      </c>
      <c r="F295" s="59" t="s">
        <v>42</v>
      </c>
      <c r="G295" s="60" t="s">
        <v>1588</v>
      </c>
      <c r="H295" s="195" t="s">
        <v>702</v>
      </c>
      <c r="I295" s="354">
        <v>3785000</v>
      </c>
      <c r="J295" s="350">
        <f>I295*E295</f>
        <v>3785000</v>
      </c>
      <c r="K295" s="401" t="s">
        <v>1589</v>
      </c>
    </row>
    <row r="296" spans="1:14" ht="22.5" customHeight="1" x14ac:dyDescent="0.25">
      <c r="A296" s="310">
        <v>125</v>
      </c>
      <c r="B296" s="147">
        <v>45195</v>
      </c>
      <c r="C296" s="58" t="s">
        <v>1590</v>
      </c>
      <c r="D296" s="63" t="s">
        <v>1764</v>
      </c>
      <c r="E296" s="59">
        <v>1</v>
      </c>
      <c r="F296" s="59" t="s">
        <v>42</v>
      </c>
      <c r="G296" s="60" t="s">
        <v>1588</v>
      </c>
      <c r="H296" s="195" t="s">
        <v>702</v>
      </c>
      <c r="I296" s="350">
        <v>470000</v>
      </c>
      <c r="J296" s="350">
        <f>I296*E296</f>
        <v>470000</v>
      </c>
      <c r="K296" s="401" t="s">
        <v>1589</v>
      </c>
    </row>
    <row r="297" spans="1:14" ht="22.5" customHeight="1" x14ac:dyDescent="0.25">
      <c r="A297" s="311">
        <v>126</v>
      </c>
      <c r="B297" s="147">
        <v>45195</v>
      </c>
      <c r="C297" s="58" t="s">
        <v>1591</v>
      </c>
      <c r="D297" s="63" t="s">
        <v>1764</v>
      </c>
      <c r="E297" s="59">
        <v>1</v>
      </c>
      <c r="F297" s="59" t="s">
        <v>42</v>
      </c>
      <c r="G297" s="60" t="s">
        <v>1588</v>
      </c>
      <c r="H297" s="195" t="s">
        <v>702</v>
      </c>
      <c r="I297" s="350">
        <v>750000</v>
      </c>
      <c r="J297" s="350">
        <f>I297*E297</f>
        <v>750000</v>
      </c>
      <c r="K297" s="401" t="s">
        <v>1589</v>
      </c>
    </row>
    <row r="298" spans="1:14" ht="22.5" customHeight="1" x14ac:dyDescent="0.25">
      <c r="A298" s="310">
        <v>127</v>
      </c>
      <c r="B298" s="147">
        <v>45180</v>
      </c>
      <c r="C298" s="61" t="s">
        <v>1085</v>
      </c>
      <c r="D298" s="200" t="s">
        <v>1086</v>
      </c>
      <c r="E298" s="8">
        <v>1</v>
      </c>
      <c r="F298" s="226" t="s">
        <v>87</v>
      </c>
      <c r="G298" s="194" t="s">
        <v>1087</v>
      </c>
      <c r="H298" s="195" t="s">
        <v>703</v>
      </c>
      <c r="I298" s="360" t="s">
        <v>1770</v>
      </c>
      <c r="J298" s="355"/>
      <c r="K298" s="405" t="s">
        <v>1088</v>
      </c>
      <c r="L298" s="105"/>
    </row>
    <row r="299" spans="1:14" s="25" customFormat="1" ht="22.5" customHeight="1" x14ac:dyDescent="0.25">
      <c r="A299" s="311">
        <v>128</v>
      </c>
      <c r="B299" s="147">
        <v>45189</v>
      </c>
      <c r="C299" s="57" t="s">
        <v>388</v>
      </c>
      <c r="D299" s="89" t="s">
        <v>389</v>
      </c>
      <c r="E299" s="59">
        <v>1</v>
      </c>
      <c r="F299" s="142" t="s">
        <v>42</v>
      </c>
      <c r="G299" s="60" t="s">
        <v>1757</v>
      </c>
      <c r="H299" s="195" t="s">
        <v>703</v>
      </c>
      <c r="I299" s="350">
        <v>117000</v>
      </c>
      <c r="J299" s="350">
        <v>117000</v>
      </c>
      <c r="K299" s="404" t="s">
        <v>1403</v>
      </c>
      <c r="L299" s="105"/>
      <c r="M299" s="10"/>
      <c r="N299" s="10"/>
    </row>
    <row r="300" spans="1:14" s="25" customFormat="1" ht="22.5" customHeight="1" x14ac:dyDescent="0.25">
      <c r="A300" s="310">
        <v>129</v>
      </c>
      <c r="B300" s="147">
        <v>45189</v>
      </c>
      <c r="C300" s="58" t="s">
        <v>390</v>
      </c>
      <c r="D300" s="89" t="s">
        <v>391</v>
      </c>
      <c r="E300" s="59">
        <v>1</v>
      </c>
      <c r="F300" s="142" t="s">
        <v>42</v>
      </c>
      <c r="G300" s="60" t="s">
        <v>1757</v>
      </c>
      <c r="H300" s="195" t="s">
        <v>703</v>
      </c>
      <c r="I300" s="350">
        <v>136500</v>
      </c>
      <c r="J300" s="350">
        <v>136500</v>
      </c>
      <c r="K300" s="404" t="s">
        <v>1403</v>
      </c>
      <c r="L300" s="82"/>
      <c r="M300" s="10"/>
      <c r="N300" s="10"/>
    </row>
    <row r="301" spans="1:14" s="25" customFormat="1" ht="22.5" customHeight="1" x14ac:dyDescent="0.25">
      <c r="A301" s="311">
        <v>130</v>
      </c>
      <c r="B301" s="147">
        <v>45189</v>
      </c>
      <c r="C301" s="57" t="s">
        <v>388</v>
      </c>
      <c r="D301" s="89" t="s">
        <v>389</v>
      </c>
      <c r="E301" s="59">
        <v>1</v>
      </c>
      <c r="F301" s="142" t="s">
        <v>42</v>
      </c>
      <c r="G301" s="60" t="s">
        <v>1410</v>
      </c>
      <c r="H301" s="195" t="s">
        <v>704</v>
      </c>
      <c r="I301" s="350">
        <v>117000</v>
      </c>
      <c r="J301" s="350">
        <v>117000</v>
      </c>
      <c r="K301" s="404" t="s">
        <v>1403</v>
      </c>
      <c r="L301" s="82"/>
      <c r="M301" s="10"/>
      <c r="N301" s="10"/>
    </row>
    <row r="302" spans="1:14" s="10" customFormat="1" ht="22.5" customHeight="1" x14ac:dyDescent="0.25">
      <c r="A302" s="310">
        <v>131</v>
      </c>
      <c r="B302" s="147">
        <v>45189</v>
      </c>
      <c r="C302" s="58" t="s">
        <v>390</v>
      </c>
      <c r="D302" s="89" t="s">
        <v>391</v>
      </c>
      <c r="E302" s="59">
        <v>1</v>
      </c>
      <c r="F302" s="142" t="s">
        <v>42</v>
      </c>
      <c r="G302" s="60" t="s">
        <v>1410</v>
      </c>
      <c r="H302" s="195" t="s">
        <v>704</v>
      </c>
      <c r="I302" s="350">
        <v>136500</v>
      </c>
      <c r="J302" s="350">
        <v>136500</v>
      </c>
      <c r="K302" s="404" t="s">
        <v>1403</v>
      </c>
      <c r="L302" s="82"/>
    </row>
    <row r="303" spans="1:14" s="25" customFormat="1" ht="22.5" customHeight="1" x14ac:dyDescent="0.25">
      <c r="A303" s="311">
        <v>132</v>
      </c>
      <c r="B303" s="147">
        <v>45189</v>
      </c>
      <c r="C303" s="58" t="s">
        <v>1409</v>
      </c>
      <c r="D303" s="63" t="s">
        <v>1325</v>
      </c>
      <c r="E303" s="101" t="s">
        <v>109</v>
      </c>
      <c r="F303" s="101" t="s">
        <v>42</v>
      </c>
      <c r="G303" s="60" t="s">
        <v>1410</v>
      </c>
      <c r="H303" s="195" t="s">
        <v>704</v>
      </c>
      <c r="I303" s="356">
        <v>150000</v>
      </c>
      <c r="J303" s="350">
        <v>150000</v>
      </c>
      <c r="K303" s="404" t="s">
        <v>1403</v>
      </c>
      <c r="L303" s="82"/>
      <c r="M303" s="10"/>
      <c r="N303" s="10"/>
    </row>
    <row r="304" spans="1:14" s="25" customFormat="1" ht="22.5" customHeight="1" x14ac:dyDescent="0.25">
      <c r="A304" s="310">
        <v>133</v>
      </c>
      <c r="B304" s="147">
        <v>45189</v>
      </c>
      <c r="C304" s="58" t="s">
        <v>1714</v>
      </c>
      <c r="D304" s="89" t="s">
        <v>96</v>
      </c>
      <c r="E304" s="59">
        <v>1</v>
      </c>
      <c r="F304" s="59" t="s">
        <v>42</v>
      </c>
      <c r="G304" s="60" t="s">
        <v>1410</v>
      </c>
      <c r="H304" s="195" t="s">
        <v>704</v>
      </c>
      <c r="I304" s="350">
        <v>82500</v>
      </c>
      <c r="J304" s="350">
        <v>82500</v>
      </c>
      <c r="K304" s="404" t="s">
        <v>1423</v>
      </c>
      <c r="L304" s="82"/>
      <c r="M304" s="10"/>
      <c r="N304" s="10"/>
    </row>
    <row r="305" spans="1:14" s="10" customFormat="1" ht="22.5" customHeight="1" x14ac:dyDescent="0.25">
      <c r="A305" s="311">
        <v>134</v>
      </c>
      <c r="B305" s="147">
        <v>45189</v>
      </c>
      <c r="C305" s="57" t="s">
        <v>388</v>
      </c>
      <c r="D305" s="89" t="s">
        <v>389</v>
      </c>
      <c r="E305" s="59">
        <v>1</v>
      </c>
      <c r="F305" s="142" t="s">
        <v>42</v>
      </c>
      <c r="G305" s="60" t="s">
        <v>1758</v>
      </c>
      <c r="H305" s="195" t="s">
        <v>705</v>
      </c>
      <c r="I305" s="350">
        <v>117000</v>
      </c>
      <c r="J305" s="350">
        <v>117000</v>
      </c>
      <c r="K305" s="404" t="s">
        <v>1403</v>
      </c>
      <c r="L305" s="82"/>
    </row>
    <row r="306" spans="1:14" s="10" customFormat="1" ht="22.5" customHeight="1" x14ac:dyDescent="0.25">
      <c r="A306" s="310">
        <v>135</v>
      </c>
      <c r="B306" s="147">
        <v>45189</v>
      </c>
      <c r="C306" s="58" t="s">
        <v>390</v>
      </c>
      <c r="D306" s="89" t="s">
        <v>391</v>
      </c>
      <c r="E306" s="59">
        <v>1</v>
      </c>
      <c r="F306" s="142" t="s">
        <v>42</v>
      </c>
      <c r="G306" s="60" t="s">
        <v>1758</v>
      </c>
      <c r="H306" s="195" t="s">
        <v>705</v>
      </c>
      <c r="I306" s="350">
        <v>136500</v>
      </c>
      <c r="J306" s="350">
        <v>136500</v>
      </c>
      <c r="K306" s="404" t="s">
        <v>1403</v>
      </c>
      <c r="L306" s="82"/>
    </row>
    <row r="307" spans="1:14" s="10" customFormat="1" ht="22.5" customHeight="1" x14ac:dyDescent="0.25">
      <c r="A307" s="311">
        <v>136</v>
      </c>
      <c r="B307" s="147">
        <v>45189</v>
      </c>
      <c r="C307" s="57" t="s">
        <v>388</v>
      </c>
      <c r="D307" s="89" t="s">
        <v>389</v>
      </c>
      <c r="E307" s="59">
        <v>1</v>
      </c>
      <c r="F307" s="142" t="s">
        <v>42</v>
      </c>
      <c r="G307" s="60" t="s">
        <v>1759</v>
      </c>
      <c r="H307" s="195" t="s">
        <v>706</v>
      </c>
      <c r="I307" s="350">
        <v>117000</v>
      </c>
      <c r="J307" s="350">
        <v>117000</v>
      </c>
      <c r="K307" s="404" t="s">
        <v>1403</v>
      </c>
      <c r="L307" s="82"/>
    </row>
    <row r="308" spans="1:14" s="10" customFormat="1" ht="22.5" customHeight="1" x14ac:dyDescent="0.25">
      <c r="A308" s="310">
        <v>137</v>
      </c>
      <c r="B308" s="147">
        <v>45189</v>
      </c>
      <c r="C308" s="58" t="s">
        <v>390</v>
      </c>
      <c r="D308" s="89" t="s">
        <v>391</v>
      </c>
      <c r="E308" s="59">
        <v>1</v>
      </c>
      <c r="F308" s="142" t="s">
        <v>42</v>
      </c>
      <c r="G308" s="60" t="s">
        <v>1759</v>
      </c>
      <c r="H308" s="195" t="s">
        <v>706</v>
      </c>
      <c r="I308" s="350">
        <v>136500</v>
      </c>
      <c r="J308" s="350">
        <v>136500</v>
      </c>
      <c r="K308" s="404" t="s">
        <v>1403</v>
      </c>
      <c r="L308" s="82"/>
    </row>
    <row r="309" spans="1:14" s="10" customFormat="1" ht="22.5" customHeight="1" x14ac:dyDescent="0.25">
      <c r="A309" s="311">
        <v>138</v>
      </c>
      <c r="B309" s="147">
        <v>45189</v>
      </c>
      <c r="C309" s="57" t="s">
        <v>388</v>
      </c>
      <c r="D309" s="89" t="s">
        <v>389</v>
      </c>
      <c r="E309" s="59">
        <v>1</v>
      </c>
      <c r="F309" s="142" t="s">
        <v>42</v>
      </c>
      <c r="G309" s="60" t="s">
        <v>461</v>
      </c>
      <c r="H309" s="195" t="s">
        <v>707</v>
      </c>
      <c r="I309" s="350">
        <v>117000</v>
      </c>
      <c r="J309" s="350">
        <v>117000</v>
      </c>
      <c r="K309" s="404" t="s">
        <v>1403</v>
      </c>
      <c r="L309" s="82"/>
    </row>
    <row r="310" spans="1:14" s="10" customFormat="1" ht="22.5" customHeight="1" x14ac:dyDescent="0.25">
      <c r="A310" s="310">
        <v>139</v>
      </c>
      <c r="B310" s="147">
        <v>45189</v>
      </c>
      <c r="C310" s="58" t="s">
        <v>390</v>
      </c>
      <c r="D310" s="89" t="s">
        <v>391</v>
      </c>
      <c r="E310" s="59">
        <v>1</v>
      </c>
      <c r="F310" s="142" t="s">
        <v>42</v>
      </c>
      <c r="G310" s="60" t="s">
        <v>461</v>
      </c>
      <c r="H310" s="195" t="s">
        <v>707</v>
      </c>
      <c r="I310" s="350">
        <v>136500</v>
      </c>
      <c r="J310" s="350">
        <v>136500</v>
      </c>
      <c r="K310" s="404" t="s">
        <v>1403</v>
      </c>
      <c r="L310" s="82"/>
    </row>
    <row r="311" spans="1:14" s="25" customFormat="1" ht="22.5" customHeight="1" x14ac:dyDescent="0.25">
      <c r="A311" s="311">
        <v>140</v>
      </c>
      <c r="B311" s="147">
        <v>45199</v>
      </c>
      <c r="C311" s="58" t="s">
        <v>1690</v>
      </c>
      <c r="D311" s="63" t="s">
        <v>53</v>
      </c>
      <c r="E311" s="101" t="s">
        <v>109</v>
      </c>
      <c r="F311" s="59" t="s">
        <v>42</v>
      </c>
      <c r="G311" s="60" t="s">
        <v>581</v>
      </c>
      <c r="H311" s="195" t="s">
        <v>708</v>
      </c>
      <c r="I311" s="356">
        <v>850000</v>
      </c>
      <c r="J311" s="350">
        <f>I311*E311</f>
        <v>850000</v>
      </c>
      <c r="K311" s="401" t="s">
        <v>1691</v>
      </c>
      <c r="L311" s="82"/>
      <c r="M311" s="10"/>
      <c r="N311" s="10"/>
    </row>
    <row r="312" spans="1:14" s="10" customFormat="1" ht="22.5" customHeight="1" x14ac:dyDescent="0.25">
      <c r="A312" s="310">
        <v>141</v>
      </c>
      <c r="B312" s="147">
        <v>45185</v>
      </c>
      <c r="C312" s="58" t="s">
        <v>1188</v>
      </c>
      <c r="D312" s="89" t="s">
        <v>50</v>
      </c>
      <c r="E312" s="59">
        <v>2</v>
      </c>
      <c r="F312" s="59" t="s">
        <v>42</v>
      </c>
      <c r="G312" s="60" t="s">
        <v>1281</v>
      </c>
      <c r="H312" s="195" t="s">
        <v>709</v>
      </c>
      <c r="I312" s="350">
        <v>7500</v>
      </c>
      <c r="J312" s="350">
        <v>15000</v>
      </c>
      <c r="K312" s="404" t="s">
        <v>1282</v>
      </c>
      <c r="L312" s="82"/>
    </row>
    <row r="313" spans="1:14" s="10" customFormat="1" ht="22.5" customHeight="1" x14ac:dyDescent="0.25">
      <c r="A313" s="311">
        <v>142</v>
      </c>
      <c r="B313" s="147">
        <v>45185</v>
      </c>
      <c r="C313" s="58" t="s">
        <v>522</v>
      </c>
      <c r="D313" s="63" t="s">
        <v>50</v>
      </c>
      <c r="E313" s="59">
        <v>1</v>
      </c>
      <c r="F313" s="59" t="s">
        <v>43</v>
      </c>
      <c r="G313" s="60" t="s">
        <v>1281</v>
      </c>
      <c r="H313" s="195" t="s">
        <v>709</v>
      </c>
      <c r="I313" s="350">
        <v>30000</v>
      </c>
      <c r="J313" s="350">
        <v>30000</v>
      </c>
      <c r="K313" s="404" t="s">
        <v>1282</v>
      </c>
      <c r="L313" s="82"/>
    </row>
    <row r="314" spans="1:14" s="10" customFormat="1" ht="22.5" customHeight="1" x14ac:dyDescent="0.25">
      <c r="A314" s="310">
        <v>143</v>
      </c>
      <c r="B314" s="147">
        <v>45189</v>
      </c>
      <c r="C314" s="58" t="s">
        <v>1408</v>
      </c>
      <c r="D314" s="89" t="s">
        <v>96</v>
      </c>
      <c r="E314" s="264" t="s">
        <v>111</v>
      </c>
      <c r="F314" s="59" t="s">
        <v>42</v>
      </c>
      <c r="G314" s="60" t="s">
        <v>176</v>
      </c>
      <c r="H314" s="195" t="s">
        <v>709</v>
      </c>
      <c r="I314" s="350">
        <v>7500</v>
      </c>
      <c r="J314" s="350">
        <v>37500</v>
      </c>
      <c r="K314" s="404" t="s">
        <v>1403</v>
      </c>
      <c r="L314" s="82"/>
    </row>
    <row r="315" spans="1:14" s="10" customFormat="1" ht="22.5" customHeight="1" x14ac:dyDescent="0.25">
      <c r="A315" s="311">
        <v>144</v>
      </c>
      <c r="B315" s="147">
        <v>45189</v>
      </c>
      <c r="C315" s="58" t="s">
        <v>1422</v>
      </c>
      <c r="D315" s="63" t="s">
        <v>96</v>
      </c>
      <c r="E315" s="59">
        <v>5</v>
      </c>
      <c r="F315" s="59" t="s">
        <v>42</v>
      </c>
      <c r="G315" s="60" t="s">
        <v>176</v>
      </c>
      <c r="H315" s="195" t="s">
        <v>709</v>
      </c>
      <c r="I315" s="350">
        <v>3500</v>
      </c>
      <c r="J315" s="350">
        <v>17500</v>
      </c>
      <c r="K315" s="404" t="s">
        <v>1423</v>
      </c>
      <c r="L315" s="82"/>
    </row>
    <row r="316" spans="1:14" s="25" customFormat="1" ht="22.5" customHeight="1" x14ac:dyDescent="0.25">
      <c r="A316" s="310">
        <v>145</v>
      </c>
      <c r="B316" s="147">
        <v>45189</v>
      </c>
      <c r="C316" s="58" t="s">
        <v>415</v>
      </c>
      <c r="D316" s="63" t="s">
        <v>1401</v>
      </c>
      <c r="E316" s="59">
        <v>1</v>
      </c>
      <c r="F316" s="142" t="s">
        <v>39</v>
      </c>
      <c r="G316" s="60" t="s">
        <v>1402</v>
      </c>
      <c r="H316" s="195" t="s">
        <v>710</v>
      </c>
      <c r="I316" s="350">
        <v>490000</v>
      </c>
      <c r="J316" s="350">
        <v>490000</v>
      </c>
      <c r="K316" s="404" t="s">
        <v>1403</v>
      </c>
      <c r="L316" s="82"/>
      <c r="M316" s="10"/>
      <c r="N316" s="10"/>
    </row>
    <row r="317" spans="1:14" s="10" customFormat="1" ht="22.5" customHeight="1" x14ac:dyDescent="0.25">
      <c r="A317" s="311">
        <v>146</v>
      </c>
      <c r="B317" s="147">
        <v>45189</v>
      </c>
      <c r="C317" s="57" t="s">
        <v>1404</v>
      </c>
      <c r="D317" s="63" t="s">
        <v>1405</v>
      </c>
      <c r="E317" s="59">
        <v>2</v>
      </c>
      <c r="F317" s="59" t="s">
        <v>42</v>
      </c>
      <c r="G317" s="60" t="s">
        <v>1402</v>
      </c>
      <c r="H317" s="195" t="s">
        <v>710</v>
      </c>
      <c r="I317" s="350">
        <v>775000</v>
      </c>
      <c r="J317" s="350">
        <v>1550000</v>
      </c>
      <c r="K317" s="404" t="s">
        <v>1403</v>
      </c>
      <c r="L317" s="82"/>
    </row>
    <row r="318" spans="1:14" s="10" customFormat="1" ht="22.5" customHeight="1" x14ac:dyDescent="0.25">
      <c r="A318" s="310">
        <v>147</v>
      </c>
      <c r="B318" s="147">
        <v>45189</v>
      </c>
      <c r="C318" s="57" t="s">
        <v>1407</v>
      </c>
      <c r="D318" s="57" t="s">
        <v>95</v>
      </c>
      <c r="E318" s="59">
        <v>2</v>
      </c>
      <c r="F318" s="174" t="s">
        <v>42</v>
      </c>
      <c r="G318" s="60" t="s">
        <v>1402</v>
      </c>
      <c r="H318" s="195" t="s">
        <v>710</v>
      </c>
      <c r="I318" s="352">
        <v>48000</v>
      </c>
      <c r="J318" s="350">
        <v>96000</v>
      </c>
      <c r="K318" s="404" t="s">
        <v>1403</v>
      </c>
      <c r="L318" s="82"/>
    </row>
    <row r="319" spans="1:14" s="10" customFormat="1" ht="22.5" customHeight="1" x14ac:dyDescent="0.25">
      <c r="A319" s="311">
        <v>148</v>
      </c>
      <c r="B319" s="147">
        <v>45191</v>
      </c>
      <c r="C319" s="57" t="s">
        <v>1339</v>
      </c>
      <c r="D319" s="63" t="s">
        <v>95</v>
      </c>
      <c r="E319" s="59">
        <v>1</v>
      </c>
      <c r="F319" s="142" t="s">
        <v>39</v>
      </c>
      <c r="G319" s="60" t="s">
        <v>1475</v>
      </c>
      <c r="H319" s="195" t="s">
        <v>710</v>
      </c>
      <c r="I319" s="350">
        <v>982000</v>
      </c>
      <c r="J319" s="350">
        <v>982000</v>
      </c>
      <c r="K319" s="404" t="s">
        <v>1473</v>
      </c>
      <c r="L319" s="82"/>
    </row>
    <row r="320" spans="1:14" s="10" customFormat="1" ht="22.5" customHeight="1" x14ac:dyDescent="0.25">
      <c r="A320" s="310">
        <v>149</v>
      </c>
      <c r="B320" s="147">
        <v>45191</v>
      </c>
      <c r="C320" s="58" t="s">
        <v>1480</v>
      </c>
      <c r="D320" s="63" t="s">
        <v>445</v>
      </c>
      <c r="E320" s="59">
        <v>1</v>
      </c>
      <c r="F320" s="59" t="s">
        <v>42</v>
      </c>
      <c r="G320" s="60" t="s">
        <v>1402</v>
      </c>
      <c r="H320" s="195" t="s">
        <v>710</v>
      </c>
      <c r="I320" s="350">
        <v>700000</v>
      </c>
      <c r="J320" s="350">
        <v>700000</v>
      </c>
      <c r="K320" s="404" t="s">
        <v>1481</v>
      </c>
      <c r="L320" s="82"/>
    </row>
    <row r="321" spans="1:12" s="10" customFormat="1" ht="22.5" customHeight="1" x14ac:dyDescent="0.25">
      <c r="A321" s="311">
        <v>150</v>
      </c>
      <c r="B321" s="147">
        <v>45183</v>
      </c>
      <c r="C321" s="58" t="s">
        <v>1207</v>
      </c>
      <c r="D321" s="63" t="s">
        <v>24</v>
      </c>
      <c r="E321" s="59">
        <v>1</v>
      </c>
      <c r="F321" s="59" t="s">
        <v>42</v>
      </c>
      <c r="G321" s="60" t="s">
        <v>575</v>
      </c>
      <c r="H321" s="195" t="s">
        <v>711</v>
      </c>
      <c r="I321" s="350">
        <v>100000</v>
      </c>
      <c r="J321" s="350">
        <v>100000</v>
      </c>
      <c r="K321" s="401" t="s">
        <v>1208</v>
      </c>
      <c r="L321" s="82"/>
    </row>
    <row r="322" spans="1:12" s="10" customFormat="1" ht="22.5" customHeight="1" x14ac:dyDescent="0.25">
      <c r="A322" s="310">
        <v>151</v>
      </c>
      <c r="B322" s="147">
        <v>45189</v>
      </c>
      <c r="C322" s="58" t="s">
        <v>1408</v>
      </c>
      <c r="D322" s="89" t="s">
        <v>96</v>
      </c>
      <c r="E322" s="264" t="s">
        <v>111</v>
      </c>
      <c r="F322" s="59" t="s">
        <v>42</v>
      </c>
      <c r="G322" s="60" t="s">
        <v>575</v>
      </c>
      <c r="H322" s="195" t="s">
        <v>711</v>
      </c>
      <c r="I322" s="350">
        <v>7500</v>
      </c>
      <c r="J322" s="350">
        <v>37500</v>
      </c>
      <c r="K322" s="404" t="s">
        <v>1403</v>
      </c>
      <c r="L322" s="82"/>
    </row>
    <row r="323" spans="1:12" s="10" customFormat="1" ht="22.5" customHeight="1" x14ac:dyDescent="0.25">
      <c r="A323" s="311">
        <v>152</v>
      </c>
      <c r="B323" s="147">
        <v>45189</v>
      </c>
      <c r="C323" s="58" t="s">
        <v>1422</v>
      </c>
      <c r="D323" s="63" t="s">
        <v>96</v>
      </c>
      <c r="E323" s="59">
        <v>5</v>
      </c>
      <c r="F323" s="59" t="s">
        <v>42</v>
      </c>
      <c r="G323" s="60" t="s">
        <v>575</v>
      </c>
      <c r="H323" s="195" t="s">
        <v>711</v>
      </c>
      <c r="I323" s="350">
        <v>3500</v>
      </c>
      <c r="J323" s="350">
        <v>17500</v>
      </c>
      <c r="K323" s="404" t="s">
        <v>1423</v>
      </c>
      <c r="L323" s="82"/>
    </row>
    <row r="324" spans="1:12" s="10" customFormat="1" ht="22.5" customHeight="1" x14ac:dyDescent="0.25">
      <c r="A324" s="310">
        <v>153</v>
      </c>
      <c r="B324" s="147">
        <v>45189</v>
      </c>
      <c r="C324" s="58" t="s">
        <v>396</v>
      </c>
      <c r="D324" s="63" t="s">
        <v>397</v>
      </c>
      <c r="E324" s="59">
        <v>1</v>
      </c>
      <c r="F324" s="142" t="s">
        <v>42</v>
      </c>
      <c r="G324" s="60" t="s">
        <v>513</v>
      </c>
      <c r="H324" s="195" t="s">
        <v>712</v>
      </c>
      <c r="I324" s="350">
        <v>337500</v>
      </c>
      <c r="J324" s="350">
        <v>337500</v>
      </c>
      <c r="K324" s="404" t="s">
        <v>1403</v>
      </c>
      <c r="L324" s="82"/>
    </row>
    <row r="325" spans="1:12" s="10" customFormat="1" ht="22.5" customHeight="1" x14ac:dyDescent="0.25">
      <c r="A325" s="311">
        <v>154</v>
      </c>
      <c r="B325" s="147">
        <v>45196</v>
      </c>
      <c r="C325" s="58" t="s">
        <v>1605</v>
      </c>
      <c r="D325" s="63" t="s">
        <v>1535</v>
      </c>
      <c r="E325" s="59">
        <v>1</v>
      </c>
      <c r="F325" s="59" t="s">
        <v>42</v>
      </c>
      <c r="G325" s="60" t="s">
        <v>607</v>
      </c>
      <c r="H325" s="195" t="s">
        <v>712</v>
      </c>
      <c r="I325" s="350">
        <v>293040</v>
      </c>
      <c r="J325" s="350">
        <v>293040</v>
      </c>
      <c r="K325" s="404" t="s">
        <v>1606</v>
      </c>
      <c r="L325" s="82"/>
    </row>
    <row r="326" spans="1:12" s="10" customFormat="1" ht="22.5" customHeight="1" x14ac:dyDescent="0.25">
      <c r="A326" s="310">
        <v>155</v>
      </c>
      <c r="B326" s="147">
        <v>45189</v>
      </c>
      <c r="C326" s="58" t="s">
        <v>396</v>
      </c>
      <c r="D326" s="63" t="s">
        <v>397</v>
      </c>
      <c r="E326" s="59">
        <v>1</v>
      </c>
      <c r="F326" s="142" t="s">
        <v>42</v>
      </c>
      <c r="G326" s="60" t="s">
        <v>514</v>
      </c>
      <c r="H326" s="195" t="s">
        <v>714</v>
      </c>
      <c r="I326" s="350">
        <v>337500</v>
      </c>
      <c r="J326" s="350">
        <f>I326*E326</f>
        <v>337500</v>
      </c>
      <c r="K326" s="404" t="s">
        <v>1403</v>
      </c>
      <c r="L326" s="82"/>
    </row>
    <row r="327" spans="1:12" s="10" customFormat="1" ht="22.5" customHeight="1" x14ac:dyDescent="0.25">
      <c r="A327" s="311">
        <v>156</v>
      </c>
      <c r="B327" s="147">
        <v>45183</v>
      </c>
      <c r="C327" s="58" t="s">
        <v>1749</v>
      </c>
      <c r="D327" s="63" t="s">
        <v>1210</v>
      </c>
      <c r="E327" s="59">
        <v>1</v>
      </c>
      <c r="F327" s="142" t="s">
        <v>42</v>
      </c>
      <c r="G327" s="59" t="s">
        <v>533</v>
      </c>
      <c r="H327" s="195" t="s">
        <v>1765</v>
      </c>
      <c r="I327" s="350">
        <v>1150000</v>
      </c>
      <c r="J327" s="350">
        <v>1150000</v>
      </c>
      <c r="K327" s="404" t="s">
        <v>1209</v>
      </c>
      <c r="L327" s="82"/>
    </row>
    <row r="328" spans="1:12" s="10" customFormat="1" ht="22.5" customHeight="1" x14ac:dyDescent="0.25">
      <c r="A328" s="310">
        <v>157</v>
      </c>
      <c r="B328" s="147">
        <v>45183</v>
      </c>
      <c r="C328" s="58" t="s">
        <v>1749</v>
      </c>
      <c r="D328" s="63" t="s">
        <v>1211</v>
      </c>
      <c r="E328" s="59">
        <v>1</v>
      </c>
      <c r="F328" s="59" t="s">
        <v>42</v>
      </c>
      <c r="G328" s="59" t="s">
        <v>533</v>
      </c>
      <c r="H328" s="195" t="s">
        <v>1765</v>
      </c>
      <c r="I328" s="350">
        <v>1150000</v>
      </c>
      <c r="J328" s="350">
        <v>1150000</v>
      </c>
      <c r="K328" s="404" t="s">
        <v>1209</v>
      </c>
      <c r="L328" s="82"/>
    </row>
    <row r="329" spans="1:12" s="10" customFormat="1" ht="22.5" customHeight="1" x14ac:dyDescent="0.25">
      <c r="A329" s="311">
        <v>158</v>
      </c>
      <c r="B329" s="147">
        <v>45189</v>
      </c>
      <c r="C329" s="58" t="s">
        <v>1712</v>
      </c>
      <c r="D329" s="63" t="s">
        <v>1424</v>
      </c>
      <c r="E329" s="59">
        <v>1</v>
      </c>
      <c r="F329" s="59" t="s">
        <v>42</v>
      </c>
      <c r="G329" s="59" t="s">
        <v>564</v>
      </c>
      <c r="H329" s="195" t="s">
        <v>1765</v>
      </c>
      <c r="I329" s="350">
        <v>328500</v>
      </c>
      <c r="J329" s="350">
        <v>328500</v>
      </c>
      <c r="K329" s="404" t="s">
        <v>1423</v>
      </c>
      <c r="L329" s="82"/>
    </row>
    <row r="330" spans="1:12" s="10" customFormat="1" ht="22.5" customHeight="1" x14ac:dyDescent="0.25">
      <c r="A330" s="310">
        <v>159</v>
      </c>
      <c r="B330" s="147">
        <v>45189</v>
      </c>
      <c r="C330" s="58" t="s">
        <v>1713</v>
      </c>
      <c r="D330" s="63" t="s">
        <v>1424</v>
      </c>
      <c r="E330" s="59">
        <v>1</v>
      </c>
      <c r="F330" s="59" t="s">
        <v>42</v>
      </c>
      <c r="G330" s="59" t="s">
        <v>564</v>
      </c>
      <c r="H330" s="195" t="s">
        <v>1765</v>
      </c>
      <c r="I330" s="350">
        <v>140000</v>
      </c>
      <c r="J330" s="350">
        <v>140000</v>
      </c>
      <c r="K330" s="404" t="s">
        <v>1423</v>
      </c>
      <c r="L330" s="82"/>
    </row>
    <row r="331" spans="1:12" s="10" customFormat="1" ht="22.5" customHeight="1" x14ac:dyDescent="0.25">
      <c r="A331" s="311">
        <v>160</v>
      </c>
      <c r="B331" s="147">
        <v>45196</v>
      </c>
      <c r="C331" s="58" t="s">
        <v>1607</v>
      </c>
      <c r="D331" s="63" t="s">
        <v>492</v>
      </c>
      <c r="E331" s="59">
        <v>2</v>
      </c>
      <c r="F331" s="174" t="s">
        <v>42</v>
      </c>
      <c r="G331" s="60" t="s">
        <v>564</v>
      </c>
      <c r="H331" s="195" t="s">
        <v>1765</v>
      </c>
      <c r="I331" s="350">
        <v>328500</v>
      </c>
      <c r="J331" s="350">
        <v>657000</v>
      </c>
      <c r="K331" s="404" t="s">
        <v>1606</v>
      </c>
      <c r="L331" s="82"/>
    </row>
    <row r="332" spans="1:12" s="10" customFormat="1" ht="22.5" customHeight="1" x14ac:dyDescent="0.25">
      <c r="A332" s="310">
        <v>161</v>
      </c>
      <c r="B332" s="147">
        <v>45196</v>
      </c>
      <c r="C332" s="58" t="s">
        <v>1425</v>
      </c>
      <c r="D332" s="63" t="s">
        <v>1424</v>
      </c>
      <c r="E332" s="59">
        <v>2</v>
      </c>
      <c r="F332" s="59" t="s">
        <v>42</v>
      </c>
      <c r="G332" s="60" t="s">
        <v>564</v>
      </c>
      <c r="H332" s="195" t="s">
        <v>1765</v>
      </c>
      <c r="I332" s="350">
        <v>140000</v>
      </c>
      <c r="J332" s="350">
        <v>280000</v>
      </c>
      <c r="K332" s="404" t="s">
        <v>1606</v>
      </c>
      <c r="L332" s="82"/>
    </row>
    <row r="333" spans="1:12" s="10" customFormat="1" ht="22.5" customHeight="1" x14ac:dyDescent="0.25">
      <c r="A333" s="311">
        <v>162</v>
      </c>
      <c r="B333" s="147">
        <v>45196</v>
      </c>
      <c r="C333" s="58" t="s">
        <v>1608</v>
      </c>
      <c r="D333" s="63" t="s">
        <v>1424</v>
      </c>
      <c r="E333" s="59">
        <v>1</v>
      </c>
      <c r="F333" s="59" t="s">
        <v>42</v>
      </c>
      <c r="G333" s="60" t="s">
        <v>564</v>
      </c>
      <c r="H333" s="195" t="s">
        <v>1765</v>
      </c>
      <c r="I333" s="350">
        <v>100000</v>
      </c>
      <c r="J333" s="350">
        <v>100000</v>
      </c>
      <c r="K333" s="404" t="s">
        <v>1606</v>
      </c>
      <c r="L333" s="82"/>
    </row>
    <row r="334" spans="1:12" s="10" customFormat="1" ht="22.5" customHeight="1" x14ac:dyDescent="0.25">
      <c r="A334" s="310">
        <v>163</v>
      </c>
      <c r="B334" s="147">
        <v>45178</v>
      </c>
      <c r="C334" s="58" t="s">
        <v>1044</v>
      </c>
      <c r="D334" s="63" t="s">
        <v>73</v>
      </c>
      <c r="E334" s="59">
        <v>1</v>
      </c>
      <c r="F334" s="142" t="s">
        <v>42</v>
      </c>
      <c r="G334" s="60" t="s">
        <v>457</v>
      </c>
      <c r="H334" s="195" t="s">
        <v>1766</v>
      </c>
      <c r="I334" s="350">
        <v>25000</v>
      </c>
      <c r="J334" s="350">
        <v>25000</v>
      </c>
      <c r="K334" s="404" t="s">
        <v>1042</v>
      </c>
      <c r="L334" s="82"/>
    </row>
    <row r="335" spans="1:12" s="10" customFormat="1" ht="22.5" customHeight="1" x14ac:dyDescent="0.25">
      <c r="A335" s="311">
        <v>164</v>
      </c>
      <c r="B335" s="147">
        <v>45178</v>
      </c>
      <c r="C335" s="58" t="s">
        <v>76</v>
      </c>
      <c r="D335" s="63" t="s">
        <v>66</v>
      </c>
      <c r="E335" s="59">
        <v>1</v>
      </c>
      <c r="F335" s="59" t="s">
        <v>42</v>
      </c>
      <c r="G335" s="60" t="s">
        <v>457</v>
      </c>
      <c r="H335" s="195" t="s">
        <v>1766</v>
      </c>
      <c r="I335" s="350">
        <v>39000</v>
      </c>
      <c r="J335" s="350">
        <v>39000</v>
      </c>
      <c r="K335" s="404" t="s">
        <v>1042</v>
      </c>
      <c r="L335" s="82"/>
    </row>
    <row r="336" spans="1:12" s="10" customFormat="1" ht="22.5" customHeight="1" x14ac:dyDescent="0.25">
      <c r="A336" s="310">
        <v>165</v>
      </c>
      <c r="B336" s="147">
        <v>45178</v>
      </c>
      <c r="C336" s="58" t="s">
        <v>1046</v>
      </c>
      <c r="D336" s="89" t="s">
        <v>96</v>
      </c>
      <c r="E336" s="59">
        <v>1</v>
      </c>
      <c r="F336" s="59" t="s">
        <v>42</v>
      </c>
      <c r="G336" s="60" t="s">
        <v>457</v>
      </c>
      <c r="H336" s="195" t="s">
        <v>1766</v>
      </c>
      <c r="I336" s="350">
        <v>210000</v>
      </c>
      <c r="J336" s="350">
        <v>210000</v>
      </c>
      <c r="K336" s="404" t="s">
        <v>1042</v>
      </c>
      <c r="L336" s="82"/>
    </row>
    <row r="337" spans="1:14" s="10" customFormat="1" ht="22.5" customHeight="1" x14ac:dyDescent="0.25">
      <c r="A337" s="311">
        <v>166</v>
      </c>
      <c r="B337" s="147">
        <v>45191</v>
      </c>
      <c r="C337" s="57" t="s">
        <v>1471</v>
      </c>
      <c r="D337" s="89" t="s">
        <v>73</v>
      </c>
      <c r="E337" s="59">
        <v>1</v>
      </c>
      <c r="F337" s="174" t="s">
        <v>42</v>
      </c>
      <c r="G337" s="60" t="s">
        <v>1472</v>
      </c>
      <c r="H337" s="195" t="s">
        <v>1766</v>
      </c>
      <c r="I337" s="350">
        <v>750000</v>
      </c>
      <c r="J337" s="350">
        <v>750000</v>
      </c>
      <c r="K337" s="404" t="s">
        <v>1473</v>
      </c>
      <c r="L337" s="82"/>
    </row>
    <row r="338" spans="1:14" s="10" customFormat="1" ht="22.5" customHeight="1" x14ac:dyDescent="0.25">
      <c r="A338" s="311">
        <v>167</v>
      </c>
      <c r="B338" s="147">
        <v>45191</v>
      </c>
      <c r="C338" s="58" t="s">
        <v>1474</v>
      </c>
      <c r="D338" s="63" t="s">
        <v>50</v>
      </c>
      <c r="E338" s="8">
        <v>1</v>
      </c>
      <c r="F338" s="59" t="s">
        <v>42</v>
      </c>
      <c r="G338" s="60" t="s">
        <v>457</v>
      </c>
      <c r="H338" s="195" t="s">
        <v>1766</v>
      </c>
      <c r="I338" s="350">
        <v>3100000</v>
      </c>
      <c r="J338" s="350">
        <v>3100000</v>
      </c>
      <c r="K338" s="404" t="s">
        <v>1473</v>
      </c>
      <c r="L338" s="82"/>
    </row>
    <row r="339" spans="1:14" s="10" customFormat="1" ht="22.5" customHeight="1" x14ac:dyDescent="0.25">
      <c r="A339" s="386"/>
      <c r="B339" s="539"/>
      <c r="C339" s="387"/>
      <c r="D339" s="387"/>
      <c r="E339" s="381"/>
      <c r="F339" s="381"/>
      <c r="G339" s="391"/>
      <c r="H339" s="384"/>
      <c r="I339" s="554"/>
      <c r="J339" s="554"/>
      <c r="K339" s="385">
        <f>SUM(J173:J338)</f>
        <v>102536558.16</v>
      </c>
      <c r="L339" s="681">
        <f>K339-J181</f>
        <v>100903103.16</v>
      </c>
      <c r="M339" s="435" t="s">
        <v>2308</v>
      </c>
    </row>
    <row r="340" spans="1:14" s="25" customFormat="1" ht="22.5" customHeight="1" x14ac:dyDescent="0.25">
      <c r="A340" s="310">
        <v>1</v>
      </c>
      <c r="B340" s="617">
        <v>45170</v>
      </c>
      <c r="C340" s="599" t="s">
        <v>752</v>
      </c>
      <c r="D340" s="549" t="s">
        <v>636</v>
      </c>
      <c r="E340" s="550">
        <v>25</v>
      </c>
      <c r="F340" s="550" t="s">
        <v>538</v>
      </c>
      <c r="G340" s="618" t="s">
        <v>753</v>
      </c>
      <c r="H340" s="619">
        <v>4</v>
      </c>
      <c r="I340" s="620">
        <v>13500</v>
      </c>
      <c r="J340" s="620">
        <v>337500</v>
      </c>
      <c r="K340" s="621" t="s">
        <v>2258</v>
      </c>
      <c r="L340" s="82"/>
      <c r="M340" s="10"/>
      <c r="N340" s="10"/>
    </row>
    <row r="341" spans="1:14" s="10" customFormat="1" ht="22.5" customHeight="1" x14ac:dyDescent="0.25">
      <c r="A341" s="311">
        <v>2</v>
      </c>
      <c r="B341" s="617">
        <v>45170</v>
      </c>
      <c r="C341" s="622" t="s">
        <v>754</v>
      </c>
      <c r="D341" s="549" t="s">
        <v>636</v>
      </c>
      <c r="E341" s="619">
        <v>15</v>
      </c>
      <c r="F341" s="550" t="s">
        <v>538</v>
      </c>
      <c r="G341" s="618" t="s">
        <v>753</v>
      </c>
      <c r="H341" s="619">
        <v>4</v>
      </c>
      <c r="I341" s="620">
        <v>14500</v>
      </c>
      <c r="J341" s="620">
        <v>217500</v>
      </c>
      <c r="K341" s="621" t="s">
        <v>2258</v>
      </c>
      <c r="L341" s="82"/>
    </row>
    <row r="342" spans="1:14" s="10" customFormat="1" ht="22.5" customHeight="1" x14ac:dyDescent="0.25">
      <c r="A342" s="310">
        <v>3</v>
      </c>
      <c r="B342" s="617">
        <v>45171</v>
      </c>
      <c r="C342" s="622" t="s">
        <v>804</v>
      </c>
      <c r="D342" s="549" t="s">
        <v>648</v>
      </c>
      <c r="E342" s="623" t="s">
        <v>109</v>
      </c>
      <c r="F342" s="624" t="s">
        <v>42</v>
      </c>
      <c r="G342" s="618" t="s">
        <v>805</v>
      </c>
      <c r="H342" s="619">
        <v>4</v>
      </c>
      <c r="I342" s="615">
        <v>899000</v>
      </c>
      <c r="J342" s="620">
        <v>899000</v>
      </c>
      <c r="K342" s="621" t="s">
        <v>2258</v>
      </c>
      <c r="L342" s="82"/>
    </row>
    <row r="343" spans="1:14" s="10" customFormat="1" ht="22.5" customHeight="1" x14ac:dyDescent="0.25">
      <c r="A343" s="311">
        <v>4</v>
      </c>
      <c r="B343" s="147">
        <v>45173</v>
      </c>
      <c r="C343" s="57" t="s">
        <v>862</v>
      </c>
      <c r="D343" s="63" t="s">
        <v>478</v>
      </c>
      <c r="E343" s="59">
        <v>2</v>
      </c>
      <c r="F343" s="59" t="s">
        <v>42</v>
      </c>
      <c r="G343" s="234" t="s">
        <v>863</v>
      </c>
      <c r="H343" s="8">
        <v>4</v>
      </c>
      <c r="I343" s="350">
        <v>560000</v>
      </c>
      <c r="J343" s="350">
        <v>1120000</v>
      </c>
      <c r="K343" s="401" t="s">
        <v>634</v>
      </c>
      <c r="L343" s="82"/>
    </row>
    <row r="344" spans="1:14" s="10" customFormat="1" ht="22.5" customHeight="1" x14ac:dyDescent="0.25">
      <c r="A344" s="310">
        <v>5</v>
      </c>
      <c r="B344" s="147">
        <v>45174</v>
      </c>
      <c r="C344" s="62" t="s">
        <v>929</v>
      </c>
      <c r="D344" s="63" t="s">
        <v>553</v>
      </c>
      <c r="E344" s="59">
        <v>2</v>
      </c>
      <c r="F344" s="59" t="s">
        <v>39</v>
      </c>
      <c r="G344" s="60" t="s">
        <v>471</v>
      </c>
      <c r="H344" s="8">
        <v>4</v>
      </c>
      <c r="I344" s="350">
        <v>434000</v>
      </c>
      <c r="J344" s="350">
        <v>868000</v>
      </c>
      <c r="K344" s="401" t="s">
        <v>930</v>
      </c>
      <c r="L344" s="82"/>
    </row>
    <row r="345" spans="1:14" s="25" customFormat="1" ht="22.5" customHeight="1" x14ac:dyDescent="0.25">
      <c r="A345" s="311">
        <v>6</v>
      </c>
      <c r="B345" s="147">
        <v>45174</v>
      </c>
      <c r="C345" s="58" t="s">
        <v>931</v>
      </c>
      <c r="D345" s="63" t="s">
        <v>553</v>
      </c>
      <c r="E345" s="59">
        <v>3</v>
      </c>
      <c r="F345" s="142" t="s">
        <v>39</v>
      </c>
      <c r="G345" s="60" t="s">
        <v>471</v>
      </c>
      <c r="H345" s="8">
        <v>4</v>
      </c>
      <c r="I345" s="350">
        <v>591000</v>
      </c>
      <c r="J345" s="350">
        <v>1773000</v>
      </c>
      <c r="K345" s="401" t="s">
        <v>930</v>
      </c>
      <c r="L345" s="82"/>
      <c r="M345" s="10"/>
      <c r="N345" s="10"/>
    </row>
    <row r="346" spans="1:14" s="10" customFormat="1" ht="22.5" customHeight="1" x14ac:dyDescent="0.25">
      <c r="A346" s="310">
        <v>7</v>
      </c>
      <c r="B346" s="147">
        <v>45174</v>
      </c>
      <c r="C346" s="58" t="s">
        <v>932</v>
      </c>
      <c r="D346" s="63" t="s">
        <v>553</v>
      </c>
      <c r="E346" s="59">
        <v>10</v>
      </c>
      <c r="F346" s="59" t="s">
        <v>45</v>
      </c>
      <c r="G346" s="60" t="s">
        <v>471</v>
      </c>
      <c r="H346" s="8">
        <v>4</v>
      </c>
      <c r="I346" s="350">
        <v>18500</v>
      </c>
      <c r="J346" s="350">
        <v>185000</v>
      </c>
      <c r="K346" s="401" t="s">
        <v>930</v>
      </c>
      <c r="L346" s="148"/>
    </row>
    <row r="347" spans="1:14" s="10" customFormat="1" ht="22.5" customHeight="1" x14ac:dyDescent="0.25">
      <c r="A347" s="311">
        <v>8</v>
      </c>
      <c r="B347" s="147">
        <v>45174</v>
      </c>
      <c r="C347" s="58" t="s">
        <v>933</v>
      </c>
      <c r="D347" s="63" t="s">
        <v>553</v>
      </c>
      <c r="E347" s="59">
        <v>2</v>
      </c>
      <c r="F347" s="59" t="s">
        <v>42</v>
      </c>
      <c r="G347" s="60" t="s">
        <v>471</v>
      </c>
      <c r="H347" s="8">
        <v>4</v>
      </c>
      <c r="I347" s="350">
        <v>298000</v>
      </c>
      <c r="J347" s="350">
        <v>596000</v>
      </c>
      <c r="K347" s="401" t="s">
        <v>930</v>
      </c>
      <c r="L347" s="82"/>
    </row>
    <row r="348" spans="1:14" s="10" customFormat="1" ht="22.5" customHeight="1" x14ac:dyDescent="0.25">
      <c r="A348" s="310">
        <v>9</v>
      </c>
      <c r="B348" s="147">
        <v>45174</v>
      </c>
      <c r="C348" s="58" t="s">
        <v>934</v>
      </c>
      <c r="D348" s="63" t="s">
        <v>553</v>
      </c>
      <c r="E348" s="59">
        <v>3</v>
      </c>
      <c r="F348" s="59" t="s">
        <v>42</v>
      </c>
      <c r="G348" s="60" t="s">
        <v>471</v>
      </c>
      <c r="H348" s="8">
        <v>4</v>
      </c>
      <c r="I348" s="350">
        <v>298000</v>
      </c>
      <c r="J348" s="350">
        <v>894000</v>
      </c>
      <c r="K348" s="401" t="s">
        <v>930</v>
      </c>
      <c r="L348" s="82"/>
    </row>
    <row r="349" spans="1:14" s="10" customFormat="1" ht="22.5" customHeight="1" x14ac:dyDescent="0.25">
      <c r="A349" s="311">
        <v>10</v>
      </c>
      <c r="B349" s="147">
        <v>45174</v>
      </c>
      <c r="C349" s="58" t="s">
        <v>935</v>
      </c>
      <c r="D349" s="63" t="s">
        <v>553</v>
      </c>
      <c r="E349" s="59">
        <v>3</v>
      </c>
      <c r="F349" s="59" t="s">
        <v>42</v>
      </c>
      <c r="G349" s="60" t="s">
        <v>471</v>
      </c>
      <c r="H349" s="8">
        <v>4</v>
      </c>
      <c r="I349" s="350">
        <v>15000</v>
      </c>
      <c r="J349" s="350">
        <v>45000</v>
      </c>
      <c r="K349" s="401" t="s">
        <v>930</v>
      </c>
      <c r="L349" s="82"/>
    </row>
    <row r="350" spans="1:14" s="10" customFormat="1" ht="22.5" customHeight="1" x14ac:dyDescent="0.25">
      <c r="A350" s="310">
        <v>11</v>
      </c>
      <c r="B350" s="147">
        <v>45174</v>
      </c>
      <c r="C350" s="58" t="s">
        <v>936</v>
      </c>
      <c r="D350" s="63" t="s">
        <v>553</v>
      </c>
      <c r="E350" s="59">
        <v>1</v>
      </c>
      <c r="F350" s="59" t="s">
        <v>937</v>
      </c>
      <c r="G350" s="60" t="s">
        <v>471</v>
      </c>
      <c r="H350" s="8">
        <v>4</v>
      </c>
      <c r="I350" s="350">
        <v>41000</v>
      </c>
      <c r="J350" s="350">
        <v>41000</v>
      </c>
      <c r="K350" s="401" t="s">
        <v>930</v>
      </c>
      <c r="L350" s="82"/>
    </row>
    <row r="351" spans="1:14" s="10" customFormat="1" ht="22.5" customHeight="1" x14ac:dyDescent="0.25">
      <c r="A351" s="311">
        <v>12</v>
      </c>
      <c r="B351" s="617">
        <v>45175</v>
      </c>
      <c r="C351" s="625" t="s">
        <v>974</v>
      </c>
      <c r="D351" s="549" t="s">
        <v>970</v>
      </c>
      <c r="E351" s="550">
        <v>1</v>
      </c>
      <c r="F351" s="626" t="s">
        <v>545</v>
      </c>
      <c r="G351" s="627" t="s">
        <v>471</v>
      </c>
      <c r="H351" s="619">
        <v>4</v>
      </c>
      <c r="I351" s="628">
        <v>3634000</v>
      </c>
      <c r="J351" s="620">
        <v>3634000</v>
      </c>
      <c r="K351" s="621" t="s">
        <v>2258</v>
      </c>
      <c r="L351" s="82"/>
    </row>
    <row r="352" spans="1:14" s="10" customFormat="1" ht="22.5" customHeight="1" x14ac:dyDescent="0.25">
      <c r="A352" s="310">
        <v>13</v>
      </c>
      <c r="B352" s="147">
        <v>45177</v>
      </c>
      <c r="C352" s="58" t="s">
        <v>1020</v>
      </c>
      <c r="D352" s="63" t="s">
        <v>137</v>
      </c>
      <c r="E352" s="59">
        <v>2</v>
      </c>
      <c r="F352" s="59" t="s">
        <v>42</v>
      </c>
      <c r="G352" s="234" t="s">
        <v>1021</v>
      </c>
      <c r="H352" s="8">
        <v>4</v>
      </c>
      <c r="I352" s="350">
        <v>55000</v>
      </c>
      <c r="J352" s="350">
        <v>110000</v>
      </c>
      <c r="K352" s="401" t="s">
        <v>628</v>
      </c>
      <c r="L352" s="82"/>
    </row>
    <row r="353" spans="1:12" s="10" customFormat="1" ht="22.5" customHeight="1" x14ac:dyDescent="0.25">
      <c r="A353" s="311">
        <v>14</v>
      </c>
      <c r="B353" s="147">
        <v>45177</v>
      </c>
      <c r="C353" s="58" t="s">
        <v>1022</v>
      </c>
      <c r="D353" s="89" t="s">
        <v>573</v>
      </c>
      <c r="E353" s="59">
        <v>1</v>
      </c>
      <c r="F353" s="59" t="s">
        <v>545</v>
      </c>
      <c r="G353" s="234" t="s">
        <v>1021</v>
      </c>
      <c r="H353" s="8">
        <v>4</v>
      </c>
      <c r="I353" s="350">
        <v>247000</v>
      </c>
      <c r="J353" s="350">
        <v>247000</v>
      </c>
      <c r="K353" s="401" t="s">
        <v>628</v>
      </c>
      <c r="L353" s="82"/>
    </row>
    <row r="354" spans="1:12" s="10" customFormat="1" ht="22.5" customHeight="1" x14ac:dyDescent="0.25">
      <c r="A354" s="310">
        <v>15</v>
      </c>
      <c r="B354" s="147">
        <v>45177</v>
      </c>
      <c r="C354" s="58" t="s">
        <v>1023</v>
      </c>
      <c r="D354" s="63" t="s">
        <v>573</v>
      </c>
      <c r="E354" s="59">
        <v>1</v>
      </c>
      <c r="F354" s="59" t="s">
        <v>545</v>
      </c>
      <c r="G354" s="234" t="s">
        <v>1021</v>
      </c>
      <c r="H354" s="8">
        <v>4</v>
      </c>
      <c r="I354" s="351">
        <v>636812.5</v>
      </c>
      <c r="J354" s="350">
        <v>636812.5</v>
      </c>
      <c r="K354" s="401" t="s">
        <v>628</v>
      </c>
      <c r="L354" s="82"/>
    </row>
    <row r="355" spans="1:12" s="10" customFormat="1" ht="22.5" customHeight="1" x14ac:dyDescent="0.25">
      <c r="A355" s="311">
        <v>16</v>
      </c>
      <c r="B355" s="147">
        <v>45177</v>
      </c>
      <c r="C355" s="58" t="s">
        <v>1024</v>
      </c>
      <c r="D355" s="63" t="s">
        <v>573</v>
      </c>
      <c r="E355" s="59">
        <v>1</v>
      </c>
      <c r="F355" s="59" t="s">
        <v>42</v>
      </c>
      <c r="G355" s="234" t="s">
        <v>1021</v>
      </c>
      <c r="H355" s="8">
        <v>4</v>
      </c>
      <c r="I355" s="350">
        <v>70000</v>
      </c>
      <c r="J355" s="350">
        <v>70000</v>
      </c>
      <c r="K355" s="401" t="s">
        <v>628</v>
      </c>
      <c r="L355" s="82"/>
    </row>
    <row r="356" spans="1:12" s="10" customFormat="1" ht="22.5" customHeight="1" x14ac:dyDescent="0.25">
      <c r="A356" s="310">
        <v>17</v>
      </c>
      <c r="B356" s="617">
        <v>45180</v>
      </c>
      <c r="C356" s="625" t="s">
        <v>1089</v>
      </c>
      <c r="D356" s="549" t="s">
        <v>139</v>
      </c>
      <c r="E356" s="550">
        <v>1</v>
      </c>
      <c r="F356" s="626" t="s">
        <v>87</v>
      </c>
      <c r="G356" s="618" t="s">
        <v>1090</v>
      </c>
      <c r="H356" s="619">
        <v>4</v>
      </c>
      <c r="I356" s="628">
        <v>6250000</v>
      </c>
      <c r="J356" s="620">
        <v>6250000</v>
      </c>
      <c r="K356" s="621" t="s">
        <v>2258</v>
      </c>
      <c r="L356" s="82"/>
    </row>
    <row r="357" spans="1:12" s="10" customFormat="1" ht="22.5" customHeight="1" x14ac:dyDescent="0.25">
      <c r="A357" s="311">
        <v>18</v>
      </c>
      <c r="B357" s="617">
        <v>45180</v>
      </c>
      <c r="C357" s="625" t="s">
        <v>1092</v>
      </c>
      <c r="D357" s="549" t="s">
        <v>489</v>
      </c>
      <c r="E357" s="550">
        <v>1</v>
      </c>
      <c r="F357" s="550" t="s">
        <v>39</v>
      </c>
      <c r="G357" s="618" t="s">
        <v>1090</v>
      </c>
      <c r="H357" s="619">
        <v>4</v>
      </c>
      <c r="I357" s="620">
        <v>156000</v>
      </c>
      <c r="J357" s="620">
        <v>156000</v>
      </c>
      <c r="K357" s="621" t="s">
        <v>2258</v>
      </c>
      <c r="L357" s="82"/>
    </row>
    <row r="358" spans="1:12" s="10" customFormat="1" ht="22.5" customHeight="1" x14ac:dyDescent="0.25">
      <c r="A358" s="310">
        <v>19</v>
      </c>
      <c r="B358" s="617">
        <v>45180</v>
      </c>
      <c r="C358" s="599" t="s">
        <v>1093</v>
      </c>
      <c r="D358" s="549" t="s">
        <v>1094</v>
      </c>
      <c r="E358" s="550">
        <v>1</v>
      </c>
      <c r="F358" s="550" t="s">
        <v>43</v>
      </c>
      <c r="G358" s="627" t="s">
        <v>127</v>
      </c>
      <c r="H358" s="619">
        <v>4</v>
      </c>
      <c r="I358" s="620">
        <v>180000</v>
      </c>
      <c r="J358" s="620">
        <v>180000</v>
      </c>
      <c r="K358" s="621" t="s">
        <v>2258</v>
      </c>
      <c r="L358" s="82"/>
    </row>
    <row r="359" spans="1:12" s="10" customFormat="1" ht="22.5" customHeight="1" x14ac:dyDescent="0.25">
      <c r="A359" s="311">
        <v>20</v>
      </c>
      <c r="B359" s="617">
        <v>45180</v>
      </c>
      <c r="C359" s="599" t="s">
        <v>1093</v>
      </c>
      <c r="D359" s="549" t="s">
        <v>1094</v>
      </c>
      <c r="E359" s="550">
        <v>1</v>
      </c>
      <c r="F359" s="550" t="s">
        <v>43</v>
      </c>
      <c r="G359" s="627" t="s">
        <v>127</v>
      </c>
      <c r="H359" s="619">
        <v>4</v>
      </c>
      <c r="I359" s="620">
        <v>210000</v>
      </c>
      <c r="J359" s="620">
        <v>210000</v>
      </c>
      <c r="K359" s="621" t="s">
        <v>2258</v>
      </c>
      <c r="L359" s="82"/>
    </row>
    <row r="360" spans="1:12" s="10" customFormat="1" ht="22.5" customHeight="1" x14ac:dyDescent="0.25">
      <c r="A360" s="310">
        <v>21</v>
      </c>
      <c r="B360" s="617">
        <v>45180</v>
      </c>
      <c r="C360" s="599" t="s">
        <v>1095</v>
      </c>
      <c r="D360" s="549" t="s">
        <v>489</v>
      </c>
      <c r="E360" s="550">
        <v>1</v>
      </c>
      <c r="F360" s="550" t="s">
        <v>42</v>
      </c>
      <c r="G360" s="618" t="s">
        <v>1090</v>
      </c>
      <c r="H360" s="619">
        <v>4</v>
      </c>
      <c r="I360" s="620">
        <v>1338000</v>
      </c>
      <c r="J360" s="620">
        <v>1338000</v>
      </c>
      <c r="K360" s="621" t="s">
        <v>2258</v>
      </c>
      <c r="L360" s="82"/>
    </row>
    <row r="361" spans="1:12" s="10" customFormat="1" ht="22.5" customHeight="1" x14ac:dyDescent="0.25">
      <c r="A361" s="311">
        <v>22</v>
      </c>
      <c r="B361" s="617">
        <v>45180</v>
      </c>
      <c r="C361" s="599" t="s">
        <v>1096</v>
      </c>
      <c r="D361" s="549" t="s">
        <v>489</v>
      </c>
      <c r="E361" s="550">
        <v>1</v>
      </c>
      <c r="F361" s="550" t="s">
        <v>42</v>
      </c>
      <c r="G361" s="618" t="s">
        <v>1090</v>
      </c>
      <c r="H361" s="619">
        <v>4</v>
      </c>
      <c r="I361" s="620">
        <v>37000</v>
      </c>
      <c r="J361" s="620">
        <v>37000</v>
      </c>
      <c r="K361" s="621" t="s">
        <v>2258</v>
      </c>
      <c r="L361" s="82"/>
    </row>
    <row r="362" spans="1:12" s="10" customFormat="1" ht="22.5" customHeight="1" x14ac:dyDescent="0.25">
      <c r="A362" s="310">
        <v>23</v>
      </c>
      <c r="B362" s="617">
        <v>45180</v>
      </c>
      <c r="C362" s="625" t="s">
        <v>642</v>
      </c>
      <c r="D362" s="629" t="s">
        <v>632</v>
      </c>
      <c r="E362" s="550">
        <v>2</v>
      </c>
      <c r="F362" s="624" t="s">
        <v>157</v>
      </c>
      <c r="G362" s="618" t="s">
        <v>471</v>
      </c>
      <c r="H362" s="619">
        <v>4</v>
      </c>
      <c r="I362" s="620">
        <v>1450000</v>
      </c>
      <c r="J362" s="620">
        <v>2900000</v>
      </c>
      <c r="K362" s="621" t="s">
        <v>2258</v>
      </c>
      <c r="L362" s="82"/>
    </row>
    <row r="363" spans="1:12" s="10" customFormat="1" ht="22.5" customHeight="1" x14ac:dyDescent="0.25">
      <c r="A363" s="311">
        <v>24</v>
      </c>
      <c r="B363" s="147">
        <v>45188</v>
      </c>
      <c r="C363" s="58" t="s">
        <v>1367</v>
      </c>
      <c r="D363" s="63" t="s">
        <v>62</v>
      </c>
      <c r="E363" s="59">
        <v>10</v>
      </c>
      <c r="F363" s="59" t="s">
        <v>43</v>
      </c>
      <c r="G363" s="60" t="s">
        <v>1368</v>
      </c>
      <c r="H363" s="8">
        <v>4</v>
      </c>
      <c r="I363" s="350">
        <v>3000</v>
      </c>
      <c r="J363" s="350">
        <v>30000</v>
      </c>
      <c r="K363" s="401" t="s">
        <v>1369</v>
      </c>
      <c r="L363" s="82"/>
    </row>
    <row r="364" spans="1:12" s="10" customFormat="1" ht="22.5" customHeight="1" x14ac:dyDescent="0.25">
      <c r="A364" s="310">
        <v>25</v>
      </c>
      <c r="B364" s="147">
        <v>45188</v>
      </c>
      <c r="C364" s="58" t="s">
        <v>1370</v>
      </c>
      <c r="D364" s="63" t="s">
        <v>123</v>
      </c>
      <c r="E364" s="59">
        <v>1</v>
      </c>
      <c r="F364" s="59" t="s">
        <v>42</v>
      </c>
      <c r="G364" s="60" t="s">
        <v>1368</v>
      </c>
      <c r="H364" s="8">
        <v>4</v>
      </c>
      <c r="I364" s="350">
        <v>135000</v>
      </c>
      <c r="J364" s="350">
        <v>135000</v>
      </c>
      <c r="K364" s="401" t="s">
        <v>1369</v>
      </c>
      <c r="L364" s="82"/>
    </row>
    <row r="365" spans="1:12" s="10" customFormat="1" ht="22.5" customHeight="1" x14ac:dyDescent="0.25">
      <c r="A365" s="311">
        <v>26</v>
      </c>
      <c r="B365" s="147">
        <v>45188</v>
      </c>
      <c r="C365" s="58" t="s">
        <v>1371</v>
      </c>
      <c r="D365" s="63" t="s">
        <v>505</v>
      </c>
      <c r="E365" s="59">
        <v>2</v>
      </c>
      <c r="F365" s="59" t="s">
        <v>42</v>
      </c>
      <c r="G365" s="60" t="s">
        <v>1368</v>
      </c>
      <c r="H365" s="8">
        <v>4</v>
      </c>
      <c r="I365" s="350">
        <v>45000</v>
      </c>
      <c r="J365" s="350">
        <v>90000</v>
      </c>
      <c r="K365" s="401" t="s">
        <v>1369</v>
      </c>
      <c r="L365" s="82"/>
    </row>
    <row r="366" spans="1:12" s="10" customFormat="1" ht="22.5" customHeight="1" x14ac:dyDescent="0.25">
      <c r="A366" s="310">
        <v>27</v>
      </c>
      <c r="B366" s="147">
        <v>45188</v>
      </c>
      <c r="C366" s="58" t="s">
        <v>529</v>
      </c>
      <c r="D366" s="63" t="s">
        <v>24</v>
      </c>
      <c r="E366" s="59">
        <v>5</v>
      </c>
      <c r="F366" s="142" t="s">
        <v>42</v>
      </c>
      <c r="G366" s="60" t="s">
        <v>1368</v>
      </c>
      <c r="H366" s="8">
        <v>4</v>
      </c>
      <c r="I366" s="350">
        <v>2625</v>
      </c>
      <c r="J366" s="350">
        <v>13125</v>
      </c>
      <c r="K366" s="401" t="s">
        <v>1369</v>
      </c>
      <c r="L366" s="82"/>
    </row>
    <row r="367" spans="1:12" s="10" customFormat="1" ht="22.5" customHeight="1" x14ac:dyDescent="0.25">
      <c r="A367" s="311">
        <v>28</v>
      </c>
      <c r="B367" s="617">
        <v>45188</v>
      </c>
      <c r="C367" s="625" t="s">
        <v>642</v>
      </c>
      <c r="D367" s="549" t="s">
        <v>466</v>
      </c>
      <c r="E367" s="550">
        <v>2</v>
      </c>
      <c r="F367" s="550" t="s">
        <v>157</v>
      </c>
      <c r="G367" s="627" t="s">
        <v>471</v>
      </c>
      <c r="H367" s="619">
        <v>4</v>
      </c>
      <c r="I367" s="620">
        <v>1450000</v>
      </c>
      <c r="J367" s="620">
        <v>2900000</v>
      </c>
      <c r="K367" s="621" t="s">
        <v>2258</v>
      </c>
      <c r="L367" s="82"/>
    </row>
    <row r="368" spans="1:12" s="10" customFormat="1" ht="22.5" customHeight="1" x14ac:dyDescent="0.25">
      <c r="A368" s="310">
        <v>29</v>
      </c>
      <c r="B368" s="147">
        <v>45189</v>
      </c>
      <c r="C368" s="58" t="s">
        <v>529</v>
      </c>
      <c r="D368" s="63" t="s">
        <v>24</v>
      </c>
      <c r="E368" s="59">
        <v>5</v>
      </c>
      <c r="F368" s="142" t="s">
        <v>42</v>
      </c>
      <c r="G368" s="60" t="s">
        <v>1368</v>
      </c>
      <c r="H368" s="8">
        <v>4</v>
      </c>
      <c r="I368" s="350">
        <v>2625</v>
      </c>
      <c r="J368" s="350">
        <v>13125</v>
      </c>
      <c r="K368" s="401" t="s">
        <v>1369</v>
      </c>
      <c r="L368" s="82"/>
    </row>
    <row r="369" spans="1:14" s="10" customFormat="1" ht="22.5" customHeight="1" x14ac:dyDescent="0.25">
      <c r="A369" s="311">
        <v>30</v>
      </c>
      <c r="B369" s="147">
        <v>45189</v>
      </c>
      <c r="C369" s="57" t="s">
        <v>98</v>
      </c>
      <c r="D369" s="312" t="s">
        <v>77</v>
      </c>
      <c r="E369" s="101" t="s">
        <v>109</v>
      </c>
      <c r="F369" s="59" t="s">
        <v>42</v>
      </c>
      <c r="G369" s="60" t="s">
        <v>1368</v>
      </c>
      <c r="H369" s="8">
        <v>4</v>
      </c>
      <c r="I369" s="350">
        <v>11000</v>
      </c>
      <c r="J369" s="350">
        <v>11000</v>
      </c>
      <c r="K369" s="401" t="s">
        <v>1369</v>
      </c>
      <c r="L369" s="82"/>
    </row>
    <row r="370" spans="1:14" s="10" customFormat="1" ht="22.5" customHeight="1" x14ac:dyDescent="0.25">
      <c r="A370" s="310">
        <v>31</v>
      </c>
      <c r="B370" s="147">
        <v>45189</v>
      </c>
      <c r="C370" s="57" t="s">
        <v>622</v>
      </c>
      <c r="D370" s="89" t="s">
        <v>24</v>
      </c>
      <c r="E370" s="59">
        <v>10</v>
      </c>
      <c r="F370" s="59" t="s">
        <v>42</v>
      </c>
      <c r="G370" s="60" t="s">
        <v>1368</v>
      </c>
      <c r="H370" s="8">
        <v>4</v>
      </c>
      <c r="I370" s="350">
        <v>1000</v>
      </c>
      <c r="J370" s="350">
        <v>10000</v>
      </c>
      <c r="K370" s="401" t="s">
        <v>1369</v>
      </c>
      <c r="L370" s="82"/>
    </row>
    <row r="371" spans="1:14" s="10" customFormat="1" ht="22.5" customHeight="1" x14ac:dyDescent="0.25">
      <c r="A371" s="311">
        <v>32</v>
      </c>
      <c r="B371" s="147">
        <v>45189</v>
      </c>
      <c r="C371" s="58" t="s">
        <v>1427</v>
      </c>
      <c r="D371" s="63" t="s">
        <v>565</v>
      </c>
      <c r="E371" s="59">
        <v>1</v>
      </c>
      <c r="F371" s="59" t="s">
        <v>42</v>
      </c>
      <c r="G371" s="60" t="s">
        <v>1368</v>
      </c>
      <c r="H371" s="8">
        <v>4</v>
      </c>
      <c r="I371" s="351">
        <v>45000</v>
      </c>
      <c r="J371" s="350">
        <v>45000</v>
      </c>
      <c r="K371" s="401" t="s">
        <v>1369</v>
      </c>
      <c r="L371" s="82"/>
    </row>
    <row r="372" spans="1:14" ht="22.5" customHeight="1" x14ac:dyDescent="0.25">
      <c r="A372" s="310">
        <v>33</v>
      </c>
      <c r="B372" s="147">
        <v>45192</v>
      </c>
      <c r="C372" s="193" t="s">
        <v>1510</v>
      </c>
      <c r="D372" s="198" t="s">
        <v>1511</v>
      </c>
      <c r="E372" s="8">
        <v>1</v>
      </c>
      <c r="F372" s="8" t="s">
        <v>43</v>
      </c>
      <c r="G372" s="194" t="s">
        <v>1512</v>
      </c>
      <c r="H372" s="8">
        <v>4</v>
      </c>
      <c r="I372" s="355">
        <v>0</v>
      </c>
      <c r="J372" s="355">
        <v>0</v>
      </c>
      <c r="K372" s="405" t="s">
        <v>1508</v>
      </c>
      <c r="L372" s="2"/>
      <c r="M372" s="143"/>
      <c r="N372" s="2"/>
    </row>
    <row r="373" spans="1:14" ht="22.5" customHeight="1" x14ac:dyDescent="0.25">
      <c r="A373" s="311">
        <v>34</v>
      </c>
      <c r="B373" s="147">
        <v>45194</v>
      </c>
      <c r="C373" s="62" t="s">
        <v>1542</v>
      </c>
      <c r="D373" s="89" t="s">
        <v>491</v>
      </c>
      <c r="E373" s="59">
        <v>1</v>
      </c>
      <c r="F373" s="59" t="s">
        <v>42</v>
      </c>
      <c r="G373" s="234" t="s">
        <v>1543</v>
      </c>
      <c r="H373" s="8">
        <v>4</v>
      </c>
      <c r="I373" s="350">
        <v>550000</v>
      </c>
      <c r="J373" s="350">
        <v>550000</v>
      </c>
      <c r="K373" s="401" t="s">
        <v>1544</v>
      </c>
      <c r="L373" s="2"/>
      <c r="M373" s="143"/>
      <c r="N373" s="2"/>
    </row>
    <row r="374" spans="1:14" ht="22.5" customHeight="1" x14ac:dyDescent="0.25">
      <c r="A374" s="310">
        <v>35</v>
      </c>
      <c r="B374" s="617">
        <v>45194</v>
      </c>
      <c r="C374" s="622" t="s">
        <v>1545</v>
      </c>
      <c r="D374" s="549" t="s">
        <v>139</v>
      </c>
      <c r="E374" s="550">
        <v>1</v>
      </c>
      <c r="F374" s="550" t="s">
        <v>87</v>
      </c>
      <c r="G374" s="618" t="s">
        <v>1546</v>
      </c>
      <c r="H374" s="619">
        <v>4</v>
      </c>
      <c r="I374" s="620">
        <v>3150000</v>
      </c>
      <c r="J374" s="620">
        <v>3150000</v>
      </c>
      <c r="K374" s="621" t="s">
        <v>2258</v>
      </c>
    </row>
    <row r="375" spans="1:14" ht="22.5" customHeight="1" x14ac:dyDescent="0.25">
      <c r="A375" s="586"/>
      <c r="B375" s="587"/>
      <c r="C375" s="588"/>
      <c r="D375" s="333"/>
      <c r="E375" s="589"/>
      <c r="F375" s="589"/>
      <c r="G375" s="590"/>
      <c r="H375" s="591"/>
      <c r="I375" s="592"/>
      <c r="J375" s="592"/>
      <c r="K375" s="394">
        <f>SUM(J340:J374)</f>
        <v>29692062.5</v>
      </c>
      <c r="L375" s="148" t="s">
        <v>2277</v>
      </c>
    </row>
    <row r="376" spans="1:14" s="10" customFormat="1" ht="22.5" customHeight="1" x14ac:dyDescent="0.25">
      <c r="A376" s="310">
        <v>1</v>
      </c>
      <c r="B376" s="147">
        <v>45170</v>
      </c>
      <c r="C376" s="193" t="s">
        <v>1817</v>
      </c>
      <c r="D376" s="200" t="s">
        <v>38</v>
      </c>
      <c r="E376" s="8">
        <v>100</v>
      </c>
      <c r="F376" s="226" t="s">
        <v>41</v>
      </c>
      <c r="G376" s="585" t="s">
        <v>755</v>
      </c>
      <c r="H376" s="195" t="s">
        <v>695</v>
      </c>
      <c r="I376" s="355">
        <v>40000</v>
      </c>
      <c r="J376" s="355">
        <v>4000000</v>
      </c>
      <c r="K376" s="405" t="s">
        <v>756</v>
      </c>
      <c r="L376" s="82"/>
    </row>
    <row r="377" spans="1:14" s="10" customFormat="1" ht="22.5" customHeight="1" x14ac:dyDescent="0.25">
      <c r="A377" s="311">
        <v>2</v>
      </c>
      <c r="B377" s="147">
        <v>45171</v>
      </c>
      <c r="C377" s="58" t="s">
        <v>796</v>
      </c>
      <c r="D377" s="63" t="s">
        <v>24</v>
      </c>
      <c r="E377" s="59">
        <v>1</v>
      </c>
      <c r="F377" s="59" t="s">
        <v>42</v>
      </c>
      <c r="G377" s="234" t="s">
        <v>1819</v>
      </c>
      <c r="H377" s="195" t="s">
        <v>695</v>
      </c>
      <c r="I377" s="350">
        <v>1575000</v>
      </c>
      <c r="J377" s="350">
        <v>1575000</v>
      </c>
      <c r="K377" s="404" t="s">
        <v>797</v>
      </c>
      <c r="L377" s="82"/>
    </row>
    <row r="378" spans="1:14" ht="22.5" customHeight="1" x14ac:dyDescent="0.25">
      <c r="A378" s="310">
        <v>3</v>
      </c>
      <c r="B378" s="147">
        <v>45182</v>
      </c>
      <c r="C378" s="58" t="s">
        <v>1172</v>
      </c>
      <c r="D378" s="63" t="s">
        <v>456</v>
      </c>
      <c r="E378" s="59">
        <v>1</v>
      </c>
      <c r="F378" s="59" t="s">
        <v>42</v>
      </c>
      <c r="G378" s="234" t="s">
        <v>1173</v>
      </c>
      <c r="H378" s="195" t="s">
        <v>695</v>
      </c>
      <c r="I378" s="350">
        <v>120000</v>
      </c>
      <c r="J378" s="350">
        <v>120000</v>
      </c>
      <c r="K378" s="404" t="s">
        <v>1171</v>
      </c>
    </row>
    <row r="379" spans="1:14" ht="22.5" customHeight="1" x14ac:dyDescent="0.25">
      <c r="A379" s="311">
        <v>4</v>
      </c>
      <c r="B379" s="147">
        <v>45182</v>
      </c>
      <c r="C379" s="57" t="s">
        <v>1174</v>
      </c>
      <c r="D379" s="63" t="s">
        <v>123</v>
      </c>
      <c r="E379" s="59">
        <v>2</v>
      </c>
      <c r="F379" s="59" t="s">
        <v>42</v>
      </c>
      <c r="G379" s="234" t="s">
        <v>1173</v>
      </c>
      <c r="H379" s="195" t="s">
        <v>695</v>
      </c>
      <c r="I379" s="350">
        <v>20000</v>
      </c>
      <c r="J379" s="350">
        <v>40000</v>
      </c>
      <c r="K379" s="404" t="s">
        <v>1171</v>
      </c>
    </row>
    <row r="380" spans="1:14" ht="22.5" customHeight="1" x14ac:dyDescent="0.25">
      <c r="A380" s="310">
        <v>5</v>
      </c>
      <c r="B380" s="147">
        <v>45182</v>
      </c>
      <c r="C380" s="62" t="s">
        <v>642</v>
      </c>
      <c r="D380" s="63" t="s">
        <v>466</v>
      </c>
      <c r="E380" s="59">
        <v>1</v>
      </c>
      <c r="F380" s="59" t="s">
        <v>157</v>
      </c>
      <c r="G380" s="60" t="s">
        <v>554</v>
      </c>
      <c r="H380" s="195" t="s">
        <v>695</v>
      </c>
      <c r="I380" s="350">
        <v>1450000</v>
      </c>
      <c r="J380" s="350">
        <v>1450000</v>
      </c>
      <c r="K380" s="404" t="s">
        <v>1171</v>
      </c>
    </row>
    <row r="381" spans="1:14" ht="22.5" customHeight="1" x14ac:dyDescent="0.25">
      <c r="A381" s="311">
        <v>6</v>
      </c>
      <c r="B381" s="147">
        <v>45182</v>
      </c>
      <c r="C381" s="58" t="s">
        <v>1106</v>
      </c>
      <c r="D381" s="63" t="s">
        <v>1175</v>
      </c>
      <c r="E381" s="59">
        <v>1</v>
      </c>
      <c r="F381" s="59" t="s">
        <v>42</v>
      </c>
      <c r="G381" s="60" t="s">
        <v>554</v>
      </c>
      <c r="H381" s="195" t="s">
        <v>695</v>
      </c>
      <c r="I381" s="350">
        <v>1450000</v>
      </c>
      <c r="J381" s="350">
        <v>1450000</v>
      </c>
      <c r="K381" s="404" t="s">
        <v>1171</v>
      </c>
    </row>
    <row r="382" spans="1:14" ht="22.5" customHeight="1" x14ac:dyDescent="0.25">
      <c r="A382" s="310">
        <v>7</v>
      </c>
      <c r="B382" s="147">
        <v>45182</v>
      </c>
      <c r="C382" s="58" t="s">
        <v>1106</v>
      </c>
      <c r="D382" s="63" t="s">
        <v>1176</v>
      </c>
      <c r="E382" s="59">
        <v>1</v>
      </c>
      <c r="F382" s="59" t="s">
        <v>42</v>
      </c>
      <c r="G382" s="60" t="s">
        <v>554</v>
      </c>
      <c r="H382" s="195" t="s">
        <v>695</v>
      </c>
      <c r="I382" s="350">
        <v>1450000</v>
      </c>
      <c r="J382" s="350">
        <v>1450000</v>
      </c>
      <c r="K382" s="404" t="s">
        <v>1171</v>
      </c>
    </row>
    <row r="383" spans="1:14" ht="22.5" customHeight="1" x14ac:dyDescent="0.25">
      <c r="A383" s="311">
        <v>8</v>
      </c>
      <c r="B383" s="147">
        <v>45182</v>
      </c>
      <c r="C383" s="58" t="s">
        <v>1106</v>
      </c>
      <c r="D383" s="63" t="s">
        <v>1177</v>
      </c>
      <c r="E383" s="59">
        <v>1</v>
      </c>
      <c r="F383" s="59" t="s">
        <v>42</v>
      </c>
      <c r="G383" s="60" t="s">
        <v>554</v>
      </c>
      <c r="H383" s="195" t="s">
        <v>695</v>
      </c>
      <c r="I383" s="350">
        <v>1450000</v>
      </c>
      <c r="J383" s="350">
        <v>1450000</v>
      </c>
      <c r="K383" s="404" t="s">
        <v>1171</v>
      </c>
    </row>
    <row r="384" spans="1:14" ht="22.5" customHeight="1" x14ac:dyDescent="0.25">
      <c r="A384" s="310">
        <v>9</v>
      </c>
      <c r="B384" s="147">
        <v>45182</v>
      </c>
      <c r="C384" s="58" t="s">
        <v>1106</v>
      </c>
      <c r="D384" s="89" t="s">
        <v>1178</v>
      </c>
      <c r="E384" s="59">
        <v>1</v>
      </c>
      <c r="F384" s="59" t="s">
        <v>42</v>
      </c>
      <c r="G384" s="60" t="s">
        <v>554</v>
      </c>
      <c r="H384" s="195" t="s">
        <v>695</v>
      </c>
      <c r="I384" s="350">
        <v>1450000</v>
      </c>
      <c r="J384" s="350">
        <v>1450000</v>
      </c>
      <c r="K384" s="404" t="s">
        <v>1171</v>
      </c>
    </row>
    <row r="385" spans="1:14" ht="22.5" customHeight="1" x14ac:dyDescent="0.25">
      <c r="A385" s="311">
        <v>10</v>
      </c>
      <c r="B385" s="147">
        <v>45182</v>
      </c>
      <c r="C385" s="58" t="s">
        <v>1106</v>
      </c>
      <c r="D385" s="63" t="s">
        <v>1179</v>
      </c>
      <c r="E385" s="59">
        <v>1</v>
      </c>
      <c r="F385" s="59" t="s">
        <v>42</v>
      </c>
      <c r="G385" s="60" t="s">
        <v>554</v>
      </c>
      <c r="H385" s="195" t="s">
        <v>695</v>
      </c>
      <c r="I385" s="350">
        <v>1450000</v>
      </c>
      <c r="J385" s="350">
        <v>1450000</v>
      </c>
      <c r="K385" s="404" t="s">
        <v>1171</v>
      </c>
    </row>
    <row r="386" spans="1:14" ht="22.5" customHeight="1" x14ac:dyDescent="0.25">
      <c r="A386" s="310">
        <v>11</v>
      </c>
      <c r="B386" s="147">
        <v>45182</v>
      </c>
      <c r="C386" s="58" t="s">
        <v>547</v>
      </c>
      <c r="D386" s="89" t="s">
        <v>113</v>
      </c>
      <c r="E386" s="59">
        <v>5</v>
      </c>
      <c r="F386" s="59" t="s">
        <v>39</v>
      </c>
      <c r="G386" s="60" t="s">
        <v>554</v>
      </c>
      <c r="H386" s="195" t="s">
        <v>695</v>
      </c>
      <c r="I386" s="350">
        <v>70586</v>
      </c>
      <c r="J386" s="350">
        <v>352930</v>
      </c>
      <c r="K386" s="404" t="s">
        <v>1171</v>
      </c>
    </row>
    <row r="387" spans="1:14" ht="22.5" customHeight="1" x14ac:dyDescent="0.25">
      <c r="A387" s="311">
        <v>12</v>
      </c>
      <c r="B387" s="147">
        <v>45182</v>
      </c>
      <c r="C387" s="58" t="s">
        <v>541</v>
      </c>
      <c r="D387" s="63" t="s">
        <v>113</v>
      </c>
      <c r="E387" s="8">
        <v>3</v>
      </c>
      <c r="F387" s="59" t="s">
        <v>39</v>
      </c>
      <c r="G387" s="60" t="s">
        <v>554</v>
      </c>
      <c r="H387" s="195" t="s">
        <v>695</v>
      </c>
      <c r="I387" s="356">
        <v>241500</v>
      </c>
      <c r="J387" s="350">
        <v>724500</v>
      </c>
      <c r="K387" s="404" t="s">
        <v>1171</v>
      </c>
    </row>
    <row r="388" spans="1:14" ht="22.5" customHeight="1" x14ac:dyDescent="0.25">
      <c r="A388" s="310">
        <v>13</v>
      </c>
      <c r="B388" s="147">
        <v>45182</v>
      </c>
      <c r="C388" s="57" t="s">
        <v>542</v>
      </c>
      <c r="D388" s="63" t="s">
        <v>113</v>
      </c>
      <c r="E388" s="59">
        <v>2</v>
      </c>
      <c r="F388" s="142" t="s">
        <v>39</v>
      </c>
      <c r="G388" s="60" t="s">
        <v>554</v>
      </c>
      <c r="H388" s="195" t="s">
        <v>695</v>
      </c>
      <c r="I388" s="350">
        <v>269000</v>
      </c>
      <c r="J388" s="350">
        <v>538000</v>
      </c>
      <c r="K388" s="404" t="s">
        <v>1171</v>
      </c>
    </row>
    <row r="389" spans="1:14" ht="22.5" customHeight="1" x14ac:dyDescent="0.25">
      <c r="A389" s="311">
        <v>14</v>
      </c>
      <c r="B389" s="147">
        <v>45185</v>
      </c>
      <c r="C389" s="61" t="s">
        <v>1283</v>
      </c>
      <c r="D389" s="200" t="s">
        <v>481</v>
      </c>
      <c r="E389" s="8">
        <v>1</v>
      </c>
      <c r="F389" s="8" t="s">
        <v>42</v>
      </c>
      <c r="G389" s="194" t="s">
        <v>1284</v>
      </c>
      <c r="H389" s="195" t="s">
        <v>695</v>
      </c>
      <c r="I389" s="370">
        <v>325000</v>
      </c>
      <c r="J389" s="355">
        <v>325000</v>
      </c>
      <c r="K389" s="406" t="s">
        <v>1282</v>
      </c>
    </row>
    <row r="390" spans="1:14" ht="22.5" customHeight="1" x14ac:dyDescent="0.25">
      <c r="A390" s="310">
        <v>15</v>
      </c>
      <c r="B390" s="147">
        <v>45185</v>
      </c>
      <c r="C390" s="61" t="s">
        <v>1285</v>
      </c>
      <c r="D390" s="200" t="s">
        <v>481</v>
      </c>
      <c r="E390" s="8">
        <v>1</v>
      </c>
      <c r="F390" s="8" t="s">
        <v>42</v>
      </c>
      <c r="G390" s="194" t="s">
        <v>1284</v>
      </c>
      <c r="H390" s="195" t="s">
        <v>695</v>
      </c>
      <c r="I390" s="355">
        <v>115000</v>
      </c>
      <c r="J390" s="355">
        <v>115000</v>
      </c>
      <c r="K390" s="406" t="s">
        <v>1282</v>
      </c>
    </row>
    <row r="391" spans="1:14" ht="22.5" customHeight="1" x14ac:dyDescent="0.25">
      <c r="A391" s="311">
        <v>16</v>
      </c>
      <c r="B391" s="147">
        <v>45188</v>
      </c>
      <c r="C391" s="61" t="s">
        <v>1374</v>
      </c>
      <c r="D391" s="200" t="s">
        <v>24</v>
      </c>
      <c r="E391" s="8">
        <v>1</v>
      </c>
      <c r="F391" s="8" t="s">
        <v>118</v>
      </c>
      <c r="G391" s="194" t="s">
        <v>1375</v>
      </c>
      <c r="H391" s="195" t="s">
        <v>695</v>
      </c>
      <c r="I391" s="355">
        <v>0</v>
      </c>
      <c r="J391" s="355">
        <v>0</v>
      </c>
      <c r="K391" s="405" t="s">
        <v>1376</v>
      </c>
    </row>
    <row r="392" spans="1:14" ht="22.5" customHeight="1" x14ac:dyDescent="0.25">
      <c r="A392" s="310">
        <v>17</v>
      </c>
      <c r="B392" s="147">
        <v>45191</v>
      </c>
      <c r="C392" s="58" t="s">
        <v>1484</v>
      </c>
      <c r="D392" s="89" t="s">
        <v>445</v>
      </c>
      <c r="E392" s="59">
        <v>1</v>
      </c>
      <c r="F392" s="59" t="s">
        <v>43</v>
      </c>
      <c r="G392" s="60" t="s">
        <v>1485</v>
      </c>
      <c r="H392" s="195" t="s">
        <v>695</v>
      </c>
      <c r="I392" s="350">
        <v>295000</v>
      </c>
      <c r="J392" s="350">
        <v>295000</v>
      </c>
      <c r="K392" s="404" t="s">
        <v>1486</v>
      </c>
    </row>
    <row r="393" spans="1:14" s="10" customFormat="1" ht="22.5" customHeight="1" x14ac:dyDescent="0.25">
      <c r="A393" s="311">
        <v>18</v>
      </c>
      <c r="B393" s="147">
        <v>45194</v>
      </c>
      <c r="C393" s="58" t="s">
        <v>1540</v>
      </c>
      <c r="D393" s="89" t="s">
        <v>491</v>
      </c>
      <c r="E393" s="8">
        <v>1</v>
      </c>
      <c r="F393" s="59" t="s">
        <v>42</v>
      </c>
      <c r="G393" s="60" t="s">
        <v>1541</v>
      </c>
      <c r="H393" s="195" t="s">
        <v>695</v>
      </c>
      <c r="I393" s="350">
        <v>125000</v>
      </c>
      <c r="J393" s="350">
        <v>125000</v>
      </c>
      <c r="K393" s="404" t="s">
        <v>1376</v>
      </c>
      <c r="L393" s="105"/>
    </row>
    <row r="394" spans="1:14" s="10" customFormat="1" ht="22.5" customHeight="1" x14ac:dyDescent="0.25">
      <c r="A394" s="310">
        <v>19</v>
      </c>
      <c r="B394" s="147">
        <v>45196</v>
      </c>
      <c r="C394" s="58" t="s">
        <v>1821</v>
      </c>
      <c r="D394" s="89" t="s">
        <v>1593</v>
      </c>
      <c r="E394" s="59">
        <v>2</v>
      </c>
      <c r="F394" s="142" t="s">
        <v>42</v>
      </c>
      <c r="G394" s="60" t="s">
        <v>1610</v>
      </c>
      <c r="H394" s="195" t="s">
        <v>695</v>
      </c>
      <c r="I394" s="350">
        <v>7300000</v>
      </c>
      <c r="J394" s="350">
        <v>14600000</v>
      </c>
      <c r="K394" s="404" t="s">
        <v>1611</v>
      </c>
      <c r="L394" s="82"/>
    </row>
    <row r="395" spans="1:14" s="10" customFormat="1" ht="22.5" customHeight="1" x14ac:dyDescent="0.25">
      <c r="A395" s="311">
        <v>20</v>
      </c>
      <c r="B395" s="147">
        <v>45196</v>
      </c>
      <c r="C395" s="58" t="s">
        <v>1613</v>
      </c>
      <c r="D395" s="63" t="s">
        <v>96</v>
      </c>
      <c r="E395" s="211">
        <v>1</v>
      </c>
      <c r="F395" s="211" t="s">
        <v>42</v>
      </c>
      <c r="G395" s="194" t="s">
        <v>1610</v>
      </c>
      <c r="H395" s="195" t="s">
        <v>695</v>
      </c>
      <c r="I395" s="350">
        <v>80000</v>
      </c>
      <c r="J395" s="350">
        <v>80000</v>
      </c>
      <c r="K395" s="404" t="s">
        <v>1611</v>
      </c>
      <c r="L395" s="82"/>
    </row>
    <row r="396" spans="1:14" s="1" customFormat="1" ht="22.5" customHeight="1" x14ac:dyDescent="0.25">
      <c r="A396" s="310">
        <v>21</v>
      </c>
      <c r="B396" s="147">
        <v>45176</v>
      </c>
      <c r="C396" s="58" t="s">
        <v>394</v>
      </c>
      <c r="D396" s="63" t="s">
        <v>395</v>
      </c>
      <c r="E396" s="59">
        <v>1</v>
      </c>
      <c r="F396" s="59" t="s">
        <v>42</v>
      </c>
      <c r="G396" s="60" t="s">
        <v>1008</v>
      </c>
      <c r="H396" s="195" t="s">
        <v>1812</v>
      </c>
      <c r="I396" s="350">
        <v>420000</v>
      </c>
      <c r="J396" s="350">
        <f t="shared" ref="J396" si="1">I396*E396</f>
        <v>420000</v>
      </c>
      <c r="K396" s="404" t="s">
        <v>1009</v>
      </c>
      <c r="L396" s="52"/>
      <c r="M396" s="52"/>
      <c r="N396" s="52"/>
    </row>
    <row r="397" spans="1:14" s="1" customFormat="1" ht="22.5" customHeight="1" x14ac:dyDescent="0.25">
      <c r="A397" s="311">
        <v>22</v>
      </c>
      <c r="B397" s="147">
        <v>45182</v>
      </c>
      <c r="C397" s="58" t="s">
        <v>394</v>
      </c>
      <c r="D397" s="63" t="s">
        <v>395</v>
      </c>
      <c r="E397" s="59">
        <v>1</v>
      </c>
      <c r="F397" s="59" t="s">
        <v>42</v>
      </c>
      <c r="G397" s="60" t="s">
        <v>1170</v>
      </c>
      <c r="H397" s="195" t="s">
        <v>1813</v>
      </c>
      <c r="I397" s="350">
        <v>420000</v>
      </c>
      <c r="J397" s="350">
        <v>420000</v>
      </c>
      <c r="K397" s="404" t="s">
        <v>1171</v>
      </c>
      <c r="L397" s="52"/>
      <c r="M397" s="52"/>
      <c r="N397" s="52"/>
    </row>
    <row r="398" spans="1:14" s="10" customFormat="1" ht="22.5" customHeight="1" x14ac:dyDescent="0.25">
      <c r="A398" s="310">
        <v>23</v>
      </c>
      <c r="B398" s="147">
        <v>45196</v>
      </c>
      <c r="C398" s="57" t="s">
        <v>388</v>
      </c>
      <c r="D398" s="89" t="s">
        <v>389</v>
      </c>
      <c r="E398" s="59">
        <v>1</v>
      </c>
      <c r="F398" s="59" t="s">
        <v>42</v>
      </c>
      <c r="G398" s="60" t="s">
        <v>1612</v>
      </c>
      <c r="H398" s="195" t="s">
        <v>1813</v>
      </c>
      <c r="I398" s="350">
        <v>117000</v>
      </c>
      <c r="J398" s="350">
        <v>117000</v>
      </c>
      <c r="K398" s="404" t="s">
        <v>1611</v>
      </c>
      <c r="L398" s="82"/>
    </row>
    <row r="399" spans="1:14" s="1" customFormat="1" ht="22.5" customHeight="1" x14ac:dyDescent="0.25">
      <c r="A399" s="311">
        <v>24</v>
      </c>
      <c r="B399" s="147">
        <v>45196</v>
      </c>
      <c r="C399" s="58" t="s">
        <v>390</v>
      </c>
      <c r="D399" s="89" t="s">
        <v>391</v>
      </c>
      <c r="E399" s="59">
        <v>1</v>
      </c>
      <c r="F399" s="59" t="s">
        <v>42</v>
      </c>
      <c r="G399" s="60" t="s">
        <v>1612</v>
      </c>
      <c r="H399" s="195" t="s">
        <v>1813</v>
      </c>
      <c r="I399" s="350">
        <v>136500</v>
      </c>
      <c r="J399" s="350">
        <v>136500</v>
      </c>
      <c r="K399" s="404" t="s">
        <v>1611</v>
      </c>
      <c r="L399" s="52"/>
      <c r="M399" s="52"/>
      <c r="N399" s="52"/>
    </row>
    <row r="400" spans="1:14" s="1" customFormat="1" ht="22.5" customHeight="1" x14ac:dyDescent="0.25">
      <c r="A400" s="310">
        <v>25</v>
      </c>
      <c r="B400" s="147">
        <v>45176</v>
      </c>
      <c r="C400" s="58" t="s">
        <v>23</v>
      </c>
      <c r="D400" s="63" t="s">
        <v>24</v>
      </c>
      <c r="E400" s="59">
        <v>1</v>
      </c>
      <c r="F400" s="142" t="s">
        <v>47</v>
      </c>
      <c r="G400" s="109" t="s">
        <v>979</v>
      </c>
      <c r="H400" s="195" t="s">
        <v>1814</v>
      </c>
      <c r="I400" s="350">
        <v>75000</v>
      </c>
      <c r="J400" s="350">
        <v>75000</v>
      </c>
      <c r="K400" s="401"/>
      <c r="L400" s="52"/>
      <c r="M400" s="52"/>
      <c r="N400" s="52"/>
    </row>
    <row r="401" spans="1:23" s="1" customFormat="1" ht="22.5" customHeight="1" x14ac:dyDescent="0.25">
      <c r="A401" s="311">
        <v>26</v>
      </c>
      <c r="B401" s="147">
        <v>45176</v>
      </c>
      <c r="C401" s="58" t="s">
        <v>119</v>
      </c>
      <c r="D401" s="63" t="s">
        <v>24</v>
      </c>
      <c r="E401" s="59">
        <v>40</v>
      </c>
      <c r="F401" s="59" t="s">
        <v>42</v>
      </c>
      <c r="G401" s="109" t="s">
        <v>979</v>
      </c>
      <c r="H401" s="195" t="s">
        <v>1814</v>
      </c>
      <c r="I401" s="350">
        <v>1565</v>
      </c>
      <c r="J401" s="350">
        <v>62600</v>
      </c>
      <c r="K401" s="401"/>
      <c r="L401" s="52"/>
      <c r="M401" s="52"/>
      <c r="N401" s="52"/>
    </row>
    <row r="402" spans="1:23" s="1" customFormat="1" ht="22.5" customHeight="1" x14ac:dyDescent="0.25">
      <c r="A402" s="310">
        <v>27</v>
      </c>
      <c r="B402" s="147">
        <v>45177</v>
      </c>
      <c r="C402" s="58" t="s">
        <v>23</v>
      </c>
      <c r="D402" s="63" t="s">
        <v>24</v>
      </c>
      <c r="E402" s="59">
        <v>1</v>
      </c>
      <c r="F402" s="142" t="s">
        <v>47</v>
      </c>
      <c r="G402" s="60" t="s">
        <v>979</v>
      </c>
      <c r="H402" s="195" t="s">
        <v>1814</v>
      </c>
      <c r="I402" s="350">
        <v>75000</v>
      </c>
      <c r="J402" s="350">
        <v>75000</v>
      </c>
      <c r="K402" s="401"/>
      <c r="L402" s="52"/>
      <c r="M402" s="52"/>
      <c r="N402" s="52"/>
    </row>
    <row r="403" spans="1:23" s="1" customFormat="1" ht="22.5" customHeight="1" x14ac:dyDescent="0.25">
      <c r="A403" s="311">
        <v>28</v>
      </c>
      <c r="B403" s="147">
        <v>45177</v>
      </c>
      <c r="C403" s="58" t="s">
        <v>119</v>
      </c>
      <c r="D403" s="63" t="s">
        <v>24</v>
      </c>
      <c r="E403" s="59">
        <v>40</v>
      </c>
      <c r="F403" s="59" t="s">
        <v>42</v>
      </c>
      <c r="G403" s="60" t="s">
        <v>979</v>
      </c>
      <c r="H403" s="195" t="s">
        <v>1814</v>
      </c>
      <c r="I403" s="350">
        <v>1565</v>
      </c>
      <c r="J403" s="350">
        <v>62600</v>
      </c>
      <c r="K403" s="401"/>
      <c r="L403" s="52"/>
      <c r="M403" s="52"/>
      <c r="N403" s="52"/>
    </row>
    <row r="404" spans="1:23" s="1" customFormat="1" ht="22.5" customHeight="1" x14ac:dyDescent="0.25">
      <c r="A404" s="310">
        <v>29</v>
      </c>
      <c r="B404" s="147">
        <v>45178</v>
      </c>
      <c r="C404" s="58" t="s">
        <v>119</v>
      </c>
      <c r="D404" s="63" t="s">
        <v>24</v>
      </c>
      <c r="E404" s="59">
        <v>43</v>
      </c>
      <c r="F404" s="59" t="s">
        <v>42</v>
      </c>
      <c r="G404" s="60" t="s">
        <v>979</v>
      </c>
      <c r="H404" s="195" t="s">
        <v>1814</v>
      </c>
      <c r="I404" s="350">
        <v>1565</v>
      </c>
      <c r="J404" s="350">
        <v>67295</v>
      </c>
      <c r="K404" s="401"/>
      <c r="L404" s="52"/>
      <c r="M404" s="52"/>
      <c r="N404" s="52"/>
    </row>
    <row r="405" spans="1:23" s="1" customFormat="1" ht="22.5" customHeight="1" x14ac:dyDescent="0.25">
      <c r="A405" s="311">
        <v>30</v>
      </c>
      <c r="B405" s="147">
        <v>45178</v>
      </c>
      <c r="C405" s="58" t="s">
        <v>23</v>
      </c>
      <c r="D405" s="63" t="s">
        <v>24</v>
      </c>
      <c r="E405" s="59">
        <v>1</v>
      </c>
      <c r="F405" s="142" t="s">
        <v>47</v>
      </c>
      <c r="G405" s="60" t="s">
        <v>979</v>
      </c>
      <c r="H405" s="195" t="s">
        <v>1814</v>
      </c>
      <c r="I405" s="350">
        <v>75000</v>
      </c>
      <c r="J405" s="350">
        <v>75000</v>
      </c>
      <c r="K405" s="401"/>
      <c r="L405" s="52"/>
      <c r="M405" s="52"/>
      <c r="N405" s="52"/>
    </row>
    <row r="406" spans="1:23" s="1" customFormat="1" ht="22.5" customHeight="1" x14ac:dyDescent="0.25">
      <c r="A406" s="310">
        <v>31</v>
      </c>
      <c r="B406" s="147">
        <v>45176</v>
      </c>
      <c r="C406" s="58" t="s">
        <v>1010</v>
      </c>
      <c r="D406" s="63" t="s">
        <v>60</v>
      </c>
      <c r="E406" s="59">
        <v>1</v>
      </c>
      <c r="F406" s="59" t="s">
        <v>42</v>
      </c>
      <c r="G406" s="60" t="s">
        <v>1810</v>
      </c>
      <c r="H406" s="195" t="s">
        <v>1815</v>
      </c>
      <c r="I406" s="350">
        <v>325000</v>
      </c>
      <c r="J406" s="350">
        <f t="shared" ref="J406:J407" si="2">I406*E406</f>
        <v>325000</v>
      </c>
      <c r="K406" s="404" t="s">
        <v>1009</v>
      </c>
      <c r="L406" s="52"/>
      <c r="M406" s="52"/>
      <c r="N406" s="52"/>
    </row>
    <row r="407" spans="1:23" s="1" customFormat="1" ht="22.5" customHeight="1" x14ac:dyDescent="0.25">
      <c r="A407" s="311">
        <v>32</v>
      </c>
      <c r="B407" s="147">
        <v>45176</v>
      </c>
      <c r="C407" s="58" t="s">
        <v>1010</v>
      </c>
      <c r="D407" s="63" t="s">
        <v>60</v>
      </c>
      <c r="E407" s="59">
        <v>1</v>
      </c>
      <c r="F407" s="59" t="s">
        <v>42</v>
      </c>
      <c r="G407" s="60" t="s">
        <v>1811</v>
      </c>
      <c r="H407" s="195" t="s">
        <v>1816</v>
      </c>
      <c r="I407" s="350">
        <v>325000</v>
      </c>
      <c r="J407" s="350">
        <f t="shared" si="2"/>
        <v>325000</v>
      </c>
      <c r="K407" s="404" t="s">
        <v>1009</v>
      </c>
      <c r="L407" s="52"/>
      <c r="M407" s="52"/>
      <c r="N407" s="52"/>
    </row>
    <row r="408" spans="1:23" ht="22.5" customHeight="1" x14ac:dyDescent="0.25">
      <c r="A408" s="378"/>
      <c r="B408" s="539"/>
      <c r="C408" s="387"/>
      <c r="D408" s="387"/>
      <c r="E408" s="381"/>
      <c r="F408" s="381"/>
      <c r="G408" s="383"/>
      <c r="H408" s="384"/>
      <c r="I408" s="554"/>
      <c r="J408" s="554"/>
      <c r="K408" s="385">
        <f>SUM(J376:J407)</f>
        <v>33751425</v>
      </c>
      <c r="L408" s="435" t="s">
        <v>2278</v>
      </c>
      <c r="M408" s="2"/>
      <c r="N408" s="2"/>
    </row>
    <row r="409" spans="1:23" ht="22.5" customHeight="1" x14ac:dyDescent="0.25">
      <c r="A409" s="544">
        <v>1</v>
      </c>
      <c r="B409" s="479">
        <v>45178</v>
      </c>
      <c r="C409" s="480" t="s">
        <v>245</v>
      </c>
      <c r="D409" s="481" t="s">
        <v>246</v>
      </c>
      <c r="E409" s="482">
        <v>30</v>
      </c>
      <c r="F409" s="497" t="s">
        <v>45</v>
      </c>
      <c r="G409" s="487" t="s">
        <v>2074</v>
      </c>
      <c r="H409" s="487">
        <v>5</v>
      </c>
      <c r="I409" s="500">
        <v>148000</v>
      </c>
      <c r="J409" s="559">
        <f t="shared" ref="J409:J411" si="3">E409*I409</f>
        <v>4440000</v>
      </c>
      <c r="K409" s="523" t="s">
        <v>504</v>
      </c>
      <c r="L409" s="300"/>
      <c r="M409" s="2"/>
      <c r="N409" s="2"/>
    </row>
    <row r="410" spans="1:23" ht="22.5" customHeight="1" x14ac:dyDescent="0.25">
      <c r="A410" s="544">
        <v>2</v>
      </c>
      <c r="B410" s="479">
        <v>45196</v>
      </c>
      <c r="C410" s="495" t="s">
        <v>1619</v>
      </c>
      <c r="D410" s="516" t="s">
        <v>489</v>
      </c>
      <c r="E410" s="487">
        <v>1</v>
      </c>
      <c r="F410" s="482" t="s">
        <v>42</v>
      </c>
      <c r="G410" s="483" t="s">
        <v>1620</v>
      </c>
      <c r="H410" s="487">
        <v>5</v>
      </c>
      <c r="I410" s="484">
        <v>157000</v>
      </c>
      <c r="J410" s="559">
        <f t="shared" si="3"/>
        <v>157000</v>
      </c>
      <c r="K410" s="523" t="s">
        <v>504</v>
      </c>
      <c r="M410" s="143"/>
      <c r="N410" s="2"/>
    </row>
    <row r="411" spans="1:23" ht="22.5" customHeight="1" x14ac:dyDescent="0.25">
      <c r="A411" s="544">
        <v>3</v>
      </c>
      <c r="B411" s="490">
        <v>45199</v>
      </c>
      <c r="C411" s="491" t="s">
        <v>2078</v>
      </c>
      <c r="D411" s="480"/>
      <c r="E411" s="482">
        <v>2</v>
      </c>
      <c r="F411" s="482" t="s">
        <v>44</v>
      </c>
      <c r="G411" s="492" t="s">
        <v>2079</v>
      </c>
      <c r="H411" s="492">
        <v>5</v>
      </c>
      <c r="I411" s="560">
        <v>475000</v>
      </c>
      <c r="J411" s="561">
        <f t="shared" si="3"/>
        <v>950000</v>
      </c>
      <c r="K411" s="523" t="s">
        <v>504</v>
      </c>
      <c r="M411" s="143"/>
      <c r="N411" s="2"/>
    </row>
    <row r="412" spans="1:23" s="607" customFormat="1" ht="22.5" customHeight="1" x14ac:dyDescent="0.25">
      <c r="A412" s="544">
        <v>4</v>
      </c>
      <c r="B412" s="601">
        <v>45170</v>
      </c>
      <c r="C412" s="653" t="s">
        <v>2297</v>
      </c>
      <c r="D412" s="653"/>
      <c r="E412" s="654">
        <v>15</v>
      </c>
      <c r="F412" s="609" t="s">
        <v>309</v>
      </c>
      <c r="G412" s="655" t="s">
        <v>2264</v>
      </c>
      <c r="H412" s="609">
        <v>5</v>
      </c>
      <c r="I412" s="605">
        <v>30400</v>
      </c>
      <c r="J412" s="605">
        <f t="shared" ref="J412:J427" si="4">I412*E412</f>
        <v>456000</v>
      </c>
      <c r="K412" s="610" t="s">
        <v>511</v>
      </c>
      <c r="L412" s="82"/>
      <c r="M412" s="143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s="607" customFormat="1" ht="22.5" customHeight="1" x14ac:dyDescent="0.25">
      <c r="A413" s="544">
        <v>5</v>
      </c>
      <c r="B413" s="601">
        <v>45173</v>
      </c>
      <c r="C413" s="653" t="s">
        <v>2298</v>
      </c>
      <c r="D413" s="653"/>
      <c r="E413" s="654">
        <v>4</v>
      </c>
      <c r="F413" s="609" t="s">
        <v>309</v>
      </c>
      <c r="G413" s="655" t="s">
        <v>2264</v>
      </c>
      <c r="H413" s="609">
        <v>5</v>
      </c>
      <c r="I413" s="605">
        <v>32300</v>
      </c>
      <c r="J413" s="605">
        <f t="shared" si="4"/>
        <v>129200</v>
      </c>
      <c r="K413" s="610" t="s">
        <v>511</v>
      </c>
      <c r="L413" s="82"/>
      <c r="M413" s="143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s="607" customFormat="1" ht="22.5" customHeight="1" x14ac:dyDescent="0.25">
      <c r="A414" s="544">
        <v>6</v>
      </c>
      <c r="B414" s="601">
        <v>45174</v>
      </c>
      <c r="C414" s="653" t="s">
        <v>2298</v>
      </c>
      <c r="D414" s="653"/>
      <c r="E414" s="654">
        <v>3.5</v>
      </c>
      <c r="F414" s="609" t="s">
        <v>309</v>
      </c>
      <c r="G414" s="655" t="s">
        <v>2264</v>
      </c>
      <c r="H414" s="609">
        <v>5</v>
      </c>
      <c r="I414" s="605">
        <v>32300</v>
      </c>
      <c r="J414" s="605">
        <f t="shared" si="4"/>
        <v>113050</v>
      </c>
      <c r="K414" s="610" t="s">
        <v>511</v>
      </c>
      <c r="L414" s="82"/>
      <c r="M414" s="143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s="607" customFormat="1" ht="22.5" customHeight="1" x14ac:dyDescent="0.25">
      <c r="A415" s="544">
        <v>7</v>
      </c>
      <c r="B415" s="601">
        <v>45175</v>
      </c>
      <c r="C415" s="653" t="s">
        <v>2298</v>
      </c>
      <c r="D415" s="653"/>
      <c r="E415" s="654">
        <v>3.5</v>
      </c>
      <c r="F415" s="609" t="s">
        <v>309</v>
      </c>
      <c r="G415" s="655" t="s">
        <v>2264</v>
      </c>
      <c r="H415" s="609">
        <v>5</v>
      </c>
      <c r="I415" s="605">
        <v>32300</v>
      </c>
      <c r="J415" s="605">
        <f t="shared" si="4"/>
        <v>113050</v>
      </c>
      <c r="K415" s="610" t="s">
        <v>511</v>
      </c>
      <c r="L415" s="82"/>
      <c r="M415" s="143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s="607" customFormat="1" ht="22.5" customHeight="1" x14ac:dyDescent="0.25">
      <c r="A416" s="544">
        <v>8</v>
      </c>
      <c r="B416" s="601">
        <v>45178</v>
      </c>
      <c r="C416" s="653" t="s">
        <v>2261</v>
      </c>
      <c r="D416" s="653"/>
      <c r="E416" s="609">
        <v>60</v>
      </c>
      <c r="F416" s="609" t="s">
        <v>309</v>
      </c>
      <c r="G416" s="655" t="s">
        <v>2264</v>
      </c>
      <c r="H416" s="609">
        <v>5</v>
      </c>
      <c r="I416" s="605">
        <v>13048</v>
      </c>
      <c r="J416" s="605">
        <f t="shared" si="4"/>
        <v>782880</v>
      </c>
      <c r="K416" s="610" t="s">
        <v>511</v>
      </c>
      <c r="L416" s="82"/>
      <c r="M416" s="143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s="607" customFormat="1" ht="22.5" customHeight="1" x14ac:dyDescent="0.25">
      <c r="A417" s="544">
        <v>9</v>
      </c>
      <c r="B417" s="601">
        <v>45180</v>
      </c>
      <c r="C417" s="653" t="s">
        <v>2298</v>
      </c>
      <c r="D417" s="653"/>
      <c r="E417" s="654">
        <v>4</v>
      </c>
      <c r="F417" s="609" t="s">
        <v>309</v>
      </c>
      <c r="G417" s="655" t="s">
        <v>2264</v>
      </c>
      <c r="H417" s="609">
        <v>5</v>
      </c>
      <c r="I417" s="605">
        <v>32300</v>
      </c>
      <c r="J417" s="605">
        <f t="shared" si="4"/>
        <v>129200</v>
      </c>
      <c r="K417" s="610" t="s">
        <v>511</v>
      </c>
      <c r="L417" s="82"/>
      <c r="M417" s="143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s="607" customFormat="1" ht="22.5" customHeight="1" x14ac:dyDescent="0.25">
      <c r="A418" s="544">
        <v>10</v>
      </c>
      <c r="B418" s="601">
        <v>45181</v>
      </c>
      <c r="C418" s="653" t="s">
        <v>2297</v>
      </c>
      <c r="D418" s="653"/>
      <c r="E418" s="654">
        <v>10</v>
      </c>
      <c r="F418" s="609" t="s">
        <v>309</v>
      </c>
      <c r="G418" s="655" t="s">
        <v>2265</v>
      </c>
      <c r="H418" s="609">
        <v>5</v>
      </c>
      <c r="I418" s="605">
        <v>30400</v>
      </c>
      <c r="J418" s="605">
        <f t="shared" si="4"/>
        <v>304000</v>
      </c>
      <c r="K418" s="610" t="s">
        <v>511</v>
      </c>
      <c r="L418" s="82"/>
      <c r="M418" s="143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s="607" customFormat="1" ht="22.5" customHeight="1" x14ac:dyDescent="0.25">
      <c r="A419" s="544">
        <v>11</v>
      </c>
      <c r="B419" s="601">
        <v>45182</v>
      </c>
      <c r="C419" s="653" t="s">
        <v>2298</v>
      </c>
      <c r="D419" s="653"/>
      <c r="E419" s="654">
        <v>3</v>
      </c>
      <c r="F419" s="609" t="s">
        <v>309</v>
      </c>
      <c r="G419" s="655" t="s">
        <v>2264</v>
      </c>
      <c r="H419" s="609">
        <v>5</v>
      </c>
      <c r="I419" s="605">
        <v>32300</v>
      </c>
      <c r="J419" s="605">
        <f t="shared" si="4"/>
        <v>96900</v>
      </c>
      <c r="K419" s="610" t="s">
        <v>511</v>
      </c>
      <c r="L419" s="82"/>
      <c r="M419" s="143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s="607" customFormat="1" ht="22.5" customHeight="1" x14ac:dyDescent="0.25">
      <c r="A420" s="544">
        <v>12</v>
      </c>
      <c r="B420" s="601">
        <v>45182</v>
      </c>
      <c r="C420" s="653" t="s">
        <v>2261</v>
      </c>
      <c r="D420" s="653"/>
      <c r="E420" s="609">
        <v>60</v>
      </c>
      <c r="F420" s="609" t="s">
        <v>309</v>
      </c>
      <c r="G420" s="655" t="s">
        <v>2264</v>
      </c>
      <c r="H420" s="609">
        <v>5</v>
      </c>
      <c r="I420" s="605">
        <v>13500</v>
      </c>
      <c r="J420" s="605">
        <f t="shared" si="4"/>
        <v>810000</v>
      </c>
      <c r="K420" s="610" t="s">
        <v>511</v>
      </c>
      <c r="L420" s="82"/>
      <c r="M420" s="143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s="607" customFormat="1" ht="22.5" customHeight="1" x14ac:dyDescent="0.25">
      <c r="A421" s="544">
        <v>13</v>
      </c>
      <c r="B421" s="601">
        <v>45183</v>
      </c>
      <c r="C421" s="653" t="s">
        <v>2297</v>
      </c>
      <c r="D421" s="653"/>
      <c r="E421" s="654">
        <v>10</v>
      </c>
      <c r="F421" s="609" t="s">
        <v>309</v>
      </c>
      <c r="G421" s="655" t="s">
        <v>2264</v>
      </c>
      <c r="H421" s="609">
        <v>5</v>
      </c>
      <c r="I421" s="605">
        <v>30400</v>
      </c>
      <c r="J421" s="605">
        <f t="shared" si="4"/>
        <v>304000</v>
      </c>
      <c r="K421" s="610" t="s">
        <v>511</v>
      </c>
      <c r="L421" s="82"/>
      <c r="M421" s="143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s="607" customFormat="1" ht="22.5" customHeight="1" x14ac:dyDescent="0.25">
      <c r="A422" s="544">
        <v>14</v>
      </c>
      <c r="B422" s="601">
        <v>45183</v>
      </c>
      <c r="C422" s="653" t="s">
        <v>2298</v>
      </c>
      <c r="D422" s="653"/>
      <c r="E422" s="654">
        <v>3</v>
      </c>
      <c r="F422" s="609" t="s">
        <v>309</v>
      </c>
      <c r="G422" s="655" t="s">
        <v>2264</v>
      </c>
      <c r="H422" s="609">
        <v>5</v>
      </c>
      <c r="I422" s="605">
        <v>32300</v>
      </c>
      <c r="J422" s="605">
        <f t="shared" si="4"/>
        <v>96900</v>
      </c>
      <c r="K422" s="610" t="s">
        <v>511</v>
      </c>
      <c r="L422" s="82"/>
      <c r="M422" s="143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s="607" customFormat="1" ht="22.5" customHeight="1" x14ac:dyDescent="0.25">
      <c r="A423" s="544">
        <v>15</v>
      </c>
      <c r="B423" s="601">
        <v>45185</v>
      </c>
      <c r="C423" s="653" t="s">
        <v>2298</v>
      </c>
      <c r="D423" s="653"/>
      <c r="E423" s="654">
        <v>4</v>
      </c>
      <c r="F423" s="609" t="s">
        <v>309</v>
      </c>
      <c r="G423" s="655" t="s">
        <v>2264</v>
      </c>
      <c r="H423" s="609">
        <v>5</v>
      </c>
      <c r="I423" s="605">
        <v>32300</v>
      </c>
      <c r="J423" s="605">
        <f t="shared" si="4"/>
        <v>129200</v>
      </c>
      <c r="K423" s="610" t="s">
        <v>511</v>
      </c>
      <c r="L423" s="82"/>
      <c r="M423" s="143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s="607" customFormat="1" ht="22.5" customHeight="1" x14ac:dyDescent="0.25">
      <c r="A424" s="544">
        <v>16</v>
      </c>
      <c r="B424" s="601">
        <v>45191</v>
      </c>
      <c r="C424" s="653" t="s">
        <v>2261</v>
      </c>
      <c r="D424" s="653"/>
      <c r="E424" s="609">
        <v>15</v>
      </c>
      <c r="F424" s="609" t="s">
        <v>309</v>
      </c>
      <c r="G424" s="655" t="s">
        <v>2266</v>
      </c>
      <c r="H424" s="609">
        <v>5</v>
      </c>
      <c r="I424" s="605">
        <v>13650</v>
      </c>
      <c r="J424" s="605">
        <f t="shared" si="4"/>
        <v>204750</v>
      </c>
      <c r="K424" s="610" t="s">
        <v>511</v>
      </c>
      <c r="L424" s="82"/>
      <c r="M424" s="143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s="607" customFormat="1" ht="22.5" customHeight="1" x14ac:dyDescent="0.25">
      <c r="A425" s="544">
        <v>17</v>
      </c>
      <c r="B425" s="601">
        <v>45196</v>
      </c>
      <c r="C425" s="653" t="s">
        <v>2261</v>
      </c>
      <c r="D425" s="653"/>
      <c r="E425" s="609">
        <v>141</v>
      </c>
      <c r="F425" s="609" t="s">
        <v>309</v>
      </c>
      <c r="G425" s="655" t="s">
        <v>2299</v>
      </c>
      <c r="H425" s="609">
        <v>5</v>
      </c>
      <c r="I425" s="605">
        <v>13650</v>
      </c>
      <c r="J425" s="605">
        <f t="shared" si="4"/>
        <v>1924650</v>
      </c>
      <c r="K425" s="610" t="s">
        <v>511</v>
      </c>
      <c r="L425" s="82"/>
      <c r="M425" s="143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s="607" customFormat="1" ht="22.5" customHeight="1" x14ac:dyDescent="0.25">
      <c r="A426" s="544"/>
      <c r="B426" s="601">
        <v>45197</v>
      </c>
      <c r="C426" s="653" t="s">
        <v>2298</v>
      </c>
      <c r="D426" s="653"/>
      <c r="E426" s="654">
        <v>2</v>
      </c>
      <c r="F426" s="609" t="s">
        <v>309</v>
      </c>
      <c r="G426" s="655" t="s">
        <v>2266</v>
      </c>
      <c r="H426" s="609">
        <v>5</v>
      </c>
      <c r="I426" s="605">
        <v>32300</v>
      </c>
      <c r="J426" s="605">
        <f t="shared" si="4"/>
        <v>64600</v>
      </c>
      <c r="K426" s="610" t="s">
        <v>511</v>
      </c>
      <c r="L426" s="82"/>
      <c r="M426" s="143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s="607" customFormat="1" ht="22.5" customHeight="1" x14ac:dyDescent="0.25">
      <c r="A427" s="544"/>
      <c r="B427" s="601">
        <v>45199</v>
      </c>
      <c r="C427" s="653" t="s">
        <v>2298</v>
      </c>
      <c r="D427" s="653"/>
      <c r="E427" s="654">
        <v>1.5</v>
      </c>
      <c r="F427" s="609" t="s">
        <v>309</v>
      </c>
      <c r="G427" s="655" t="s">
        <v>2266</v>
      </c>
      <c r="H427" s="609">
        <v>5</v>
      </c>
      <c r="I427" s="605">
        <v>32300</v>
      </c>
      <c r="J427" s="605">
        <f t="shared" si="4"/>
        <v>48450</v>
      </c>
      <c r="K427" s="610" t="s">
        <v>511</v>
      </c>
      <c r="L427" s="149">
        <f>SUM(J409:J427)</f>
        <v>11253830</v>
      </c>
      <c r="M427" s="435" t="s">
        <v>2273</v>
      </c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22.5" customHeight="1" x14ac:dyDescent="0.25">
      <c r="A428" s="544">
        <v>20</v>
      </c>
      <c r="B428" s="147">
        <v>45191</v>
      </c>
      <c r="C428" s="58" t="s">
        <v>23</v>
      </c>
      <c r="D428" s="89" t="s">
        <v>24</v>
      </c>
      <c r="E428" s="59">
        <v>2</v>
      </c>
      <c r="F428" s="142" t="s">
        <v>47</v>
      </c>
      <c r="G428" s="60" t="s">
        <v>1880</v>
      </c>
      <c r="H428" s="8">
        <v>5</v>
      </c>
      <c r="I428" s="350">
        <v>75000</v>
      </c>
      <c r="J428" s="350">
        <v>150000</v>
      </c>
      <c r="K428" s="402" t="s">
        <v>1488</v>
      </c>
      <c r="M428" s="143"/>
      <c r="N428" s="2"/>
    </row>
    <row r="429" spans="1:23" ht="22.5" customHeight="1" x14ac:dyDescent="0.25">
      <c r="A429" s="544">
        <v>21</v>
      </c>
      <c r="B429" s="147">
        <v>45191</v>
      </c>
      <c r="C429" s="58" t="s">
        <v>529</v>
      </c>
      <c r="D429" s="63" t="s">
        <v>24</v>
      </c>
      <c r="E429" s="59">
        <v>2</v>
      </c>
      <c r="F429" s="142" t="s">
        <v>42</v>
      </c>
      <c r="G429" s="60" t="s">
        <v>1880</v>
      </c>
      <c r="H429" s="8">
        <v>5</v>
      </c>
      <c r="I429" s="350">
        <v>2625</v>
      </c>
      <c r="J429" s="350">
        <v>5250</v>
      </c>
      <c r="K429" s="402" t="s">
        <v>1488</v>
      </c>
      <c r="M429" s="143"/>
      <c r="N429" s="2"/>
    </row>
    <row r="430" spans="1:23" ht="22.5" customHeight="1" x14ac:dyDescent="0.25">
      <c r="A430" s="544">
        <v>22</v>
      </c>
      <c r="B430" s="147">
        <v>45192</v>
      </c>
      <c r="C430" s="58" t="s">
        <v>529</v>
      </c>
      <c r="D430" s="63" t="s">
        <v>24</v>
      </c>
      <c r="E430" s="59">
        <v>3</v>
      </c>
      <c r="F430" s="142" t="s">
        <v>42</v>
      </c>
      <c r="G430" s="60" t="s">
        <v>1880</v>
      </c>
      <c r="H430" s="8">
        <v>5</v>
      </c>
      <c r="I430" s="350">
        <v>2625</v>
      </c>
      <c r="J430" s="350">
        <v>7875</v>
      </c>
      <c r="K430" s="402" t="s">
        <v>1488</v>
      </c>
      <c r="M430" s="143"/>
      <c r="N430" s="2"/>
    </row>
    <row r="431" spans="1:23" ht="22.5" customHeight="1" x14ac:dyDescent="0.25">
      <c r="A431" s="544">
        <v>23</v>
      </c>
      <c r="B431" s="147">
        <v>45192</v>
      </c>
      <c r="C431" s="58" t="s">
        <v>23</v>
      </c>
      <c r="D431" s="89" t="s">
        <v>24</v>
      </c>
      <c r="E431" s="59">
        <v>1</v>
      </c>
      <c r="F431" s="142" t="s">
        <v>47</v>
      </c>
      <c r="G431" s="60" t="s">
        <v>1880</v>
      </c>
      <c r="H431" s="8">
        <v>5</v>
      </c>
      <c r="I431" s="350">
        <v>75000</v>
      </c>
      <c r="J431" s="350">
        <v>75000</v>
      </c>
      <c r="K431" s="402" t="s">
        <v>1488</v>
      </c>
      <c r="M431" s="143"/>
      <c r="N431" s="2"/>
    </row>
    <row r="432" spans="1:23" ht="22.5" customHeight="1" x14ac:dyDescent="0.25">
      <c r="A432" s="544">
        <v>24</v>
      </c>
      <c r="B432" s="147">
        <v>45196</v>
      </c>
      <c r="C432" s="58" t="s">
        <v>1872</v>
      </c>
      <c r="D432" s="58" t="s">
        <v>1873</v>
      </c>
      <c r="E432" s="59">
        <v>30</v>
      </c>
      <c r="F432" s="59" t="s">
        <v>42</v>
      </c>
      <c r="G432" s="203" t="s">
        <v>1615</v>
      </c>
      <c r="H432" s="8">
        <v>5</v>
      </c>
      <c r="I432" s="376">
        <v>3990</v>
      </c>
      <c r="J432" s="33">
        <v>119700</v>
      </c>
      <c r="K432" s="403"/>
      <c r="M432" s="143"/>
      <c r="N432" s="2"/>
    </row>
    <row r="433" spans="1:14" ht="22.5" customHeight="1" x14ac:dyDescent="0.25">
      <c r="A433" s="544">
        <v>25</v>
      </c>
      <c r="B433" s="147">
        <v>45196</v>
      </c>
      <c r="C433" s="58" t="s">
        <v>1874</v>
      </c>
      <c r="D433" s="58" t="s">
        <v>1873</v>
      </c>
      <c r="E433" s="101" t="s">
        <v>1875</v>
      </c>
      <c r="F433" s="59" t="s">
        <v>42</v>
      </c>
      <c r="G433" s="203" t="s">
        <v>1615</v>
      </c>
      <c r="H433" s="8">
        <v>5</v>
      </c>
      <c r="I433" s="377">
        <v>1000</v>
      </c>
      <c r="J433" s="33">
        <v>30000</v>
      </c>
      <c r="K433" s="403"/>
      <c r="M433" s="143"/>
      <c r="N433" s="2"/>
    </row>
    <row r="434" spans="1:14" ht="22.5" customHeight="1" x14ac:dyDescent="0.25">
      <c r="A434" s="544">
        <v>26</v>
      </c>
      <c r="B434" s="147">
        <v>45196</v>
      </c>
      <c r="C434" s="62" t="s">
        <v>1876</v>
      </c>
      <c r="D434" s="58" t="s">
        <v>1873</v>
      </c>
      <c r="E434" s="59">
        <v>30</v>
      </c>
      <c r="F434" s="59" t="s">
        <v>42</v>
      </c>
      <c r="G434" s="203" t="s">
        <v>1615</v>
      </c>
      <c r="H434" s="8">
        <v>5</v>
      </c>
      <c r="I434" s="376">
        <v>500</v>
      </c>
      <c r="J434" s="33">
        <v>15000</v>
      </c>
      <c r="K434" s="403"/>
      <c r="M434" s="143"/>
      <c r="N434" s="2"/>
    </row>
    <row r="435" spans="1:14" ht="22.5" customHeight="1" x14ac:dyDescent="0.25">
      <c r="A435" s="544">
        <v>27</v>
      </c>
      <c r="B435" s="147">
        <v>45196</v>
      </c>
      <c r="C435" s="57" t="s">
        <v>1877</v>
      </c>
      <c r="D435" s="58" t="s">
        <v>1873</v>
      </c>
      <c r="E435" s="59">
        <v>1</v>
      </c>
      <c r="F435" s="80" t="s">
        <v>42</v>
      </c>
      <c r="G435" s="203" t="s">
        <v>1878</v>
      </c>
      <c r="H435" s="8">
        <v>5</v>
      </c>
      <c r="I435" s="376">
        <v>50000</v>
      </c>
      <c r="J435" s="33">
        <v>50000</v>
      </c>
      <c r="K435" s="403"/>
      <c r="L435" s="2"/>
      <c r="M435" s="2"/>
      <c r="N435" s="2"/>
    </row>
    <row r="436" spans="1:14" ht="22.5" customHeight="1" x14ac:dyDescent="0.25">
      <c r="A436" s="544">
        <v>28</v>
      </c>
      <c r="B436" s="147">
        <v>45196</v>
      </c>
      <c r="C436" s="58" t="s">
        <v>1614</v>
      </c>
      <c r="D436" s="63" t="s">
        <v>123</v>
      </c>
      <c r="E436" s="59">
        <v>17</v>
      </c>
      <c r="F436" s="59" t="s">
        <v>42</v>
      </c>
      <c r="G436" s="60" t="s">
        <v>1615</v>
      </c>
      <c r="H436" s="8">
        <v>5</v>
      </c>
      <c r="I436" s="354">
        <v>5200</v>
      </c>
      <c r="J436" s="350">
        <v>88400</v>
      </c>
      <c r="K436" s="402"/>
      <c r="L436" s="2"/>
      <c r="M436" s="2"/>
      <c r="N436" s="2"/>
    </row>
    <row r="437" spans="1:14" ht="22.5" customHeight="1" x14ac:dyDescent="0.25">
      <c r="A437" s="544">
        <v>29</v>
      </c>
      <c r="B437" s="147">
        <v>45196</v>
      </c>
      <c r="C437" s="58" t="s">
        <v>1616</v>
      </c>
      <c r="D437" s="63" t="s">
        <v>123</v>
      </c>
      <c r="E437" s="59">
        <v>17</v>
      </c>
      <c r="F437" s="59" t="s">
        <v>42</v>
      </c>
      <c r="G437" s="60" t="s">
        <v>1615</v>
      </c>
      <c r="H437" s="8">
        <v>5</v>
      </c>
      <c r="I437" s="350">
        <v>300</v>
      </c>
      <c r="J437" s="350">
        <v>5100</v>
      </c>
      <c r="K437" s="402"/>
      <c r="L437" s="2"/>
      <c r="M437" s="2"/>
      <c r="N437" s="2"/>
    </row>
    <row r="438" spans="1:14" s="10" customFormat="1" ht="22.5" customHeight="1" x14ac:dyDescent="0.25">
      <c r="A438" s="544">
        <v>30</v>
      </c>
      <c r="B438" s="147">
        <v>45196</v>
      </c>
      <c r="C438" s="58" t="s">
        <v>1617</v>
      </c>
      <c r="D438" s="63" t="s">
        <v>123</v>
      </c>
      <c r="E438" s="59">
        <v>10</v>
      </c>
      <c r="F438" s="59" t="s">
        <v>42</v>
      </c>
      <c r="G438" s="60" t="s">
        <v>1615</v>
      </c>
      <c r="H438" s="8">
        <v>5</v>
      </c>
      <c r="I438" s="350">
        <v>750</v>
      </c>
      <c r="J438" s="350">
        <v>7500</v>
      </c>
      <c r="K438" s="402"/>
    </row>
    <row r="439" spans="1:14" s="10" customFormat="1" ht="22.5" customHeight="1" x14ac:dyDescent="0.25">
      <c r="A439" s="544">
        <v>31</v>
      </c>
      <c r="B439" s="147">
        <v>45196</v>
      </c>
      <c r="C439" s="58" t="s">
        <v>1618</v>
      </c>
      <c r="D439" s="63" t="s">
        <v>123</v>
      </c>
      <c r="E439" s="59">
        <v>7</v>
      </c>
      <c r="F439" s="59" t="s">
        <v>42</v>
      </c>
      <c r="G439" s="60" t="s">
        <v>1615</v>
      </c>
      <c r="H439" s="8">
        <v>5</v>
      </c>
      <c r="I439" s="350">
        <v>1500</v>
      </c>
      <c r="J439" s="350">
        <v>10500</v>
      </c>
      <c r="K439" s="402"/>
    </row>
    <row r="440" spans="1:14" ht="22.5" customHeight="1" x14ac:dyDescent="0.25">
      <c r="A440" s="544">
        <v>32</v>
      </c>
      <c r="B440" s="147">
        <v>45196</v>
      </c>
      <c r="C440" s="57" t="s">
        <v>23</v>
      </c>
      <c r="D440" s="89" t="s">
        <v>24</v>
      </c>
      <c r="E440" s="59">
        <v>1</v>
      </c>
      <c r="F440" s="59" t="s">
        <v>47</v>
      </c>
      <c r="G440" s="60" t="s">
        <v>1615</v>
      </c>
      <c r="H440" s="8">
        <v>5</v>
      </c>
      <c r="I440" s="354">
        <v>75000</v>
      </c>
      <c r="J440" s="350">
        <v>75000</v>
      </c>
      <c r="K440" s="401"/>
      <c r="L440" s="2"/>
      <c r="M440" s="2"/>
      <c r="N440" s="2"/>
    </row>
    <row r="441" spans="1:14" ht="22.5" customHeight="1" x14ac:dyDescent="0.25">
      <c r="A441" s="544">
        <v>33</v>
      </c>
      <c r="B441" s="147">
        <v>45198</v>
      </c>
      <c r="C441" s="57" t="s">
        <v>98</v>
      </c>
      <c r="D441" s="89" t="s">
        <v>77</v>
      </c>
      <c r="E441" s="59">
        <v>1</v>
      </c>
      <c r="F441" s="59" t="s">
        <v>42</v>
      </c>
      <c r="G441" s="60" t="s">
        <v>1615</v>
      </c>
      <c r="H441" s="8">
        <v>5</v>
      </c>
      <c r="I441" s="350">
        <v>11000</v>
      </c>
      <c r="J441" s="350">
        <v>11000</v>
      </c>
      <c r="K441" s="402"/>
      <c r="L441" s="2"/>
      <c r="M441" s="2"/>
      <c r="N441" s="2"/>
    </row>
    <row r="442" spans="1:14" ht="22.5" customHeight="1" x14ac:dyDescent="0.25">
      <c r="A442" s="544">
        <v>34</v>
      </c>
      <c r="B442" s="147">
        <v>45198</v>
      </c>
      <c r="C442" s="57" t="s">
        <v>1666</v>
      </c>
      <c r="D442" s="63" t="s">
        <v>77</v>
      </c>
      <c r="E442" s="59">
        <v>1</v>
      </c>
      <c r="F442" s="59" t="s">
        <v>42</v>
      </c>
      <c r="G442" s="60" t="s">
        <v>1615</v>
      </c>
      <c r="H442" s="8">
        <v>5</v>
      </c>
      <c r="I442" s="350">
        <v>2500</v>
      </c>
      <c r="J442" s="350">
        <v>2500</v>
      </c>
      <c r="K442" s="402"/>
      <c r="L442" s="2"/>
      <c r="M442" s="2"/>
      <c r="N442" s="2"/>
    </row>
    <row r="443" spans="1:14" s="10" customFormat="1" ht="22.5" customHeight="1" x14ac:dyDescent="0.25">
      <c r="A443" s="544">
        <v>35</v>
      </c>
      <c r="B443" s="147">
        <v>45198</v>
      </c>
      <c r="C443" s="57" t="s">
        <v>173</v>
      </c>
      <c r="D443" s="339" t="s">
        <v>24</v>
      </c>
      <c r="E443" s="100" t="s">
        <v>175</v>
      </c>
      <c r="F443" s="101" t="s">
        <v>42</v>
      </c>
      <c r="G443" s="60" t="s">
        <v>1615</v>
      </c>
      <c r="H443" s="8">
        <v>5</v>
      </c>
      <c r="I443" s="353">
        <v>1565</v>
      </c>
      <c r="J443" s="350">
        <v>31300</v>
      </c>
      <c r="K443" s="402"/>
      <c r="L443" s="148"/>
    </row>
    <row r="444" spans="1:14" ht="22.5" customHeight="1" x14ac:dyDescent="0.25">
      <c r="A444" s="544">
        <v>36</v>
      </c>
      <c r="B444" s="147">
        <v>45199</v>
      </c>
      <c r="C444" s="57" t="s">
        <v>173</v>
      </c>
      <c r="D444" s="339" t="s">
        <v>24</v>
      </c>
      <c r="E444" s="100" t="s">
        <v>175</v>
      </c>
      <c r="F444" s="101" t="s">
        <v>42</v>
      </c>
      <c r="G444" s="60" t="s">
        <v>1692</v>
      </c>
      <c r="H444" s="8">
        <v>5</v>
      </c>
      <c r="I444" s="353">
        <v>1565</v>
      </c>
      <c r="J444" s="350">
        <v>31300</v>
      </c>
      <c r="K444" s="402"/>
      <c r="L444" s="2"/>
      <c r="M444" s="2"/>
      <c r="N444" s="2"/>
    </row>
    <row r="445" spans="1:14" ht="22.5" customHeight="1" x14ac:dyDescent="0.25">
      <c r="A445" s="544">
        <v>37</v>
      </c>
      <c r="B445" s="147">
        <v>45199</v>
      </c>
      <c r="C445" s="57" t="s">
        <v>98</v>
      </c>
      <c r="D445" s="89" t="s">
        <v>77</v>
      </c>
      <c r="E445" s="59">
        <v>1</v>
      </c>
      <c r="F445" s="59" t="s">
        <v>42</v>
      </c>
      <c r="G445" s="60" t="s">
        <v>1615</v>
      </c>
      <c r="H445" s="8">
        <v>5</v>
      </c>
      <c r="I445" s="350">
        <v>11000</v>
      </c>
      <c r="J445" s="350">
        <v>11000</v>
      </c>
      <c r="K445" s="402"/>
      <c r="L445" s="2"/>
      <c r="M445" s="2"/>
      <c r="N445" s="2"/>
    </row>
    <row r="446" spans="1:14" ht="22.5" customHeight="1" x14ac:dyDescent="0.25">
      <c r="A446" s="544">
        <v>38</v>
      </c>
      <c r="B446" s="147">
        <v>45199</v>
      </c>
      <c r="C446" s="62" t="s">
        <v>1693</v>
      </c>
      <c r="D446" s="63" t="s">
        <v>620</v>
      </c>
      <c r="E446" s="59">
        <v>50</v>
      </c>
      <c r="F446" s="59" t="s">
        <v>463</v>
      </c>
      <c r="G446" s="60" t="s">
        <v>1615</v>
      </c>
      <c r="H446" s="8">
        <v>5</v>
      </c>
      <c r="I446" s="350">
        <v>19000</v>
      </c>
      <c r="J446" s="350">
        <v>950000</v>
      </c>
      <c r="K446" s="402"/>
      <c r="L446" s="2"/>
      <c r="M446" s="2"/>
      <c r="N446" s="2"/>
    </row>
    <row r="447" spans="1:14" ht="22.5" customHeight="1" x14ac:dyDescent="0.25">
      <c r="A447" s="544">
        <v>39</v>
      </c>
      <c r="B447" s="147">
        <v>45199</v>
      </c>
      <c r="C447" s="57" t="s">
        <v>539</v>
      </c>
      <c r="D447" s="63" t="s">
        <v>63</v>
      </c>
      <c r="E447" s="59">
        <v>20</v>
      </c>
      <c r="F447" s="142" t="s">
        <v>41</v>
      </c>
      <c r="G447" s="60" t="s">
        <v>1615</v>
      </c>
      <c r="H447" s="8">
        <v>5</v>
      </c>
      <c r="I447" s="350">
        <v>17000</v>
      </c>
      <c r="J447" s="350">
        <v>340000</v>
      </c>
      <c r="K447" s="402"/>
      <c r="L447" s="2"/>
      <c r="M447" s="2"/>
      <c r="N447" s="2"/>
    </row>
    <row r="448" spans="1:14" ht="22.5" customHeight="1" x14ac:dyDescent="0.25">
      <c r="A448" s="544">
        <v>40</v>
      </c>
      <c r="B448" s="147">
        <v>45199</v>
      </c>
      <c r="C448" s="62" t="s">
        <v>552</v>
      </c>
      <c r="D448" s="63" t="s">
        <v>585</v>
      </c>
      <c r="E448" s="59">
        <v>4</v>
      </c>
      <c r="F448" s="59" t="s">
        <v>71</v>
      </c>
      <c r="G448" s="60" t="s">
        <v>1615</v>
      </c>
      <c r="H448" s="8">
        <v>5</v>
      </c>
      <c r="I448" s="350">
        <v>402000</v>
      </c>
      <c r="J448" s="350">
        <v>1608000</v>
      </c>
      <c r="K448" s="401"/>
      <c r="L448" s="2"/>
      <c r="M448" s="2"/>
      <c r="N448" s="2"/>
    </row>
    <row r="449" spans="1:15" ht="22.5" customHeight="1" x14ac:dyDescent="0.25">
      <c r="A449" s="544">
        <v>41</v>
      </c>
      <c r="B449" s="147">
        <v>45199</v>
      </c>
      <c r="C449" s="57" t="s">
        <v>1694</v>
      </c>
      <c r="D449" s="63" t="s">
        <v>585</v>
      </c>
      <c r="E449" s="59">
        <v>7</v>
      </c>
      <c r="F449" s="59" t="s">
        <v>71</v>
      </c>
      <c r="G449" s="60" t="s">
        <v>1615</v>
      </c>
      <c r="H449" s="8">
        <v>5</v>
      </c>
      <c r="I449" s="350">
        <v>266000</v>
      </c>
      <c r="J449" s="350">
        <v>1862000</v>
      </c>
      <c r="K449" s="402"/>
      <c r="L449" s="2"/>
      <c r="M449" s="2"/>
      <c r="N449" s="2"/>
    </row>
    <row r="450" spans="1:15" ht="22.5" customHeight="1" x14ac:dyDescent="0.25">
      <c r="A450" s="544">
        <v>42</v>
      </c>
      <c r="B450" s="147">
        <v>45199</v>
      </c>
      <c r="C450" s="57" t="s">
        <v>1695</v>
      </c>
      <c r="D450" s="89" t="s">
        <v>585</v>
      </c>
      <c r="E450" s="59">
        <v>2</v>
      </c>
      <c r="F450" s="174" t="s">
        <v>545</v>
      </c>
      <c r="G450" s="60" t="s">
        <v>1615</v>
      </c>
      <c r="H450" s="8">
        <v>5</v>
      </c>
      <c r="I450" s="350">
        <v>1269000</v>
      </c>
      <c r="J450" s="350">
        <v>2538000</v>
      </c>
      <c r="K450" s="402"/>
      <c r="L450" s="2"/>
      <c r="M450" s="2"/>
      <c r="N450" s="2"/>
    </row>
    <row r="451" spans="1:15" ht="22.5" customHeight="1" x14ac:dyDescent="0.25">
      <c r="A451" s="378"/>
      <c r="B451" s="539"/>
      <c r="C451" s="388"/>
      <c r="D451" s="387"/>
      <c r="E451" s="389"/>
      <c r="F451" s="390"/>
      <c r="G451" s="391"/>
      <c r="H451" s="384"/>
      <c r="I451" s="562"/>
      <c r="J451" s="563"/>
      <c r="K451" s="385">
        <f>SUM(J409:J450)</f>
        <v>19278255</v>
      </c>
      <c r="L451" s="2"/>
      <c r="M451" s="2"/>
      <c r="N451" s="2"/>
    </row>
    <row r="452" spans="1:15" ht="22.5" customHeight="1" x14ac:dyDescent="0.25">
      <c r="A452" s="544">
        <v>1</v>
      </c>
      <c r="B452" s="479">
        <v>45188</v>
      </c>
      <c r="C452" s="480" t="s">
        <v>1377</v>
      </c>
      <c r="D452" s="481" t="s">
        <v>526</v>
      </c>
      <c r="E452" s="482">
        <v>1</v>
      </c>
      <c r="F452" s="482" t="s">
        <v>42</v>
      </c>
      <c r="G452" s="483" t="s">
        <v>1378</v>
      </c>
      <c r="H452" s="482">
        <v>7</v>
      </c>
      <c r="I452" s="484">
        <v>650000</v>
      </c>
      <c r="J452" s="559">
        <f t="shared" ref="J452:J460" si="5">E452*I452</f>
        <v>650000</v>
      </c>
      <c r="K452" s="523" t="s">
        <v>504</v>
      </c>
      <c r="M452" s="143"/>
      <c r="N452" s="2"/>
    </row>
    <row r="453" spans="1:15" ht="22.5" customHeight="1" x14ac:dyDescent="0.25">
      <c r="A453" s="310">
        <v>2</v>
      </c>
      <c r="B453" s="479">
        <v>45175</v>
      </c>
      <c r="C453" s="485" t="s">
        <v>2075</v>
      </c>
      <c r="D453" s="485" t="s">
        <v>1295</v>
      </c>
      <c r="E453" s="482">
        <v>1</v>
      </c>
      <c r="F453" s="513" t="s">
        <v>39</v>
      </c>
      <c r="G453" s="498" t="s">
        <v>2076</v>
      </c>
      <c r="H453" s="498">
        <v>7</v>
      </c>
      <c r="I453" s="515">
        <v>154346</v>
      </c>
      <c r="J453" s="564">
        <f>E453*I453</f>
        <v>154346</v>
      </c>
      <c r="K453" s="523" t="s">
        <v>504</v>
      </c>
      <c r="L453" s="2"/>
      <c r="M453" s="143"/>
      <c r="N453" s="2"/>
    </row>
    <row r="454" spans="1:15" ht="22.5" customHeight="1" x14ac:dyDescent="0.25">
      <c r="A454" s="544">
        <v>3</v>
      </c>
      <c r="B454" s="479">
        <v>45175</v>
      </c>
      <c r="C454" s="480" t="s">
        <v>58</v>
      </c>
      <c r="D454" s="480" t="s">
        <v>59</v>
      </c>
      <c r="E454" s="482">
        <v>2</v>
      </c>
      <c r="F454" s="497" t="s">
        <v>101</v>
      </c>
      <c r="G454" s="498" t="s">
        <v>2076</v>
      </c>
      <c r="H454" s="498">
        <v>7</v>
      </c>
      <c r="I454" s="500">
        <v>29000</v>
      </c>
      <c r="J454" s="559">
        <f>E454*I454</f>
        <v>58000</v>
      </c>
      <c r="K454" s="523" t="s">
        <v>504</v>
      </c>
      <c r="L454" s="2"/>
      <c r="M454" s="2"/>
      <c r="N454" s="2"/>
    </row>
    <row r="455" spans="1:15" ht="22.5" customHeight="1" x14ac:dyDescent="0.25">
      <c r="A455" s="310">
        <v>4</v>
      </c>
      <c r="B455" s="147">
        <v>45181</v>
      </c>
      <c r="C455" s="57" t="s">
        <v>1126</v>
      </c>
      <c r="D455" s="63" t="s">
        <v>1127</v>
      </c>
      <c r="E455" s="100" t="s">
        <v>109</v>
      </c>
      <c r="F455" s="101" t="s">
        <v>42</v>
      </c>
      <c r="G455" s="109" t="s">
        <v>1128</v>
      </c>
      <c r="H455" s="8">
        <v>7</v>
      </c>
      <c r="I455" s="350">
        <v>12000</v>
      </c>
      <c r="J455" s="350">
        <v>12000</v>
      </c>
      <c r="K455" s="401"/>
      <c r="L455" s="2"/>
      <c r="M455" s="2"/>
      <c r="N455" s="2"/>
    </row>
    <row r="456" spans="1:15" ht="22.5" customHeight="1" x14ac:dyDescent="0.25">
      <c r="A456" s="544">
        <v>5</v>
      </c>
      <c r="B456" s="147">
        <v>45181</v>
      </c>
      <c r="C456" s="58" t="s">
        <v>1129</v>
      </c>
      <c r="D456" s="63" t="s">
        <v>1127</v>
      </c>
      <c r="E456" s="59">
        <v>2</v>
      </c>
      <c r="F456" s="142" t="s">
        <v>42</v>
      </c>
      <c r="G456" s="109" t="s">
        <v>1128</v>
      </c>
      <c r="H456" s="8">
        <v>7</v>
      </c>
      <c r="I456" s="350">
        <v>6000</v>
      </c>
      <c r="J456" s="350">
        <v>12000</v>
      </c>
      <c r="K456" s="401"/>
      <c r="M456" s="143"/>
      <c r="N456" s="2"/>
    </row>
    <row r="457" spans="1:15" ht="22.5" customHeight="1" x14ac:dyDescent="0.25">
      <c r="A457" s="310">
        <v>6</v>
      </c>
      <c r="B457" s="479">
        <v>45184</v>
      </c>
      <c r="C457" s="480" t="s">
        <v>58</v>
      </c>
      <c r="D457" s="480" t="s">
        <v>59</v>
      </c>
      <c r="E457" s="482">
        <v>2</v>
      </c>
      <c r="F457" s="502" t="s">
        <v>101</v>
      </c>
      <c r="G457" s="487" t="s">
        <v>2077</v>
      </c>
      <c r="H457" s="487">
        <v>7</v>
      </c>
      <c r="I457" s="565">
        <v>29000</v>
      </c>
      <c r="J457" s="559">
        <f>E457*I457</f>
        <v>58000</v>
      </c>
      <c r="K457" s="523" t="s">
        <v>504</v>
      </c>
      <c r="L457" s="300"/>
      <c r="M457" s="1"/>
      <c r="N457" s="1"/>
    </row>
    <row r="458" spans="1:15" ht="22.5" customHeight="1" x14ac:dyDescent="0.25">
      <c r="A458" s="544">
        <v>7</v>
      </c>
      <c r="B458" s="9">
        <v>45185</v>
      </c>
      <c r="C458" s="58" t="s">
        <v>446</v>
      </c>
      <c r="D458" s="89" t="s">
        <v>72</v>
      </c>
      <c r="E458" s="59">
        <v>1</v>
      </c>
      <c r="F458" s="142" t="s">
        <v>61</v>
      </c>
      <c r="G458" s="60" t="s">
        <v>1300</v>
      </c>
      <c r="H458" s="8">
        <v>7</v>
      </c>
      <c r="I458" s="350">
        <v>6700000</v>
      </c>
      <c r="J458" s="352">
        <v>6700000</v>
      </c>
      <c r="K458" s="404" t="s">
        <v>1290</v>
      </c>
      <c r="M458" s="25"/>
      <c r="N458" s="2"/>
    </row>
    <row r="459" spans="1:15" ht="22.5" customHeight="1" x14ac:dyDescent="0.25">
      <c r="A459" s="310">
        <v>8</v>
      </c>
      <c r="B459" s="479">
        <v>45185</v>
      </c>
      <c r="C459" s="485" t="s">
        <v>1296</v>
      </c>
      <c r="D459" s="486" t="s">
        <v>24</v>
      </c>
      <c r="E459" s="487">
        <v>1</v>
      </c>
      <c r="F459" s="487" t="s">
        <v>43</v>
      </c>
      <c r="G459" s="488" t="s">
        <v>1297</v>
      </c>
      <c r="H459" s="482">
        <v>7</v>
      </c>
      <c r="I459" s="489">
        <v>0</v>
      </c>
      <c r="J459" s="559">
        <f>E459*I459</f>
        <v>0</v>
      </c>
      <c r="K459" s="523" t="s">
        <v>504</v>
      </c>
      <c r="L459" s="10"/>
      <c r="M459" s="2"/>
      <c r="N459" s="2"/>
    </row>
    <row r="460" spans="1:15" ht="22.5" customHeight="1" x14ac:dyDescent="0.25">
      <c r="A460" s="544">
        <v>9</v>
      </c>
      <c r="B460" s="490">
        <v>45182</v>
      </c>
      <c r="C460" s="491" t="s">
        <v>2042</v>
      </c>
      <c r="D460" s="480"/>
      <c r="E460" s="482">
        <v>1</v>
      </c>
      <c r="F460" s="482" t="s">
        <v>44</v>
      </c>
      <c r="G460" s="492" t="s">
        <v>2043</v>
      </c>
      <c r="H460" s="493" t="s">
        <v>2044</v>
      </c>
      <c r="I460" s="494">
        <v>450000</v>
      </c>
      <c r="J460" s="561">
        <f t="shared" si="5"/>
        <v>450000</v>
      </c>
      <c r="K460" s="523" t="s">
        <v>504</v>
      </c>
      <c r="M460" s="143"/>
      <c r="N460" s="2"/>
    </row>
    <row r="461" spans="1:15" ht="22.5" customHeight="1" x14ac:dyDescent="0.25">
      <c r="A461" s="310">
        <v>10</v>
      </c>
      <c r="B461" s="479">
        <v>45170</v>
      </c>
      <c r="C461" s="495" t="s">
        <v>467</v>
      </c>
      <c r="D461" s="496" t="s">
        <v>466</v>
      </c>
      <c r="E461" s="482">
        <v>1</v>
      </c>
      <c r="F461" s="497" t="s">
        <v>101</v>
      </c>
      <c r="G461" s="498" t="s">
        <v>1983</v>
      </c>
      <c r="H461" s="499" t="s">
        <v>2045</v>
      </c>
      <c r="I461" s="500">
        <v>75000</v>
      </c>
      <c r="J461" s="559">
        <f t="shared" ref="J461:J466" si="6">E461*I461</f>
        <v>75000</v>
      </c>
      <c r="K461" s="523" t="s">
        <v>504</v>
      </c>
      <c r="M461" s="143"/>
      <c r="N461" s="2"/>
    </row>
    <row r="462" spans="1:15" ht="22.5" customHeight="1" x14ac:dyDescent="0.25">
      <c r="A462" s="544">
        <v>11</v>
      </c>
      <c r="B462" s="479">
        <v>45174</v>
      </c>
      <c r="C462" s="495" t="s">
        <v>467</v>
      </c>
      <c r="D462" s="496" t="s">
        <v>466</v>
      </c>
      <c r="E462" s="482">
        <v>1</v>
      </c>
      <c r="F462" s="497" t="s">
        <v>101</v>
      </c>
      <c r="G462" s="498" t="s">
        <v>1983</v>
      </c>
      <c r="H462" s="499" t="s">
        <v>2045</v>
      </c>
      <c r="I462" s="500">
        <v>75000</v>
      </c>
      <c r="J462" s="559">
        <f t="shared" si="6"/>
        <v>75000</v>
      </c>
      <c r="K462" s="523" t="s">
        <v>504</v>
      </c>
      <c r="M462" s="143"/>
      <c r="N462" s="2"/>
      <c r="O462" s="501"/>
    </row>
    <row r="463" spans="1:15" ht="22.5" customHeight="1" x14ac:dyDescent="0.25">
      <c r="A463" s="310">
        <v>12</v>
      </c>
      <c r="B463" s="479">
        <v>45177</v>
      </c>
      <c r="C463" s="495" t="s">
        <v>467</v>
      </c>
      <c r="D463" s="496" t="s">
        <v>466</v>
      </c>
      <c r="E463" s="482">
        <v>1</v>
      </c>
      <c r="F463" s="497" t="s">
        <v>101</v>
      </c>
      <c r="G463" s="498" t="s">
        <v>1983</v>
      </c>
      <c r="H463" s="499" t="s">
        <v>2045</v>
      </c>
      <c r="I463" s="500">
        <v>75000</v>
      </c>
      <c r="J463" s="559">
        <f t="shared" si="6"/>
        <v>75000</v>
      </c>
      <c r="K463" s="523" t="s">
        <v>504</v>
      </c>
      <c r="M463" s="143"/>
      <c r="N463" s="52"/>
      <c r="O463" s="501"/>
    </row>
    <row r="464" spans="1:15" ht="22.5" customHeight="1" x14ac:dyDescent="0.25">
      <c r="A464" s="544">
        <v>13</v>
      </c>
      <c r="B464" s="479">
        <v>45189</v>
      </c>
      <c r="C464" s="495" t="s">
        <v>467</v>
      </c>
      <c r="D464" s="496" t="s">
        <v>466</v>
      </c>
      <c r="E464" s="482">
        <v>1.5</v>
      </c>
      <c r="F464" s="502" t="s">
        <v>101</v>
      </c>
      <c r="G464" s="498" t="s">
        <v>1983</v>
      </c>
      <c r="H464" s="499" t="s">
        <v>2045</v>
      </c>
      <c r="I464" s="489">
        <v>75000</v>
      </c>
      <c r="J464" s="559">
        <f t="shared" si="6"/>
        <v>112500</v>
      </c>
      <c r="K464" s="523" t="s">
        <v>504</v>
      </c>
      <c r="M464" s="2"/>
      <c r="N464" s="1"/>
    </row>
    <row r="465" spans="1:14" ht="22.5" customHeight="1" x14ac:dyDescent="0.25">
      <c r="A465" s="310">
        <v>14</v>
      </c>
      <c r="B465" s="479">
        <v>45191</v>
      </c>
      <c r="C465" s="485" t="s">
        <v>1298</v>
      </c>
      <c r="D465" s="486" t="s">
        <v>178</v>
      </c>
      <c r="E465" s="487">
        <v>1</v>
      </c>
      <c r="F465" s="503" t="s">
        <v>43</v>
      </c>
      <c r="G465" s="498" t="s">
        <v>1983</v>
      </c>
      <c r="H465" s="499" t="s">
        <v>2045</v>
      </c>
      <c r="I465" s="500">
        <v>500000</v>
      </c>
      <c r="J465" s="559">
        <f t="shared" si="6"/>
        <v>500000</v>
      </c>
      <c r="K465" s="523" t="s">
        <v>504</v>
      </c>
      <c r="M465" s="2"/>
      <c r="N465" s="2"/>
    </row>
    <row r="466" spans="1:14" ht="22.5" customHeight="1" x14ac:dyDescent="0.25">
      <c r="A466" s="544">
        <v>15</v>
      </c>
      <c r="B466" s="479">
        <v>45194</v>
      </c>
      <c r="C466" s="504" t="s">
        <v>467</v>
      </c>
      <c r="D466" s="481" t="s">
        <v>632</v>
      </c>
      <c r="E466" s="487">
        <v>1</v>
      </c>
      <c r="F466" s="487" t="s">
        <v>101</v>
      </c>
      <c r="G466" s="498" t="s">
        <v>1983</v>
      </c>
      <c r="H466" s="499" t="s">
        <v>2045</v>
      </c>
      <c r="I466" s="566">
        <v>75000</v>
      </c>
      <c r="J466" s="559">
        <f t="shared" si="6"/>
        <v>75000</v>
      </c>
      <c r="K466" s="523" t="s">
        <v>504</v>
      </c>
      <c r="M466" s="2"/>
      <c r="N466" s="2"/>
    </row>
    <row r="467" spans="1:14" ht="22.5" customHeight="1" x14ac:dyDescent="0.25">
      <c r="A467" s="310">
        <v>16</v>
      </c>
      <c r="B467" s="490">
        <v>45195</v>
      </c>
      <c r="C467" s="480" t="s">
        <v>2046</v>
      </c>
      <c r="D467" s="480" t="s">
        <v>2047</v>
      </c>
      <c r="E467" s="482">
        <v>1</v>
      </c>
      <c r="F467" s="482" t="s">
        <v>39</v>
      </c>
      <c r="G467" s="482" t="s">
        <v>2048</v>
      </c>
      <c r="H467" s="505" t="s">
        <v>2049</v>
      </c>
      <c r="I467" s="506">
        <v>1650000</v>
      </c>
      <c r="J467" s="559">
        <f t="shared" ref="J467:J477" si="7">E467*I467</f>
        <v>1650000</v>
      </c>
      <c r="K467" s="523" t="s">
        <v>504</v>
      </c>
      <c r="M467" s="2"/>
      <c r="N467" s="2"/>
    </row>
    <row r="468" spans="1:14" ht="22.5" customHeight="1" x14ac:dyDescent="0.25">
      <c r="A468" s="544">
        <v>17</v>
      </c>
      <c r="B468" s="490">
        <v>45173</v>
      </c>
      <c r="C468" s="480" t="s">
        <v>80</v>
      </c>
      <c r="D468" s="481" t="s">
        <v>868</v>
      </c>
      <c r="E468" s="482">
        <v>1</v>
      </c>
      <c r="F468" s="482" t="s">
        <v>39</v>
      </c>
      <c r="G468" s="482" t="s">
        <v>2050</v>
      </c>
      <c r="H468" s="505" t="s">
        <v>2051</v>
      </c>
      <c r="I468" s="506">
        <v>3575000</v>
      </c>
      <c r="J468" s="559">
        <f t="shared" si="7"/>
        <v>3575000</v>
      </c>
      <c r="K468" s="523" t="s">
        <v>504</v>
      </c>
      <c r="L468" s="507"/>
      <c r="M468" s="2"/>
      <c r="N468" s="508"/>
    </row>
    <row r="469" spans="1:14" ht="22.5" customHeight="1" x14ac:dyDescent="0.25">
      <c r="A469" s="310">
        <v>18</v>
      </c>
      <c r="B469" s="490">
        <v>45173</v>
      </c>
      <c r="C469" s="480" t="s">
        <v>80</v>
      </c>
      <c r="D469" s="481" t="s">
        <v>866</v>
      </c>
      <c r="E469" s="482">
        <v>1</v>
      </c>
      <c r="F469" s="482" t="s">
        <v>39</v>
      </c>
      <c r="G469" s="482" t="s">
        <v>2052</v>
      </c>
      <c r="H469" s="505" t="s">
        <v>2053</v>
      </c>
      <c r="I469" s="506">
        <v>3575000</v>
      </c>
      <c r="J469" s="559">
        <f t="shared" si="7"/>
        <v>3575000</v>
      </c>
      <c r="K469" s="523" t="s">
        <v>504</v>
      </c>
      <c r="L469" s="507"/>
      <c r="M469" s="2"/>
      <c r="N469" s="508"/>
    </row>
    <row r="470" spans="1:14" ht="22.5" customHeight="1" x14ac:dyDescent="0.25">
      <c r="A470" s="544">
        <v>19</v>
      </c>
      <c r="B470" s="490">
        <v>45173</v>
      </c>
      <c r="C470" s="480" t="s">
        <v>80</v>
      </c>
      <c r="D470" s="481" t="s">
        <v>867</v>
      </c>
      <c r="E470" s="482">
        <v>1</v>
      </c>
      <c r="F470" s="482" t="s">
        <v>39</v>
      </c>
      <c r="G470" s="482" t="s">
        <v>2052</v>
      </c>
      <c r="H470" s="505" t="s">
        <v>2053</v>
      </c>
      <c r="I470" s="506">
        <v>3575000</v>
      </c>
      <c r="J470" s="559">
        <f t="shared" si="7"/>
        <v>3575000</v>
      </c>
      <c r="K470" s="523" t="s">
        <v>504</v>
      </c>
      <c r="L470" s="507"/>
      <c r="N470" s="509"/>
    </row>
    <row r="471" spans="1:14" ht="22.5" customHeight="1" x14ac:dyDescent="0.25">
      <c r="A471" s="310">
        <v>20</v>
      </c>
      <c r="B471" s="479">
        <v>45190</v>
      </c>
      <c r="C471" s="480" t="s">
        <v>2054</v>
      </c>
      <c r="D471" s="480" t="s">
        <v>1295</v>
      </c>
      <c r="E471" s="487">
        <v>1</v>
      </c>
      <c r="F471" s="510" t="s">
        <v>39</v>
      </c>
      <c r="G471" s="487" t="s">
        <v>2055</v>
      </c>
      <c r="H471" s="511" t="s">
        <v>2056</v>
      </c>
      <c r="I471" s="494">
        <v>370000</v>
      </c>
      <c r="J471" s="559">
        <f t="shared" si="7"/>
        <v>370000</v>
      </c>
      <c r="K471" s="523" t="s">
        <v>504</v>
      </c>
      <c r="L471" s="507"/>
      <c r="M471" s="2"/>
      <c r="N471" s="508"/>
    </row>
    <row r="472" spans="1:14" ht="22.5" customHeight="1" x14ac:dyDescent="0.25">
      <c r="A472" s="544">
        <v>21</v>
      </c>
      <c r="B472" s="479">
        <v>45191</v>
      </c>
      <c r="C472" s="480" t="s">
        <v>2057</v>
      </c>
      <c r="D472" s="480" t="s">
        <v>2058</v>
      </c>
      <c r="E472" s="487">
        <v>1</v>
      </c>
      <c r="F472" s="510" t="s">
        <v>39</v>
      </c>
      <c r="G472" s="487" t="s">
        <v>2055</v>
      </c>
      <c r="H472" s="511" t="s">
        <v>2056</v>
      </c>
      <c r="I472" s="494">
        <v>140000</v>
      </c>
      <c r="J472" s="559">
        <f t="shared" si="7"/>
        <v>140000</v>
      </c>
      <c r="K472" s="523" t="s">
        <v>504</v>
      </c>
      <c r="L472" s="507"/>
      <c r="M472" s="2"/>
      <c r="N472" s="508"/>
    </row>
    <row r="473" spans="1:14" ht="22.5" customHeight="1" x14ac:dyDescent="0.25">
      <c r="A473" s="310">
        <v>22</v>
      </c>
      <c r="B473" s="479">
        <v>45178</v>
      </c>
      <c r="C473" s="480" t="s">
        <v>2059</v>
      </c>
      <c r="D473" s="512" t="s">
        <v>1293</v>
      </c>
      <c r="E473" s="482">
        <v>1</v>
      </c>
      <c r="F473" s="513" t="s">
        <v>39</v>
      </c>
      <c r="G473" s="498" t="s">
        <v>177</v>
      </c>
      <c r="H473" s="499" t="s">
        <v>2060</v>
      </c>
      <c r="I473" s="500">
        <v>134000</v>
      </c>
      <c r="J473" s="559">
        <f t="shared" si="7"/>
        <v>134000</v>
      </c>
      <c r="K473" s="523" t="s">
        <v>504</v>
      </c>
      <c r="L473" s="507"/>
      <c r="M473" s="2"/>
      <c r="N473" s="508"/>
    </row>
    <row r="474" spans="1:14" ht="22.5" customHeight="1" x14ac:dyDescent="0.25">
      <c r="A474" s="544">
        <v>23</v>
      </c>
      <c r="B474" s="479">
        <v>45190</v>
      </c>
      <c r="C474" s="480" t="s">
        <v>2054</v>
      </c>
      <c r="D474" s="480" t="s">
        <v>1295</v>
      </c>
      <c r="E474" s="487">
        <v>1</v>
      </c>
      <c r="F474" s="510" t="s">
        <v>39</v>
      </c>
      <c r="G474" s="487" t="s">
        <v>177</v>
      </c>
      <c r="H474" s="499" t="s">
        <v>2060</v>
      </c>
      <c r="I474" s="566">
        <v>370000</v>
      </c>
      <c r="J474" s="559">
        <f t="shared" si="7"/>
        <v>370000</v>
      </c>
      <c r="K474" s="523" t="s">
        <v>504</v>
      </c>
      <c r="L474" s="507"/>
      <c r="M474" s="2"/>
      <c r="N474" s="2"/>
    </row>
    <row r="475" spans="1:14" ht="22.5" customHeight="1" x14ac:dyDescent="0.25">
      <c r="A475" s="310">
        <v>24</v>
      </c>
      <c r="B475" s="479">
        <v>45191</v>
      </c>
      <c r="C475" s="480" t="s">
        <v>2057</v>
      </c>
      <c r="D475" s="480" t="s">
        <v>2058</v>
      </c>
      <c r="E475" s="487">
        <v>1</v>
      </c>
      <c r="F475" s="510" t="s">
        <v>39</v>
      </c>
      <c r="G475" s="487" t="s">
        <v>177</v>
      </c>
      <c r="H475" s="499" t="s">
        <v>2060</v>
      </c>
      <c r="I475" s="494">
        <v>140000</v>
      </c>
      <c r="J475" s="559">
        <f t="shared" si="7"/>
        <v>140000</v>
      </c>
      <c r="K475" s="523" t="s">
        <v>504</v>
      </c>
      <c r="L475" s="507"/>
      <c r="M475" s="2"/>
      <c r="N475" s="2"/>
    </row>
    <row r="476" spans="1:14" ht="22.5" customHeight="1" x14ac:dyDescent="0.25">
      <c r="A476" s="544">
        <v>25</v>
      </c>
      <c r="B476" s="479">
        <v>45184</v>
      </c>
      <c r="C476" s="480" t="s">
        <v>2061</v>
      </c>
      <c r="D476" s="480" t="s">
        <v>2062</v>
      </c>
      <c r="E476" s="482">
        <v>1</v>
      </c>
      <c r="F476" s="482" t="s">
        <v>42</v>
      </c>
      <c r="G476" s="487" t="s">
        <v>177</v>
      </c>
      <c r="H476" s="499" t="s">
        <v>2060</v>
      </c>
      <c r="I476" s="506">
        <v>1150000</v>
      </c>
      <c r="J476" s="559">
        <f t="shared" si="7"/>
        <v>1150000</v>
      </c>
      <c r="K476" s="523" t="s">
        <v>504</v>
      </c>
      <c r="L476" s="507"/>
      <c r="M476" s="2"/>
      <c r="N476" s="2"/>
    </row>
    <row r="477" spans="1:14" ht="22.5" customHeight="1" x14ac:dyDescent="0.25">
      <c r="A477" s="310">
        <v>26</v>
      </c>
      <c r="B477" s="490">
        <v>45188</v>
      </c>
      <c r="C477" s="480" t="s">
        <v>2063</v>
      </c>
      <c r="D477" s="480" t="s">
        <v>2064</v>
      </c>
      <c r="E477" s="482">
        <v>1</v>
      </c>
      <c r="F477" s="482" t="s">
        <v>39</v>
      </c>
      <c r="G477" s="487" t="s">
        <v>177</v>
      </c>
      <c r="H477" s="499" t="s">
        <v>2060</v>
      </c>
      <c r="I477" s="506">
        <v>1150000</v>
      </c>
      <c r="J477" s="559">
        <f t="shared" si="7"/>
        <v>1150000</v>
      </c>
      <c r="K477" s="523" t="s">
        <v>504</v>
      </c>
      <c r="L477" s="3"/>
      <c r="M477" s="2"/>
      <c r="N477" s="2"/>
    </row>
    <row r="478" spans="1:14" ht="22.5" customHeight="1" x14ac:dyDescent="0.25">
      <c r="A478" s="667"/>
      <c r="B478" s="539"/>
      <c r="C478" s="388"/>
      <c r="D478" s="387"/>
      <c r="E478" s="389"/>
      <c r="F478" s="390"/>
      <c r="G478" s="391"/>
      <c r="H478" s="384"/>
      <c r="I478" s="562"/>
      <c r="J478" s="563"/>
      <c r="K478" s="385">
        <f>SUM(J452:J477)</f>
        <v>24835846</v>
      </c>
      <c r="L478" s="191" t="s">
        <v>2272</v>
      </c>
      <c r="M478" s="435"/>
      <c r="N478" s="2"/>
    </row>
    <row r="479" spans="1:14" ht="22.5" customHeight="1" x14ac:dyDescent="0.25">
      <c r="A479" s="310">
        <v>1</v>
      </c>
      <c r="B479" s="538">
        <v>45185</v>
      </c>
      <c r="C479" s="436" t="s">
        <v>1192</v>
      </c>
      <c r="D479" s="437" t="s">
        <v>117</v>
      </c>
      <c r="E479" s="438">
        <v>3</v>
      </c>
      <c r="F479" s="438" t="s">
        <v>46</v>
      </c>
      <c r="G479" s="439" t="s">
        <v>1883</v>
      </c>
      <c r="H479" s="440">
        <v>8</v>
      </c>
      <c r="I479" s="441">
        <v>12500</v>
      </c>
      <c r="J479" s="441">
        <f t="shared" ref="J479:J510" si="8">E479*I479</f>
        <v>37500</v>
      </c>
      <c r="K479" s="517" t="s">
        <v>1882</v>
      </c>
    </row>
    <row r="480" spans="1:14" ht="22.5" customHeight="1" x14ac:dyDescent="0.25">
      <c r="A480" s="544">
        <v>2</v>
      </c>
      <c r="B480" s="538">
        <v>45185</v>
      </c>
      <c r="C480" s="436" t="s">
        <v>652</v>
      </c>
      <c r="D480" s="437" t="s">
        <v>466</v>
      </c>
      <c r="E480" s="438">
        <v>1</v>
      </c>
      <c r="F480" s="442" t="s">
        <v>157</v>
      </c>
      <c r="G480" s="439" t="s">
        <v>1883</v>
      </c>
      <c r="H480" s="440">
        <v>8</v>
      </c>
      <c r="I480" s="443">
        <v>740000</v>
      </c>
      <c r="J480" s="441">
        <f t="shared" si="8"/>
        <v>740000</v>
      </c>
      <c r="K480" s="517" t="s">
        <v>1882</v>
      </c>
    </row>
    <row r="481" spans="1:11" ht="22.5" customHeight="1" x14ac:dyDescent="0.25">
      <c r="A481" s="544">
        <v>3</v>
      </c>
      <c r="B481" s="538">
        <v>45194</v>
      </c>
      <c r="C481" s="444" t="s">
        <v>64</v>
      </c>
      <c r="D481" s="437" t="s">
        <v>152</v>
      </c>
      <c r="E481" s="438">
        <v>40.5</v>
      </c>
      <c r="F481" s="438" t="s">
        <v>41</v>
      </c>
      <c r="G481" s="439" t="s">
        <v>1883</v>
      </c>
      <c r="H481" s="440">
        <v>8</v>
      </c>
      <c r="I481" s="441">
        <v>38000</v>
      </c>
      <c r="J481" s="441">
        <f t="shared" si="8"/>
        <v>1539000</v>
      </c>
      <c r="K481" s="517" t="s">
        <v>1882</v>
      </c>
    </row>
    <row r="482" spans="1:11" ht="22.5" customHeight="1" x14ac:dyDescent="0.25">
      <c r="A482" s="544">
        <v>4</v>
      </c>
      <c r="B482" s="538">
        <v>45194</v>
      </c>
      <c r="C482" s="436" t="s">
        <v>23</v>
      </c>
      <c r="D482" s="437">
        <v>20713</v>
      </c>
      <c r="E482" s="438">
        <v>1</v>
      </c>
      <c r="F482" s="438" t="s">
        <v>42</v>
      </c>
      <c r="G482" s="439" t="s">
        <v>1883</v>
      </c>
      <c r="H482" s="440">
        <v>8</v>
      </c>
      <c r="I482" s="556">
        <v>75000</v>
      </c>
      <c r="J482" s="555">
        <f t="shared" si="8"/>
        <v>75000</v>
      </c>
      <c r="K482" s="517" t="s">
        <v>1882</v>
      </c>
    </row>
    <row r="483" spans="1:11" ht="22.5" customHeight="1" x14ac:dyDescent="0.25">
      <c r="A483" s="544">
        <v>5</v>
      </c>
      <c r="B483" s="538">
        <v>45185</v>
      </c>
      <c r="C483" s="445" t="s">
        <v>1730</v>
      </c>
      <c r="D483" s="452"/>
      <c r="E483" s="442">
        <v>1</v>
      </c>
      <c r="F483" s="453" t="s">
        <v>44</v>
      </c>
      <c r="G483" s="442" t="s">
        <v>1975</v>
      </c>
      <c r="H483" s="440" t="s">
        <v>1976</v>
      </c>
      <c r="I483" s="450">
        <v>230000</v>
      </c>
      <c r="J483" s="555">
        <f t="shared" si="8"/>
        <v>230000</v>
      </c>
      <c r="K483" s="517" t="s">
        <v>1882</v>
      </c>
    </row>
    <row r="484" spans="1:11" ht="22.5" customHeight="1" x14ac:dyDescent="0.25">
      <c r="A484" s="544">
        <v>6</v>
      </c>
      <c r="B484" s="538">
        <v>45185</v>
      </c>
      <c r="C484" s="448" t="s">
        <v>1731</v>
      </c>
      <c r="D484" s="447"/>
      <c r="E484" s="442">
        <v>1</v>
      </c>
      <c r="F484" s="442" t="s">
        <v>39</v>
      </c>
      <c r="G484" s="442" t="s">
        <v>1975</v>
      </c>
      <c r="H484" s="440" t="s">
        <v>1976</v>
      </c>
      <c r="I484" s="450">
        <v>90000</v>
      </c>
      <c r="J484" s="555">
        <f t="shared" si="8"/>
        <v>90000</v>
      </c>
      <c r="K484" s="517" t="s">
        <v>1882</v>
      </c>
    </row>
    <row r="485" spans="1:11" ht="22.5" customHeight="1" x14ac:dyDescent="0.25">
      <c r="A485" s="544">
        <v>7</v>
      </c>
      <c r="B485" s="538">
        <v>45170</v>
      </c>
      <c r="C485" s="446" t="s">
        <v>1730</v>
      </c>
      <c r="D485" s="447"/>
      <c r="E485" s="442">
        <v>1</v>
      </c>
      <c r="F485" s="442" t="s">
        <v>44</v>
      </c>
      <c r="G485" s="442" t="s">
        <v>1977</v>
      </c>
      <c r="H485" s="440" t="s">
        <v>1978</v>
      </c>
      <c r="I485" s="557">
        <v>230000</v>
      </c>
      <c r="J485" s="555">
        <f t="shared" si="8"/>
        <v>230000</v>
      </c>
      <c r="K485" s="517" t="s">
        <v>1882</v>
      </c>
    </row>
    <row r="486" spans="1:11" ht="22.5" customHeight="1" x14ac:dyDescent="0.25">
      <c r="A486" s="544">
        <v>8</v>
      </c>
      <c r="B486" s="538">
        <v>45175</v>
      </c>
      <c r="C486" s="445" t="s">
        <v>1731</v>
      </c>
      <c r="D486" s="446"/>
      <c r="E486" s="442">
        <v>2</v>
      </c>
      <c r="F486" s="442" t="s">
        <v>1966</v>
      </c>
      <c r="G486" s="442" t="s">
        <v>1977</v>
      </c>
      <c r="H486" s="440" t="s">
        <v>1978</v>
      </c>
      <c r="I486" s="567">
        <v>90000</v>
      </c>
      <c r="J486" s="555">
        <f t="shared" si="8"/>
        <v>180000</v>
      </c>
      <c r="K486" s="517" t="s">
        <v>1882</v>
      </c>
    </row>
    <row r="487" spans="1:11" ht="22.5" customHeight="1" x14ac:dyDescent="0.25">
      <c r="A487" s="544">
        <v>9</v>
      </c>
      <c r="B487" s="519">
        <v>45175</v>
      </c>
      <c r="C487" s="436" t="s">
        <v>80</v>
      </c>
      <c r="D487" s="436" t="s">
        <v>1979</v>
      </c>
      <c r="E487" s="438">
        <v>1</v>
      </c>
      <c r="F487" s="438" t="s">
        <v>39</v>
      </c>
      <c r="G487" s="438" t="s">
        <v>1980</v>
      </c>
      <c r="H487" s="474" t="s">
        <v>1978</v>
      </c>
      <c r="I487" s="475">
        <v>3575000</v>
      </c>
      <c r="J487" s="476">
        <f t="shared" si="8"/>
        <v>3575000</v>
      </c>
      <c r="K487" s="517" t="s">
        <v>1882</v>
      </c>
    </row>
    <row r="488" spans="1:11" ht="22.5" customHeight="1" x14ac:dyDescent="0.25">
      <c r="A488" s="544">
        <v>10</v>
      </c>
      <c r="B488" s="519">
        <v>45175</v>
      </c>
      <c r="C488" s="436" t="s">
        <v>1981</v>
      </c>
      <c r="D488" s="436" t="s">
        <v>1982</v>
      </c>
      <c r="E488" s="438">
        <v>1</v>
      </c>
      <c r="F488" s="438" t="s">
        <v>39</v>
      </c>
      <c r="G488" s="438" t="s">
        <v>1983</v>
      </c>
      <c r="H488" s="474" t="s">
        <v>1978</v>
      </c>
      <c r="I488" s="475">
        <v>1050000</v>
      </c>
      <c r="J488" s="476">
        <f t="shared" si="8"/>
        <v>1050000</v>
      </c>
      <c r="K488" s="517" t="s">
        <v>1882</v>
      </c>
    </row>
    <row r="489" spans="1:11" ht="22.5" customHeight="1" x14ac:dyDescent="0.25">
      <c r="A489" s="544">
        <v>11</v>
      </c>
      <c r="B489" s="519">
        <v>45175</v>
      </c>
      <c r="C489" s="436" t="s">
        <v>1822</v>
      </c>
      <c r="D489" s="436" t="s">
        <v>896</v>
      </c>
      <c r="E489" s="438">
        <v>1</v>
      </c>
      <c r="F489" s="438" t="s">
        <v>39</v>
      </c>
      <c r="G489" s="438" t="s">
        <v>1983</v>
      </c>
      <c r="H489" s="474" t="s">
        <v>1978</v>
      </c>
      <c r="I489" s="475">
        <v>1650000</v>
      </c>
      <c r="J489" s="476">
        <f t="shared" si="8"/>
        <v>1650000</v>
      </c>
      <c r="K489" s="517" t="s">
        <v>1882</v>
      </c>
    </row>
    <row r="490" spans="1:11" ht="22.5" customHeight="1" x14ac:dyDescent="0.25">
      <c r="A490" s="544">
        <v>12</v>
      </c>
      <c r="B490" s="538">
        <v>45178</v>
      </c>
      <c r="C490" s="448" t="s">
        <v>1984</v>
      </c>
      <c r="D490" s="447"/>
      <c r="E490" s="442">
        <v>5</v>
      </c>
      <c r="F490" s="442" t="s">
        <v>44</v>
      </c>
      <c r="G490" s="442" t="s">
        <v>1977</v>
      </c>
      <c r="H490" s="440" t="s">
        <v>1978</v>
      </c>
      <c r="I490" s="557">
        <v>45000</v>
      </c>
      <c r="J490" s="555">
        <f t="shared" si="8"/>
        <v>225000</v>
      </c>
      <c r="K490" s="517" t="s">
        <v>1882</v>
      </c>
    </row>
    <row r="491" spans="1:11" ht="22.5" customHeight="1" x14ac:dyDescent="0.25">
      <c r="A491" s="544">
        <v>13</v>
      </c>
      <c r="B491" s="538">
        <v>45181</v>
      </c>
      <c r="C491" s="446" t="s">
        <v>1731</v>
      </c>
      <c r="D491" s="447"/>
      <c r="E491" s="442">
        <v>1</v>
      </c>
      <c r="F491" s="442" t="s">
        <v>44</v>
      </c>
      <c r="G491" s="449" t="s">
        <v>1977</v>
      </c>
      <c r="H491" s="440" t="s">
        <v>1978</v>
      </c>
      <c r="I491" s="555">
        <v>90000</v>
      </c>
      <c r="J491" s="555">
        <f t="shared" si="8"/>
        <v>90000</v>
      </c>
      <c r="K491" s="517" t="s">
        <v>1882</v>
      </c>
    </row>
    <row r="492" spans="1:11" ht="22.5" customHeight="1" x14ac:dyDescent="0.25">
      <c r="A492" s="544">
        <v>14</v>
      </c>
      <c r="B492" s="538">
        <v>45182</v>
      </c>
      <c r="C492" s="445" t="s">
        <v>1730</v>
      </c>
      <c r="D492" s="447"/>
      <c r="E492" s="442">
        <v>1</v>
      </c>
      <c r="F492" s="442" t="s">
        <v>44</v>
      </c>
      <c r="G492" s="451" t="s">
        <v>1977</v>
      </c>
      <c r="H492" s="440" t="s">
        <v>1978</v>
      </c>
      <c r="I492" s="556">
        <v>230000</v>
      </c>
      <c r="J492" s="555">
        <f t="shared" si="8"/>
        <v>230000</v>
      </c>
      <c r="K492" s="517" t="s">
        <v>1882</v>
      </c>
    </row>
    <row r="493" spans="1:11" ht="22.5" customHeight="1" x14ac:dyDescent="0.25">
      <c r="A493" s="544">
        <v>15</v>
      </c>
      <c r="B493" s="538">
        <v>45188</v>
      </c>
      <c r="C493" s="445" t="s">
        <v>1914</v>
      </c>
      <c r="D493" s="446"/>
      <c r="E493" s="442">
        <v>2</v>
      </c>
      <c r="F493" s="442" t="s">
        <v>44</v>
      </c>
      <c r="G493" s="449" t="s">
        <v>1977</v>
      </c>
      <c r="H493" s="440" t="s">
        <v>1978</v>
      </c>
      <c r="I493" s="558">
        <v>4500</v>
      </c>
      <c r="J493" s="555">
        <f t="shared" si="8"/>
        <v>9000</v>
      </c>
      <c r="K493" s="517" t="s">
        <v>1882</v>
      </c>
    </row>
    <row r="494" spans="1:11" ht="22.5" customHeight="1" x14ac:dyDescent="0.25">
      <c r="A494" s="544">
        <v>16</v>
      </c>
      <c r="B494" s="538">
        <v>45199</v>
      </c>
      <c r="C494" s="445" t="s">
        <v>1985</v>
      </c>
      <c r="D494" s="452"/>
      <c r="E494" s="442">
        <v>1</v>
      </c>
      <c r="F494" s="442" t="s">
        <v>44</v>
      </c>
      <c r="G494" s="442" t="s">
        <v>1977</v>
      </c>
      <c r="H494" s="440" t="s">
        <v>1978</v>
      </c>
      <c r="I494" s="450">
        <v>110000</v>
      </c>
      <c r="J494" s="555">
        <f t="shared" si="8"/>
        <v>110000</v>
      </c>
      <c r="K494" s="517" t="s">
        <v>1882</v>
      </c>
    </row>
    <row r="495" spans="1:11" ht="22.5" customHeight="1" x14ac:dyDescent="0.25">
      <c r="A495" s="544">
        <v>17</v>
      </c>
      <c r="B495" s="538">
        <v>45199</v>
      </c>
      <c r="C495" s="445" t="s">
        <v>1986</v>
      </c>
      <c r="D495" s="452"/>
      <c r="E495" s="442">
        <v>1</v>
      </c>
      <c r="F495" s="442" t="s">
        <v>44</v>
      </c>
      <c r="G495" s="442" t="s">
        <v>1977</v>
      </c>
      <c r="H495" s="440" t="s">
        <v>1978</v>
      </c>
      <c r="I495" s="450">
        <v>130000</v>
      </c>
      <c r="J495" s="555">
        <f t="shared" si="8"/>
        <v>130000</v>
      </c>
      <c r="K495" s="517" t="s">
        <v>1882</v>
      </c>
    </row>
    <row r="496" spans="1:11" ht="22.5" customHeight="1" x14ac:dyDescent="0.25">
      <c r="A496" s="544">
        <v>18</v>
      </c>
      <c r="B496" s="538">
        <v>45199</v>
      </c>
      <c r="C496" s="445" t="s">
        <v>1987</v>
      </c>
      <c r="D496" s="452"/>
      <c r="E496" s="442">
        <v>1</v>
      </c>
      <c r="F496" s="442" t="s">
        <v>44</v>
      </c>
      <c r="G496" s="442" t="s">
        <v>1977</v>
      </c>
      <c r="H496" s="440" t="s">
        <v>1978</v>
      </c>
      <c r="I496" s="450">
        <v>130000</v>
      </c>
      <c r="J496" s="555">
        <f t="shared" si="8"/>
        <v>130000</v>
      </c>
      <c r="K496" s="517" t="s">
        <v>1882</v>
      </c>
    </row>
    <row r="497" spans="1:11" ht="22.5" customHeight="1" x14ac:dyDescent="0.25">
      <c r="A497" s="544">
        <v>19</v>
      </c>
      <c r="B497" s="538">
        <v>45199</v>
      </c>
      <c r="C497" s="445" t="s">
        <v>1988</v>
      </c>
      <c r="D497" s="447"/>
      <c r="E497" s="442">
        <v>1</v>
      </c>
      <c r="F497" s="442" t="s">
        <v>44</v>
      </c>
      <c r="G497" s="442" t="s">
        <v>1977</v>
      </c>
      <c r="H497" s="440" t="s">
        <v>1978</v>
      </c>
      <c r="I497" s="443">
        <v>265000</v>
      </c>
      <c r="J497" s="555">
        <f t="shared" si="8"/>
        <v>265000</v>
      </c>
      <c r="K497" s="517" t="s">
        <v>1882</v>
      </c>
    </row>
    <row r="498" spans="1:11" ht="22.5" customHeight="1" x14ac:dyDescent="0.25">
      <c r="A498" s="544">
        <v>20</v>
      </c>
      <c r="B498" s="538">
        <v>45199</v>
      </c>
      <c r="C498" s="445" t="s">
        <v>1989</v>
      </c>
      <c r="D498" s="445"/>
      <c r="E498" s="442">
        <v>1</v>
      </c>
      <c r="F498" s="442" t="s">
        <v>44</v>
      </c>
      <c r="G498" s="442" t="s">
        <v>1977</v>
      </c>
      <c r="H498" s="440" t="s">
        <v>1978</v>
      </c>
      <c r="I498" s="450">
        <v>625000</v>
      </c>
      <c r="J498" s="555">
        <f t="shared" si="8"/>
        <v>625000</v>
      </c>
      <c r="K498" s="517" t="s">
        <v>1882</v>
      </c>
    </row>
    <row r="499" spans="1:11" ht="22.5" customHeight="1" x14ac:dyDescent="0.25">
      <c r="A499" s="544">
        <v>21</v>
      </c>
      <c r="B499" s="538">
        <v>45195</v>
      </c>
      <c r="C499" s="445" t="s">
        <v>1914</v>
      </c>
      <c r="D499" s="445"/>
      <c r="E499" s="442">
        <v>2</v>
      </c>
      <c r="F499" s="442" t="s">
        <v>44</v>
      </c>
      <c r="G499" s="449" t="s">
        <v>1990</v>
      </c>
      <c r="H499" s="440" t="s">
        <v>1991</v>
      </c>
      <c r="I499" s="568">
        <v>4500</v>
      </c>
      <c r="J499" s="555">
        <f t="shared" si="8"/>
        <v>9000</v>
      </c>
      <c r="K499" s="517" t="s">
        <v>1882</v>
      </c>
    </row>
    <row r="500" spans="1:11" ht="22.5" customHeight="1" x14ac:dyDescent="0.25">
      <c r="A500" s="544">
        <v>22</v>
      </c>
      <c r="B500" s="538">
        <v>45180</v>
      </c>
      <c r="C500" s="445" t="s">
        <v>1992</v>
      </c>
      <c r="D500" s="446"/>
      <c r="E500" s="442">
        <v>2</v>
      </c>
      <c r="F500" s="442" t="s">
        <v>44</v>
      </c>
      <c r="G500" s="442" t="s">
        <v>1993</v>
      </c>
      <c r="H500" s="440" t="s">
        <v>1994</v>
      </c>
      <c r="I500" s="443">
        <v>17500</v>
      </c>
      <c r="J500" s="555">
        <f t="shared" si="8"/>
        <v>35000</v>
      </c>
      <c r="K500" s="517" t="s">
        <v>1882</v>
      </c>
    </row>
    <row r="501" spans="1:11" ht="22.5" customHeight="1" x14ac:dyDescent="0.25">
      <c r="A501" s="544">
        <v>23</v>
      </c>
      <c r="B501" s="538">
        <v>45180</v>
      </c>
      <c r="C501" s="445" t="s">
        <v>1995</v>
      </c>
      <c r="D501" s="447"/>
      <c r="E501" s="442">
        <v>2</v>
      </c>
      <c r="F501" s="442" t="s">
        <v>44</v>
      </c>
      <c r="G501" s="442" t="s">
        <v>1993</v>
      </c>
      <c r="H501" s="440" t="s">
        <v>1994</v>
      </c>
      <c r="I501" s="457">
        <v>7500</v>
      </c>
      <c r="J501" s="555">
        <f t="shared" si="8"/>
        <v>15000</v>
      </c>
      <c r="K501" s="517" t="s">
        <v>1882</v>
      </c>
    </row>
    <row r="502" spans="1:11" ht="22.5" customHeight="1" x14ac:dyDescent="0.25">
      <c r="A502" s="544">
        <v>24</v>
      </c>
      <c r="B502" s="538">
        <v>45188</v>
      </c>
      <c r="C502" s="445" t="s">
        <v>1996</v>
      </c>
      <c r="D502" s="452"/>
      <c r="E502" s="442">
        <v>1</v>
      </c>
      <c r="F502" s="453" t="s">
        <v>44</v>
      </c>
      <c r="G502" s="451" t="s">
        <v>1993</v>
      </c>
      <c r="H502" s="440" t="s">
        <v>1994</v>
      </c>
      <c r="I502" s="450">
        <v>625000</v>
      </c>
      <c r="J502" s="555">
        <f t="shared" si="8"/>
        <v>625000</v>
      </c>
      <c r="K502" s="517" t="s">
        <v>1882</v>
      </c>
    </row>
    <row r="503" spans="1:11" ht="22.5" customHeight="1" x14ac:dyDescent="0.25">
      <c r="A503" s="544">
        <v>25</v>
      </c>
      <c r="B503" s="538">
        <v>45188</v>
      </c>
      <c r="C503" s="445" t="s">
        <v>1997</v>
      </c>
      <c r="D503" s="452"/>
      <c r="E503" s="442">
        <v>1</v>
      </c>
      <c r="F503" s="453" t="s">
        <v>44</v>
      </c>
      <c r="G503" s="451" t="s">
        <v>1993</v>
      </c>
      <c r="H503" s="440" t="s">
        <v>1994</v>
      </c>
      <c r="I503" s="450">
        <v>265000</v>
      </c>
      <c r="J503" s="555">
        <f t="shared" si="8"/>
        <v>265000</v>
      </c>
      <c r="K503" s="517" t="s">
        <v>1882</v>
      </c>
    </row>
    <row r="504" spans="1:11" ht="22.5" customHeight="1" x14ac:dyDescent="0.25">
      <c r="A504" s="544">
        <v>26</v>
      </c>
      <c r="B504" s="538">
        <v>45188</v>
      </c>
      <c r="C504" s="445" t="s">
        <v>1998</v>
      </c>
      <c r="D504" s="452"/>
      <c r="E504" s="442">
        <v>1</v>
      </c>
      <c r="F504" s="453" t="s">
        <v>44</v>
      </c>
      <c r="G504" s="451" t="s">
        <v>1993</v>
      </c>
      <c r="H504" s="440" t="s">
        <v>1994</v>
      </c>
      <c r="I504" s="450">
        <v>1250000</v>
      </c>
      <c r="J504" s="555">
        <f t="shared" si="8"/>
        <v>1250000</v>
      </c>
      <c r="K504" s="517" t="s">
        <v>1882</v>
      </c>
    </row>
    <row r="505" spans="1:11" ht="22.5" customHeight="1" x14ac:dyDescent="0.25">
      <c r="A505" s="544">
        <v>27</v>
      </c>
      <c r="B505" s="538">
        <v>45188</v>
      </c>
      <c r="C505" s="445" t="s">
        <v>1915</v>
      </c>
      <c r="D505" s="452"/>
      <c r="E505" s="442">
        <v>1</v>
      </c>
      <c r="F505" s="453" t="s">
        <v>44</v>
      </c>
      <c r="G505" s="451" t="s">
        <v>1993</v>
      </c>
      <c r="H505" s="440" t="s">
        <v>1994</v>
      </c>
      <c r="I505" s="450">
        <v>75000</v>
      </c>
      <c r="J505" s="555">
        <f t="shared" si="8"/>
        <v>75000</v>
      </c>
      <c r="K505" s="517" t="s">
        <v>1882</v>
      </c>
    </row>
    <row r="506" spans="1:11" ht="22.5" customHeight="1" x14ac:dyDescent="0.25">
      <c r="A506" s="544">
        <v>28</v>
      </c>
      <c r="B506" s="538">
        <v>45189</v>
      </c>
      <c r="C506" s="445" t="s">
        <v>1999</v>
      </c>
      <c r="D506" s="454"/>
      <c r="E506" s="442">
        <v>2</v>
      </c>
      <c r="F506" s="442" t="s">
        <v>44</v>
      </c>
      <c r="G506" s="449" t="s">
        <v>1993</v>
      </c>
      <c r="H506" s="440" t="s">
        <v>1994</v>
      </c>
      <c r="I506" s="558">
        <v>1500</v>
      </c>
      <c r="J506" s="555">
        <f t="shared" si="8"/>
        <v>3000</v>
      </c>
      <c r="K506" s="517" t="s">
        <v>1882</v>
      </c>
    </row>
    <row r="507" spans="1:11" ht="22.5" customHeight="1" x14ac:dyDescent="0.25">
      <c r="A507" s="544">
        <v>29</v>
      </c>
      <c r="B507" s="538">
        <v>45190</v>
      </c>
      <c r="C507" s="445" t="s">
        <v>2000</v>
      </c>
      <c r="D507" s="452"/>
      <c r="E507" s="442">
        <v>1</v>
      </c>
      <c r="F507" s="453" t="s">
        <v>1242</v>
      </c>
      <c r="G507" s="442" t="s">
        <v>1993</v>
      </c>
      <c r="H507" s="440" t="s">
        <v>1994</v>
      </c>
      <c r="I507" s="450">
        <v>20000</v>
      </c>
      <c r="J507" s="555">
        <f t="shared" si="8"/>
        <v>20000</v>
      </c>
      <c r="K507" s="517" t="s">
        <v>1882</v>
      </c>
    </row>
    <row r="508" spans="1:11" ht="22.5" customHeight="1" x14ac:dyDescent="0.25">
      <c r="A508" s="544">
        <v>30</v>
      </c>
      <c r="B508" s="538">
        <v>45191</v>
      </c>
      <c r="C508" s="445" t="s">
        <v>2001</v>
      </c>
      <c r="D508" s="447"/>
      <c r="E508" s="442">
        <v>2</v>
      </c>
      <c r="F508" s="453" t="s">
        <v>44</v>
      </c>
      <c r="G508" s="451" t="s">
        <v>1993</v>
      </c>
      <c r="H508" s="440" t="s">
        <v>1994</v>
      </c>
      <c r="I508" s="557">
        <v>670000</v>
      </c>
      <c r="J508" s="555">
        <f t="shared" si="8"/>
        <v>1340000</v>
      </c>
      <c r="K508" s="517" t="s">
        <v>1882</v>
      </c>
    </row>
    <row r="509" spans="1:11" ht="22.5" customHeight="1" x14ac:dyDescent="0.25">
      <c r="A509" s="544">
        <v>31</v>
      </c>
      <c r="B509" s="538">
        <v>45182</v>
      </c>
      <c r="C509" s="445" t="s">
        <v>1730</v>
      </c>
      <c r="D509" s="445"/>
      <c r="E509" s="442">
        <v>1</v>
      </c>
      <c r="F509" s="459" t="s">
        <v>44</v>
      </c>
      <c r="G509" s="442" t="s">
        <v>2002</v>
      </c>
      <c r="H509" s="440" t="s">
        <v>2003</v>
      </c>
      <c r="I509" s="450">
        <v>230000</v>
      </c>
      <c r="J509" s="555">
        <f t="shared" si="8"/>
        <v>230000</v>
      </c>
      <c r="K509" s="517" t="s">
        <v>1882</v>
      </c>
    </row>
    <row r="510" spans="1:11" ht="22.5" customHeight="1" x14ac:dyDescent="0.25">
      <c r="A510" s="544">
        <v>32</v>
      </c>
      <c r="B510" s="538">
        <v>45173</v>
      </c>
      <c r="C510" s="445" t="s">
        <v>1944</v>
      </c>
      <c r="D510" s="446"/>
      <c r="E510" s="442">
        <v>2</v>
      </c>
      <c r="F510" s="442" t="s">
        <v>1239</v>
      </c>
      <c r="G510" s="442" t="s">
        <v>2004</v>
      </c>
      <c r="H510" s="440" t="s">
        <v>2005</v>
      </c>
      <c r="I510" s="443">
        <v>3000</v>
      </c>
      <c r="J510" s="555">
        <f t="shared" si="8"/>
        <v>6000</v>
      </c>
      <c r="K510" s="517" t="s">
        <v>1882</v>
      </c>
    </row>
    <row r="511" spans="1:11" ht="22.5" customHeight="1" x14ac:dyDescent="0.25">
      <c r="A511" s="544">
        <v>33</v>
      </c>
      <c r="B511" s="538">
        <v>45181</v>
      </c>
      <c r="C511" s="445" t="s">
        <v>2006</v>
      </c>
      <c r="D511" s="447"/>
      <c r="E511" s="442">
        <v>1</v>
      </c>
      <c r="F511" s="442" t="s">
        <v>44</v>
      </c>
      <c r="G511" s="449" t="s">
        <v>2004</v>
      </c>
      <c r="H511" s="440" t="s">
        <v>2005</v>
      </c>
      <c r="I511" s="556">
        <v>425000</v>
      </c>
      <c r="J511" s="555">
        <f t="shared" ref="J511:J541" si="9">E511*I511</f>
        <v>425000</v>
      </c>
      <c r="K511" s="517" t="s">
        <v>1882</v>
      </c>
    </row>
    <row r="512" spans="1:11" ht="22.5" customHeight="1" x14ac:dyDescent="0.25">
      <c r="A512" s="544">
        <v>34</v>
      </c>
      <c r="B512" s="538">
        <v>45190</v>
      </c>
      <c r="C512" s="448" t="s">
        <v>2007</v>
      </c>
      <c r="D512" s="447"/>
      <c r="E512" s="442">
        <v>1</v>
      </c>
      <c r="F512" s="442" t="s">
        <v>44</v>
      </c>
      <c r="G512" s="451" t="s">
        <v>2004</v>
      </c>
      <c r="H512" s="440" t="s">
        <v>2005</v>
      </c>
      <c r="I512" s="450">
        <v>52500</v>
      </c>
      <c r="J512" s="555">
        <f t="shared" si="9"/>
        <v>52500</v>
      </c>
      <c r="K512" s="517" t="s">
        <v>1882</v>
      </c>
    </row>
    <row r="513" spans="1:11" ht="22.5" customHeight="1" x14ac:dyDescent="0.25">
      <c r="A513" s="544">
        <v>35</v>
      </c>
      <c r="B513" s="538">
        <v>45194</v>
      </c>
      <c r="C513" s="445" t="s">
        <v>1961</v>
      </c>
      <c r="D513" s="452"/>
      <c r="E513" s="442">
        <v>1</v>
      </c>
      <c r="F513" s="442" t="s">
        <v>44</v>
      </c>
      <c r="G513" s="442" t="s">
        <v>2004</v>
      </c>
      <c r="H513" s="440" t="s">
        <v>2005</v>
      </c>
      <c r="I513" s="450">
        <v>4000</v>
      </c>
      <c r="J513" s="555">
        <f t="shared" si="9"/>
        <v>4000</v>
      </c>
      <c r="K513" s="517" t="s">
        <v>1882</v>
      </c>
    </row>
    <row r="514" spans="1:11" ht="22.5" customHeight="1" x14ac:dyDescent="0.25">
      <c r="A514" s="544">
        <v>36</v>
      </c>
      <c r="B514" s="538">
        <v>45196</v>
      </c>
      <c r="C514" s="445" t="s">
        <v>1943</v>
      </c>
      <c r="D514" s="452"/>
      <c r="E514" s="442">
        <v>1</v>
      </c>
      <c r="F514" s="442" t="s">
        <v>44</v>
      </c>
      <c r="G514" s="442" t="s">
        <v>2004</v>
      </c>
      <c r="H514" s="440" t="s">
        <v>2005</v>
      </c>
      <c r="I514" s="450">
        <v>3500</v>
      </c>
      <c r="J514" s="555">
        <f t="shared" si="9"/>
        <v>3500</v>
      </c>
      <c r="K514" s="517" t="s">
        <v>1882</v>
      </c>
    </row>
    <row r="515" spans="1:11" ht="22.5" customHeight="1" x14ac:dyDescent="0.25">
      <c r="A515" s="544">
        <v>37</v>
      </c>
      <c r="B515" s="538">
        <v>45180</v>
      </c>
      <c r="C515" s="445" t="s">
        <v>2008</v>
      </c>
      <c r="D515" s="446"/>
      <c r="E515" s="442">
        <v>1</v>
      </c>
      <c r="F515" s="442" t="s">
        <v>44</v>
      </c>
      <c r="G515" s="442" t="s">
        <v>2009</v>
      </c>
      <c r="H515" s="440" t="s">
        <v>2010</v>
      </c>
      <c r="I515" s="467">
        <v>225000</v>
      </c>
      <c r="J515" s="555">
        <f t="shared" si="9"/>
        <v>225000</v>
      </c>
      <c r="K515" s="517" t="s">
        <v>1882</v>
      </c>
    </row>
    <row r="516" spans="1:11" ht="22.5" customHeight="1" x14ac:dyDescent="0.25">
      <c r="A516" s="544">
        <v>38</v>
      </c>
      <c r="B516" s="538">
        <v>45183</v>
      </c>
      <c r="C516" s="445" t="s">
        <v>2011</v>
      </c>
      <c r="D516" s="446"/>
      <c r="E516" s="442">
        <v>1</v>
      </c>
      <c r="F516" s="442" t="s">
        <v>44</v>
      </c>
      <c r="G516" s="449" t="s">
        <v>2009</v>
      </c>
      <c r="H516" s="440" t="s">
        <v>2010</v>
      </c>
      <c r="I516" s="443">
        <v>110000</v>
      </c>
      <c r="J516" s="555">
        <f t="shared" si="9"/>
        <v>110000</v>
      </c>
      <c r="K516" s="517" t="s">
        <v>1882</v>
      </c>
    </row>
    <row r="517" spans="1:11" ht="22.5" customHeight="1" x14ac:dyDescent="0.25">
      <c r="A517" s="544">
        <v>39</v>
      </c>
      <c r="B517" s="538">
        <v>45183</v>
      </c>
      <c r="C517" s="445" t="s">
        <v>2012</v>
      </c>
      <c r="D517" s="452"/>
      <c r="E517" s="442">
        <v>3</v>
      </c>
      <c r="F517" s="453" t="s">
        <v>1239</v>
      </c>
      <c r="G517" s="442" t="s">
        <v>2009</v>
      </c>
      <c r="H517" s="440" t="s">
        <v>2010</v>
      </c>
      <c r="I517" s="450">
        <v>10000</v>
      </c>
      <c r="J517" s="555">
        <f t="shared" si="9"/>
        <v>30000</v>
      </c>
      <c r="K517" s="517" t="s">
        <v>1882</v>
      </c>
    </row>
    <row r="518" spans="1:11" ht="22.5" customHeight="1" x14ac:dyDescent="0.25">
      <c r="A518" s="544">
        <v>40</v>
      </c>
      <c r="B518" s="538">
        <v>45187</v>
      </c>
      <c r="C518" s="445" t="s">
        <v>2013</v>
      </c>
      <c r="D518" s="447"/>
      <c r="E518" s="442">
        <v>1</v>
      </c>
      <c r="F518" s="453" t="s">
        <v>44</v>
      </c>
      <c r="G518" s="451" t="s">
        <v>2014</v>
      </c>
      <c r="H518" s="440" t="s">
        <v>2010</v>
      </c>
      <c r="I518" s="556">
        <v>75000</v>
      </c>
      <c r="J518" s="555">
        <f t="shared" si="9"/>
        <v>75000</v>
      </c>
      <c r="K518" s="517" t="s">
        <v>1882</v>
      </c>
    </row>
    <row r="519" spans="1:11" ht="22.5" customHeight="1" x14ac:dyDescent="0.25">
      <c r="A519" s="544">
        <v>41</v>
      </c>
      <c r="B519" s="538">
        <v>45187</v>
      </c>
      <c r="C519" s="445" t="s">
        <v>2015</v>
      </c>
      <c r="D519" s="452"/>
      <c r="E519" s="442">
        <v>1</v>
      </c>
      <c r="F519" s="453" t="s">
        <v>44</v>
      </c>
      <c r="G519" s="451" t="s">
        <v>2014</v>
      </c>
      <c r="H519" s="440" t="s">
        <v>2010</v>
      </c>
      <c r="I519" s="450">
        <v>275000</v>
      </c>
      <c r="J519" s="555">
        <f t="shared" si="9"/>
        <v>275000</v>
      </c>
      <c r="K519" s="517" t="s">
        <v>1882</v>
      </c>
    </row>
    <row r="520" spans="1:11" ht="22.5" customHeight="1" x14ac:dyDescent="0.25">
      <c r="A520" s="544">
        <v>42</v>
      </c>
      <c r="B520" s="538">
        <v>45191</v>
      </c>
      <c r="C520" s="444" t="s">
        <v>1339</v>
      </c>
      <c r="D520" s="452"/>
      <c r="E520" s="442">
        <v>1</v>
      </c>
      <c r="F520" s="453" t="s">
        <v>44</v>
      </c>
      <c r="G520" s="442" t="s">
        <v>2014</v>
      </c>
      <c r="H520" s="440" t="s">
        <v>2010</v>
      </c>
      <c r="I520" s="450">
        <v>982000</v>
      </c>
      <c r="J520" s="555">
        <f t="shared" si="9"/>
        <v>982000</v>
      </c>
      <c r="K520" s="517" t="s">
        <v>1882</v>
      </c>
    </row>
    <row r="521" spans="1:11" ht="22.5" customHeight="1" x14ac:dyDescent="0.25">
      <c r="A521" s="544">
        <v>43</v>
      </c>
      <c r="B521" s="538">
        <v>45181</v>
      </c>
      <c r="C521" s="445" t="s">
        <v>1901</v>
      </c>
      <c r="D521" s="446"/>
      <c r="E521" s="442">
        <v>1</v>
      </c>
      <c r="F521" s="442" t="s">
        <v>44</v>
      </c>
      <c r="G521" s="449" t="s">
        <v>2016</v>
      </c>
      <c r="H521" s="440" t="s">
        <v>2017</v>
      </c>
      <c r="I521" s="457">
        <v>43000</v>
      </c>
      <c r="J521" s="555">
        <f t="shared" si="9"/>
        <v>43000</v>
      </c>
      <c r="K521" s="517" t="s">
        <v>1882</v>
      </c>
    </row>
    <row r="522" spans="1:11" ht="22.5" customHeight="1" x14ac:dyDescent="0.25">
      <c r="A522" s="544">
        <v>44</v>
      </c>
      <c r="B522" s="538">
        <v>45183</v>
      </c>
      <c r="C522" s="446" t="s">
        <v>2018</v>
      </c>
      <c r="D522" s="447"/>
      <c r="E522" s="442">
        <v>1</v>
      </c>
      <c r="F522" s="442" t="s">
        <v>44</v>
      </c>
      <c r="G522" s="449" t="s">
        <v>2016</v>
      </c>
      <c r="H522" s="440" t="s">
        <v>2017</v>
      </c>
      <c r="I522" s="556">
        <v>625000</v>
      </c>
      <c r="J522" s="555">
        <f t="shared" si="9"/>
        <v>625000</v>
      </c>
      <c r="K522" s="517" t="s">
        <v>1882</v>
      </c>
    </row>
    <row r="523" spans="1:11" ht="22.5" customHeight="1" x14ac:dyDescent="0.25">
      <c r="A523" s="544">
        <v>45</v>
      </c>
      <c r="B523" s="538">
        <v>45183</v>
      </c>
      <c r="C523" s="446" t="s">
        <v>1893</v>
      </c>
      <c r="D523" s="447"/>
      <c r="E523" s="442">
        <v>1</v>
      </c>
      <c r="F523" s="442" t="s">
        <v>1895</v>
      </c>
      <c r="G523" s="449" t="s">
        <v>2016</v>
      </c>
      <c r="H523" s="440" t="s">
        <v>2017</v>
      </c>
      <c r="I523" s="556">
        <v>265000</v>
      </c>
      <c r="J523" s="555">
        <f t="shared" si="9"/>
        <v>265000</v>
      </c>
      <c r="K523" s="517" t="s">
        <v>1882</v>
      </c>
    </row>
    <row r="524" spans="1:11" ht="22.5" customHeight="1" x14ac:dyDescent="0.25">
      <c r="A524" s="544">
        <v>46</v>
      </c>
      <c r="B524" s="538">
        <v>45183</v>
      </c>
      <c r="C524" s="446" t="s">
        <v>2019</v>
      </c>
      <c r="D524" s="447"/>
      <c r="E524" s="442">
        <v>4</v>
      </c>
      <c r="F524" s="442" t="s">
        <v>1895</v>
      </c>
      <c r="G524" s="449" t="s">
        <v>2016</v>
      </c>
      <c r="H524" s="440" t="s">
        <v>2017</v>
      </c>
      <c r="I524" s="556">
        <v>115000</v>
      </c>
      <c r="J524" s="555">
        <f t="shared" si="9"/>
        <v>460000</v>
      </c>
      <c r="K524" s="517" t="s">
        <v>1882</v>
      </c>
    </row>
    <row r="525" spans="1:11" ht="22.5" customHeight="1" x14ac:dyDescent="0.25">
      <c r="A525" s="544">
        <v>47</v>
      </c>
      <c r="B525" s="538">
        <v>45183</v>
      </c>
      <c r="C525" s="445" t="s">
        <v>2020</v>
      </c>
      <c r="D525" s="452"/>
      <c r="E525" s="442">
        <v>1</v>
      </c>
      <c r="F525" s="442" t="s">
        <v>1895</v>
      </c>
      <c r="G525" s="449" t="s">
        <v>2016</v>
      </c>
      <c r="H525" s="440" t="s">
        <v>2017</v>
      </c>
      <c r="I525" s="556">
        <v>550000</v>
      </c>
      <c r="J525" s="555">
        <f t="shared" si="9"/>
        <v>550000</v>
      </c>
      <c r="K525" s="517" t="s">
        <v>1882</v>
      </c>
    </row>
    <row r="526" spans="1:11" ht="22.5" customHeight="1" x14ac:dyDescent="0.25">
      <c r="A526" s="544">
        <v>48</v>
      </c>
      <c r="B526" s="538">
        <v>45185</v>
      </c>
      <c r="C526" s="445" t="s">
        <v>1731</v>
      </c>
      <c r="D526" s="452"/>
      <c r="E526" s="442">
        <v>1</v>
      </c>
      <c r="F526" s="453" t="s">
        <v>44</v>
      </c>
      <c r="G526" s="449" t="s">
        <v>2021</v>
      </c>
      <c r="H526" s="440" t="s">
        <v>2017</v>
      </c>
      <c r="I526" s="450">
        <v>90000</v>
      </c>
      <c r="J526" s="555">
        <f t="shared" si="9"/>
        <v>90000</v>
      </c>
      <c r="K526" s="517" t="s">
        <v>1882</v>
      </c>
    </row>
    <row r="527" spans="1:11" ht="22.5" customHeight="1" x14ac:dyDescent="0.25">
      <c r="A527" s="544">
        <v>49</v>
      </c>
      <c r="B527" s="538">
        <v>45178</v>
      </c>
      <c r="C527" s="446" t="s">
        <v>2022</v>
      </c>
      <c r="D527" s="477" t="s">
        <v>2023</v>
      </c>
      <c r="E527" s="442">
        <v>1</v>
      </c>
      <c r="F527" s="442" t="s">
        <v>44</v>
      </c>
      <c r="G527" s="442" t="s">
        <v>2024</v>
      </c>
      <c r="H527" s="440" t="s">
        <v>2025</v>
      </c>
      <c r="I527" s="450"/>
      <c r="J527" s="555">
        <f t="shared" si="9"/>
        <v>0</v>
      </c>
      <c r="K527" s="517" t="s">
        <v>1882</v>
      </c>
    </row>
    <row r="528" spans="1:11" ht="22.5" customHeight="1" x14ac:dyDescent="0.25">
      <c r="A528" s="544">
        <v>50</v>
      </c>
      <c r="B528" s="538">
        <v>45175</v>
      </c>
      <c r="C528" s="445" t="s">
        <v>2026</v>
      </c>
      <c r="D528" s="452"/>
      <c r="E528" s="442">
        <v>1</v>
      </c>
      <c r="F528" s="453" t="s">
        <v>44</v>
      </c>
      <c r="G528" s="442" t="s">
        <v>2027</v>
      </c>
      <c r="H528" s="440" t="s">
        <v>2028</v>
      </c>
      <c r="I528" s="450">
        <v>45000</v>
      </c>
      <c r="J528" s="555">
        <f t="shared" si="9"/>
        <v>45000</v>
      </c>
      <c r="K528" s="517" t="s">
        <v>1882</v>
      </c>
    </row>
    <row r="529" spans="1:12" ht="22.5" customHeight="1" x14ac:dyDescent="0.25">
      <c r="A529" s="544">
        <v>51</v>
      </c>
      <c r="B529" s="538">
        <v>45177</v>
      </c>
      <c r="C529" s="448" t="s">
        <v>2029</v>
      </c>
      <c r="D529" s="452"/>
      <c r="E529" s="442">
        <v>1</v>
      </c>
      <c r="F529" s="442" t="s">
        <v>44</v>
      </c>
      <c r="G529" s="442" t="s">
        <v>2027</v>
      </c>
      <c r="H529" s="440" t="s">
        <v>2028</v>
      </c>
      <c r="I529" s="450">
        <v>45000</v>
      </c>
      <c r="J529" s="555">
        <f t="shared" si="9"/>
        <v>45000</v>
      </c>
      <c r="K529" s="517" t="s">
        <v>1882</v>
      </c>
    </row>
    <row r="530" spans="1:12" ht="22.5" customHeight="1" x14ac:dyDescent="0.25">
      <c r="A530" s="544">
        <v>52</v>
      </c>
      <c r="B530" s="538">
        <v>45178</v>
      </c>
      <c r="C530" s="478" t="s">
        <v>2029</v>
      </c>
      <c r="D530" s="447"/>
      <c r="E530" s="442">
        <v>1</v>
      </c>
      <c r="F530" s="442" t="s">
        <v>39</v>
      </c>
      <c r="G530" s="442" t="s">
        <v>2027</v>
      </c>
      <c r="H530" s="440" t="s">
        <v>2028</v>
      </c>
      <c r="I530" s="555">
        <v>45000</v>
      </c>
      <c r="J530" s="555">
        <f t="shared" si="9"/>
        <v>45000</v>
      </c>
      <c r="K530" s="517" t="s">
        <v>1882</v>
      </c>
    </row>
    <row r="531" spans="1:12" ht="22.5" customHeight="1" x14ac:dyDescent="0.25">
      <c r="A531" s="544">
        <v>53</v>
      </c>
      <c r="B531" s="538">
        <v>45178</v>
      </c>
      <c r="C531" s="445" t="s">
        <v>2030</v>
      </c>
      <c r="D531" s="447"/>
      <c r="E531" s="442">
        <v>1</v>
      </c>
      <c r="F531" s="442" t="s">
        <v>39</v>
      </c>
      <c r="G531" s="442" t="s">
        <v>2027</v>
      </c>
      <c r="H531" s="440" t="s">
        <v>2028</v>
      </c>
      <c r="I531" s="443">
        <v>35000</v>
      </c>
      <c r="J531" s="555">
        <f t="shared" si="9"/>
        <v>35000</v>
      </c>
      <c r="K531" s="517" t="s">
        <v>1882</v>
      </c>
    </row>
    <row r="532" spans="1:12" ht="22.5" customHeight="1" x14ac:dyDescent="0.25">
      <c r="A532" s="544">
        <v>54</v>
      </c>
      <c r="B532" s="538">
        <v>45181</v>
      </c>
      <c r="C532" s="445" t="s">
        <v>2031</v>
      </c>
      <c r="D532" s="447"/>
      <c r="E532" s="442">
        <v>1</v>
      </c>
      <c r="F532" s="442" t="s">
        <v>44</v>
      </c>
      <c r="G532" s="449" t="s">
        <v>2032</v>
      </c>
      <c r="H532" s="440" t="s">
        <v>2028</v>
      </c>
      <c r="I532" s="556">
        <v>140000</v>
      </c>
      <c r="J532" s="555">
        <f t="shared" si="9"/>
        <v>140000</v>
      </c>
      <c r="K532" s="517" t="s">
        <v>1882</v>
      </c>
    </row>
    <row r="533" spans="1:12" ht="22.5" customHeight="1" x14ac:dyDescent="0.25">
      <c r="A533" s="544">
        <v>55</v>
      </c>
      <c r="B533" s="538">
        <v>45192</v>
      </c>
      <c r="C533" s="445" t="s">
        <v>2033</v>
      </c>
      <c r="D533" s="452"/>
      <c r="E533" s="442">
        <v>1</v>
      </c>
      <c r="F533" s="453" t="s">
        <v>44</v>
      </c>
      <c r="G533" s="442" t="s">
        <v>2032</v>
      </c>
      <c r="H533" s="440" t="s">
        <v>2028</v>
      </c>
      <c r="I533" s="450">
        <v>400000</v>
      </c>
      <c r="J533" s="555">
        <f t="shared" si="9"/>
        <v>400000</v>
      </c>
      <c r="K533" s="517" t="s">
        <v>1882</v>
      </c>
    </row>
    <row r="534" spans="1:12" ht="22.5" customHeight="1" x14ac:dyDescent="0.25">
      <c r="A534" s="544">
        <v>56</v>
      </c>
      <c r="B534" s="538">
        <v>45192</v>
      </c>
      <c r="C534" s="445" t="s">
        <v>2034</v>
      </c>
      <c r="D534" s="452"/>
      <c r="E534" s="442">
        <v>1</v>
      </c>
      <c r="F534" s="453" t="s">
        <v>44</v>
      </c>
      <c r="G534" s="442" t="s">
        <v>2032</v>
      </c>
      <c r="H534" s="440" t="s">
        <v>2028</v>
      </c>
      <c r="I534" s="450">
        <v>325000</v>
      </c>
      <c r="J534" s="555">
        <f t="shared" si="9"/>
        <v>325000</v>
      </c>
      <c r="K534" s="517" t="s">
        <v>1882</v>
      </c>
    </row>
    <row r="535" spans="1:12" ht="22.5" customHeight="1" x14ac:dyDescent="0.25">
      <c r="A535" s="544">
        <v>57</v>
      </c>
      <c r="B535" s="538">
        <v>45192</v>
      </c>
      <c r="C535" s="445" t="s">
        <v>2035</v>
      </c>
      <c r="D535" s="447"/>
      <c r="E535" s="442">
        <v>6</v>
      </c>
      <c r="F535" s="453" t="s">
        <v>44</v>
      </c>
      <c r="G535" s="442" t="s">
        <v>2032</v>
      </c>
      <c r="H535" s="440" t="s">
        <v>2028</v>
      </c>
      <c r="I535" s="450">
        <v>4000</v>
      </c>
      <c r="J535" s="555">
        <f t="shared" si="9"/>
        <v>24000</v>
      </c>
      <c r="K535" s="517" t="s">
        <v>1882</v>
      </c>
    </row>
    <row r="536" spans="1:12" ht="22.5" customHeight="1" x14ac:dyDescent="0.25">
      <c r="A536" s="544">
        <v>58</v>
      </c>
      <c r="B536" s="538">
        <v>45192</v>
      </c>
      <c r="C536" s="448" t="s">
        <v>2036</v>
      </c>
      <c r="D536" s="445"/>
      <c r="E536" s="442">
        <v>1</v>
      </c>
      <c r="F536" s="453" t="s">
        <v>44</v>
      </c>
      <c r="G536" s="442" t="s">
        <v>2032</v>
      </c>
      <c r="H536" s="440" t="s">
        <v>2028</v>
      </c>
      <c r="I536" s="450">
        <v>4000</v>
      </c>
      <c r="J536" s="555">
        <f t="shared" si="9"/>
        <v>4000</v>
      </c>
      <c r="K536" s="517" t="s">
        <v>1882</v>
      </c>
    </row>
    <row r="537" spans="1:12" ht="22.5" customHeight="1" x14ac:dyDescent="0.25">
      <c r="A537" s="544">
        <v>59</v>
      </c>
      <c r="B537" s="538">
        <v>45192</v>
      </c>
      <c r="C537" s="445" t="s">
        <v>2037</v>
      </c>
      <c r="D537" s="447"/>
      <c r="E537" s="442">
        <v>1</v>
      </c>
      <c r="F537" s="453" t="s">
        <v>44</v>
      </c>
      <c r="G537" s="442" t="s">
        <v>2032</v>
      </c>
      <c r="H537" s="440" t="s">
        <v>2028</v>
      </c>
      <c r="I537" s="450"/>
      <c r="J537" s="555">
        <f t="shared" si="9"/>
        <v>0</v>
      </c>
      <c r="K537" s="517" t="s">
        <v>1882</v>
      </c>
    </row>
    <row r="538" spans="1:12" ht="22.5" customHeight="1" x14ac:dyDescent="0.25">
      <c r="A538" s="544">
        <v>60</v>
      </c>
      <c r="B538" s="538">
        <v>45196</v>
      </c>
      <c r="C538" s="445" t="s">
        <v>1961</v>
      </c>
      <c r="D538" s="452"/>
      <c r="E538" s="442">
        <v>2</v>
      </c>
      <c r="F538" s="442" t="s">
        <v>44</v>
      </c>
      <c r="G538" s="442" t="s">
        <v>2032</v>
      </c>
      <c r="H538" s="440" t="s">
        <v>2028</v>
      </c>
      <c r="I538" s="450">
        <v>4000</v>
      </c>
      <c r="J538" s="555">
        <f t="shared" si="9"/>
        <v>8000</v>
      </c>
      <c r="K538" s="517" t="s">
        <v>1882</v>
      </c>
    </row>
    <row r="539" spans="1:12" ht="22.5" customHeight="1" x14ac:dyDescent="0.25">
      <c r="A539" s="544">
        <v>61</v>
      </c>
      <c r="B539" s="538">
        <v>45171</v>
      </c>
      <c r="C539" s="445" t="s">
        <v>2038</v>
      </c>
      <c r="D539" s="447"/>
      <c r="E539" s="442">
        <v>1</v>
      </c>
      <c r="F539" s="442" t="s">
        <v>1242</v>
      </c>
      <c r="G539" s="442" t="s">
        <v>2039</v>
      </c>
      <c r="H539" s="440" t="s">
        <v>2040</v>
      </c>
      <c r="I539" s="556">
        <v>125000</v>
      </c>
      <c r="J539" s="555">
        <f t="shared" si="9"/>
        <v>125000</v>
      </c>
      <c r="K539" s="517" t="s">
        <v>1882</v>
      </c>
    </row>
    <row r="540" spans="1:12" ht="22.5" customHeight="1" x14ac:dyDescent="0.25">
      <c r="A540" s="544">
        <v>62</v>
      </c>
      <c r="B540" s="538">
        <v>45171</v>
      </c>
      <c r="C540" s="446" t="s">
        <v>1945</v>
      </c>
      <c r="D540" s="447"/>
      <c r="E540" s="442">
        <v>1</v>
      </c>
      <c r="F540" s="442" t="s">
        <v>1242</v>
      </c>
      <c r="G540" s="442" t="s">
        <v>2039</v>
      </c>
      <c r="H540" s="440" t="s">
        <v>2040</v>
      </c>
      <c r="I540" s="556">
        <v>25000</v>
      </c>
      <c r="J540" s="555">
        <f t="shared" si="9"/>
        <v>25000</v>
      </c>
      <c r="K540" s="517" t="s">
        <v>1882</v>
      </c>
    </row>
    <row r="541" spans="1:12" ht="22.5" customHeight="1" x14ac:dyDescent="0.25">
      <c r="A541" s="544">
        <v>63</v>
      </c>
      <c r="B541" s="538">
        <v>45191</v>
      </c>
      <c r="C541" s="445" t="s">
        <v>2041</v>
      </c>
      <c r="D541" s="456"/>
      <c r="E541" s="442">
        <v>1</v>
      </c>
      <c r="F541" s="453" t="s">
        <v>44</v>
      </c>
      <c r="G541" s="451" t="s">
        <v>2039</v>
      </c>
      <c r="H541" s="440" t="s">
        <v>2040</v>
      </c>
      <c r="I541" s="557">
        <v>442215</v>
      </c>
      <c r="J541" s="555">
        <f t="shared" si="9"/>
        <v>442215</v>
      </c>
      <c r="K541" s="517" t="s">
        <v>1882</v>
      </c>
    </row>
    <row r="542" spans="1:12" s="10" customFormat="1" ht="22.5" customHeight="1" x14ac:dyDescent="0.25">
      <c r="A542" s="378"/>
      <c r="B542" s="539"/>
      <c r="C542" s="388"/>
      <c r="D542" s="387"/>
      <c r="E542" s="389"/>
      <c r="F542" s="390"/>
      <c r="G542" s="391"/>
      <c r="H542" s="384"/>
      <c r="I542" s="562"/>
      <c r="J542" s="563"/>
      <c r="K542" s="385">
        <f>SUM(J479:J541)</f>
        <v>20961715</v>
      </c>
      <c r="L542" s="148" t="s">
        <v>2273</v>
      </c>
    </row>
    <row r="543" spans="1:12" s="10" customFormat="1" ht="22.5" customHeight="1" x14ac:dyDescent="0.25">
      <c r="A543" s="310">
        <v>1</v>
      </c>
      <c r="B543" s="147">
        <v>45173</v>
      </c>
      <c r="C543" s="58" t="s">
        <v>869</v>
      </c>
      <c r="D543" s="63" t="s">
        <v>480</v>
      </c>
      <c r="E543" s="59">
        <v>1</v>
      </c>
      <c r="F543" s="59" t="s">
        <v>42</v>
      </c>
      <c r="G543" s="60" t="s">
        <v>870</v>
      </c>
      <c r="H543" s="195" t="s">
        <v>507</v>
      </c>
      <c r="I543" s="350">
        <v>290043</v>
      </c>
      <c r="J543" s="350">
        <v>290043</v>
      </c>
      <c r="K543" s="404" t="s">
        <v>871</v>
      </c>
      <c r="L543" s="82"/>
    </row>
    <row r="544" spans="1:12" s="10" customFormat="1" ht="22.5" customHeight="1" x14ac:dyDescent="0.25">
      <c r="A544" s="311">
        <v>2</v>
      </c>
      <c r="B544" s="147">
        <v>45173</v>
      </c>
      <c r="C544" s="58" t="s">
        <v>872</v>
      </c>
      <c r="D544" s="63" t="s">
        <v>480</v>
      </c>
      <c r="E544" s="59">
        <v>1</v>
      </c>
      <c r="F544" s="59" t="s">
        <v>42</v>
      </c>
      <c r="G544" s="60" t="s">
        <v>870</v>
      </c>
      <c r="H544" s="195" t="s">
        <v>507</v>
      </c>
      <c r="I544" s="350">
        <v>315018</v>
      </c>
      <c r="J544" s="350">
        <v>315018</v>
      </c>
      <c r="K544" s="404" t="s">
        <v>871</v>
      </c>
      <c r="L544" s="82"/>
    </row>
    <row r="545" spans="1:14" s="10" customFormat="1" ht="22.5" customHeight="1" x14ac:dyDescent="0.25">
      <c r="A545" s="310">
        <v>3</v>
      </c>
      <c r="B545" s="147">
        <v>45173</v>
      </c>
      <c r="C545" s="58" t="s">
        <v>873</v>
      </c>
      <c r="D545" s="63" t="s">
        <v>480</v>
      </c>
      <c r="E545" s="59">
        <v>1</v>
      </c>
      <c r="F545" s="59" t="s">
        <v>42</v>
      </c>
      <c r="G545" s="60" t="s">
        <v>870</v>
      </c>
      <c r="H545" s="195" t="s">
        <v>507</v>
      </c>
      <c r="I545" s="350">
        <v>420024</v>
      </c>
      <c r="J545" s="350">
        <v>420024</v>
      </c>
      <c r="K545" s="404" t="s">
        <v>871</v>
      </c>
      <c r="L545" s="82"/>
    </row>
    <row r="546" spans="1:14" s="10" customFormat="1" ht="22.5" customHeight="1" x14ac:dyDescent="0.25">
      <c r="A546" s="311">
        <v>4</v>
      </c>
      <c r="B546" s="147">
        <v>45173</v>
      </c>
      <c r="C546" s="58" t="s">
        <v>874</v>
      </c>
      <c r="D546" s="89" t="s">
        <v>480</v>
      </c>
      <c r="E546" s="59">
        <v>1</v>
      </c>
      <c r="F546" s="59" t="s">
        <v>42</v>
      </c>
      <c r="G546" s="60" t="s">
        <v>870</v>
      </c>
      <c r="H546" s="195" t="s">
        <v>507</v>
      </c>
      <c r="I546" s="350">
        <v>525030</v>
      </c>
      <c r="J546" s="350">
        <v>525030</v>
      </c>
      <c r="K546" s="404" t="s">
        <v>871</v>
      </c>
      <c r="L546" s="82"/>
    </row>
    <row r="547" spans="1:14" s="10" customFormat="1" ht="22.5" customHeight="1" x14ac:dyDescent="0.25">
      <c r="A547" s="310">
        <v>5</v>
      </c>
      <c r="B547" s="147">
        <v>45173</v>
      </c>
      <c r="C547" s="58" t="s">
        <v>875</v>
      </c>
      <c r="D547" s="63" t="s">
        <v>480</v>
      </c>
      <c r="E547" s="59">
        <v>1</v>
      </c>
      <c r="F547" s="59" t="s">
        <v>43</v>
      </c>
      <c r="G547" s="60" t="s">
        <v>870</v>
      </c>
      <c r="H547" s="195" t="s">
        <v>507</v>
      </c>
      <c r="I547" s="351">
        <v>1120101</v>
      </c>
      <c r="J547" s="350">
        <v>1120101</v>
      </c>
      <c r="K547" s="404" t="s">
        <v>871</v>
      </c>
      <c r="L547" s="82"/>
    </row>
    <row r="548" spans="1:14" s="10" customFormat="1" ht="22.5" customHeight="1" x14ac:dyDescent="0.25">
      <c r="A548" s="311">
        <v>6</v>
      </c>
      <c r="B548" s="147">
        <v>45173</v>
      </c>
      <c r="C548" s="58" t="s">
        <v>876</v>
      </c>
      <c r="D548" s="63" t="s">
        <v>480</v>
      </c>
      <c r="E548" s="59">
        <v>1</v>
      </c>
      <c r="F548" s="59" t="s">
        <v>42</v>
      </c>
      <c r="G548" s="60" t="s">
        <v>870</v>
      </c>
      <c r="H548" s="195" t="s">
        <v>507</v>
      </c>
      <c r="I548" s="350">
        <v>415140</v>
      </c>
      <c r="J548" s="350">
        <v>415140</v>
      </c>
      <c r="K548" s="404" t="s">
        <v>871</v>
      </c>
      <c r="L548" s="82"/>
    </row>
    <row r="549" spans="1:14" s="10" customFormat="1" ht="22.5" customHeight="1" x14ac:dyDescent="0.25">
      <c r="A549" s="310">
        <v>7</v>
      </c>
      <c r="B549" s="147">
        <v>45173</v>
      </c>
      <c r="C549" s="58" t="s">
        <v>877</v>
      </c>
      <c r="D549" s="63" t="s">
        <v>480</v>
      </c>
      <c r="E549" s="59">
        <v>1</v>
      </c>
      <c r="F549" s="59" t="s">
        <v>42</v>
      </c>
      <c r="G549" s="60" t="s">
        <v>870</v>
      </c>
      <c r="H549" s="195" t="s">
        <v>507</v>
      </c>
      <c r="I549" s="350">
        <v>990120</v>
      </c>
      <c r="J549" s="350">
        <v>990120</v>
      </c>
      <c r="K549" s="404" t="s">
        <v>871</v>
      </c>
      <c r="L549" s="82"/>
    </row>
    <row r="550" spans="1:14" s="10" customFormat="1" ht="22.5" customHeight="1" x14ac:dyDescent="0.25">
      <c r="A550" s="311">
        <v>8</v>
      </c>
      <c r="B550" s="147">
        <v>45173</v>
      </c>
      <c r="C550" s="58" t="s">
        <v>878</v>
      </c>
      <c r="D550" s="63" t="s">
        <v>480</v>
      </c>
      <c r="E550" s="59">
        <v>1</v>
      </c>
      <c r="F550" s="59" t="s">
        <v>42</v>
      </c>
      <c r="G550" s="60" t="s">
        <v>870</v>
      </c>
      <c r="H550" s="195" t="s">
        <v>507</v>
      </c>
      <c r="I550" s="350">
        <v>75036</v>
      </c>
      <c r="J550" s="350">
        <v>75036</v>
      </c>
      <c r="K550" s="404" t="s">
        <v>871</v>
      </c>
      <c r="L550" s="82"/>
    </row>
    <row r="551" spans="1:14" s="172" customFormat="1" ht="22.5" customHeight="1" x14ac:dyDescent="0.25">
      <c r="A551" s="310">
        <v>9</v>
      </c>
      <c r="B551" s="147">
        <v>45173</v>
      </c>
      <c r="C551" s="58" t="s">
        <v>879</v>
      </c>
      <c r="D551" s="63" t="s">
        <v>96</v>
      </c>
      <c r="E551" s="59">
        <v>1</v>
      </c>
      <c r="F551" s="59" t="s">
        <v>42</v>
      </c>
      <c r="G551" s="60" t="s">
        <v>870</v>
      </c>
      <c r="H551" s="195" t="s">
        <v>507</v>
      </c>
      <c r="I551" s="350">
        <v>160000</v>
      </c>
      <c r="J551" s="350">
        <v>160000</v>
      </c>
      <c r="K551" s="404" t="s">
        <v>871</v>
      </c>
    </row>
    <row r="552" spans="1:14" s="172" customFormat="1" ht="22.5" customHeight="1" x14ac:dyDescent="0.25">
      <c r="A552" s="311">
        <v>10</v>
      </c>
      <c r="B552" s="147">
        <v>45173</v>
      </c>
      <c r="C552" s="58" t="s">
        <v>880</v>
      </c>
      <c r="D552" s="63" t="s">
        <v>96</v>
      </c>
      <c r="E552" s="59">
        <v>1</v>
      </c>
      <c r="F552" s="59" t="s">
        <v>42</v>
      </c>
      <c r="G552" s="60" t="s">
        <v>870</v>
      </c>
      <c r="H552" s="195" t="s">
        <v>507</v>
      </c>
      <c r="I552" s="350">
        <v>210000</v>
      </c>
      <c r="J552" s="350">
        <v>210000</v>
      </c>
      <c r="K552" s="404" t="s">
        <v>871</v>
      </c>
    </row>
    <row r="553" spans="1:14" s="10" customFormat="1" ht="22.5" customHeight="1" x14ac:dyDescent="0.25">
      <c r="A553" s="310">
        <v>11</v>
      </c>
      <c r="B553" s="147">
        <v>45173</v>
      </c>
      <c r="C553" s="58" t="s">
        <v>881</v>
      </c>
      <c r="D553" s="63" t="s">
        <v>882</v>
      </c>
      <c r="E553" s="59">
        <v>1</v>
      </c>
      <c r="F553" s="59" t="s">
        <v>42</v>
      </c>
      <c r="G553" s="60" t="s">
        <v>870</v>
      </c>
      <c r="H553" s="195" t="s">
        <v>507</v>
      </c>
      <c r="I553" s="350">
        <v>550000</v>
      </c>
      <c r="J553" s="350">
        <v>550000</v>
      </c>
      <c r="K553" s="404" t="s">
        <v>871</v>
      </c>
      <c r="L553" s="82"/>
    </row>
    <row r="554" spans="1:14" s="10" customFormat="1" ht="22.5" customHeight="1" x14ac:dyDescent="0.25">
      <c r="A554" s="311">
        <v>12</v>
      </c>
      <c r="B554" s="147">
        <v>45173</v>
      </c>
      <c r="C554" s="57" t="s">
        <v>883</v>
      </c>
      <c r="D554" s="57" t="s">
        <v>884</v>
      </c>
      <c r="E554" s="59">
        <v>1</v>
      </c>
      <c r="F554" s="59" t="s">
        <v>1824</v>
      </c>
      <c r="G554" s="60" t="s">
        <v>870</v>
      </c>
      <c r="H554" s="195" t="s">
        <v>507</v>
      </c>
      <c r="I554" s="354">
        <v>0</v>
      </c>
      <c r="J554" s="350">
        <v>0</v>
      </c>
      <c r="K554" s="404" t="s">
        <v>871</v>
      </c>
      <c r="L554" s="82"/>
    </row>
    <row r="555" spans="1:14" s="10" customFormat="1" ht="22.5" customHeight="1" x14ac:dyDescent="0.25">
      <c r="A555" s="310">
        <v>13</v>
      </c>
      <c r="B555" s="147">
        <v>45173</v>
      </c>
      <c r="C555" s="58" t="s">
        <v>885</v>
      </c>
      <c r="D555" s="57" t="s">
        <v>884</v>
      </c>
      <c r="E555" s="59">
        <v>1</v>
      </c>
      <c r="F555" s="59" t="s">
        <v>1824</v>
      </c>
      <c r="G555" s="60" t="s">
        <v>870</v>
      </c>
      <c r="H555" s="195" t="s">
        <v>507</v>
      </c>
      <c r="I555" s="350">
        <v>0</v>
      </c>
      <c r="J555" s="350">
        <v>0</v>
      </c>
      <c r="K555" s="404" t="s">
        <v>871</v>
      </c>
      <c r="L555" s="82"/>
    </row>
    <row r="556" spans="1:14" ht="22.5" customHeight="1" x14ac:dyDescent="0.25">
      <c r="A556" s="311">
        <v>14</v>
      </c>
      <c r="B556" s="601">
        <v>45178</v>
      </c>
      <c r="C556" s="653" t="s">
        <v>2298</v>
      </c>
      <c r="D556" s="653"/>
      <c r="E556" s="603">
        <v>35</v>
      </c>
      <c r="F556" s="609" t="s">
        <v>309</v>
      </c>
      <c r="G556" s="655" t="s">
        <v>2300</v>
      </c>
      <c r="H556" s="612" t="s">
        <v>507</v>
      </c>
      <c r="I556" s="605">
        <v>32300</v>
      </c>
      <c r="J556" s="605">
        <f>I556*E556</f>
        <v>1130500</v>
      </c>
      <c r="K556" s="610" t="s">
        <v>487</v>
      </c>
      <c r="L556" s="2"/>
      <c r="M556" s="2"/>
      <c r="N556" s="2"/>
    </row>
    <row r="557" spans="1:14" s="25" customFormat="1" ht="22.5" customHeight="1" x14ac:dyDescent="0.25">
      <c r="A557" s="310">
        <v>15</v>
      </c>
      <c r="B557" s="540">
        <v>45180</v>
      </c>
      <c r="C557" s="210" t="s">
        <v>100</v>
      </c>
      <c r="D557" s="313" t="s">
        <v>29</v>
      </c>
      <c r="E557" s="211">
        <v>1</v>
      </c>
      <c r="F557" s="211" t="s">
        <v>42</v>
      </c>
      <c r="G557" s="316" t="s">
        <v>1117</v>
      </c>
      <c r="H557" s="536" t="s">
        <v>507</v>
      </c>
      <c r="I557" s="359">
        <v>94575</v>
      </c>
      <c r="J557" s="359">
        <v>94575</v>
      </c>
      <c r="K557" s="537" t="s">
        <v>1118</v>
      </c>
      <c r="L557" s="265"/>
      <c r="M557" s="25" t="s">
        <v>2296</v>
      </c>
    </row>
    <row r="558" spans="1:14" s="25" customFormat="1" ht="22.5" customHeight="1" x14ac:dyDescent="0.25">
      <c r="A558" s="311">
        <v>16</v>
      </c>
      <c r="B558" s="540">
        <v>45180</v>
      </c>
      <c r="C558" s="210" t="s">
        <v>82</v>
      </c>
      <c r="D558" s="313" t="s">
        <v>107</v>
      </c>
      <c r="E558" s="211">
        <v>2</v>
      </c>
      <c r="F558" s="645" t="s">
        <v>42</v>
      </c>
      <c r="G558" s="316" t="s">
        <v>1117</v>
      </c>
      <c r="H558" s="536" t="s">
        <v>507</v>
      </c>
      <c r="I558" s="359">
        <v>93000</v>
      </c>
      <c r="J558" s="359">
        <v>186000</v>
      </c>
      <c r="K558" s="537" t="s">
        <v>1118</v>
      </c>
      <c r="L558" s="265"/>
      <c r="M558" s="25" t="s">
        <v>2296</v>
      </c>
    </row>
    <row r="559" spans="1:14" s="25" customFormat="1" ht="22.5" customHeight="1" x14ac:dyDescent="0.25">
      <c r="A559" s="310">
        <v>17</v>
      </c>
      <c r="B559" s="540">
        <v>45180</v>
      </c>
      <c r="C559" s="210" t="s">
        <v>76</v>
      </c>
      <c r="D559" s="313" t="s">
        <v>66</v>
      </c>
      <c r="E559" s="211">
        <v>2</v>
      </c>
      <c r="F559" s="211" t="s">
        <v>42</v>
      </c>
      <c r="G559" s="316" t="s">
        <v>1117</v>
      </c>
      <c r="H559" s="536" t="s">
        <v>507</v>
      </c>
      <c r="I559" s="359">
        <v>39000</v>
      </c>
      <c r="J559" s="361">
        <v>78000</v>
      </c>
      <c r="K559" s="537" t="s">
        <v>1118</v>
      </c>
      <c r="L559" s="265"/>
      <c r="M559" s="25" t="s">
        <v>2296</v>
      </c>
    </row>
    <row r="560" spans="1:14" s="10" customFormat="1" ht="22.5" customHeight="1" x14ac:dyDescent="0.25">
      <c r="A560" s="311">
        <v>18</v>
      </c>
      <c r="B560" s="147">
        <v>45180</v>
      </c>
      <c r="C560" s="58" t="s">
        <v>1119</v>
      </c>
      <c r="D560" s="63" t="s">
        <v>476</v>
      </c>
      <c r="E560" s="59">
        <v>2</v>
      </c>
      <c r="F560" s="59" t="s">
        <v>42</v>
      </c>
      <c r="G560" s="60" t="s">
        <v>1117</v>
      </c>
      <c r="H560" s="195" t="s">
        <v>507</v>
      </c>
      <c r="I560" s="350">
        <v>861000</v>
      </c>
      <c r="J560" s="352">
        <v>1722000</v>
      </c>
      <c r="K560" s="404" t="s">
        <v>1118</v>
      </c>
      <c r="L560" s="82"/>
    </row>
    <row r="561" spans="1:13" s="10" customFormat="1" ht="22.5" customHeight="1" x14ac:dyDescent="0.25">
      <c r="A561" s="310">
        <v>19</v>
      </c>
      <c r="B561" s="601">
        <v>45182</v>
      </c>
      <c r="C561" s="602" t="s">
        <v>2261</v>
      </c>
      <c r="D561" s="602"/>
      <c r="E561" s="609">
        <v>400</v>
      </c>
      <c r="F561" s="604" t="s">
        <v>41</v>
      </c>
      <c r="G561" s="609" t="s">
        <v>2271</v>
      </c>
      <c r="H561" s="612" t="s">
        <v>507</v>
      </c>
      <c r="I561" s="605">
        <v>13500</v>
      </c>
      <c r="J561" s="606">
        <f>E561*I561</f>
        <v>5400000</v>
      </c>
      <c r="K561" s="610" t="s">
        <v>487</v>
      </c>
      <c r="L561" s="82"/>
    </row>
    <row r="562" spans="1:13" s="25" customFormat="1" ht="22.5" customHeight="1" x14ac:dyDescent="0.25">
      <c r="A562" s="311">
        <v>20</v>
      </c>
      <c r="B562" s="540">
        <v>45185</v>
      </c>
      <c r="C562" s="210" t="s">
        <v>156</v>
      </c>
      <c r="D562" s="313" t="s">
        <v>113</v>
      </c>
      <c r="E562" s="211">
        <v>1</v>
      </c>
      <c r="F562" s="646" t="s">
        <v>42</v>
      </c>
      <c r="G562" s="316" t="s">
        <v>609</v>
      </c>
      <c r="H562" s="536" t="s">
        <v>507</v>
      </c>
      <c r="I562" s="360">
        <v>258883</v>
      </c>
      <c r="J562" s="359">
        <v>258883</v>
      </c>
      <c r="K562" s="537" t="s">
        <v>1309</v>
      </c>
      <c r="L562" s="265" t="s">
        <v>2290</v>
      </c>
      <c r="M562" s="25" t="s">
        <v>2296</v>
      </c>
    </row>
    <row r="563" spans="1:13" s="25" customFormat="1" ht="22.5" customHeight="1" x14ac:dyDescent="0.25">
      <c r="A563" s="310">
        <v>21</v>
      </c>
      <c r="B563" s="540">
        <v>45185</v>
      </c>
      <c r="C563" s="210" t="s">
        <v>150</v>
      </c>
      <c r="D563" s="313" t="s">
        <v>113</v>
      </c>
      <c r="E563" s="211">
        <v>1</v>
      </c>
      <c r="F563" s="211" t="s">
        <v>42</v>
      </c>
      <c r="G563" s="316" t="s">
        <v>609</v>
      </c>
      <c r="H563" s="536" t="s">
        <v>507</v>
      </c>
      <c r="I563" s="359">
        <v>183092</v>
      </c>
      <c r="J563" s="359">
        <v>183092</v>
      </c>
      <c r="K563" s="537" t="s">
        <v>1309</v>
      </c>
      <c r="L563" s="265"/>
      <c r="M563" s="25" t="s">
        <v>2296</v>
      </c>
    </row>
    <row r="564" spans="1:13" s="25" customFormat="1" ht="22.5" customHeight="1" x14ac:dyDescent="0.25">
      <c r="A564" s="311">
        <v>22</v>
      </c>
      <c r="B564" s="540">
        <v>45185</v>
      </c>
      <c r="C564" s="210" t="s">
        <v>151</v>
      </c>
      <c r="D564" s="313" t="s">
        <v>113</v>
      </c>
      <c r="E564" s="211">
        <v>1</v>
      </c>
      <c r="F564" s="211" t="s">
        <v>42</v>
      </c>
      <c r="G564" s="316" t="s">
        <v>609</v>
      </c>
      <c r="H564" s="536" t="s">
        <v>507</v>
      </c>
      <c r="I564" s="359">
        <v>190061</v>
      </c>
      <c r="J564" s="359">
        <v>190061</v>
      </c>
      <c r="K564" s="537" t="s">
        <v>1309</v>
      </c>
      <c r="L564" s="265"/>
      <c r="M564" s="25" t="s">
        <v>2296</v>
      </c>
    </row>
    <row r="565" spans="1:13" s="25" customFormat="1" ht="22.5" customHeight="1" x14ac:dyDescent="0.25">
      <c r="A565" s="310">
        <v>23</v>
      </c>
      <c r="B565" s="540">
        <v>45185</v>
      </c>
      <c r="C565" s="210" t="s">
        <v>1310</v>
      </c>
      <c r="D565" s="313" t="s">
        <v>96</v>
      </c>
      <c r="E565" s="211">
        <v>2</v>
      </c>
      <c r="F565" s="211" t="s">
        <v>42</v>
      </c>
      <c r="G565" s="316" t="s">
        <v>609</v>
      </c>
      <c r="H565" s="536" t="s">
        <v>507</v>
      </c>
      <c r="I565" s="359">
        <v>40000</v>
      </c>
      <c r="J565" s="359">
        <v>80000</v>
      </c>
      <c r="K565" s="537" t="s">
        <v>1309</v>
      </c>
      <c r="L565" s="265"/>
      <c r="M565" s="25" t="s">
        <v>2296</v>
      </c>
    </row>
    <row r="566" spans="1:13" s="25" customFormat="1" ht="22.5" customHeight="1" x14ac:dyDescent="0.25">
      <c r="A566" s="311">
        <v>24</v>
      </c>
      <c r="B566" s="540">
        <v>45185</v>
      </c>
      <c r="C566" s="534" t="s">
        <v>1311</v>
      </c>
      <c r="D566" s="535" t="s">
        <v>96</v>
      </c>
      <c r="E566" s="211">
        <v>5</v>
      </c>
      <c r="F566" s="211" t="s">
        <v>39</v>
      </c>
      <c r="G566" s="316" t="s">
        <v>609</v>
      </c>
      <c r="H566" s="536" t="s">
        <v>507</v>
      </c>
      <c r="I566" s="359">
        <v>57500</v>
      </c>
      <c r="J566" s="359">
        <v>287500</v>
      </c>
      <c r="K566" s="537" t="s">
        <v>1309</v>
      </c>
      <c r="L566" s="265"/>
      <c r="M566" s="25" t="s">
        <v>2296</v>
      </c>
    </row>
    <row r="567" spans="1:13" s="25" customFormat="1" ht="22.5" customHeight="1" x14ac:dyDescent="0.25">
      <c r="A567" s="310">
        <v>25</v>
      </c>
      <c r="B567" s="147">
        <v>45185</v>
      </c>
      <c r="C567" s="58" t="s">
        <v>1313</v>
      </c>
      <c r="D567" s="63" t="s">
        <v>549</v>
      </c>
      <c r="E567" s="59">
        <v>1</v>
      </c>
      <c r="F567" s="142" t="s">
        <v>43</v>
      </c>
      <c r="G567" s="60" t="s">
        <v>167</v>
      </c>
      <c r="H567" s="195" t="s">
        <v>507</v>
      </c>
      <c r="I567" s="354">
        <v>650000</v>
      </c>
      <c r="J567" s="350">
        <v>650000</v>
      </c>
      <c r="K567" s="404" t="s">
        <v>1825</v>
      </c>
      <c r="L567" s="265"/>
    </row>
    <row r="568" spans="1:13" s="10" customFormat="1" ht="22.5" customHeight="1" x14ac:dyDescent="0.25">
      <c r="A568" s="311">
        <v>26</v>
      </c>
      <c r="B568" s="147">
        <v>45185</v>
      </c>
      <c r="C568" s="62" t="s">
        <v>642</v>
      </c>
      <c r="D568" s="63" t="s">
        <v>466</v>
      </c>
      <c r="E568" s="59">
        <v>1</v>
      </c>
      <c r="F568" s="59" t="s">
        <v>157</v>
      </c>
      <c r="G568" s="60" t="s">
        <v>167</v>
      </c>
      <c r="H568" s="195" t="s">
        <v>507</v>
      </c>
      <c r="I568" s="350">
        <v>1450000</v>
      </c>
      <c r="J568" s="352">
        <v>1450000</v>
      </c>
      <c r="K568" s="404" t="s">
        <v>1825</v>
      </c>
      <c r="L568" s="82"/>
    </row>
    <row r="569" spans="1:13" s="10" customFormat="1" ht="22.5" customHeight="1" x14ac:dyDescent="0.25">
      <c r="A569" s="310">
        <v>27</v>
      </c>
      <c r="B569" s="147">
        <v>45187</v>
      </c>
      <c r="C569" s="62" t="s">
        <v>642</v>
      </c>
      <c r="D569" s="63" t="s">
        <v>466</v>
      </c>
      <c r="E569" s="59">
        <v>1</v>
      </c>
      <c r="F569" s="59" t="s">
        <v>157</v>
      </c>
      <c r="G569" s="60" t="s">
        <v>609</v>
      </c>
      <c r="H569" s="195" t="s">
        <v>507</v>
      </c>
      <c r="I569" s="350">
        <v>1450000</v>
      </c>
      <c r="J569" s="350">
        <v>1450000</v>
      </c>
      <c r="K569" s="401" t="s">
        <v>571</v>
      </c>
      <c r="L569" s="82"/>
    </row>
    <row r="570" spans="1:13" s="10" customFormat="1" ht="22.5" customHeight="1" x14ac:dyDescent="0.25">
      <c r="A570" s="311">
        <v>28</v>
      </c>
      <c r="B570" s="147">
        <v>45187</v>
      </c>
      <c r="C570" s="58" t="s">
        <v>1342</v>
      </c>
      <c r="D570" s="63" t="s">
        <v>1343</v>
      </c>
      <c r="E570" s="59">
        <v>1</v>
      </c>
      <c r="F570" s="59" t="s">
        <v>42</v>
      </c>
      <c r="G570" s="60" t="s">
        <v>609</v>
      </c>
      <c r="H570" s="195" t="s">
        <v>507</v>
      </c>
      <c r="I570" s="350">
        <v>823152</v>
      </c>
      <c r="J570" s="350">
        <v>823152</v>
      </c>
      <c r="K570" s="401" t="s">
        <v>571</v>
      </c>
      <c r="L570" s="82"/>
    </row>
    <row r="571" spans="1:13" s="10" customFormat="1" ht="22.5" customHeight="1" x14ac:dyDescent="0.25">
      <c r="A571" s="310">
        <v>29</v>
      </c>
      <c r="B571" s="147">
        <v>45187</v>
      </c>
      <c r="C571" s="58" t="s">
        <v>468</v>
      </c>
      <c r="D571" s="63" t="s">
        <v>608</v>
      </c>
      <c r="E571" s="59">
        <v>1</v>
      </c>
      <c r="F571" s="142" t="s">
        <v>42</v>
      </c>
      <c r="G571" s="60" t="s">
        <v>609</v>
      </c>
      <c r="H571" s="195" t="s">
        <v>507</v>
      </c>
      <c r="I571" s="350">
        <v>477016.95</v>
      </c>
      <c r="J571" s="350">
        <v>477016.95</v>
      </c>
      <c r="K571" s="401" t="s">
        <v>571</v>
      </c>
      <c r="L571" s="82"/>
    </row>
    <row r="572" spans="1:13" s="10" customFormat="1" ht="22.5" customHeight="1" x14ac:dyDescent="0.25">
      <c r="A572" s="311">
        <v>30</v>
      </c>
      <c r="B572" s="601">
        <v>45194</v>
      </c>
      <c r="C572" s="602" t="s">
        <v>2261</v>
      </c>
      <c r="D572" s="602"/>
      <c r="E572" s="609">
        <v>400</v>
      </c>
      <c r="F572" s="604" t="s">
        <v>41</v>
      </c>
      <c r="G572" s="609" t="s">
        <v>2271</v>
      </c>
      <c r="H572" s="612" t="s">
        <v>507</v>
      </c>
      <c r="I572" s="605">
        <v>13650</v>
      </c>
      <c r="J572" s="606">
        <f>E572*I572</f>
        <v>5460000</v>
      </c>
      <c r="K572" s="610" t="s">
        <v>487</v>
      </c>
      <c r="L572" s="82"/>
    </row>
    <row r="573" spans="1:13" s="10" customFormat="1" ht="22.5" customHeight="1" x14ac:dyDescent="0.25">
      <c r="A573" s="310">
        <v>31</v>
      </c>
      <c r="B573" s="147">
        <v>45194</v>
      </c>
      <c r="C573" s="58" t="s">
        <v>1556</v>
      </c>
      <c r="D573" s="63" t="s">
        <v>553</v>
      </c>
      <c r="E573" s="8">
        <v>1</v>
      </c>
      <c r="F573" s="59" t="s">
        <v>42</v>
      </c>
      <c r="G573" s="60" t="s">
        <v>1117</v>
      </c>
      <c r="H573" s="195" t="s">
        <v>507</v>
      </c>
      <c r="I573" s="350">
        <v>223000</v>
      </c>
      <c r="J573" s="350">
        <v>223000</v>
      </c>
      <c r="K573" s="401" t="s">
        <v>1557</v>
      </c>
      <c r="L573" s="82"/>
    </row>
    <row r="574" spans="1:13" s="10" customFormat="1" ht="22.5" customHeight="1" x14ac:dyDescent="0.25">
      <c r="A574" s="311">
        <v>32</v>
      </c>
      <c r="B574" s="147">
        <v>45194</v>
      </c>
      <c r="C574" s="58" t="s">
        <v>1558</v>
      </c>
      <c r="D574" s="63" t="s">
        <v>553</v>
      </c>
      <c r="E574" s="59">
        <v>1</v>
      </c>
      <c r="F574" s="174" t="s">
        <v>42</v>
      </c>
      <c r="G574" s="60" t="s">
        <v>1117</v>
      </c>
      <c r="H574" s="195" t="s">
        <v>507</v>
      </c>
      <c r="I574" s="350">
        <v>190000</v>
      </c>
      <c r="J574" s="350">
        <v>190000</v>
      </c>
      <c r="K574" s="401" t="s">
        <v>1557</v>
      </c>
      <c r="L574" s="82"/>
    </row>
    <row r="575" spans="1:13" s="10" customFormat="1" ht="22.5" customHeight="1" x14ac:dyDescent="0.25">
      <c r="A575" s="310">
        <v>33</v>
      </c>
      <c r="B575" s="147">
        <v>45196</v>
      </c>
      <c r="C575" s="57" t="s">
        <v>1622</v>
      </c>
      <c r="D575" s="89" t="s">
        <v>139</v>
      </c>
      <c r="E575" s="59">
        <v>1</v>
      </c>
      <c r="F575" s="174" t="s">
        <v>87</v>
      </c>
      <c r="G575" s="60" t="s">
        <v>1623</v>
      </c>
      <c r="H575" s="195" t="s">
        <v>507</v>
      </c>
      <c r="I575" s="350">
        <v>750000</v>
      </c>
      <c r="J575" s="350">
        <v>750000</v>
      </c>
      <c r="K575" s="404" t="s">
        <v>1624</v>
      </c>
      <c r="L575" s="82"/>
    </row>
    <row r="576" spans="1:13" s="10" customFormat="1" ht="22.5" customHeight="1" x14ac:dyDescent="0.25">
      <c r="A576" s="311">
        <v>34</v>
      </c>
      <c r="B576" s="147">
        <v>45196</v>
      </c>
      <c r="C576" s="57" t="s">
        <v>1625</v>
      </c>
      <c r="D576" s="63" t="s">
        <v>139</v>
      </c>
      <c r="E576" s="59">
        <v>2</v>
      </c>
      <c r="F576" s="142" t="s">
        <v>42</v>
      </c>
      <c r="G576" s="60" t="s">
        <v>1623</v>
      </c>
      <c r="H576" s="195" t="s">
        <v>507</v>
      </c>
      <c r="I576" s="350">
        <v>40000</v>
      </c>
      <c r="J576" s="350">
        <v>80000</v>
      </c>
      <c r="K576" s="404" t="s">
        <v>1624</v>
      </c>
      <c r="L576" s="82"/>
    </row>
    <row r="577" spans="1:18" s="10" customFormat="1" ht="22.5" customHeight="1" x14ac:dyDescent="0.25">
      <c r="A577" s="310">
        <v>35</v>
      </c>
      <c r="B577" s="147">
        <v>45196</v>
      </c>
      <c r="C577" s="58" t="s">
        <v>1634</v>
      </c>
      <c r="D577" s="63" t="s">
        <v>576</v>
      </c>
      <c r="E577" s="59">
        <v>1</v>
      </c>
      <c r="F577" s="59" t="s">
        <v>42</v>
      </c>
      <c r="G577" s="60" t="s">
        <v>1623</v>
      </c>
      <c r="H577" s="195" t="s">
        <v>507</v>
      </c>
      <c r="I577" s="350">
        <v>125000</v>
      </c>
      <c r="J577" s="350">
        <v>125000</v>
      </c>
      <c r="K577" s="404" t="s">
        <v>1624</v>
      </c>
      <c r="L577" s="82"/>
    </row>
    <row r="578" spans="1:18" s="10" customFormat="1" ht="22.5" customHeight="1" x14ac:dyDescent="0.25">
      <c r="A578" s="378"/>
      <c r="B578" s="539"/>
      <c r="C578" s="388"/>
      <c r="D578" s="387"/>
      <c r="E578" s="389"/>
      <c r="F578" s="390"/>
      <c r="G578" s="391"/>
      <c r="H578" s="384"/>
      <c r="I578" s="562"/>
      <c r="J578" s="563"/>
      <c r="K578" s="385">
        <f>SUM(J543:J577)</f>
        <v>26359291.949999999</v>
      </c>
      <c r="L578" s="149">
        <f>SUM(J543:J556,J560:J561,J567:J577)</f>
        <v>25001180.949999999</v>
      </c>
      <c r="M578" s="647" t="s">
        <v>2313</v>
      </c>
    </row>
    <row r="579" spans="1:18" s="10" customFormat="1" ht="22.5" customHeight="1" x14ac:dyDescent="0.25">
      <c r="A579" s="311">
        <v>1</v>
      </c>
      <c r="B579" s="147">
        <v>45187</v>
      </c>
      <c r="C579" s="57" t="s">
        <v>1327</v>
      </c>
      <c r="D579" s="63" t="s">
        <v>24</v>
      </c>
      <c r="E579" s="59">
        <v>1</v>
      </c>
      <c r="F579" s="59" t="s">
        <v>43</v>
      </c>
      <c r="G579" s="60" t="s">
        <v>1328</v>
      </c>
      <c r="H579" s="8">
        <v>12</v>
      </c>
      <c r="I579" s="356">
        <v>400000</v>
      </c>
      <c r="J579" s="350">
        <v>400000</v>
      </c>
      <c r="K579" s="404" t="s">
        <v>1329</v>
      </c>
      <c r="L579" s="82"/>
    </row>
    <row r="580" spans="1:18" s="10" customFormat="1" ht="22.5" customHeight="1" x14ac:dyDescent="0.25">
      <c r="A580" s="310">
        <v>2</v>
      </c>
      <c r="B580" s="147">
        <v>45187</v>
      </c>
      <c r="C580" s="58" t="s">
        <v>1330</v>
      </c>
      <c r="D580" s="63" t="s">
        <v>623</v>
      </c>
      <c r="E580" s="59">
        <v>10</v>
      </c>
      <c r="F580" s="59" t="s">
        <v>45</v>
      </c>
      <c r="G580" s="60" t="s">
        <v>1328</v>
      </c>
      <c r="H580" s="8">
        <v>12</v>
      </c>
      <c r="I580" s="354">
        <v>13500</v>
      </c>
      <c r="J580" s="350">
        <v>135000</v>
      </c>
      <c r="K580" s="404" t="s">
        <v>1329</v>
      </c>
      <c r="L580" s="82"/>
    </row>
    <row r="581" spans="1:18" s="10" customFormat="1" ht="22.5" customHeight="1" x14ac:dyDescent="0.25">
      <c r="A581" s="311">
        <v>3</v>
      </c>
      <c r="B581" s="147">
        <v>45187</v>
      </c>
      <c r="C581" s="62" t="s">
        <v>1331</v>
      </c>
      <c r="D581" s="63" t="s">
        <v>623</v>
      </c>
      <c r="E581" s="59">
        <v>10</v>
      </c>
      <c r="F581" s="59" t="s">
        <v>45</v>
      </c>
      <c r="G581" s="60" t="s">
        <v>1328</v>
      </c>
      <c r="H581" s="8">
        <v>12</v>
      </c>
      <c r="I581" s="350">
        <v>15000</v>
      </c>
      <c r="J581" s="350">
        <v>150000</v>
      </c>
      <c r="K581" s="404" t="s">
        <v>1329</v>
      </c>
      <c r="L581" s="82"/>
    </row>
    <row r="582" spans="1:18" s="10" customFormat="1" ht="22.5" customHeight="1" x14ac:dyDescent="0.25">
      <c r="A582" s="310">
        <v>4</v>
      </c>
      <c r="B582" s="147">
        <v>45187</v>
      </c>
      <c r="C582" s="58" t="s">
        <v>1332</v>
      </c>
      <c r="D582" s="63" t="s">
        <v>623</v>
      </c>
      <c r="E582" s="59">
        <v>10</v>
      </c>
      <c r="F582" s="142" t="s">
        <v>42</v>
      </c>
      <c r="G582" s="60" t="s">
        <v>1328</v>
      </c>
      <c r="H582" s="8">
        <v>12</v>
      </c>
      <c r="I582" s="350">
        <v>11500</v>
      </c>
      <c r="J582" s="350">
        <v>115000</v>
      </c>
      <c r="K582" s="404" t="s">
        <v>1329</v>
      </c>
      <c r="L582" s="82"/>
    </row>
    <row r="583" spans="1:18" s="10" customFormat="1" ht="22.5" customHeight="1" x14ac:dyDescent="0.25">
      <c r="A583" s="311">
        <v>5</v>
      </c>
      <c r="B583" s="147">
        <v>45187</v>
      </c>
      <c r="C583" s="58" t="s">
        <v>1333</v>
      </c>
      <c r="D583" s="63" t="s">
        <v>623</v>
      </c>
      <c r="E583" s="59">
        <v>10</v>
      </c>
      <c r="F583" s="59" t="s">
        <v>42</v>
      </c>
      <c r="G583" s="60" t="s">
        <v>1328</v>
      </c>
      <c r="H583" s="8">
        <v>12</v>
      </c>
      <c r="I583" s="350">
        <v>14000</v>
      </c>
      <c r="J583" s="350">
        <v>140000</v>
      </c>
      <c r="K583" s="404" t="s">
        <v>1329</v>
      </c>
      <c r="L583" s="82"/>
    </row>
    <row r="584" spans="1:18" s="10" customFormat="1" ht="22.5" customHeight="1" x14ac:dyDescent="0.25">
      <c r="A584" s="310">
        <v>6</v>
      </c>
      <c r="B584" s="147">
        <v>45187</v>
      </c>
      <c r="C584" s="58" t="s">
        <v>1334</v>
      </c>
      <c r="D584" s="63" t="s">
        <v>623</v>
      </c>
      <c r="E584" s="59">
        <v>10</v>
      </c>
      <c r="F584" s="59" t="s">
        <v>42</v>
      </c>
      <c r="G584" s="60" t="s">
        <v>1328</v>
      </c>
      <c r="H584" s="8">
        <v>12</v>
      </c>
      <c r="I584" s="350">
        <v>11000</v>
      </c>
      <c r="J584" s="350">
        <v>110000</v>
      </c>
      <c r="K584" s="404" t="s">
        <v>1329</v>
      </c>
      <c r="L584" s="82"/>
    </row>
    <row r="585" spans="1:18" s="10" customFormat="1" ht="22.5" customHeight="1" x14ac:dyDescent="0.25">
      <c r="A585" s="311">
        <v>7</v>
      </c>
      <c r="B585" s="147">
        <v>45187</v>
      </c>
      <c r="C585" s="58" t="s">
        <v>1335</v>
      </c>
      <c r="D585" s="63" t="s">
        <v>549</v>
      </c>
      <c r="E585" s="59">
        <v>3</v>
      </c>
      <c r="F585" s="142" t="s">
        <v>42</v>
      </c>
      <c r="G585" s="60" t="s">
        <v>1328</v>
      </c>
      <c r="H585" s="8">
        <v>12</v>
      </c>
      <c r="I585" s="350">
        <v>125000</v>
      </c>
      <c r="J585" s="350">
        <v>375000</v>
      </c>
      <c r="K585" s="404" t="s">
        <v>1329</v>
      </c>
      <c r="L585" s="82"/>
    </row>
    <row r="586" spans="1:18" s="10" customFormat="1" ht="22.5" customHeight="1" x14ac:dyDescent="0.25">
      <c r="A586" s="310">
        <v>8</v>
      </c>
      <c r="B586" s="147">
        <v>45187</v>
      </c>
      <c r="C586" s="58" t="s">
        <v>1336</v>
      </c>
      <c r="D586" s="63" t="s">
        <v>96</v>
      </c>
      <c r="E586" s="59">
        <v>2</v>
      </c>
      <c r="F586" s="59" t="s">
        <v>43</v>
      </c>
      <c r="G586" s="60" t="s">
        <v>1328</v>
      </c>
      <c r="H586" s="8">
        <v>12</v>
      </c>
      <c r="I586" s="350">
        <v>20000</v>
      </c>
      <c r="J586" s="350">
        <v>40000</v>
      </c>
      <c r="K586" s="404" t="s">
        <v>1329</v>
      </c>
      <c r="L586" s="82"/>
    </row>
    <row r="587" spans="1:18" s="10" customFormat="1" ht="22.5" customHeight="1" x14ac:dyDescent="0.25">
      <c r="A587" s="311">
        <v>9</v>
      </c>
      <c r="B587" s="147">
        <v>45194</v>
      </c>
      <c r="C587" s="62" t="s">
        <v>1132</v>
      </c>
      <c r="D587" s="63" t="s">
        <v>96</v>
      </c>
      <c r="E587" s="59">
        <v>1</v>
      </c>
      <c r="F587" s="59" t="s">
        <v>42</v>
      </c>
      <c r="G587" s="109" t="s">
        <v>1328</v>
      </c>
      <c r="H587" s="8">
        <v>12</v>
      </c>
      <c r="I587" s="350">
        <v>2000000</v>
      </c>
      <c r="J587" s="350">
        <v>2000000</v>
      </c>
      <c r="K587" s="402" t="s">
        <v>1525</v>
      </c>
      <c r="L587" s="82"/>
    </row>
    <row r="588" spans="1:18" s="10" customFormat="1" ht="22.5" customHeight="1" x14ac:dyDescent="0.25">
      <c r="A588" s="310">
        <v>10</v>
      </c>
      <c r="B588" s="147">
        <v>45194</v>
      </c>
      <c r="C588" s="58" t="s">
        <v>1526</v>
      </c>
      <c r="D588" s="63" t="s">
        <v>445</v>
      </c>
      <c r="E588" s="59">
        <v>1</v>
      </c>
      <c r="F588" s="59" t="s">
        <v>42</v>
      </c>
      <c r="G588" s="109" t="s">
        <v>1328</v>
      </c>
      <c r="H588" s="8">
        <v>12</v>
      </c>
      <c r="I588" s="350">
        <v>600000</v>
      </c>
      <c r="J588" s="350">
        <v>600000</v>
      </c>
      <c r="K588" s="402" t="s">
        <v>1525</v>
      </c>
      <c r="L588" s="82"/>
    </row>
    <row r="589" spans="1:18" s="10" customFormat="1" ht="22.5" customHeight="1" x14ac:dyDescent="0.25">
      <c r="A589" s="386"/>
      <c r="B589" s="539"/>
      <c r="C589" s="387"/>
      <c r="D589" s="387"/>
      <c r="E589" s="381"/>
      <c r="F589" s="392"/>
      <c r="G589" s="391"/>
      <c r="H589" s="393"/>
      <c r="I589" s="554"/>
      <c r="J589" s="554"/>
      <c r="K589" s="394">
        <f>SUM(J579:J588)</f>
        <v>4065000</v>
      </c>
      <c r="L589" s="682">
        <f>SUM(J579:J588)</f>
        <v>4065000</v>
      </c>
      <c r="M589" s="647" t="s">
        <v>2314</v>
      </c>
      <c r="N589" s="683"/>
      <c r="O589" s="683"/>
      <c r="P589" s="683"/>
      <c r="Q589" s="683"/>
      <c r="R589" s="683"/>
    </row>
    <row r="590" spans="1:18" s="10" customFormat="1" ht="22.5" customHeight="1" x14ac:dyDescent="0.25">
      <c r="A590" s="310">
        <v>1</v>
      </c>
      <c r="B590" s="147">
        <v>45184</v>
      </c>
      <c r="C590" s="57" t="s">
        <v>1244</v>
      </c>
      <c r="D590" s="63" t="s">
        <v>55</v>
      </c>
      <c r="E590" s="59">
        <v>1</v>
      </c>
      <c r="F590" s="174" t="s">
        <v>42</v>
      </c>
      <c r="G590" s="109" t="s">
        <v>1245</v>
      </c>
      <c r="H590" s="8">
        <v>13</v>
      </c>
      <c r="I590" s="350">
        <v>45000000</v>
      </c>
      <c r="J590" s="350">
        <v>45000000</v>
      </c>
      <c r="K590" s="402"/>
      <c r="L590" s="82"/>
    </row>
    <row r="591" spans="1:18" s="10" customFormat="1" ht="22.5" customHeight="1" x14ac:dyDescent="0.25">
      <c r="A591" s="311">
        <v>2</v>
      </c>
      <c r="B591" s="147">
        <v>45192</v>
      </c>
      <c r="C591" s="58" t="s">
        <v>567</v>
      </c>
      <c r="D591" s="63" t="s">
        <v>1424</v>
      </c>
      <c r="E591" s="59">
        <v>5</v>
      </c>
      <c r="F591" s="59" t="s">
        <v>42</v>
      </c>
      <c r="G591" s="60" t="s">
        <v>1513</v>
      </c>
      <c r="H591" s="8">
        <v>13</v>
      </c>
      <c r="I591" s="350">
        <v>328500</v>
      </c>
      <c r="J591" s="350">
        <v>1642500</v>
      </c>
      <c r="K591" s="404" t="s">
        <v>1514</v>
      </c>
      <c r="L591" s="82"/>
    </row>
    <row r="592" spans="1:18" s="10" customFormat="1" ht="22.5" customHeight="1" x14ac:dyDescent="0.25">
      <c r="A592" s="310">
        <v>3</v>
      </c>
      <c r="B592" s="147">
        <v>45192</v>
      </c>
      <c r="C592" s="58" t="s">
        <v>1515</v>
      </c>
      <c r="D592" s="63" t="s">
        <v>1424</v>
      </c>
      <c r="E592" s="59">
        <v>5</v>
      </c>
      <c r="F592" s="59" t="s">
        <v>42</v>
      </c>
      <c r="G592" s="60" t="s">
        <v>1513</v>
      </c>
      <c r="H592" s="8">
        <v>13</v>
      </c>
      <c r="I592" s="350">
        <v>196000</v>
      </c>
      <c r="J592" s="350">
        <v>980000</v>
      </c>
      <c r="K592" s="404" t="s">
        <v>1514</v>
      </c>
      <c r="L592" s="82"/>
    </row>
    <row r="593" spans="1:12" s="10" customFormat="1" ht="22.5" customHeight="1" x14ac:dyDescent="0.25">
      <c r="A593" s="386"/>
      <c r="B593" s="539"/>
      <c r="C593" s="387"/>
      <c r="D593" s="387"/>
      <c r="E593" s="381"/>
      <c r="F593" s="392"/>
      <c r="G593" s="391"/>
      <c r="H593" s="393"/>
      <c r="I593" s="554"/>
      <c r="J593" s="554"/>
      <c r="K593" s="394">
        <f>SUM(J590:J592)</f>
        <v>47622500</v>
      </c>
      <c r="L593" s="148" t="s">
        <v>2276</v>
      </c>
    </row>
    <row r="594" spans="1:12" s="10" customFormat="1" ht="22.5" customHeight="1" x14ac:dyDescent="0.25">
      <c r="A594" s="310">
        <v>1</v>
      </c>
      <c r="B594" s="147">
        <v>45171</v>
      </c>
      <c r="C594" s="58" t="s">
        <v>639</v>
      </c>
      <c r="D594" s="63" t="s">
        <v>612</v>
      </c>
      <c r="E594" s="101" t="s">
        <v>138</v>
      </c>
      <c r="F594" s="101" t="s">
        <v>42</v>
      </c>
      <c r="G594" s="109" t="s">
        <v>778</v>
      </c>
      <c r="H594" s="8">
        <v>14</v>
      </c>
      <c r="I594" s="356">
        <v>40000</v>
      </c>
      <c r="J594" s="350">
        <v>160000</v>
      </c>
      <c r="K594" s="402"/>
      <c r="L594" s="82"/>
    </row>
    <row r="595" spans="1:12" s="10" customFormat="1" ht="22.5" customHeight="1" x14ac:dyDescent="0.25">
      <c r="A595" s="311">
        <v>2</v>
      </c>
      <c r="B595" s="147">
        <v>45171</v>
      </c>
      <c r="C595" s="58" t="s">
        <v>547</v>
      </c>
      <c r="D595" s="89" t="s">
        <v>113</v>
      </c>
      <c r="E595" s="59">
        <v>2</v>
      </c>
      <c r="F595" s="59" t="s">
        <v>42</v>
      </c>
      <c r="G595" s="109" t="s">
        <v>778</v>
      </c>
      <c r="H595" s="8">
        <v>14</v>
      </c>
      <c r="I595" s="350">
        <v>70586</v>
      </c>
      <c r="J595" s="350">
        <v>141172</v>
      </c>
      <c r="K595" s="402"/>
      <c r="L595" s="82"/>
    </row>
    <row r="596" spans="1:12" s="10" customFormat="1" ht="22.5" customHeight="1" x14ac:dyDescent="0.25">
      <c r="A596" s="310">
        <v>3</v>
      </c>
      <c r="B596" s="147">
        <v>45171</v>
      </c>
      <c r="C596" s="58" t="s">
        <v>541</v>
      </c>
      <c r="D596" s="63" t="s">
        <v>113</v>
      </c>
      <c r="E596" s="59">
        <v>4</v>
      </c>
      <c r="F596" s="59" t="s">
        <v>42</v>
      </c>
      <c r="G596" s="109" t="s">
        <v>778</v>
      </c>
      <c r="H596" s="8">
        <v>14</v>
      </c>
      <c r="I596" s="356">
        <v>241500</v>
      </c>
      <c r="J596" s="350">
        <v>966000</v>
      </c>
      <c r="K596" s="402"/>
      <c r="L596" s="82"/>
    </row>
    <row r="597" spans="1:12" s="10" customFormat="1" ht="22.5" customHeight="1" x14ac:dyDescent="0.25">
      <c r="A597" s="311">
        <v>4</v>
      </c>
      <c r="B597" s="147">
        <v>45171</v>
      </c>
      <c r="C597" s="58" t="s">
        <v>1822</v>
      </c>
      <c r="D597" s="63" t="s">
        <v>779</v>
      </c>
      <c r="E597" s="59">
        <v>1</v>
      </c>
      <c r="F597" s="59" t="s">
        <v>42</v>
      </c>
      <c r="G597" s="60" t="s">
        <v>778</v>
      </c>
      <c r="H597" s="8">
        <v>14</v>
      </c>
      <c r="I597" s="350">
        <v>1650000</v>
      </c>
      <c r="J597" s="350">
        <v>1650000</v>
      </c>
      <c r="K597" s="402"/>
      <c r="L597" s="82"/>
    </row>
    <row r="598" spans="1:12" s="10" customFormat="1" ht="22.5" customHeight="1" x14ac:dyDescent="0.25">
      <c r="A598" s="310">
        <v>5</v>
      </c>
      <c r="B598" s="147">
        <v>45171</v>
      </c>
      <c r="C598" s="58" t="s">
        <v>1822</v>
      </c>
      <c r="D598" s="63" t="s">
        <v>780</v>
      </c>
      <c r="E598" s="59">
        <v>1</v>
      </c>
      <c r="F598" s="59" t="s">
        <v>42</v>
      </c>
      <c r="G598" s="60" t="s">
        <v>778</v>
      </c>
      <c r="H598" s="8">
        <v>14</v>
      </c>
      <c r="I598" s="350">
        <v>1650000</v>
      </c>
      <c r="J598" s="350">
        <v>1650000</v>
      </c>
      <c r="K598" s="402"/>
      <c r="L598" s="82"/>
    </row>
    <row r="599" spans="1:12" s="10" customFormat="1" ht="22.5" customHeight="1" x14ac:dyDescent="0.25">
      <c r="A599" s="311">
        <v>6</v>
      </c>
      <c r="B599" s="147">
        <v>45171</v>
      </c>
      <c r="C599" s="58" t="s">
        <v>1822</v>
      </c>
      <c r="D599" s="63" t="s">
        <v>781</v>
      </c>
      <c r="E599" s="59">
        <v>1</v>
      </c>
      <c r="F599" s="59" t="s">
        <v>42</v>
      </c>
      <c r="G599" s="60" t="s">
        <v>778</v>
      </c>
      <c r="H599" s="8">
        <v>14</v>
      </c>
      <c r="I599" s="350">
        <v>1650000</v>
      </c>
      <c r="J599" s="350">
        <v>1650000</v>
      </c>
      <c r="K599" s="402"/>
      <c r="L599" s="82"/>
    </row>
    <row r="600" spans="1:12" s="10" customFormat="1" ht="22.5" customHeight="1" x14ac:dyDescent="0.25">
      <c r="A600" s="310">
        <v>7</v>
      </c>
      <c r="B600" s="147">
        <v>45171</v>
      </c>
      <c r="C600" s="58" t="s">
        <v>1822</v>
      </c>
      <c r="D600" s="63" t="s">
        <v>782</v>
      </c>
      <c r="E600" s="59">
        <v>1</v>
      </c>
      <c r="F600" s="59" t="s">
        <v>42</v>
      </c>
      <c r="G600" s="60" t="s">
        <v>778</v>
      </c>
      <c r="H600" s="8">
        <v>14</v>
      </c>
      <c r="I600" s="350">
        <v>1650000</v>
      </c>
      <c r="J600" s="350">
        <v>1650000</v>
      </c>
      <c r="K600" s="402"/>
      <c r="L600" s="82"/>
    </row>
    <row r="601" spans="1:12" s="10" customFormat="1" ht="22.5" customHeight="1" x14ac:dyDescent="0.25">
      <c r="A601" s="311">
        <v>8</v>
      </c>
      <c r="B601" s="147">
        <v>45173</v>
      </c>
      <c r="C601" s="58" t="s">
        <v>541</v>
      </c>
      <c r="D601" s="63" t="s">
        <v>113</v>
      </c>
      <c r="E601" s="59">
        <v>4</v>
      </c>
      <c r="F601" s="59" t="s">
        <v>42</v>
      </c>
      <c r="G601" s="109" t="s">
        <v>778</v>
      </c>
      <c r="H601" s="8">
        <v>14</v>
      </c>
      <c r="I601" s="356">
        <v>241500</v>
      </c>
      <c r="J601" s="350">
        <v>966000</v>
      </c>
      <c r="K601" s="402"/>
      <c r="L601" s="82"/>
    </row>
    <row r="602" spans="1:12" s="10" customFormat="1" ht="22.5" customHeight="1" x14ac:dyDescent="0.25">
      <c r="A602" s="310">
        <v>9</v>
      </c>
      <c r="B602" s="147">
        <v>45173</v>
      </c>
      <c r="C602" s="58" t="s">
        <v>1822</v>
      </c>
      <c r="D602" s="63" t="s">
        <v>827</v>
      </c>
      <c r="E602" s="59">
        <v>1</v>
      </c>
      <c r="F602" s="59" t="s">
        <v>42</v>
      </c>
      <c r="G602" s="60" t="s">
        <v>778</v>
      </c>
      <c r="H602" s="8">
        <v>14</v>
      </c>
      <c r="I602" s="356">
        <v>1650000</v>
      </c>
      <c r="J602" s="350">
        <v>1650000</v>
      </c>
      <c r="K602" s="402"/>
      <c r="L602" s="82"/>
    </row>
    <row r="603" spans="1:12" s="10" customFormat="1" ht="22.5" customHeight="1" x14ac:dyDescent="0.25">
      <c r="A603" s="311">
        <v>10</v>
      </c>
      <c r="B603" s="147">
        <v>45173</v>
      </c>
      <c r="C603" s="58" t="s">
        <v>1822</v>
      </c>
      <c r="D603" s="63" t="s">
        <v>828</v>
      </c>
      <c r="E603" s="59">
        <v>1</v>
      </c>
      <c r="F603" s="59" t="s">
        <v>42</v>
      </c>
      <c r="G603" s="60" t="s">
        <v>778</v>
      </c>
      <c r="H603" s="8">
        <v>14</v>
      </c>
      <c r="I603" s="350">
        <v>1650000</v>
      </c>
      <c r="J603" s="350">
        <v>1650000</v>
      </c>
      <c r="K603" s="402"/>
      <c r="L603" s="82"/>
    </row>
    <row r="604" spans="1:12" s="10" customFormat="1" ht="22.5" customHeight="1" x14ac:dyDescent="0.25">
      <c r="A604" s="310">
        <v>11</v>
      </c>
      <c r="B604" s="147">
        <v>45173</v>
      </c>
      <c r="C604" s="58" t="s">
        <v>1822</v>
      </c>
      <c r="D604" s="63" t="s">
        <v>829</v>
      </c>
      <c r="E604" s="59">
        <v>1</v>
      </c>
      <c r="F604" s="59" t="s">
        <v>42</v>
      </c>
      <c r="G604" s="60" t="s">
        <v>778</v>
      </c>
      <c r="H604" s="8">
        <v>14</v>
      </c>
      <c r="I604" s="350">
        <v>1650000</v>
      </c>
      <c r="J604" s="350">
        <v>1650000</v>
      </c>
      <c r="K604" s="402"/>
      <c r="L604" s="82"/>
    </row>
    <row r="605" spans="1:12" s="10" customFormat="1" ht="22.5" customHeight="1" x14ac:dyDescent="0.25">
      <c r="A605" s="311">
        <v>12</v>
      </c>
      <c r="B605" s="147">
        <v>45173</v>
      </c>
      <c r="C605" s="58" t="s">
        <v>1822</v>
      </c>
      <c r="D605" s="63" t="s">
        <v>830</v>
      </c>
      <c r="E605" s="59">
        <v>1</v>
      </c>
      <c r="F605" s="59" t="s">
        <v>42</v>
      </c>
      <c r="G605" s="60" t="s">
        <v>778</v>
      </c>
      <c r="H605" s="8">
        <v>14</v>
      </c>
      <c r="I605" s="350">
        <v>1650000</v>
      </c>
      <c r="J605" s="350">
        <v>1650000</v>
      </c>
      <c r="K605" s="402"/>
      <c r="L605" s="82"/>
    </row>
    <row r="606" spans="1:12" s="10" customFormat="1" ht="22.5" customHeight="1" x14ac:dyDescent="0.25">
      <c r="A606" s="310">
        <v>13</v>
      </c>
      <c r="B606" s="147">
        <v>45173</v>
      </c>
      <c r="C606" s="58" t="s">
        <v>639</v>
      </c>
      <c r="D606" s="63" t="s">
        <v>612</v>
      </c>
      <c r="E606" s="101" t="s">
        <v>138</v>
      </c>
      <c r="F606" s="101" t="s">
        <v>42</v>
      </c>
      <c r="G606" s="109" t="s">
        <v>778</v>
      </c>
      <c r="H606" s="8">
        <v>14</v>
      </c>
      <c r="I606" s="356">
        <v>40000</v>
      </c>
      <c r="J606" s="350">
        <v>160000</v>
      </c>
      <c r="K606" s="402"/>
      <c r="L606" s="82"/>
    </row>
    <row r="607" spans="1:12" s="10" customFormat="1" ht="22.5" customHeight="1" x14ac:dyDescent="0.25">
      <c r="A607" s="311">
        <v>14</v>
      </c>
      <c r="B607" s="147">
        <v>45198</v>
      </c>
      <c r="C607" s="58" t="s">
        <v>1642</v>
      </c>
      <c r="D607" s="63" t="s">
        <v>595</v>
      </c>
      <c r="E607" s="59">
        <v>2</v>
      </c>
      <c r="F607" s="59" t="s">
        <v>42</v>
      </c>
      <c r="G607" s="109" t="s">
        <v>778</v>
      </c>
      <c r="H607" s="8">
        <v>14</v>
      </c>
      <c r="I607" s="354">
        <v>30000</v>
      </c>
      <c r="J607" s="350">
        <v>60000</v>
      </c>
      <c r="K607" s="401"/>
      <c r="L607" s="82"/>
    </row>
    <row r="608" spans="1:12" s="10" customFormat="1" ht="22.5" customHeight="1" x14ac:dyDescent="0.25">
      <c r="A608" s="310">
        <v>15</v>
      </c>
      <c r="B608" s="147">
        <v>45198</v>
      </c>
      <c r="C608" s="58" t="s">
        <v>1412</v>
      </c>
      <c r="D608" s="63" t="s">
        <v>1643</v>
      </c>
      <c r="E608" s="59">
        <v>1</v>
      </c>
      <c r="F608" s="59" t="s">
        <v>42</v>
      </c>
      <c r="G608" s="109" t="s">
        <v>1644</v>
      </c>
      <c r="H608" s="8">
        <v>14</v>
      </c>
      <c r="I608" s="350">
        <v>1050000</v>
      </c>
      <c r="J608" s="350">
        <v>1050000</v>
      </c>
      <c r="K608" s="401"/>
      <c r="L608" s="82"/>
    </row>
    <row r="609" spans="1:12" s="10" customFormat="1" ht="22.5" customHeight="1" x14ac:dyDescent="0.25">
      <c r="A609" s="311">
        <v>16</v>
      </c>
      <c r="B609" s="147">
        <v>45198</v>
      </c>
      <c r="C609" s="58" t="s">
        <v>1412</v>
      </c>
      <c r="D609" s="89" t="s">
        <v>1645</v>
      </c>
      <c r="E609" s="59">
        <v>1</v>
      </c>
      <c r="F609" s="59" t="s">
        <v>42</v>
      </c>
      <c r="G609" s="109" t="s">
        <v>1646</v>
      </c>
      <c r="H609" s="8">
        <v>14</v>
      </c>
      <c r="I609" s="350">
        <v>1050000</v>
      </c>
      <c r="J609" s="350">
        <v>1050000</v>
      </c>
      <c r="K609" s="401"/>
      <c r="L609" s="82"/>
    </row>
    <row r="610" spans="1:12" s="10" customFormat="1" ht="22.5" customHeight="1" x14ac:dyDescent="0.25">
      <c r="A610" s="310">
        <v>17</v>
      </c>
      <c r="B610" s="147">
        <v>45198</v>
      </c>
      <c r="C610" s="58" t="s">
        <v>547</v>
      </c>
      <c r="D610" s="89" t="s">
        <v>113</v>
      </c>
      <c r="E610" s="59">
        <v>2</v>
      </c>
      <c r="F610" s="59" t="s">
        <v>42</v>
      </c>
      <c r="G610" s="109" t="s">
        <v>1646</v>
      </c>
      <c r="H610" s="8">
        <v>14</v>
      </c>
      <c r="I610" s="350">
        <v>70586</v>
      </c>
      <c r="J610" s="350">
        <v>141172</v>
      </c>
      <c r="K610" s="401"/>
      <c r="L610" s="82"/>
    </row>
    <row r="611" spans="1:12" s="10" customFormat="1" ht="22.5" customHeight="1" x14ac:dyDescent="0.25">
      <c r="A611" s="311">
        <v>18</v>
      </c>
      <c r="B611" s="147">
        <v>45198</v>
      </c>
      <c r="C611" s="58" t="s">
        <v>541</v>
      </c>
      <c r="D611" s="63" t="s">
        <v>113</v>
      </c>
      <c r="E611" s="59">
        <v>2</v>
      </c>
      <c r="F611" s="59" t="s">
        <v>42</v>
      </c>
      <c r="G611" s="109" t="s">
        <v>1646</v>
      </c>
      <c r="H611" s="8">
        <v>14</v>
      </c>
      <c r="I611" s="356">
        <v>241500</v>
      </c>
      <c r="J611" s="350">
        <v>483000</v>
      </c>
      <c r="K611" s="401"/>
      <c r="L611" s="82"/>
    </row>
    <row r="612" spans="1:12" s="10" customFormat="1" ht="22.5" customHeight="1" x14ac:dyDescent="0.25">
      <c r="A612" s="378"/>
      <c r="B612" s="539"/>
      <c r="C612" s="387"/>
      <c r="D612" s="387"/>
      <c r="E612" s="381"/>
      <c r="F612" s="395"/>
      <c r="G612" s="391"/>
      <c r="H612" s="393"/>
      <c r="I612" s="554"/>
      <c r="J612" s="554"/>
      <c r="K612" s="385">
        <f>SUM(J594:J611)</f>
        <v>18377344</v>
      </c>
      <c r="L612" s="82"/>
    </row>
    <row r="613" spans="1:12" s="10" customFormat="1" ht="22.5" customHeight="1" x14ac:dyDescent="0.25">
      <c r="A613" s="311">
        <v>1</v>
      </c>
      <c r="B613" s="147">
        <v>45174</v>
      </c>
      <c r="C613" s="57" t="s">
        <v>1850</v>
      </c>
      <c r="D613" s="58" t="s">
        <v>1851</v>
      </c>
      <c r="E613" s="59">
        <v>1</v>
      </c>
      <c r="F613" s="59" t="s">
        <v>43</v>
      </c>
      <c r="G613" s="203" t="s">
        <v>19</v>
      </c>
      <c r="H613" s="8">
        <v>102</v>
      </c>
      <c r="I613" s="376">
        <v>310000</v>
      </c>
      <c r="J613" s="33">
        <v>310000</v>
      </c>
      <c r="K613" s="403"/>
      <c r="L613" s="82"/>
    </row>
    <row r="614" spans="1:12" s="10" customFormat="1" ht="22.5" customHeight="1" x14ac:dyDescent="0.25">
      <c r="A614" s="310">
        <v>2</v>
      </c>
      <c r="B614" s="147">
        <v>45182</v>
      </c>
      <c r="C614" s="58" t="s">
        <v>1158</v>
      </c>
      <c r="D614" s="63" t="s">
        <v>1159</v>
      </c>
      <c r="E614" s="100" t="s">
        <v>109</v>
      </c>
      <c r="F614" s="142" t="s">
        <v>39</v>
      </c>
      <c r="G614" s="109" t="s">
        <v>19</v>
      </c>
      <c r="H614" s="8">
        <v>102</v>
      </c>
      <c r="I614" s="350">
        <v>800000</v>
      </c>
      <c r="J614" s="350">
        <v>800000</v>
      </c>
      <c r="K614" s="402" t="s">
        <v>1160</v>
      </c>
      <c r="L614" s="82"/>
    </row>
    <row r="615" spans="1:12" s="10" customFormat="1" ht="22.5" customHeight="1" x14ac:dyDescent="0.25">
      <c r="A615" s="311">
        <v>3</v>
      </c>
      <c r="B615" s="147">
        <v>45192</v>
      </c>
      <c r="C615" s="58" t="s">
        <v>1496</v>
      </c>
      <c r="D615" s="63" t="s">
        <v>50</v>
      </c>
      <c r="E615" s="59">
        <v>2</v>
      </c>
      <c r="F615" s="59" t="s">
        <v>42</v>
      </c>
      <c r="G615" s="109" t="s">
        <v>19</v>
      </c>
      <c r="H615" s="8">
        <v>102</v>
      </c>
      <c r="I615" s="350">
        <v>5000</v>
      </c>
      <c r="J615" s="350">
        <v>10000</v>
      </c>
      <c r="K615" s="401"/>
      <c r="L615" s="82"/>
    </row>
    <row r="616" spans="1:12" s="10" customFormat="1" ht="22.5" customHeight="1" x14ac:dyDescent="0.25">
      <c r="A616" s="310">
        <v>4</v>
      </c>
      <c r="B616" s="147">
        <v>45192</v>
      </c>
      <c r="C616" s="58" t="s">
        <v>1497</v>
      </c>
      <c r="D616" s="89" t="s">
        <v>50</v>
      </c>
      <c r="E616" s="59">
        <v>2</v>
      </c>
      <c r="F616" s="59" t="s">
        <v>42</v>
      </c>
      <c r="G616" s="109" t="s">
        <v>19</v>
      </c>
      <c r="H616" s="8">
        <v>102</v>
      </c>
      <c r="I616" s="350">
        <v>2500</v>
      </c>
      <c r="J616" s="350">
        <v>5000</v>
      </c>
      <c r="K616" s="401"/>
      <c r="L616" s="82"/>
    </row>
    <row r="617" spans="1:12" s="10" customFormat="1" ht="22.5" customHeight="1" x14ac:dyDescent="0.25">
      <c r="A617" s="311">
        <v>5</v>
      </c>
      <c r="B617" s="147">
        <v>45194</v>
      </c>
      <c r="C617" s="58" t="s">
        <v>48</v>
      </c>
      <c r="D617" s="63" t="s">
        <v>20</v>
      </c>
      <c r="E617" s="59">
        <v>1</v>
      </c>
      <c r="F617" s="59" t="s">
        <v>41</v>
      </c>
      <c r="G617" s="109" t="s">
        <v>19</v>
      </c>
      <c r="H617" s="8">
        <v>102</v>
      </c>
      <c r="I617" s="350">
        <v>32100</v>
      </c>
      <c r="J617" s="350">
        <v>32100</v>
      </c>
      <c r="K617" s="401"/>
      <c r="L617" s="82"/>
    </row>
    <row r="618" spans="1:12" s="10" customFormat="1" ht="22.5" customHeight="1" x14ac:dyDescent="0.25">
      <c r="A618" s="310">
        <v>6</v>
      </c>
      <c r="B618" s="147">
        <v>45195</v>
      </c>
      <c r="C618" s="58" t="s">
        <v>398</v>
      </c>
      <c r="D618" s="63" t="s">
        <v>50</v>
      </c>
      <c r="E618" s="59">
        <v>1</v>
      </c>
      <c r="F618" s="59" t="s">
        <v>43</v>
      </c>
      <c r="G618" s="109" t="s">
        <v>19</v>
      </c>
      <c r="H618" s="8">
        <v>102</v>
      </c>
      <c r="I618" s="350">
        <v>110000</v>
      </c>
      <c r="J618" s="350">
        <v>110000</v>
      </c>
      <c r="K618" s="401"/>
      <c r="L618" s="82"/>
    </row>
    <row r="619" spans="1:12" s="10" customFormat="1" ht="22.5" customHeight="1" x14ac:dyDescent="0.25">
      <c r="A619" s="386"/>
      <c r="B619" s="539"/>
      <c r="C619" s="387"/>
      <c r="D619" s="387"/>
      <c r="E619" s="381"/>
      <c r="F619" s="381"/>
      <c r="G619" s="391"/>
      <c r="H619" s="393"/>
      <c r="I619" s="569"/>
      <c r="J619" s="554"/>
      <c r="K619" s="385">
        <f>SUM(J613:J618)</f>
        <v>1267100</v>
      </c>
      <c r="L619" s="82"/>
    </row>
    <row r="620" spans="1:12" s="10" customFormat="1" ht="22.5" customHeight="1" x14ac:dyDescent="0.25">
      <c r="A620" s="310">
        <v>1</v>
      </c>
      <c r="B620" s="147">
        <v>45174</v>
      </c>
      <c r="C620" s="57" t="s">
        <v>913</v>
      </c>
      <c r="D620" s="63" t="s">
        <v>50</v>
      </c>
      <c r="E620" s="101" t="s">
        <v>109</v>
      </c>
      <c r="F620" s="174" t="s">
        <v>42</v>
      </c>
      <c r="G620" s="109" t="s">
        <v>33</v>
      </c>
      <c r="H620" s="8">
        <v>103</v>
      </c>
      <c r="I620" s="354">
        <v>20000</v>
      </c>
      <c r="J620" s="350">
        <v>20000</v>
      </c>
      <c r="K620" s="401"/>
      <c r="L620" s="82"/>
    </row>
    <row r="621" spans="1:12" s="10" customFormat="1" ht="22.5" customHeight="1" x14ac:dyDescent="0.25">
      <c r="A621" s="311">
        <v>2</v>
      </c>
      <c r="B621" s="147">
        <v>45175</v>
      </c>
      <c r="C621" s="58" t="s">
        <v>952</v>
      </c>
      <c r="D621" s="63" t="s">
        <v>96</v>
      </c>
      <c r="E621" s="59">
        <v>1</v>
      </c>
      <c r="F621" s="59" t="s">
        <v>42</v>
      </c>
      <c r="G621" s="109" t="s">
        <v>33</v>
      </c>
      <c r="H621" s="8">
        <v>103</v>
      </c>
      <c r="I621" s="350">
        <v>80000</v>
      </c>
      <c r="J621" s="350">
        <v>80000</v>
      </c>
      <c r="K621" s="401"/>
      <c r="L621" s="82"/>
    </row>
    <row r="622" spans="1:12" s="10" customFormat="1" ht="22.5" customHeight="1" x14ac:dyDescent="0.25">
      <c r="A622" s="310">
        <v>3</v>
      </c>
      <c r="B622" s="147">
        <v>45175</v>
      </c>
      <c r="C622" s="58" t="s">
        <v>953</v>
      </c>
      <c r="D622" s="63" t="s">
        <v>96</v>
      </c>
      <c r="E622" s="59">
        <v>1</v>
      </c>
      <c r="F622" s="59" t="s">
        <v>42</v>
      </c>
      <c r="G622" s="109" t="s">
        <v>33</v>
      </c>
      <c r="H622" s="8">
        <v>103</v>
      </c>
      <c r="I622" s="350">
        <v>290000</v>
      </c>
      <c r="J622" s="350">
        <v>290000</v>
      </c>
      <c r="K622" s="401"/>
      <c r="L622" s="82"/>
    </row>
    <row r="623" spans="1:12" s="10" customFormat="1" ht="22.5" customHeight="1" x14ac:dyDescent="0.25">
      <c r="A623" s="311">
        <v>4</v>
      </c>
      <c r="B623" s="147">
        <v>45178</v>
      </c>
      <c r="C623" s="58" t="s">
        <v>48</v>
      </c>
      <c r="D623" s="63" t="s">
        <v>20</v>
      </c>
      <c r="E623" s="59">
        <v>1.5</v>
      </c>
      <c r="F623" s="59" t="s">
        <v>41</v>
      </c>
      <c r="G623" s="60" t="s">
        <v>33</v>
      </c>
      <c r="H623" s="8">
        <v>103</v>
      </c>
      <c r="I623" s="350">
        <v>32100</v>
      </c>
      <c r="J623" s="350">
        <v>48150</v>
      </c>
      <c r="K623" s="401"/>
      <c r="L623" s="82"/>
    </row>
    <row r="624" spans="1:12" s="10" customFormat="1" ht="22.5" customHeight="1" x14ac:dyDescent="0.25">
      <c r="A624" s="310">
        <v>5</v>
      </c>
      <c r="B624" s="147">
        <v>45178</v>
      </c>
      <c r="C624" s="58" t="s">
        <v>58</v>
      </c>
      <c r="D624" s="63" t="s">
        <v>59</v>
      </c>
      <c r="E624" s="59">
        <v>1.5</v>
      </c>
      <c r="F624" s="59" t="s">
        <v>41</v>
      </c>
      <c r="G624" s="60" t="s">
        <v>33</v>
      </c>
      <c r="H624" s="8">
        <v>103</v>
      </c>
      <c r="I624" s="351">
        <v>29000</v>
      </c>
      <c r="J624" s="350">
        <v>43500</v>
      </c>
      <c r="K624" s="401"/>
      <c r="L624" s="82"/>
    </row>
    <row r="625" spans="1:12" s="10" customFormat="1" ht="22.5" customHeight="1" x14ac:dyDescent="0.25">
      <c r="A625" s="311">
        <v>6</v>
      </c>
      <c r="B625" s="147">
        <v>45187</v>
      </c>
      <c r="C625" s="58" t="s">
        <v>626</v>
      </c>
      <c r="D625" s="63" t="s">
        <v>96</v>
      </c>
      <c r="E625" s="59">
        <v>1</v>
      </c>
      <c r="F625" s="59" t="s">
        <v>42</v>
      </c>
      <c r="G625" s="60" t="s">
        <v>33</v>
      </c>
      <c r="H625" s="8">
        <v>103</v>
      </c>
      <c r="I625" s="351">
        <v>30000</v>
      </c>
      <c r="J625" s="350">
        <v>30000</v>
      </c>
      <c r="K625" s="401" t="s">
        <v>1319</v>
      </c>
      <c r="L625" s="82"/>
    </row>
    <row r="626" spans="1:12" s="10" customFormat="1" ht="22.5" customHeight="1" x14ac:dyDescent="0.25">
      <c r="A626" s="310">
        <v>7</v>
      </c>
      <c r="B626" s="147">
        <v>45189</v>
      </c>
      <c r="C626" s="58" t="s">
        <v>1151</v>
      </c>
      <c r="D626" s="63" t="s">
        <v>1392</v>
      </c>
      <c r="E626" s="59">
        <v>1</v>
      </c>
      <c r="F626" s="59" t="s">
        <v>43</v>
      </c>
      <c r="G626" s="109" t="s">
        <v>33</v>
      </c>
      <c r="H626" s="8">
        <v>103</v>
      </c>
      <c r="I626" s="350">
        <v>1400000</v>
      </c>
      <c r="J626" s="350">
        <v>1400000</v>
      </c>
      <c r="K626" s="402" t="s">
        <v>1393</v>
      </c>
      <c r="L626" s="82"/>
    </row>
    <row r="627" spans="1:12" s="10" customFormat="1" ht="22.5" customHeight="1" x14ac:dyDescent="0.25">
      <c r="A627" s="311">
        <v>8</v>
      </c>
      <c r="B627" s="147">
        <v>45191</v>
      </c>
      <c r="C627" s="58" t="s">
        <v>1217</v>
      </c>
      <c r="D627" s="63" t="s">
        <v>97</v>
      </c>
      <c r="E627" s="59">
        <v>0.5</v>
      </c>
      <c r="F627" s="59" t="s">
        <v>43</v>
      </c>
      <c r="G627" s="60" t="s">
        <v>33</v>
      </c>
      <c r="H627" s="8">
        <v>103</v>
      </c>
      <c r="I627" s="350">
        <v>475000</v>
      </c>
      <c r="J627" s="350">
        <v>237500</v>
      </c>
      <c r="K627" s="402"/>
      <c r="L627" s="82"/>
    </row>
    <row r="628" spans="1:12" s="10" customFormat="1" ht="22.5" customHeight="1" x14ac:dyDescent="0.25">
      <c r="A628" s="310">
        <v>9</v>
      </c>
      <c r="B628" s="147">
        <v>45191</v>
      </c>
      <c r="C628" s="62" t="s">
        <v>1469</v>
      </c>
      <c r="D628" s="63" t="s">
        <v>55</v>
      </c>
      <c r="E628" s="59">
        <v>3</v>
      </c>
      <c r="F628" s="142" t="s">
        <v>104</v>
      </c>
      <c r="G628" s="60" t="s">
        <v>1470</v>
      </c>
      <c r="H628" s="8">
        <v>103</v>
      </c>
      <c r="I628" s="350">
        <v>15000</v>
      </c>
      <c r="J628" s="350">
        <v>45000</v>
      </c>
      <c r="K628" s="402"/>
      <c r="L628" s="82"/>
    </row>
    <row r="629" spans="1:12" s="10" customFormat="1" ht="22.5" customHeight="1" x14ac:dyDescent="0.25">
      <c r="A629" s="311">
        <v>10</v>
      </c>
      <c r="B629" s="147">
        <v>45192</v>
      </c>
      <c r="C629" s="58" t="s">
        <v>580</v>
      </c>
      <c r="D629" s="63" t="s">
        <v>134</v>
      </c>
      <c r="E629" s="59">
        <v>1</v>
      </c>
      <c r="F629" s="59" t="s">
        <v>39</v>
      </c>
      <c r="G629" s="109" t="s">
        <v>33</v>
      </c>
      <c r="H629" s="8">
        <v>103</v>
      </c>
      <c r="I629" s="350">
        <v>202500</v>
      </c>
      <c r="J629" s="350">
        <v>202500</v>
      </c>
      <c r="K629" s="402" t="s">
        <v>1501</v>
      </c>
      <c r="L629" s="82"/>
    </row>
    <row r="630" spans="1:12" s="10" customFormat="1" ht="22.5" customHeight="1" x14ac:dyDescent="0.25">
      <c r="A630" s="310">
        <v>11</v>
      </c>
      <c r="B630" s="147">
        <v>45192</v>
      </c>
      <c r="C630" s="58" t="s">
        <v>92</v>
      </c>
      <c r="D630" s="63" t="s">
        <v>99</v>
      </c>
      <c r="E630" s="59">
        <v>1</v>
      </c>
      <c r="F630" s="59" t="s">
        <v>42</v>
      </c>
      <c r="G630" s="109" t="s">
        <v>33</v>
      </c>
      <c r="H630" s="8">
        <v>103</v>
      </c>
      <c r="I630" s="350">
        <v>186000</v>
      </c>
      <c r="J630" s="350">
        <v>186000</v>
      </c>
      <c r="K630" s="402" t="s">
        <v>1501</v>
      </c>
      <c r="L630" s="82"/>
    </row>
    <row r="631" spans="1:12" s="10" customFormat="1" ht="22.5" customHeight="1" x14ac:dyDescent="0.25">
      <c r="A631" s="311">
        <v>12</v>
      </c>
      <c r="B631" s="147">
        <v>45192</v>
      </c>
      <c r="C631" s="58" t="s">
        <v>676</v>
      </c>
      <c r="D631" s="63" t="s">
        <v>149</v>
      </c>
      <c r="E631" s="59">
        <v>1</v>
      </c>
      <c r="F631" s="59" t="s">
        <v>42</v>
      </c>
      <c r="G631" s="109" t="s">
        <v>33</v>
      </c>
      <c r="H631" s="8">
        <v>103</v>
      </c>
      <c r="I631" s="350">
        <v>31500</v>
      </c>
      <c r="J631" s="350">
        <v>31500</v>
      </c>
      <c r="K631" s="402" t="s">
        <v>1501</v>
      </c>
      <c r="L631" s="82"/>
    </row>
    <row r="632" spans="1:12" s="10" customFormat="1" ht="22.5" customHeight="1" x14ac:dyDescent="0.25">
      <c r="A632" s="310">
        <v>13</v>
      </c>
      <c r="B632" s="147">
        <v>45192</v>
      </c>
      <c r="C632" s="58" t="s">
        <v>677</v>
      </c>
      <c r="D632" s="63" t="s">
        <v>361</v>
      </c>
      <c r="E632" s="101" t="s">
        <v>109</v>
      </c>
      <c r="F632" s="59" t="s">
        <v>42</v>
      </c>
      <c r="G632" s="109" t="s">
        <v>33</v>
      </c>
      <c r="H632" s="8">
        <v>103</v>
      </c>
      <c r="I632" s="356">
        <v>37500</v>
      </c>
      <c r="J632" s="350">
        <v>37500</v>
      </c>
      <c r="K632" s="402" t="s">
        <v>1501</v>
      </c>
      <c r="L632" s="82"/>
    </row>
    <row r="633" spans="1:12" s="10" customFormat="1" ht="22.5" customHeight="1" x14ac:dyDescent="0.25">
      <c r="A633" s="311">
        <v>14</v>
      </c>
      <c r="B633" s="147">
        <v>45199</v>
      </c>
      <c r="C633" s="58" t="s">
        <v>48</v>
      </c>
      <c r="D633" s="63" t="s">
        <v>20</v>
      </c>
      <c r="E633" s="59">
        <v>1.5</v>
      </c>
      <c r="F633" s="59" t="s">
        <v>41</v>
      </c>
      <c r="G633" s="109" t="s">
        <v>33</v>
      </c>
      <c r="H633" s="8">
        <v>103</v>
      </c>
      <c r="I633" s="350">
        <v>32100</v>
      </c>
      <c r="J633" s="350">
        <v>48150</v>
      </c>
      <c r="K633" s="401"/>
      <c r="L633" s="82"/>
    </row>
    <row r="634" spans="1:12" s="10" customFormat="1" ht="22.5" customHeight="1" x14ac:dyDescent="0.25">
      <c r="A634" s="378"/>
      <c r="B634" s="539"/>
      <c r="C634" s="388"/>
      <c r="D634" s="396"/>
      <c r="E634" s="390"/>
      <c r="F634" s="381"/>
      <c r="G634" s="391"/>
      <c r="H634" s="393"/>
      <c r="I634" s="554"/>
      <c r="J634" s="554"/>
      <c r="K634" s="385">
        <f>SUM(J620:J633)</f>
        <v>2699800</v>
      </c>
      <c r="L634" s="82"/>
    </row>
    <row r="635" spans="1:12" ht="22.5" customHeight="1" x14ac:dyDescent="0.25">
      <c r="A635" s="544">
        <v>1</v>
      </c>
      <c r="B635" s="538">
        <v>45176</v>
      </c>
      <c r="C635" s="445" t="s">
        <v>1884</v>
      </c>
      <c r="D635" s="446"/>
      <c r="E635" s="442">
        <v>1</v>
      </c>
      <c r="F635" s="442" t="s">
        <v>44</v>
      </c>
      <c r="G635" s="442" t="s">
        <v>1885</v>
      </c>
      <c r="H635" s="440">
        <v>104</v>
      </c>
      <c r="I635" s="443">
        <v>45000</v>
      </c>
      <c r="J635" s="555">
        <f t="shared" ref="J635:J641" si="10">E635*I635</f>
        <v>45000</v>
      </c>
      <c r="K635" s="517" t="s">
        <v>1882</v>
      </c>
    </row>
    <row r="636" spans="1:12" ht="22.5" customHeight="1" x14ac:dyDescent="0.25">
      <c r="A636" s="311">
        <v>2</v>
      </c>
      <c r="B636" s="538">
        <v>45176</v>
      </c>
      <c r="C636" s="445" t="s">
        <v>1886</v>
      </c>
      <c r="D636" s="446"/>
      <c r="E636" s="442">
        <v>1</v>
      </c>
      <c r="F636" s="442" t="s">
        <v>44</v>
      </c>
      <c r="G636" s="442" t="s">
        <v>1885</v>
      </c>
      <c r="H636" s="440">
        <v>104</v>
      </c>
      <c r="I636" s="443">
        <v>75000</v>
      </c>
      <c r="J636" s="555">
        <f t="shared" si="10"/>
        <v>75000</v>
      </c>
      <c r="K636" s="517" t="s">
        <v>1882</v>
      </c>
    </row>
    <row r="637" spans="1:12" ht="22.5" customHeight="1" x14ac:dyDescent="0.25">
      <c r="A637" s="544">
        <v>3</v>
      </c>
      <c r="B637" s="538">
        <v>45176</v>
      </c>
      <c r="C637" s="446" t="s">
        <v>1887</v>
      </c>
      <c r="D637" s="447"/>
      <c r="E637" s="442">
        <v>1</v>
      </c>
      <c r="F637" s="442" t="s">
        <v>44</v>
      </c>
      <c r="G637" s="442" t="s">
        <v>1885</v>
      </c>
      <c r="H637" s="440">
        <v>104</v>
      </c>
      <c r="I637" s="567">
        <v>60000</v>
      </c>
      <c r="J637" s="555">
        <f t="shared" si="10"/>
        <v>60000</v>
      </c>
      <c r="K637" s="517" t="s">
        <v>1882</v>
      </c>
    </row>
    <row r="638" spans="1:12" ht="22.5" customHeight="1" x14ac:dyDescent="0.25">
      <c r="A638" s="311">
        <v>4</v>
      </c>
      <c r="B638" s="538">
        <v>45177</v>
      </c>
      <c r="C638" s="448" t="s">
        <v>1888</v>
      </c>
      <c r="D638" s="446"/>
      <c r="E638" s="442">
        <v>1</v>
      </c>
      <c r="F638" s="442" t="s">
        <v>44</v>
      </c>
      <c r="G638" s="449" t="s">
        <v>1885</v>
      </c>
      <c r="H638" s="440">
        <v>104</v>
      </c>
      <c r="I638" s="450">
        <v>25000</v>
      </c>
      <c r="J638" s="555">
        <f t="shared" si="10"/>
        <v>25000</v>
      </c>
      <c r="K638" s="517" t="s">
        <v>1882</v>
      </c>
    </row>
    <row r="639" spans="1:12" ht="22.5" customHeight="1" x14ac:dyDescent="0.25">
      <c r="A639" s="544">
        <v>5</v>
      </c>
      <c r="B639" s="538">
        <v>45178</v>
      </c>
      <c r="C639" s="446" t="s">
        <v>1889</v>
      </c>
      <c r="D639" s="447"/>
      <c r="E639" s="442">
        <v>1</v>
      </c>
      <c r="F639" s="442" t="s">
        <v>44</v>
      </c>
      <c r="G639" s="442" t="s">
        <v>1885</v>
      </c>
      <c r="H639" s="440">
        <v>104</v>
      </c>
      <c r="I639" s="557">
        <v>193500</v>
      </c>
      <c r="J639" s="555">
        <f t="shared" si="10"/>
        <v>193500</v>
      </c>
      <c r="K639" s="517" t="s">
        <v>1882</v>
      </c>
    </row>
    <row r="640" spans="1:12" ht="22.5" customHeight="1" x14ac:dyDescent="0.25">
      <c r="A640" s="311">
        <v>6</v>
      </c>
      <c r="B640" s="538">
        <v>45178</v>
      </c>
      <c r="C640" s="446" t="s">
        <v>1890</v>
      </c>
      <c r="D640" s="447"/>
      <c r="E640" s="442">
        <v>1</v>
      </c>
      <c r="F640" s="442" t="s">
        <v>44</v>
      </c>
      <c r="G640" s="442" t="s">
        <v>1885</v>
      </c>
      <c r="H640" s="440">
        <v>104</v>
      </c>
      <c r="I640" s="557">
        <v>186000</v>
      </c>
      <c r="J640" s="555">
        <f t="shared" si="10"/>
        <v>186000</v>
      </c>
      <c r="K640" s="517" t="s">
        <v>1882</v>
      </c>
    </row>
    <row r="641" spans="1:12" ht="22.5" customHeight="1" x14ac:dyDescent="0.25">
      <c r="A641" s="544">
        <v>7</v>
      </c>
      <c r="B641" s="538">
        <v>45180</v>
      </c>
      <c r="C641" s="445" t="s">
        <v>1891</v>
      </c>
      <c r="D641" s="446"/>
      <c r="E641" s="442">
        <v>2</v>
      </c>
      <c r="F641" s="442" t="s">
        <v>44</v>
      </c>
      <c r="G641" s="442" t="s">
        <v>1885</v>
      </c>
      <c r="H641" s="440">
        <v>104</v>
      </c>
      <c r="I641" s="443">
        <v>58150</v>
      </c>
      <c r="J641" s="555">
        <f t="shared" si="10"/>
        <v>116300</v>
      </c>
      <c r="K641" s="517" t="s">
        <v>1882</v>
      </c>
    </row>
    <row r="642" spans="1:12" ht="22.5" customHeight="1" x14ac:dyDescent="0.25">
      <c r="A642" s="311">
        <v>8</v>
      </c>
      <c r="B642" s="519">
        <v>45180</v>
      </c>
      <c r="C642" s="436" t="s">
        <v>2157</v>
      </c>
      <c r="D642" s="436"/>
      <c r="E642" s="438">
        <v>2</v>
      </c>
      <c r="F642" s="438" t="s">
        <v>39</v>
      </c>
      <c r="G642" s="438" t="s">
        <v>2129</v>
      </c>
      <c r="H642" s="440">
        <v>104</v>
      </c>
      <c r="I642" s="521"/>
      <c r="J642" s="475">
        <v>50000</v>
      </c>
      <c r="K642" s="522" t="s">
        <v>508</v>
      </c>
    </row>
    <row r="643" spans="1:12" s="607" customFormat="1" ht="22.5" customHeight="1" x14ac:dyDescent="0.25">
      <c r="A643" s="544">
        <v>9</v>
      </c>
      <c r="B643" s="147">
        <v>45180</v>
      </c>
      <c r="C643" s="58" t="s">
        <v>1111</v>
      </c>
      <c r="D643" s="63" t="s">
        <v>1112</v>
      </c>
      <c r="E643" s="59">
        <v>1</v>
      </c>
      <c r="F643" s="59" t="s">
        <v>43</v>
      </c>
      <c r="G643" s="60" t="s">
        <v>1113</v>
      </c>
      <c r="H643" s="8">
        <v>104</v>
      </c>
      <c r="I643" s="350">
        <v>1950000</v>
      </c>
      <c r="J643" s="350">
        <f>I643*E643</f>
        <v>1950000</v>
      </c>
      <c r="K643" s="404" t="s">
        <v>1098</v>
      </c>
    </row>
    <row r="644" spans="1:12" s="607" customFormat="1" ht="22.5" customHeight="1" x14ac:dyDescent="0.25">
      <c r="A644" s="311">
        <v>10</v>
      </c>
      <c r="B644" s="147">
        <v>45180</v>
      </c>
      <c r="C644" s="58" t="s">
        <v>1111</v>
      </c>
      <c r="D644" s="57" t="s">
        <v>1114</v>
      </c>
      <c r="E644" s="59">
        <v>1</v>
      </c>
      <c r="F644" s="59" t="s">
        <v>43</v>
      </c>
      <c r="G644" s="60" t="s">
        <v>1113</v>
      </c>
      <c r="H644" s="8">
        <v>104</v>
      </c>
      <c r="I644" s="350">
        <v>1950000</v>
      </c>
      <c r="J644" s="350">
        <f>I644*E644</f>
        <v>1950000</v>
      </c>
      <c r="K644" s="404" t="s">
        <v>1098</v>
      </c>
    </row>
    <row r="645" spans="1:12" s="607" customFormat="1" ht="22.5" customHeight="1" x14ac:dyDescent="0.25">
      <c r="A645" s="544">
        <v>11</v>
      </c>
      <c r="B645" s="538">
        <v>45181</v>
      </c>
      <c r="C645" s="446" t="s">
        <v>1892</v>
      </c>
      <c r="D645" s="447"/>
      <c r="E645" s="442">
        <v>1</v>
      </c>
      <c r="F645" s="442" t="s">
        <v>44</v>
      </c>
      <c r="G645" s="451" t="s">
        <v>1885</v>
      </c>
      <c r="H645" s="440">
        <v>104</v>
      </c>
      <c r="I645" s="556">
        <v>80000</v>
      </c>
      <c r="J645" s="555">
        <f>E645*I645</f>
        <v>80000</v>
      </c>
      <c r="K645" s="517" t="s">
        <v>1882</v>
      </c>
    </row>
    <row r="646" spans="1:12" s="172" customFormat="1" ht="22.5" customHeight="1" x14ac:dyDescent="0.25">
      <c r="A646" s="311">
        <v>12</v>
      </c>
      <c r="B646" s="519">
        <v>45182</v>
      </c>
      <c r="C646" s="436" t="s">
        <v>2177</v>
      </c>
      <c r="D646" s="436"/>
      <c r="E646" s="438"/>
      <c r="F646" s="438"/>
      <c r="G646" s="438" t="s">
        <v>2129</v>
      </c>
      <c r="H646" s="440">
        <v>104</v>
      </c>
      <c r="I646" s="521">
        <v>200000</v>
      </c>
      <c r="J646" s="475">
        <v>200000</v>
      </c>
      <c r="K646" s="522" t="s">
        <v>508</v>
      </c>
    </row>
    <row r="647" spans="1:12" s="10" customFormat="1" ht="22.5" customHeight="1" x14ac:dyDescent="0.25">
      <c r="A647" s="544">
        <v>13</v>
      </c>
      <c r="B647" s="519">
        <v>45182</v>
      </c>
      <c r="C647" s="436" t="s">
        <v>2178</v>
      </c>
      <c r="D647" s="436"/>
      <c r="E647" s="438">
        <v>2</v>
      </c>
      <c r="F647" s="438" t="s">
        <v>2174</v>
      </c>
      <c r="G647" s="438" t="s">
        <v>2129</v>
      </c>
      <c r="H647" s="440">
        <v>104</v>
      </c>
      <c r="I647" s="521">
        <v>10000</v>
      </c>
      <c r="J647" s="475">
        <v>20000</v>
      </c>
      <c r="K647" s="522" t="s">
        <v>508</v>
      </c>
      <c r="L647" s="82"/>
    </row>
    <row r="648" spans="1:12" ht="22.5" customHeight="1" x14ac:dyDescent="0.25">
      <c r="A648" s="311">
        <v>14</v>
      </c>
      <c r="B648" s="601">
        <v>45184</v>
      </c>
      <c r="C648" s="602" t="s">
        <v>2260</v>
      </c>
      <c r="D648" s="602"/>
      <c r="E648" s="603">
        <v>1.5</v>
      </c>
      <c r="F648" s="604" t="s">
        <v>41</v>
      </c>
      <c r="G648" s="603" t="s">
        <v>1885</v>
      </c>
      <c r="H648" s="603">
        <v>104</v>
      </c>
      <c r="I648" s="605">
        <v>30400</v>
      </c>
      <c r="J648" s="606">
        <f>E648*I648</f>
        <v>45600</v>
      </c>
      <c r="K648" s="610" t="s">
        <v>487</v>
      </c>
    </row>
    <row r="649" spans="1:12" ht="22.5" customHeight="1" x14ac:dyDescent="0.25">
      <c r="A649" s="544">
        <v>15</v>
      </c>
      <c r="B649" s="601">
        <v>45194</v>
      </c>
      <c r="C649" s="602" t="s">
        <v>1772</v>
      </c>
      <c r="D649" s="602"/>
      <c r="E649" s="603">
        <v>5</v>
      </c>
      <c r="F649" s="604" t="s">
        <v>41</v>
      </c>
      <c r="G649" s="603" t="s">
        <v>1113</v>
      </c>
      <c r="H649" s="603">
        <v>104</v>
      </c>
      <c r="I649" s="605">
        <v>32300</v>
      </c>
      <c r="J649" s="606">
        <f>E649*I649</f>
        <v>161500</v>
      </c>
      <c r="K649" s="610" t="s">
        <v>487</v>
      </c>
    </row>
    <row r="650" spans="1:12" ht="22.5" customHeight="1" x14ac:dyDescent="0.25">
      <c r="A650" s="311">
        <v>16</v>
      </c>
      <c r="B650" s="519">
        <v>45195</v>
      </c>
      <c r="C650" s="436" t="s">
        <v>2158</v>
      </c>
      <c r="D650" s="436"/>
      <c r="E650" s="438">
        <v>1</v>
      </c>
      <c r="F650" s="438" t="s">
        <v>39</v>
      </c>
      <c r="G650" s="438" t="s">
        <v>2129</v>
      </c>
      <c r="H650" s="440">
        <v>104</v>
      </c>
      <c r="I650" s="521">
        <v>90000</v>
      </c>
      <c r="J650" s="475">
        <v>90000</v>
      </c>
      <c r="K650" s="522" t="s">
        <v>508</v>
      </c>
    </row>
    <row r="651" spans="1:12" ht="22.5" customHeight="1" x14ac:dyDescent="0.25">
      <c r="A651" s="544">
        <v>17</v>
      </c>
      <c r="B651" s="538">
        <v>45196</v>
      </c>
      <c r="C651" s="445" t="s">
        <v>1893</v>
      </c>
      <c r="D651" s="446"/>
      <c r="E651" s="442">
        <v>1</v>
      </c>
      <c r="F651" s="442" t="s">
        <v>44</v>
      </c>
      <c r="G651" s="449" t="s">
        <v>1885</v>
      </c>
      <c r="H651" s="440">
        <v>104</v>
      </c>
      <c r="I651" s="443">
        <v>400000</v>
      </c>
      <c r="J651" s="555">
        <f>E651*I651</f>
        <v>400000</v>
      </c>
      <c r="K651" s="517" t="s">
        <v>1882</v>
      </c>
    </row>
    <row r="652" spans="1:12" ht="22.5" customHeight="1" x14ac:dyDescent="0.25">
      <c r="A652" s="311">
        <v>18</v>
      </c>
      <c r="B652" s="538">
        <v>45196</v>
      </c>
      <c r="C652" s="445" t="s">
        <v>1894</v>
      </c>
      <c r="D652" s="446"/>
      <c r="E652" s="442">
        <v>1</v>
      </c>
      <c r="F652" s="442" t="s">
        <v>1895</v>
      </c>
      <c r="G652" s="449" t="s">
        <v>1885</v>
      </c>
      <c r="H652" s="440">
        <v>104</v>
      </c>
      <c r="I652" s="443">
        <v>180000</v>
      </c>
      <c r="J652" s="555">
        <f>E652*I652</f>
        <v>180000</v>
      </c>
      <c r="K652" s="517" t="s">
        <v>1882</v>
      </c>
    </row>
    <row r="653" spans="1:12" ht="22.5" customHeight="1" x14ac:dyDescent="0.25">
      <c r="A653" s="544">
        <v>19</v>
      </c>
      <c r="B653" s="538">
        <v>45196</v>
      </c>
      <c r="C653" s="445" t="s">
        <v>1896</v>
      </c>
      <c r="D653" s="446"/>
      <c r="E653" s="442">
        <v>1</v>
      </c>
      <c r="F653" s="442" t="s">
        <v>1895</v>
      </c>
      <c r="G653" s="449" t="s">
        <v>1885</v>
      </c>
      <c r="H653" s="440">
        <v>104</v>
      </c>
      <c r="I653" s="443">
        <v>275000</v>
      </c>
      <c r="J653" s="555">
        <f>E653*I653</f>
        <v>275000</v>
      </c>
      <c r="K653" s="517" t="s">
        <v>1882</v>
      </c>
    </row>
    <row r="654" spans="1:12" s="10" customFormat="1" ht="22.5" customHeight="1" x14ac:dyDescent="0.25">
      <c r="A654" s="311">
        <v>20</v>
      </c>
      <c r="B654" s="519">
        <v>45196</v>
      </c>
      <c r="C654" s="436" t="s">
        <v>2159</v>
      </c>
      <c r="D654" s="436"/>
      <c r="E654" s="438">
        <v>1</v>
      </c>
      <c r="F654" s="438" t="s">
        <v>39</v>
      </c>
      <c r="G654" s="438" t="s">
        <v>2128</v>
      </c>
      <c r="H654" s="440">
        <v>104</v>
      </c>
      <c r="I654" s="521">
        <v>65000</v>
      </c>
      <c r="J654" s="475">
        <v>65000</v>
      </c>
      <c r="K654" s="522" t="s">
        <v>508</v>
      </c>
      <c r="L654" s="82"/>
    </row>
    <row r="655" spans="1:12" s="10" customFormat="1" ht="22.5" customHeight="1" x14ac:dyDescent="0.25">
      <c r="A655" s="378"/>
      <c r="B655" s="539"/>
      <c r="C655" s="388"/>
      <c r="D655" s="396"/>
      <c r="E655" s="390"/>
      <c r="F655" s="381"/>
      <c r="G655" s="391"/>
      <c r="H655" s="393"/>
      <c r="I655" s="554"/>
      <c r="J655" s="554"/>
      <c r="K655" s="385">
        <f>SUM(J635:J654)</f>
        <v>6167900</v>
      </c>
      <c r="L655" s="82"/>
    </row>
    <row r="656" spans="1:12" ht="22.5" customHeight="1" x14ac:dyDescent="0.25">
      <c r="A656" s="544">
        <v>1</v>
      </c>
      <c r="B656" s="601">
        <v>45171</v>
      </c>
      <c r="C656" s="602" t="s">
        <v>1772</v>
      </c>
      <c r="D656" s="602"/>
      <c r="E656" s="603">
        <v>3</v>
      </c>
      <c r="F656" s="604" t="s">
        <v>41</v>
      </c>
      <c r="G656" s="603" t="s">
        <v>1898</v>
      </c>
      <c r="H656" s="603">
        <v>105</v>
      </c>
      <c r="I656" s="605">
        <v>32300</v>
      </c>
      <c r="J656" s="606">
        <f t="shared" ref="J656:J666" si="11">E656*I656</f>
        <v>96900</v>
      </c>
      <c r="K656" s="610" t="s">
        <v>487</v>
      </c>
    </row>
    <row r="657" spans="1:12" ht="22.5" customHeight="1" x14ac:dyDescent="0.25">
      <c r="A657" s="544">
        <v>2</v>
      </c>
      <c r="B657" s="601">
        <v>45175</v>
      </c>
      <c r="C657" s="602" t="s">
        <v>1772</v>
      </c>
      <c r="D657" s="602"/>
      <c r="E657" s="603">
        <v>1.5</v>
      </c>
      <c r="F657" s="604" t="s">
        <v>41</v>
      </c>
      <c r="G657" s="603" t="s">
        <v>1898</v>
      </c>
      <c r="H657" s="603">
        <v>105</v>
      </c>
      <c r="I657" s="605">
        <v>32300</v>
      </c>
      <c r="J657" s="606">
        <f t="shared" si="11"/>
        <v>48450</v>
      </c>
      <c r="K657" s="610" t="s">
        <v>487</v>
      </c>
    </row>
    <row r="658" spans="1:12" s="172" customFormat="1" ht="22.5" customHeight="1" x14ac:dyDescent="0.25">
      <c r="A658" s="544">
        <v>3</v>
      </c>
      <c r="B658" s="601">
        <v>45176</v>
      </c>
      <c r="C658" s="602" t="s">
        <v>1772</v>
      </c>
      <c r="D658" s="602"/>
      <c r="E658" s="603">
        <v>1.5</v>
      </c>
      <c r="F658" s="604" t="s">
        <v>41</v>
      </c>
      <c r="G658" s="603" t="s">
        <v>1898</v>
      </c>
      <c r="H658" s="603">
        <v>105</v>
      </c>
      <c r="I658" s="605">
        <v>32300</v>
      </c>
      <c r="J658" s="606">
        <f t="shared" si="11"/>
        <v>48450</v>
      </c>
      <c r="K658" s="610" t="s">
        <v>487</v>
      </c>
    </row>
    <row r="659" spans="1:12" s="172" customFormat="1" ht="22.5" customHeight="1" x14ac:dyDescent="0.25">
      <c r="A659" s="544">
        <v>4</v>
      </c>
      <c r="B659" s="538">
        <v>45177</v>
      </c>
      <c r="C659" s="445" t="s">
        <v>1897</v>
      </c>
      <c r="D659" s="452"/>
      <c r="E659" s="442">
        <v>1</v>
      </c>
      <c r="F659" s="453" t="s">
        <v>44</v>
      </c>
      <c r="G659" s="442" t="s">
        <v>1898</v>
      </c>
      <c r="H659" s="440">
        <v>105</v>
      </c>
      <c r="I659" s="450">
        <v>1350000</v>
      </c>
      <c r="J659" s="555">
        <f t="shared" si="11"/>
        <v>1350000</v>
      </c>
      <c r="K659" s="517" t="s">
        <v>1882</v>
      </c>
    </row>
    <row r="660" spans="1:12" s="172" customFormat="1" ht="22.5" customHeight="1" x14ac:dyDescent="0.25">
      <c r="A660" s="544">
        <v>5</v>
      </c>
      <c r="B660" s="538">
        <v>45184</v>
      </c>
      <c r="C660" s="445" t="s">
        <v>1899</v>
      </c>
      <c r="D660" s="446"/>
      <c r="E660" s="442">
        <v>1</v>
      </c>
      <c r="F660" s="442" t="s">
        <v>44</v>
      </c>
      <c r="G660" s="449" t="s">
        <v>1898</v>
      </c>
      <c r="H660" s="440">
        <v>105</v>
      </c>
      <c r="I660" s="568">
        <v>130000</v>
      </c>
      <c r="J660" s="555">
        <f t="shared" si="11"/>
        <v>130000</v>
      </c>
      <c r="K660" s="517" t="s">
        <v>1882</v>
      </c>
    </row>
    <row r="661" spans="1:12" s="172" customFormat="1" ht="22.5" customHeight="1" x14ac:dyDescent="0.25">
      <c r="A661" s="544">
        <v>6</v>
      </c>
      <c r="B661" s="538">
        <v>45185</v>
      </c>
      <c r="C661" s="445" t="s">
        <v>1900</v>
      </c>
      <c r="D661" s="447"/>
      <c r="E661" s="442">
        <v>1</v>
      </c>
      <c r="F661" s="453" t="s">
        <v>44</v>
      </c>
      <c r="G661" s="442" t="s">
        <v>1898</v>
      </c>
      <c r="H661" s="440">
        <v>105</v>
      </c>
      <c r="I661" s="450">
        <v>115000</v>
      </c>
      <c r="J661" s="555">
        <f t="shared" si="11"/>
        <v>115000</v>
      </c>
      <c r="K661" s="517" t="s">
        <v>1882</v>
      </c>
    </row>
    <row r="662" spans="1:12" s="172" customFormat="1" ht="22.5" customHeight="1" x14ac:dyDescent="0.25">
      <c r="A662" s="544">
        <v>7</v>
      </c>
      <c r="B662" s="538">
        <v>45185</v>
      </c>
      <c r="C662" s="445" t="s">
        <v>1887</v>
      </c>
      <c r="D662" s="452"/>
      <c r="E662" s="442">
        <v>1</v>
      </c>
      <c r="F662" s="453" t="s">
        <v>44</v>
      </c>
      <c r="G662" s="442" t="s">
        <v>1898</v>
      </c>
      <c r="H662" s="442">
        <v>105</v>
      </c>
      <c r="I662" s="450">
        <v>60000</v>
      </c>
      <c r="J662" s="555">
        <f t="shared" si="11"/>
        <v>60000</v>
      </c>
      <c r="K662" s="517" t="s">
        <v>1882</v>
      </c>
    </row>
    <row r="663" spans="1:12" ht="22.5" customHeight="1" x14ac:dyDescent="0.25">
      <c r="A663" s="544">
        <v>8</v>
      </c>
      <c r="B663" s="538">
        <v>45189</v>
      </c>
      <c r="C663" s="445" t="s">
        <v>1901</v>
      </c>
      <c r="D663" s="454"/>
      <c r="E663" s="442">
        <v>1</v>
      </c>
      <c r="F663" s="442" t="s">
        <v>44</v>
      </c>
      <c r="G663" s="449" t="s">
        <v>1898</v>
      </c>
      <c r="H663" s="440">
        <v>105</v>
      </c>
      <c r="I663" s="558">
        <v>43000</v>
      </c>
      <c r="J663" s="555">
        <f t="shared" si="11"/>
        <v>43000</v>
      </c>
      <c r="K663" s="517" t="s">
        <v>1882</v>
      </c>
    </row>
    <row r="664" spans="1:12" ht="22.5" customHeight="1" x14ac:dyDescent="0.25">
      <c r="A664" s="544">
        <v>9</v>
      </c>
      <c r="B664" s="601">
        <v>45192</v>
      </c>
      <c r="C664" s="602" t="s">
        <v>1772</v>
      </c>
      <c r="D664" s="602"/>
      <c r="E664" s="603">
        <v>1.5</v>
      </c>
      <c r="F664" s="604" t="s">
        <v>41</v>
      </c>
      <c r="G664" s="603" t="s">
        <v>2267</v>
      </c>
      <c r="H664" s="603">
        <v>105</v>
      </c>
      <c r="I664" s="605">
        <v>32300</v>
      </c>
      <c r="J664" s="606">
        <f t="shared" si="11"/>
        <v>48450</v>
      </c>
      <c r="K664" s="610" t="s">
        <v>487</v>
      </c>
    </row>
    <row r="665" spans="1:12" ht="22.5" customHeight="1" x14ac:dyDescent="0.25">
      <c r="A665" s="544">
        <v>10</v>
      </c>
      <c r="B665" s="601">
        <v>45192</v>
      </c>
      <c r="C665" s="602" t="s">
        <v>2260</v>
      </c>
      <c r="D665" s="602"/>
      <c r="E665" s="603">
        <v>1.5</v>
      </c>
      <c r="F665" s="604" t="s">
        <v>41</v>
      </c>
      <c r="G665" s="603" t="s">
        <v>1898</v>
      </c>
      <c r="H665" s="603">
        <v>105</v>
      </c>
      <c r="I665" s="605">
        <v>30400</v>
      </c>
      <c r="J665" s="606">
        <f t="shared" si="11"/>
        <v>45600</v>
      </c>
      <c r="K665" s="610" t="s">
        <v>487</v>
      </c>
    </row>
    <row r="666" spans="1:12" ht="22.5" customHeight="1" x14ac:dyDescent="0.25">
      <c r="A666" s="544">
        <v>11</v>
      </c>
      <c r="B666" s="538">
        <v>45194</v>
      </c>
      <c r="C666" s="445" t="s">
        <v>1901</v>
      </c>
      <c r="D666" s="447"/>
      <c r="E666" s="442">
        <v>1</v>
      </c>
      <c r="F666" s="442" t="s">
        <v>44</v>
      </c>
      <c r="G666" s="451" t="s">
        <v>1898</v>
      </c>
      <c r="H666" s="440">
        <v>105</v>
      </c>
      <c r="I666" s="556">
        <v>43000</v>
      </c>
      <c r="J666" s="555">
        <f t="shared" si="11"/>
        <v>43000</v>
      </c>
      <c r="K666" s="517" t="s">
        <v>1882</v>
      </c>
    </row>
    <row r="667" spans="1:12" s="10" customFormat="1" ht="22.5" customHeight="1" x14ac:dyDescent="0.25">
      <c r="A667" s="378"/>
      <c r="B667" s="539"/>
      <c r="C667" s="388"/>
      <c r="D667" s="396"/>
      <c r="E667" s="390"/>
      <c r="F667" s="381"/>
      <c r="G667" s="391"/>
      <c r="H667" s="393"/>
      <c r="I667" s="554"/>
      <c r="J667" s="554"/>
      <c r="K667" s="385">
        <f>SUM(J656:J666)</f>
        <v>2028850</v>
      </c>
      <c r="L667" s="82"/>
    </row>
    <row r="668" spans="1:12" s="10" customFormat="1" ht="22.5" customHeight="1" x14ac:dyDescent="0.25">
      <c r="A668" s="310">
        <v>1</v>
      </c>
      <c r="B668" s="147">
        <v>45178</v>
      </c>
      <c r="C668" s="58" t="s">
        <v>547</v>
      </c>
      <c r="D668" s="89" t="s">
        <v>113</v>
      </c>
      <c r="E668" s="59">
        <v>2</v>
      </c>
      <c r="F668" s="59" t="s">
        <v>42</v>
      </c>
      <c r="G668" s="60" t="s">
        <v>142</v>
      </c>
      <c r="H668" s="8">
        <v>107</v>
      </c>
      <c r="I668" s="350">
        <v>70586</v>
      </c>
      <c r="J668" s="350">
        <v>141172</v>
      </c>
      <c r="K668" s="404" t="s">
        <v>1053</v>
      </c>
      <c r="L668" s="82"/>
    </row>
    <row r="669" spans="1:12" s="10" customFormat="1" ht="22.5" customHeight="1" x14ac:dyDescent="0.25">
      <c r="A669" s="311">
        <v>2</v>
      </c>
      <c r="B669" s="147">
        <v>45178</v>
      </c>
      <c r="C669" s="57" t="s">
        <v>542</v>
      </c>
      <c r="D669" s="63" t="s">
        <v>113</v>
      </c>
      <c r="E669" s="59">
        <v>2</v>
      </c>
      <c r="F669" s="59" t="s">
        <v>42</v>
      </c>
      <c r="G669" s="60" t="s">
        <v>142</v>
      </c>
      <c r="H669" s="8">
        <v>107</v>
      </c>
      <c r="I669" s="350">
        <v>269000</v>
      </c>
      <c r="J669" s="350">
        <v>538000</v>
      </c>
      <c r="K669" s="404" t="s">
        <v>1053</v>
      </c>
      <c r="L669" s="82"/>
    </row>
    <row r="670" spans="1:12" s="10" customFormat="1" ht="22.5" customHeight="1" x14ac:dyDescent="0.25">
      <c r="A670" s="310">
        <v>3</v>
      </c>
      <c r="B670" s="147">
        <v>45178</v>
      </c>
      <c r="C670" s="58" t="s">
        <v>201</v>
      </c>
      <c r="D670" s="63" t="s">
        <v>1058</v>
      </c>
      <c r="E670" s="59">
        <v>1</v>
      </c>
      <c r="F670" s="59" t="s">
        <v>42</v>
      </c>
      <c r="G670" s="60" t="s">
        <v>142</v>
      </c>
      <c r="H670" s="8">
        <v>107</v>
      </c>
      <c r="I670" s="350">
        <v>4200000</v>
      </c>
      <c r="J670" s="350">
        <v>4200000</v>
      </c>
      <c r="K670" s="404" t="s">
        <v>1053</v>
      </c>
      <c r="L670" s="82"/>
    </row>
    <row r="671" spans="1:12" s="10" customFormat="1" ht="22.5" customHeight="1" x14ac:dyDescent="0.25">
      <c r="A671" s="311">
        <v>4</v>
      </c>
      <c r="B671" s="147">
        <v>45178</v>
      </c>
      <c r="C671" s="58" t="s">
        <v>201</v>
      </c>
      <c r="D671" s="63" t="s">
        <v>1059</v>
      </c>
      <c r="E671" s="59">
        <v>1</v>
      </c>
      <c r="F671" s="59" t="s">
        <v>42</v>
      </c>
      <c r="G671" s="60" t="s">
        <v>142</v>
      </c>
      <c r="H671" s="8">
        <v>107</v>
      </c>
      <c r="I671" s="350">
        <v>4200000</v>
      </c>
      <c r="J671" s="350">
        <v>4200000</v>
      </c>
      <c r="K671" s="404" t="s">
        <v>1053</v>
      </c>
      <c r="L671" s="82"/>
    </row>
    <row r="672" spans="1:12" s="10" customFormat="1" ht="22.5" customHeight="1" x14ac:dyDescent="0.25">
      <c r="A672" s="310">
        <v>5</v>
      </c>
      <c r="B672" s="147">
        <v>45180</v>
      </c>
      <c r="C672" s="58" t="s">
        <v>947</v>
      </c>
      <c r="D672" s="63" t="s">
        <v>882</v>
      </c>
      <c r="E672" s="59">
        <v>1</v>
      </c>
      <c r="F672" s="59" t="s">
        <v>42</v>
      </c>
      <c r="G672" s="60" t="s">
        <v>142</v>
      </c>
      <c r="H672" s="8">
        <v>107</v>
      </c>
      <c r="I672" s="350">
        <v>600000</v>
      </c>
      <c r="J672" s="350">
        <v>600000</v>
      </c>
      <c r="K672" s="404" t="s">
        <v>1091</v>
      </c>
      <c r="L672" s="82"/>
    </row>
    <row r="673" spans="1:13" ht="22.5" customHeight="1" x14ac:dyDescent="0.25">
      <c r="A673" s="311">
        <v>6</v>
      </c>
      <c r="B673" s="147">
        <v>45182</v>
      </c>
      <c r="C673" s="61" t="s">
        <v>1169</v>
      </c>
      <c r="D673" s="200" t="s">
        <v>456</v>
      </c>
      <c r="E673" s="8">
        <v>1</v>
      </c>
      <c r="F673" s="8" t="s">
        <v>42</v>
      </c>
      <c r="G673" s="194" t="s">
        <v>142</v>
      </c>
      <c r="H673" s="8">
        <v>107</v>
      </c>
      <c r="I673" s="355">
        <v>300000</v>
      </c>
      <c r="J673" s="355">
        <v>300000</v>
      </c>
      <c r="K673" s="406" t="s">
        <v>1864</v>
      </c>
    </row>
    <row r="674" spans="1:13" ht="22.5" customHeight="1" x14ac:dyDescent="0.25">
      <c r="A674" s="310">
        <v>7</v>
      </c>
      <c r="B674" s="547">
        <v>45186</v>
      </c>
      <c r="C674" s="548" t="s">
        <v>2202</v>
      </c>
      <c r="D674" s="549"/>
      <c r="E674" s="550">
        <v>1</v>
      </c>
      <c r="F674" s="550" t="s">
        <v>39</v>
      </c>
      <c r="G674" s="550" t="s">
        <v>2180</v>
      </c>
      <c r="H674" s="551">
        <v>107</v>
      </c>
      <c r="I674" s="552">
        <f>J674/E674</f>
        <v>980000</v>
      </c>
      <c r="J674" s="570">
        <v>980000</v>
      </c>
      <c r="K674" s="553" t="s">
        <v>510</v>
      </c>
    </row>
    <row r="675" spans="1:13" ht="22.5" customHeight="1" x14ac:dyDescent="0.25">
      <c r="A675" s="311">
        <v>8</v>
      </c>
      <c r="B675" s="547">
        <v>45186</v>
      </c>
      <c r="C675" s="548" t="s">
        <v>2203</v>
      </c>
      <c r="D675" s="549"/>
      <c r="E675" s="550">
        <v>1</v>
      </c>
      <c r="F675" s="550" t="s">
        <v>39</v>
      </c>
      <c r="G675" s="550" t="s">
        <v>2180</v>
      </c>
      <c r="H675" s="551">
        <v>107</v>
      </c>
      <c r="I675" s="552">
        <f>J675/E675</f>
        <v>55000</v>
      </c>
      <c r="J675" s="570">
        <v>55000</v>
      </c>
      <c r="K675" s="553" t="s">
        <v>510</v>
      </c>
    </row>
    <row r="676" spans="1:13" ht="22.5" customHeight="1" x14ac:dyDescent="0.25">
      <c r="A676" s="310">
        <v>9</v>
      </c>
      <c r="B676" s="547">
        <v>45186</v>
      </c>
      <c r="C676" s="548" t="s">
        <v>2204</v>
      </c>
      <c r="D676" s="549"/>
      <c r="E676" s="550">
        <v>1</v>
      </c>
      <c r="F676" s="550" t="s">
        <v>39</v>
      </c>
      <c r="G676" s="550" t="s">
        <v>2180</v>
      </c>
      <c r="H676" s="551">
        <v>107</v>
      </c>
      <c r="I676" s="552">
        <f>J676/E676</f>
        <v>50000</v>
      </c>
      <c r="J676" s="570">
        <v>50000</v>
      </c>
      <c r="K676" s="553" t="s">
        <v>510</v>
      </c>
    </row>
    <row r="677" spans="1:13" ht="22.5" customHeight="1" x14ac:dyDescent="0.25">
      <c r="A677" s="311">
        <v>10</v>
      </c>
      <c r="B677" s="547">
        <v>45186</v>
      </c>
      <c r="C677" s="548" t="s">
        <v>2205</v>
      </c>
      <c r="D677" s="549"/>
      <c r="E677" s="550">
        <v>1</v>
      </c>
      <c r="F677" s="550" t="s">
        <v>39</v>
      </c>
      <c r="G677" s="550" t="s">
        <v>2180</v>
      </c>
      <c r="H677" s="551">
        <v>107</v>
      </c>
      <c r="I677" s="552">
        <f>J677/E677</f>
        <v>75000</v>
      </c>
      <c r="J677" s="570">
        <v>75000</v>
      </c>
      <c r="K677" s="553" t="s">
        <v>510</v>
      </c>
    </row>
    <row r="678" spans="1:13" s="10" customFormat="1" ht="22.5" customHeight="1" x14ac:dyDescent="0.25">
      <c r="A678" s="310">
        <v>11</v>
      </c>
      <c r="B678" s="547">
        <v>45186</v>
      </c>
      <c r="C678" s="548" t="s">
        <v>2181</v>
      </c>
      <c r="D678" s="549"/>
      <c r="E678" s="550"/>
      <c r="F678" s="550"/>
      <c r="G678" s="550" t="s">
        <v>2180</v>
      </c>
      <c r="H678" s="551">
        <v>107</v>
      </c>
      <c r="I678" s="552">
        <v>250000</v>
      </c>
      <c r="J678" s="570">
        <v>250000</v>
      </c>
      <c r="K678" s="553" t="s">
        <v>510</v>
      </c>
      <c r="L678" s="82"/>
    </row>
    <row r="679" spans="1:13" s="10" customFormat="1" ht="22.5" customHeight="1" x14ac:dyDescent="0.25">
      <c r="A679" s="311">
        <v>12</v>
      </c>
      <c r="B679" s="147">
        <v>45192</v>
      </c>
      <c r="C679" s="58" t="s">
        <v>784</v>
      </c>
      <c r="D679" s="63" t="s">
        <v>1507</v>
      </c>
      <c r="E679" s="59">
        <v>1</v>
      </c>
      <c r="F679" s="59" t="s">
        <v>43</v>
      </c>
      <c r="G679" s="60" t="s">
        <v>142</v>
      </c>
      <c r="H679" s="8">
        <v>107</v>
      </c>
      <c r="I679" s="350">
        <v>4250000</v>
      </c>
      <c r="J679" s="350">
        <v>4250000</v>
      </c>
      <c r="K679" s="404" t="s">
        <v>1508</v>
      </c>
      <c r="L679" s="82"/>
    </row>
    <row r="680" spans="1:13" s="10" customFormat="1" ht="22.5" customHeight="1" x14ac:dyDescent="0.25">
      <c r="A680" s="310">
        <v>13</v>
      </c>
      <c r="B680" s="147">
        <v>45192</v>
      </c>
      <c r="C680" s="58" t="s">
        <v>784</v>
      </c>
      <c r="D680" s="63" t="s">
        <v>1509</v>
      </c>
      <c r="E680" s="59">
        <v>1</v>
      </c>
      <c r="F680" s="59" t="s">
        <v>43</v>
      </c>
      <c r="G680" s="60" t="s">
        <v>142</v>
      </c>
      <c r="H680" s="8">
        <v>107</v>
      </c>
      <c r="I680" s="350">
        <v>4250000</v>
      </c>
      <c r="J680" s="350">
        <v>4250000</v>
      </c>
      <c r="K680" s="404" t="s">
        <v>1508</v>
      </c>
      <c r="L680" s="82"/>
      <c r="M680" s="67"/>
    </row>
    <row r="681" spans="1:13" s="10" customFormat="1" ht="22.5" customHeight="1" x14ac:dyDescent="0.25">
      <c r="A681" s="378"/>
      <c r="B681" s="539"/>
      <c r="C681" s="388"/>
      <c r="D681" s="396"/>
      <c r="E681" s="390"/>
      <c r="F681" s="381"/>
      <c r="G681" s="391"/>
      <c r="H681" s="393"/>
      <c r="I681" s="554"/>
      <c r="J681" s="554"/>
      <c r="K681" s="385">
        <f>SUM(J668:J680)</f>
        <v>19889172</v>
      </c>
      <c r="L681" s="82"/>
    </row>
    <row r="682" spans="1:13" ht="22.5" customHeight="1" x14ac:dyDescent="0.25">
      <c r="A682" s="544">
        <v>1</v>
      </c>
      <c r="B682" s="538">
        <v>45175</v>
      </c>
      <c r="C682" s="445" t="s">
        <v>1887</v>
      </c>
      <c r="D682" s="447"/>
      <c r="E682" s="442">
        <v>2</v>
      </c>
      <c r="F682" s="442" t="s">
        <v>44</v>
      </c>
      <c r="G682" s="442" t="s">
        <v>1902</v>
      </c>
      <c r="H682" s="440">
        <v>110</v>
      </c>
      <c r="I682" s="557">
        <v>60000</v>
      </c>
      <c r="J682" s="555">
        <f>E682*I682</f>
        <v>120000</v>
      </c>
      <c r="K682" s="517" t="s">
        <v>1882</v>
      </c>
    </row>
    <row r="683" spans="1:13" s="10" customFormat="1" ht="22.5" customHeight="1" x14ac:dyDescent="0.25">
      <c r="A683" s="311">
        <v>2</v>
      </c>
      <c r="B683" s="147">
        <v>45180</v>
      </c>
      <c r="C683" s="58" t="s">
        <v>1063</v>
      </c>
      <c r="D683" s="338" t="s">
        <v>96</v>
      </c>
      <c r="E683" s="59">
        <v>1</v>
      </c>
      <c r="F683" s="174" t="s">
        <v>42</v>
      </c>
      <c r="G683" s="60" t="s">
        <v>125</v>
      </c>
      <c r="H683" s="8">
        <v>110</v>
      </c>
      <c r="I683" s="350">
        <v>105000</v>
      </c>
      <c r="J683" s="350">
        <v>105000</v>
      </c>
      <c r="K683" s="401" t="s">
        <v>1064</v>
      </c>
      <c r="L683" s="82"/>
    </row>
    <row r="684" spans="1:13" s="10" customFormat="1" ht="22.5" customHeight="1" x14ac:dyDescent="0.25">
      <c r="A684" s="311">
        <v>3</v>
      </c>
      <c r="B684" s="147">
        <v>45180</v>
      </c>
      <c r="C684" s="58" t="s">
        <v>1027</v>
      </c>
      <c r="D684" s="63" t="s">
        <v>479</v>
      </c>
      <c r="E684" s="59">
        <v>0.5</v>
      </c>
      <c r="F684" s="59" t="s">
        <v>43</v>
      </c>
      <c r="G684" s="60" t="s">
        <v>125</v>
      </c>
      <c r="H684" s="8">
        <v>110</v>
      </c>
      <c r="I684" s="350">
        <v>150000</v>
      </c>
      <c r="J684" s="350">
        <v>75000</v>
      </c>
      <c r="K684" s="401" t="s">
        <v>1064</v>
      </c>
      <c r="L684" s="82"/>
    </row>
    <row r="685" spans="1:13" s="10" customFormat="1" ht="22.5" customHeight="1" x14ac:dyDescent="0.25">
      <c r="A685" s="544">
        <v>4</v>
      </c>
      <c r="B685" s="147">
        <v>45191</v>
      </c>
      <c r="C685" s="58" t="s">
        <v>128</v>
      </c>
      <c r="D685" s="63" t="s">
        <v>1465</v>
      </c>
      <c r="E685" s="59">
        <v>1</v>
      </c>
      <c r="F685" s="59" t="s">
        <v>43</v>
      </c>
      <c r="G685" s="60" t="s">
        <v>125</v>
      </c>
      <c r="H685" s="8">
        <v>110</v>
      </c>
      <c r="I685" s="350">
        <v>2175000</v>
      </c>
      <c r="J685" s="350">
        <v>2175000</v>
      </c>
      <c r="K685" s="402" t="s">
        <v>1466</v>
      </c>
      <c r="L685" s="82"/>
    </row>
    <row r="686" spans="1:13" s="10" customFormat="1" ht="22.5" customHeight="1" x14ac:dyDescent="0.25">
      <c r="A686" s="311">
        <v>5</v>
      </c>
      <c r="B686" s="147">
        <v>45191</v>
      </c>
      <c r="C686" s="58" t="s">
        <v>128</v>
      </c>
      <c r="D686" s="63" t="s">
        <v>1467</v>
      </c>
      <c r="E686" s="59">
        <v>1</v>
      </c>
      <c r="F686" s="59" t="s">
        <v>43</v>
      </c>
      <c r="G686" s="60" t="s">
        <v>125</v>
      </c>
      <c r="H686" s="8">
        <v>110</v>
      </c>
      <c r="I686" s="350">
        <v>2175000</v>
      </c>
      <c r="J686" s="350">
        <v>2175000</v>
      </c>
      <c r="K686" s="402" t="s">
        <v>1466</v>
      </c>
      <c r="L686" s="82"/>
    </row>
    <row r="687" spans="1:13" s="10" customFormat="1" ht="22.5" customHeight="1" x14ac:dyDescent="0.25">
      <c r="A687" s="544">
        <v>6</v>
      </c>
      <c r="B687" s="147">
        <v>45192</v>
      </c>
      <c r="C687" s="58" t="s">
        <v>48</v>
      </c>
      <c r="D687" s="63" t="s">
        <v>20</v>
      </c>
      <c r="E687" s="59">
        <v>9</v>
      </c>
      <c r="F687" s="59" t="s">
        <v>41</v>
      </c>
      <c r="G687" s="109" t="s">
        <v>125</v>
      </c>
      <c r="H687" s="8">
        <v>110</v>
      </c>
      <c r="I687" s="350">
        <v>32100</v>
      </c>
      <c r="J687" s="350">
        <v>288900</v>
      </c>
      <c r="K687" s="401" t="s">
        <v>1491</v>
      </c>
      <c r="L687" s="82"/>
    </row>
    <row r="688" spans="1:13" s="10" customFormat="1" ht="22.5" customHeight="1" x14ac:dyDescent="0.25">
      <c r="A688" s="311">
        <v>7</v>
      </c>
      <c r="B688" s="147">
        <v>45192</v>
      </c>
      <c r="C688" s="58" t="s">
        <v>100</v>
      </c>
      <c r="D688" s="63" t="s">
        <v>29</v>
      </c>
      <c r="E688" s="59">
        <v>1</v>
      </c>
      <c r="F688" s="59" t="s">
        <v>42</v>
      </c>
      <c r="G688" s="109" t="s">
        <v>125</v>
      </c>
      <c r="H688" s="8">
        <v>110</v>
      </c>
      <c r="I688" s="350">
        <v>94575</v>
      </c>
      <c r="J688" s="350">
        <v>94575</v>
      </c>
      <c r="K688" s="401" t="s">
        <v>1491</v>
      </c>
      <c r="L688" s="82"/>
    </row>
    <row r="689" spans="1:12" s="10" customFormat="1" ht="22.5" customHeight="1" x14ac:dyDescent="0.25">
      <c r="A689" s="544">
        <v>8</v>
      </c>
      <c r="B689" s="147">
        <v>45192</v>
      </c>
      <c r="C689" s="58" t="s">
        <v>520</v>
      </c>
      <c r="D689" s="63" t="s">
        <v>96</v>
      </c>
      <c r="E689" s="59">
        <v>4</v>
      </c>
      <c r="F689" s="59" t="s">
        <v>42</v>
      </c>
      <c r="G689" s="109" t="s">
        <v>125</v>
      </c>
      <c r="H689" s="8">
        <v>110</v>
      </c>
      <c r="I689" s="350">
        <v>10000</v>
      </c>
      <c r="J689" s="350">
        <v>40000</v>
      </c>
      <c r="K689" s="401" t="s">
        <v>1491</v>
      </c>
      <c r="L689" s="82"/>
    </row>
    <row r="690" spans="1:12" s="10" customFormat="1" ht="22.5" customHeight="1" x14ac:dyDescent="0.25">
      <c r="A690" s="311">
        <v>9</v>
      </c>
      <c r="B690" s="147">
        <v>45192</v>
      </c>
      <c r="C690" s="58" t="s">
        <v>586</v>
      </c>
      <c r="D690" s="63" t="s">
        <v>27</v>
      </c>
      <c r="E690" s="59">
        <v>1</v>
      </c>
      <c r="F690" s="142" t="s">
        <v>42</v>
      </c>
      <c r="G690" s="109" t="s">
        <v>125</v>
      </c>
      <c r="H690" s="8">
        <v>110</v>
      </c>
      <c r="I690" s="350">
        <v>43500</v>
      </c>
      <c r="J690" s="350">
        <v>43500</v>
      </c>
      <c r="K690" s="401" t="s">
        <v>1491</v>
      </c>
      <c r="L690" s="82"/>
    </row>
    <row r="691" spans="1:12" s="10" customFormat="1" ht="22.5" customHeight="1" x14ac:dyDescent="0.25">
      <c r="A691" s="544">
        <v>10</v>
      </c>
      <c r="B691" s="147">
        <v>45192</v>
      </c>
      <c r="C691" s="58" t="s">
        <v>56</v>
      </c>
      <c r="D691" s="63" t="s">
        <v>28</v>
      </c>
      <c r="E691" s="59">
        <v>0.3</v>
      </c>
      <c r="F691" s="59" t="s">
        <v>41</v>
      </c>
      <c r="G691" s="109" t="s">
        <v>125</v>
      </c>
      <c r="H691" s="8">
        <v>110</v>
      </c>
      <c r="I691" s="351">
        <v>86250</v>
      </c>
      <c r="J691" s="350">
        <v>25875</v>
      </c>
      <c r="K691" s="401" t="s">
        <v>1491</v>
      </c>
      <c r="L691" s="82"/>
    </row>
    <row r="692" spans="1:12" s="10" customFormat="1" ht="22.5" customHeight="1" x14ac:dyDescent="0.25">
      <c r="A692" s="311">
        <v>11</v>
      </c>
      <c r="B692" s="147">
        <v>45192</v>
      </c>
      <c r="C692" s="58" t="s">
        <v>1492</v>
      </c>
      <c r="D692" s="63" t="s">
        <v>73</v>
      </c>
      <c r="E692" s="101" t="s">
        <v>110</v>
      </c>
      <c r="F692" s="101" t="s">
        <v>42</v>
      </c>
      <c r="G692" s="109" t="s">
        <v>125</v>
      </c>
      <c r="H692" s="8">
        <v>110</v>
      </c>
      <c r="I692" s="356">
        <v>60000</v>
      </c>
      <c r="J692" s="350">
        <v>120000</v>
      </c>
      <c r="K692" s="401" t="s">
        <v>1491</v>
      </c>
      <c r="L692" s="82"/>
    </row>
    <row r="693" spans="1:12" s="10" customFormat="1" ht="22.5" customHeight="1" x14ac:dyDescent="0.25">
      <c r="A693" s="544">
        <v>12</v>
      </c>
      <c r="B693" s="147">
        <v>45192</v>
      </c>
      <c r="C693" s="57" t="s">
        <v>173</v>
      </c>
      <c r="D693" s="339" t="s">
        <v>24</v>
      </c>
      <c r="E693" s="100" t="s">
        <v>111</v>
      </c>
      <c r="F693" s="101" t="s">
        <v>42</v>
      </c>
      <c r="G693" s="109" t="s">
        <v>125</v>
      </c>
      <c r="H693" s="8">
        <v>110</v>
      </c>
      <c r="I693" s="353">
        <v>1650</v>
      </c>
      <c r="J693" s="350">
        <v>8250</v>
      </c>
      <c r="K693" s="401"/>
      <c r="L693" s="82"/>
    </row>
    <row r="694" spans="1:12" s="10" customFormat="1" ht="22.5" customHeight="1" x14ac:dyDescent="0.25">
      <c r="A694" s="311">
        <v>13</v>
      </c>
      <c r="B694" s="147">
        <v>45192</v>
      </c>
      <c r="C694" s="57" t="s">
        <v>1493</v>
      </c>
      <c r="D694" s="63" t="s">
        <v>24</v>
      </c>
      <c r="E694" s="59">
        <v>5</v>
      </c>
      <c r="F694" s="142" t="s">
        <v>42</v>
      </c>
      <c r="G694" s="109" t="s">
        <v>125</v>
      </c>
      <c r="H694" s="8">
        <v>110</v>
      </c>
      <c r="I694" s="350">
        <v>1000</v>
      </c>
      <c r="J694" s="350">
        <v>5000</v>
      </c>
      <c r="K694" s="401"/>
      <c r="L694" s="82"/>
    </row>
    <row r="695" spans="1:12" s="10" customFormat="1" ht="22.5" customHeight="1" x14ac:dyDescent="0.25">
      <c r="A695" s="544">
        <v>14</v>
      </c>
      <c r="B695" s="147">
        <v>45196</v>
      </c>
      <c r="C695" s="58" t="s">
        <v>1599</v>
      </c>
      <c r="D695" s="63" t="s">
        <v>576</v>
      </c>
      <c r="E695" s="59">
        <v>1</v>
      </c>
      <c r="F695" s="59" t="s">
        <v>42</v>
      </c>
      <c r="G695" s="109" t="s">
        <v>125</v>
      </c>
      <c r="H695" s="8">
        <v>110</v>
      </c>
      <c r="I695" s="350">
        <v>125000</v>
      </c>
      <c r="J695" s="350">
        <v>125000</v>
      </c>
      <c r="K695" s="401"/>
      <c r="L695" s="82"/>
    </row>
    <row r="696" spans="1:12" s="10" customFormat="1" ht="22.5" customHeight="1" x14ac:dyDescent="0.25">
      <c r="A696" s="311">
        <v>15</v>
      </c>
      <c r="B696" s="147">
        <v>45196</v>
      </c>
      <c r="C696" s="57" t="s">
        <v>81</v>
      </c>
      <c r="D696" s="89" t="s">
        <v>72</v>
      </c>
      <c r="E696" s="59">
        <v>1.5</v>
      </c>
      <c r="F696" s="59" t="s">
        <v>41</v>
      </c>
      <c r="G696" s="109" t="s">
        <v>125</v>
      </c>
      <c r="H696" s="8">
        <v>110</v>
      </c>
      <c r="I696" s="350">
        <v>31000</v>
      </c>
      <c r="J696" s="350">
        <v>46500</v>
      </c>
      <c r="K696" s="401"/>
      <c r="L696" s="82"/>
    </row>
    <row r="697" spans="1:12" s="10" customFormat="1" ht="22.5" customHeight="1" x14ac:dyDescent="0.25">
      <c r="A697" s="386"/>
      <c r="B697" s="539"/>
      <c r="C697" s="388"/>
      <c r="D697" s="379"/>
      <c r="E697" s="381"/>
      <c r="F697" s="381"/>
      <c r="G697" s="391"/>
      <c r="H697" s="393"/>
      <c r="I697" s="571"/>
      <c r="J697" s="554"/>
      <c r="K697" s="385">
        <f>SUM(J682:J696)</f>
        <v>5447600</v>
      </c>
      <c r="L697" s="82"/>
    </row>
    <row r="698" spans="1:12" s="10" customFormat="1" ht="22.5" customHeight="1" x14ac:dyDescent="0.25">
      <c r="A698" s="310">
        <v>1</v>
      </c>
      <c r="B698" s="147">
        <v>45170</v>
      </c>
      <c r="C698" s="62" t="s">
        <v>1845</v>
      </c>
      <c r="D698" s="58" t="s">
        <v>89</v>
      </c>
      <c r="E698" s="59">
        <v>1</v>
      </c>
      <c r="F698" s="80" t="s">
        <v>451</v>
      </c>
      <c r="G698" s="60" t="s">
        <v>1846</v>
      </c>
      <c r="H698" s="8">
        <v>111</v>
      </c>
      <c r="I698" s="375">
        <v>216450</v>
      </c>
      <c r="J698" s="376">
        <v>216450</v>
      </c>
      <c r="K698" s="403"/>
      <c r="L698" s="82"/>
    </row>
    <row r="699" spans="1:12" s="10" customFormat="1" ht="22.5" customHeight="1" x14ac:dyDescent="0.25">
      <c r="A699" s="311">
        <v>2</v>
      </c>
      <c r="B699" s="147">
        <v>45170</v>
      </c>
      <c r="C699" s="58" t="s">
        <v>1847</v>
      </c>
      <c r="D699" s="58" t="s">
        <v>89</v>
      </c>
      <c r="E699" s="59">
        <v>1</v>
      </c>
      <c r="F699" s="80" t="s">
        <v>39</v>
      </c>
      <c r="G699" s="60" t="s">
        <v>1846</v>
      </c>
      <c r="H699" s="8">
        <v>111</v>
      </c>
      <c r="I699" s="376">
        <v>1657501</v>
      </c>
      <c r="J699" s="376">
        <v>1657501</v>
      </c>
      <c r="K699" s="403"/>
      <c r="L699" s="82"/>
    </row>
    <row r="700" spans="1:12" ht="22.5" customHeight="1" x14ac:dyDescent="0.25">
      <c r="A700" s="310">
        <v>3</v>
      </c>
      <c r="B700" s="147">
        <v>45171</v>
      </c>
      <c r="C700" s="58" t="s">
        <v>76</v>
      </c>
      <c r="D700" s="63" t="s">
        <v>66</v>
      </c>
      <c r="E700" s="59">
        <v>1</v>
      </c>
      <c r="F700" s="59" t="s">
        <v>42</v>
      </c>
      <c r="G700" s="109" t="s">
        <v>122</v>
      </c>
      <c r="H700" s="8">
        <v>111</v>
      </c>
      <c r="I700" s="350">
        <v>39000</v>
      </c>
      <c r="J700" s="350">
        <v>39000</v>
      </c>
      <c r="K700" s="402" t="s">
        <v>777</v>
      </c>
    </row>
    <row r="701" spans="1:12" ht="22.5" customHeight="1" x14ac:dyDescent="0.25">
      <c r="A701" s="311">
        <v>4</v>
      </c>
      <c r="B701" s="147">
        <v>45171</v>
      </c>
      <c r="C701" s="58" t="s">
        <v>82</v>
      </c>
      <c r="D701" s="63" t="s">
        <v>107</v>
      </c>
      <c r="E701" s="101" t="s">
        <v>109</v>
      </c>
      <c r="F701" s="59" t="s">
        <v>42</v>
      </c>
      <c r="G701" s="109" t="s">
        <v>122</v>
      </c>
      <c r="H701" s="8">
        <v>111</v>
      </c>
      <c r="I701" s="350">
        <v>93000</v>
      </c>
      <c r="J701" s="350">
        <v>93000</v>
      </c>
      <c r="K701" s="402" t="s">
        <v>777</v>
      </c>
    </row>
    <row r="702" spans="1:12" ht="22.5" customHeight="1" x14ac:dyDescent="0.25">
      <c r="A702" s="310">
        <v>5</v>
      </c>
      <c r="B702" s="579">
        <v>45184</v>
      </c>
      <c r="C702" s="531" t="s">
        <v>2238</v>
      </c>
      <c r="D702" s="532"/>
      <c r="E702" s="527">
        <v>1</v>
      </c>
      <c r="F702" s="545" t="s">
        <v>42</v>
      </c>
      <c r="G702" s="529" t="s">
        <v>122</v>
      </c>
      <c r="H702" s="533">
        <v>111</v>
      </c>
      <c r="I702" s="572">
        <v>127000</v>
      </c>
      <c r="J702" s="572">
        <f>I702*E702</f>
        <v>127000</v>
      </c>
      <c r="K702" s="578" t="s">
        <v>2250</v>
      </c>
    </row>
    <row r="703" spans="1:12" s="10" customFormat="1" ht="22.5" customHeight="1" x14ac:dyDescent="0.25">
      <c r="A703" s="311">
        <v>6</v>
      </c>
      <c r="B703" s="579">
        <v>45190</v>
      </c>
      <c r="C703" s="531" t="s">
        <v>2241</v>
      </c>
      <c r="D703" s="528"/>
      <c r="E703" s="527">
        <v>1</v>
      </c>
      <c r="F703" s="545" t="s">
        <v>42</v>
      </c>
      <c r="G703" s="529" t="s">
        <v>122</v>
      </c>
      <c r="H703" s="533">
        <v>111</v>
      </c>
      <c r="I703" s="572">
        <v>20000</v>
      </c>
      <c r="J703" s="572">
        <f>I703*E703</f>
        <v>20000</v>
      </c>
      <c r="K703" s="578" t="s">
        <v>2250</v>
      </c>
      <c r="L703" s="82"/>
    </row>
    <row r="704" spans="1:12" s="10" customFormat="1" ht="22.5" customHeight="1" x14ac:dyDescent="0.25">
      <c r="A704" s="310">
        <v>7</v>
      </c>
      <c r="B704" s="579">
        <v>45190</v>
      </c>
      <c r="C704" s="528" t="s">
        <v>2242</v>
      </c>
      <c r="D704" s="532"/>
      <c r="E704" s="527">
        <v>1</v>
      </c>
      <c r="F704" s="545" t="s">
        <v>42</v>
      </c>
      <c r="G704" s="529" t="s">
        <v>122</v>
      </c>
      <c r="H704" s="533">
        <v>111</v>
      </c>
      <c r="I704" s="572">
        <v>30000</v>
      </c>
      <c r="J704" s="572">
        <f>I704*E704</f>
        <v>30000</v>
      </c>
      <c r="K704" s="578" t="s">
        <v>2250</v>
      </c>
      <c r="L704" s="82"/>
    </row>
    <row r="705" spans="1:12" s="10" customFormat="1" ht="22.5" customHeight="1" x14ac:dyDescent="0.25">
      <c r="A705" s="378"/>
      <c r="B705" s="539"/>
      <c r="C705" s="387"/>
      <c r="D705" s="387"/>
      <c r="E705" s="381"/>
      <c r="F705" s="395"/>
      <c r="G705" s="391"/>
      <c r="H705" s="393"/>
      <c r="I705" s="554"/>
      <c r="J705" s="563"/>
      <c r="K705" s="385">
        <f>SUM(J698:J704)</f>
        <v>2182951</v>
      </c>
      <c r="L705" s="82"/>
    </row>
    <row r="706" spans="1:12" s="10" customFormat="1" ht="22.5" customHeight="1" x14ac:dyDescent="0.25">
      <c r="A706" s="311">
        <v>1</v>
      </c>
      <c r="B706" s="147">
        <v>45171</v>
      </c>
      <c r="C706" s="57" t="s">
        <v>757</v>
      </c>
      <c r="D706" s="63" t="s">
        <v>758</v>
      </c>
      <c r="E706" s="59">
        <v>0.6</v>
      </c>
      <c r="F706" s="59" t="s">
        <v>41</v>
      </c>
      <c r="G706" s="109" t="s">
        <v>171</v>
      </c>
      <c r="H706" s="8">
        <v>112</v>
      </c>
      <c r="I706" s="350">
        <v>82500</v>
      </c>
      <c r="J706" s="350">
        <v>49500</v>
      </c>
      <c r="K706" s="401" t="s">
        <v>759</v>
      </c>
      <c r="L706" s="82"/>
    </row>
    <row r="707" spans="1:12" s="10" customFormat="1" ht="22.5" customHeight="1" x14ac:dyDescent="0.25">
      <c r="A707" s="311">
        <v>2</v>
      </c>
      <c r="B707" s="147">
        <v>45171</v>
      </c>
      <c r="C707" s="58" t="s">
        <v>586</v>
      </c>
      <c r="D707" s="63" t="s">
        <v>27</v>
      </c>
      <c r="E707" s="8">
        <v>1</v>
      </c>
      <c r="F707" s="59" t="s">
        <v>42</v>
      </c>
      <c r="G707" s="109" t="s">
        <v>171</v>
      </c>
      <c r="H707" s="8">
        <v>112</v>
      </c>
      <c r="I707" s="350">
        <v>43500</v>
      </c>
      <c r="J707" s="350">
        <v>43500</v>
      </c>
      <c r="K707" s="401" t="s">
        <v>759</v>
      </c>
      <c r="L707" s="82"/>
    </row>
    <row r="708" spans="1:12" s="172" customFormat="1" ht="22.5" customHeight="1" x14ac:dyDescent="0.25">
      <c r="A708" s="311">
        <v>3</v>
      </c>
      <c r="B708" s="147">
        <v>45171</v>
      </c>
      <c r="C708" s="58" t="s">
        <v>170</v>
      </c>
      <c r="D708" s="63" t="s">
        <v>73</v>
      </c>
      <c r="E708" s="8">
        <v>1</v>
      </c>
      <c r="F708" s="59" t="s">
        <v>42</v>
      </c>
      <c r="G708" s="109" t="s">
        <v>171</v>
      </c>
      <c r="H708" s="8">
        <v>112</v>
      </c>
      <c r="I708" s="351">
        <v>12500</v>
      </c>
      <c r="J708" s="350">
        <v>12500</v>
      </c>
      <c r="K708" s="401" t="s">
        <v>759</v>
      </c>
    </row>
    <row r="709" spans="1:12" ht="22.5" customHeight="1" x14ac:dyDescent="0.25">
      <c r="A709" s="311">
        <v>4</v>
      </c>
      <c r="B709" s="147">
        <v>45171</v>
      </c>
      <c r="C709" s="58" t="s">
        <v>760</v>
      </c>
      <c r="D709" s="63" t="s">
        <v>440</v>
      </c>
      <c r="E709" s="101" t="s">
        <v>109</v>
      </c>
      <c r="F709" s="59" t="s">
        <v>42</v>
      </c>
      <c r="G709" s="109" t="s">
        <v>171</v>
      </c>
      <c r="H709" s="8">
        <v>112</v>
      </c>
      <c r="I709" s="354">
        <v>510000</v>
      </c>
      <c r="J709" s="354">
        <v>1020000</v>
      </c>
      <c r="K709" s="401" t="s">
        <v>759</v>
      </c>
    </row>
    <row r="710" spans="1:12" ht="22.5" customHeight="1" x14ac:dyDescent="0.25">
      <c r="A710" s="311">
        <v>5</v>
      </c>
      <c r="B710" s="147">
        <v>45171</v>
      </c>
      <c r="C710" s="58" t="s">
        <v>593</v>
      </c>
      <c r="D710" s="89" t="s">
        <v>96</v>
      </c>
      <c r="E710" s="59">
        <v>1</v>
      </c>
      <c r="F710" s="142" t="s">
        <v>42</v>
      </c>
      <c r="G710" s="109" t="s">
        <v>171</v>
      </c>
      <c r="H710" s="8">
        <v>112</v>
      </c>
      <c r="I710" s="350">
        <v>790000</v>
      </c>
      <c r="J710" s="350">
        <v>790000</v>
      </c>
      <c r="K710" s="401" t="s">
        <v>759</v>
      </c>
    </row>
    <row r="711" spans="1:12" ht="22.5" customHeight="1" x14ac:dyDescent="0.25">
      <c r="A711" s="311">
        <v>6</v>
      </c>
      <c r="B711" s="147">
        <v>45171</v>
      </c>
      <c r="C711" s="57" t="s">
        <v>1817</v>
      </c>
      <c r="D711" s="63" t="s">
        <v>38</v>
      </c>
      <c r="E711" s="59">
        <v>6</v>
      </c>
      <c r="F711" s="59" t="s">
        <v>41</v>
      </c>
      <c r="G711" s="109" t="s">
        <v>171</v>
      </c>
      <c r="H711" s="8">
        <v>112</v>
      </c>
      <c r="I711" s="350">
        <v>40000</v>
      </c>
      <c r="J711" s="350">
        <v>240000</v>
      </c>
      <c r="K711" s="401" t="s">
        <v>759</v>
      </c>
    </row>
    <row r="712" spans="1:12" s="10" customFormat="1" ht="22.5" customHeight="1" x14ac:dyDescent="0.25">
      <c r="A712" s="311">
        <v>7</v>
      </c>
      <c r="B712" s="147">
        <v>45171</v>
      </c>
      <c r="C712" s="58" t="s">
        <v>169</v>
      </c>
      <c r="D712" s="63" t="s">
        <v>50</v>
      </c>
      <c r="E712" s="59">
        <v>1</v>
      </c>
      <c r="F712" s="59" t="s">
        <v>42</v>
      </c>
      <c r="G712" s="109" t="s">
        <v>171</v>
      </c>
      <c r="H712" s="8">
        <v>112</v>
      </c>
      <c r="I712" s="350">
        <v>25000</v>
      </c>
      <c r="J712" s="350">
        <v>25000</v>
      </c>
      <c r="K712" s="401" t="s">
        <v>759</v>
      </c>
      <c r="L712" s="82"/>
    </row>
    <row r="713" spans="1:12" s="10" customFormat="1" ht="22.5" customHeight="1" x14ac:dyDescent="0.25">
      <c r="A713" s="311">
        <v>8</v>
      </c>
      <c r="B713" s="147">
        <v>45171</v>
      </c>
      <c r="C713" s="58" t="s">
        <v>40</v>
      </c>
      <c r="D713" s="63" t="s">
        <v>75</v>
      </c>
      <c r="E713" s="59">
        <v>1</v>
      </c>
      <c r="F713" s="59" t="s">
        <v>42</v>
      </c>
      <c r="G713" s="109" t="s">
        <v>171</v>
      </c>
      <c r="H713" s="8">
        <v>112</v>
      </c>
      <c r="I713" s="350">
        <v>188000</v>
      </c>
      <c r="J713" s="350">
        <v>188000</v>
      </c>
      <c r="K713" s="401" t="s">
        <v>759</v>
      </c>
      <c r="L713" s="82"/>
    </row>
    <row r="714" spans="1:12" s="10" customFormat="1" ht="22.5" customHeight="1" x14ac:dyDescent="0.25">
      <c r="A714" s="311">
        <v>9</v>
      </c>
      <c r="B714" s="147">
        <v>45171</v>
      </c>
      <c r="C714" s="58" t="s">
        <v>92</v>
      </c>
      <c r="D714" s="63" t="s">
        <v>99</v>
      </c>
      <c r="E714" s="59">
        <v>1</v>
      </c>
      <c r="F714" s="59" t="s">
        <v>42</v>
      </c>
      <c r="G714" s="109" t="s">
        <v>171</v>
      </c>
      <c r="H714" s="8">
        <v>112</v>
      </c>
      <c r="I714" s="350">
        <v>186000</v>
      </c>
      <c r="J714" s="350">
        <v>186000</v>
      </c>
      <c r="K714" s="401" t="s">
        <v>759</v>
      </c>
      <c r="L714" s="82"/>
    </row>
    <row r="715" spans="1:12" s="10" customFormat="1" ht="22.5" customHeight="1" x14ac:dyDescent="0.25">
      <c r="A715" s="311">
        <v>10</v>
      </c>
      <c r="B715" s="147">
        <v>45171</v>
      </c>
      <c r="C715" s="58" t="s">
        <v>586</v>
      </c>
      <c r="D715" s="63" t="s">
        <v>27</v>
      </c>
      <c r="E715" s="59">
        <v>1</v>
      </c>
      <c r="F715" s="59" t="s">
        <v>42</v>
      </c>
      <c r="G715" s="109" t="s">
        <v>171</v>
      </c>
      <c r="H715" s="8">
        <v>112</v>
      </c>
      <c r="I715" s="350">
        <v>43500</v>
      </c>
      <c r="J715" s="350">
        <v>43500</v>
      </c>
      <c r="K715" s="401" t="s">
        <v>759</v>
      </c>
      <c r="L715" s="82"/>
    </row>
    <row r="716" spans="1:12" s="10" customFormat="1" ht="22.5" customHeight="1" x14ac:dyDescent="0.25">
      <c r="A716" s="311">
        <v>11</v>
      </c>
      <c r="B716" s="147">
        <v>45171</v>
      </c>
      <c r="C716" s="57" t="s">
        <v>789</v>
      </c>
      <c r="D716" s="63" t="s">
        <v>114</v>
      </c>
      <c r="E716" s="101" t="s">
        <v>790</v>
      </c>
      <c r="F716" s="101" t="s">
        <v>41</v>
      </c>
      <c r="G716" s="109" t="s">
        <v>791</v>
      </c>
      <c r="H716" s="8">
        <v>112</v>
      </c>
      <c r="I716" s="353">
        <v>6800</v>
      </c>
      <c r="J716" s="350">
        <v>50000</v>
      </c>
      <c r="K716" s="402"/>
      <c r="L716" s="82"/>
    </row>
    <row r="717" spans="1:12" s="10" customFormat="1" ht="22.5" customHeight="1" x14ac:dyDescent="0.25">
      <c r="A717" s="311">
        <v>12</v>
      </c>
      <c r="B717" s="147">
        <v>45171</v>
      </c>
      <c r="C717" s="58" t="s">
        <v>792</v>
      </c>
      <c r="D717" s="63" t="s">
        <v>114</v>
      </c>
      <c r="E717" s="59">
        <v>2</v>
      </c>
      <c r="F717" s="142" t="s">
        <v>793</v>
      </c>
      <c r="G717" s="109" t="s">
        <v>791</v>
      </c>
      <c r="H717" s="8">
        <v>112</v>
      </c>
      <c r="I717" s="350">
        <v>15000</v>
      </c>
      <c r="J717" s="350">
        <v>30000</v>
      </c>
      <c r="K717" s="402"/>
      <c r="L717" s="104"/>
    </row>
    <row r="718" spans="1:12" s="10" customFormat="1" ht="22.5" customHeight="1" x14ac:dyDescent="0.25">
      <c r="A718" s="311">
        <v>13</v>
      </c>
      <c r="B718" s="147">
        <v>45171</v>
      </c>
      <c r="C718" s="58" t="s">
        <v>794</v>
      </c>
      <c r="D718" s="63" t="s">
        <v>114</v>
      </c>
      <c r="E718" s="59">
        <v>1</v>
      </c>
      <c r="F718" s="59" t="s">
        <v>108</v>
      </c>
      <c r="G718" s="109" t="s">
        <v>791</v>
      </c>
      <c r="H718" s="8">
        <v>112</v>
      </c>
      <c r="I718" s="354">
        <v>40000</v>
      </c>
      <c r="J718" s="350">
        <v>40000</v>
      </c>
      <c r="K718" s="402"/>
      <c r="L718" s="104"/>
    </row>
    <row r="719" spans="1:12" s="10" customFormat="1" ht="22.5" customHeight="1" x14ac:dyDescent="0.25">
      <c r="A719" s="311">
        <v>14</v>
      </c>
      <c r="B719" s="547">
        <v>45173</v>
      </c>
      <c r="C719" s="548" t="s">
        <v>2212</v>
      </c>
      <c r="D719" s="549"/>
      <c r="E719" s="550">
        <v>10</v>
      </c>
      <c r="F719" s="550" t="s">
        <v>39</v>
      </c>
      <c r="G719" s="550" t="s">
        <v>2188</v>
      </c>
      <c r="H719" s="551">
        <v>112</v>
      </c>
      <c r="I719" s="552">
        <f>J719/E719</f>
        <v>12000</v>
      </c>
      <c r="J719" s="570">
        <v>120000</v>
      </c>
      <c r="K719" s="553" t="s">
        <v>510</v>
      </c>
      <c r="L719" s="82"/>
    </row>
    <row r="720" spans="1:12" s="10" customFormat="1" ht="22.5" customHeight="1" x14ac:dyDescent="0.25">
      <c r="A720" s="311">
        <v>15</v>
      </c>
      <c r="B720" s="547">
        <v>45173</v>
      </c>
      <c r="C720" s="548" t="s">
        <v>2207</v>
      </c>
      <c r="D720" s="549"/>
      <c r="E720" s="550">
        <v>1</v>
      </c>
      <c r="F720" s="550" t="s">
        <v>39</v>
      </c>
      <c r="G720" s="550" t="s">
        <v>2188</v>
      </c>
      <c r="H720" s="551">
        <v>112</v>
      </c>
      <c r="I720" s="552">
        <f>J720/E720</f>
        <v>60000</v>
      </c>
      <c r="J720" s="570">
        <v>60000</v>
      </c>
      <c r="K720" s="553" t="s">
        <v>510</v>
      </c>
      <c r="L720" s="82"/>
    </row>
    <row r="721" spans="1:12" s="10" customFormat="1" ht="22.5" customHeight="1" x14ac:dyDescent="0.25">
      <c r="A721" s="311">
        <v>16</v>
      </c>
      <c r="B721" s="147">
        <v>45173</v>
      </c>
      <c r="C721" s="57" t="s">
        <v>823</v>
      </c>
      <c r="D721" s="63" t="s">
        <v>456</v>
      </c>
      <c r="E721" s="101" t="s">
        <v>110</v>
      </c>
      <c r="F721" s="174" t="s">
        <v>42</v>
      </c>
      <c r="G721" s="109" t="s">
        <v>171</v>
      </c>
      <c r="H721" s="8">
        <v>112</v>
      </c>
      <c r="I721" s="354">
        <v>600000</v>
      </c>
      <c r="J721" s="350">
        <v>1200000</v>
      </c>
      <c r="K721" s="402" t="s">
        <v>628</v>
      </c>
      <c r="L721" s="82"/>
    </row>
    <row r="722" spans="1:12" s="10" customFormat="1" ht="22.5" customHeight="1" x14ac:dyDescent="0.25">
      <c r="A722" s="311">
        <v>17</v>
      </c>
      <c r="B722" s="147">
        <v>45173</v>
      </c>
      <c r="C722" s="58" t="s">
        <v>824</v>
      </c>
      <c r="D722" s="63" t="s">
        <v>440</v>
      </c>
      <c r="E722" s="59">
        <v>2</v>
      </c>
      <c r="F722" s="142" t="s">
        <v>42</v>
      </c>
      <c r="G722" s="109" t="s">
        <v>171</v>
      </c>
      <c r="H722" s="8">
        <v>112</v>
      </c>
      <c r="I722" s="350">
        <v>1267500</v>
      </c>
      <c r="J722" s="350">
        <v>2535000</v>
      </c>
      <c r="K722" s="402" t="s">
        <v>628</v>
      </c>
      <c r="L722" s="82"/>
    </row>
    <row r="723" spans="1:12" s="10" customFormat="1" ht="22.5" customHeight="1" x14ac:dyDescent="0.25">
      <c r="A723" s="311">
        <v>18</v>
      </c>
      <c r="B723" s="147">
        <v>45175</v>
      </c>
      <c r="C723" s="58" t="s">
        <v>295</v>
      </c>
      <c r="D723" s="63" t="s">
        <v>296</v>
      </c>
      <c r="E723" s="59">
        <v>1</v>
      </c>
      <c r="F723" s="174" t="s">
        <v>42</v>
      </c>
      <c r="G723" s="109" t="s">
        <v>171</v>
      </c>
      <c r="H723" s="8">
        <v>112</v>
      </c>
      <c r="I723" s="350">
        <v>1200000</v>
      </c>
      <c r="J723" s="350">
        <v>1200000</v>
      </c>
      <c r="K723" s="401" t="s">
        <v>950</v>
      </c>
      <c r="L723" s="82"/>
    </row>
    <row r="724" spans="1:12" s="10" customFormat="1" ht="22.5" customHeight="1" x14ac:dyDescent="0.25">
      <c r="A724" s="311">
        <v>19</v>
      </c>
      <c r="B724" s="601">
        <v>45182</v>
      </c>
      <c r="C724" s="602" t="s">
        <v>2260</v>
      </c>
      <c r="D724" s="602"/>
      <c r="E724" s="603">
        <v>3</v>
      </c>
      <c r="F724" s="604" t="s">
        <v>41</v>
      </c>
      <c r="G724" s="603" t="s">
        <v>791</v>
      </c>
      <c r="H724" s="603">
        <v>112</v>
      </c>
      <c r="I724" s="605">
        <v>30400</v>
      </c>
      <c r="J724" s="606">
        <f>E724*I724</f>
        <v>91200</v>
      </c>
      <c r="K724" s="610" t="s">
        <v>487</v>
      </c>
      <c r="L724" s="82"/>
    </row>
    <row r="725" spans="1:12" s="10" customFormat="1" ht="22.5" customHeight="1" x14ac:dyDescent="0.25">
      <c r="A725" s="311">
        <v>20</v>
      </c>
      <c r="B725" s="538">
        <v>45183</v>
      </c>
      <c r="C725" s="445" t="s">
        <v>1891</v>
      </c>
      <c r="D725" s="452"/>
      <c r="E725" s="442">
        <v>1</v>
      </c>
      <c r="F725" s="453" t="s">
        <v>44</v>
      </c>
      <c r="G725" s="442" t="s">
        <v>791</v>
      </c>
      <c r="H725" s="440">
        <v>112</v>
      </c>
      <c r="I725" s="450">
        <v>58150</v>
      </c>
      <c r="J725" s="555">
        <f>E725*I725</f>
        <v>58150</v>
      </c>
      <c r="K725" s="517" t="s">
        <v>1882</v>
      </c>
      <c r="L725" s="82"/>
    </row>
    <row r="726" spans="1:12" s="10" customFormat="1" ht="22.5" customHeight="1" x14ac:dyDescent="0.25">
      <c r="A726" s="311">
        <v>21</v>
      </c>
      <c r="B726" s="147">
        <v>45185</v>
      </c>
      <c r="C726" s="57" t="s">
        <v>1276</v>
      </c>
      <c r="D726" s="89" t="s">
        <v>96</v>
      </c>
      <c r="E726" s="59">
        <v>1</v>
      </c>
      <c r="F726" s="174" t="s">
        <v>43</v>
      </c>
      <c r="G726" s="109" t="s">
        <v>171</v>
      </c>
      <c r="H726" s="8">
        <v>112</v>
      </c>
      <c r="I726" s="350">
        <v>35000</v>
      </c>
      <c r="J726" s="350">
        <v>35000</v>
      </c>
      <c r="K726" s="402" t="s">
        <v>1277</v>
      </c>
      <c r="L726" s="82"/>
    </row>
    <row r="727" spans="1:12" s="10" customFormat="1" ht="22.5" customHeight="1" x14ac:dyDescent="0.25">
      <c r="A727" s="311">
        <v>22</v>
      </c>
      <c r="B727" s="147">
        <v>45185</v>
      </c>
      <c r="C727" s="57" t="s">
        <v>1278</v>
      </c>
      <c r="D727" s="63" t="s">
        <v>1076</v>
      </c>
      <c r="E727" s="100" t="s">
        <v>109</v>
      </c>
      <c r="F727" s="101" t="s">
        <v>42</v>
      </c>
      <c r="G727" s="109" t="s">
        <v>171</v>
      </c>
      <c r="H727" s="8">
        <v>112</v>
      </c>
      <c r="I727" s="353">
        <v>45000</v>
      </c>
      <c r="J727" s="350">
        <v>45000</v>
      </c>
      <c r="K727" s="402" t="s">
        <v>1277</v>
      </c>
      <c r="L727" s="82"/>
    </row>
    <row r="728" spans="1:12" s="10" customFormat="1" ht="22.5" customHeight="1" x14ac:dyDescent="0.25">
      <c r="A728" s="311">
        <v>23</v>
      </c>
      <c r="B728" s="147">
        <v>45185</v>
      </c>
      <c r="C728" s="58" t="s">
        <v>1279</v>
      </c>
      <c r="D728" s="63" t="s">
        <v>96</v>
      </c>
      <c r="E728" s="59">
        <v>1</v>
      </c>
      <c r="F728" s="59" t="s">
        <v>42</v>
      </c>
      <c r="G728" s="109" t="s">
        <v>171</v>
      </c>
      <c r="H728" s="8">
        <v>112</v>
      </c>
      <c r="I728" s="350">
        <v>175000</v>
      </c>
      <c r="J728" s="350">
        <v>175000</v>
      </c>
      <c r="K728" s="402" t="s">
        <v>1277</v>
      </c>
      <c r="L728" s="82"/>
    </row>
    <row r="729" spans="1:12" s="10" customFormat="1" ht="22.5" customHeight="1" x14ac:dyDescent="0.25">
      <c r="A729" s="311">
        <v>24</v>
      </c>
      <c r="B729" s="147">
        <v>45187</v>
      </c>
      <c r="C729" s="57" t="s">
        <v>112</v>
      </c>
      <c r="D729" s="89" t="s">
        <v>113</v>
      </c>
      <c r="E729" s="59">
        <v>2</v>
      </c>
      <c r="F729" s="59" t="s">
        <v>42</v>
      </c>
      <c r="G729" s="60" t="s">
        <v>171</v>
      </c>
      <c r="H729" s="8">
        <v>112</v>
      </c>
      <c r="I729" s="350">
        <v>810668</v>
      </c>
      <c r="J729" s="350">
        <v>1621336</v>
      </c>
      <c r="K729" s="401" t="s">
        <v>1317</v>
      </c>
      <c r="L729" s="82"/>
    </row>
    <row r="730" spans="1:12" s="10" customFormat="1" ht="22.5" customHeight="1" x14ac:dyDescent="0.25">
      <c r="A730" s="311">
        <v>25</v>
      </c>
      <c r="B730" s="147">
        <v>45192</v>
      </c>
      <c r="C730" s="58" t="s">
        <v>1460</v>
      </c>
      <c r="D730" s="63" t="s">
        <v>96</v>
      </c>
      <c r="E730" s="59">
        <v>1</v>
      </c>
      <c r="F730" s="59" t="s">
        <v>42</v>
      </c>
      <c r="G730" s="109" t="s">
        <v>171</v>
      </c>
      <c r="H730" s="8">
        <v>112</v>
      </c>
      <c r="I730" s="350">
        <v>190000</v>
      </c>
      <c r="J730" s="350">
        <v>190000</v>
      </c>
      <c r="K730" s="402" t="s">
        <v>1505</v>
      </c>
      <c r="L730" s="82"/>
    </row>
    <row r="731" spans="1:12" s="10" customFormat="1" ht="22.5" customHeight="1" x14ac:dyDescent="0.25">
      <c r="A731" s="311">
        <v>26</v>
      </c>
      <c r="B731" s="147">
        <v>45195</v>
      </c>
      <c r="C731" s="58" t="s">
        <v>48</v>
      </c>
      <c r="D731" s="63" t="s">
        <v>20</v>
      </c>
      <c r="E731" s="59">
        <v>9</v>
      </c>
      <c r="F731" s="59" t="s">
        <v>41</v>
      </c>
      <c r="G731" s="109" t="s">
        <v>171</v>
      </c>
      <c r="H731" s="8">
        <v>112</v>
      </c>
      <c r="I731" s="350">
        <v>32100</v>
      </c>
      <c r="J731" s="350">
        <v>288900</v>
      </c>
      <c r="K731" s="401" t="s">
        <v>1559</v>
      </c>
      <c r="L731" s="82"/>
    </row>
    <row r="732" spans="1:12" s="10" customFormat="1" ht="22.5" customHeight="1" x14ac:dyDescent="0.25">
      <c r="A732" s="311">
        <v>27</v>
      </c>
      <c r="B732" s="147">
        <v>45195</v>
      </c>
      <c r="C732" s="58" t="s">
        <v>100</v>
      </c>
      <c r="D732" s="63" t="s">
        <v>29</v>
      </c>
      <c r="E732" s="59">
        <v>1</v>
      </c>
      <c r="F732" s="59" t="s">
        <v>42</v>
      </c>
      <c r="G732" s="109" t="s">
        <v>171</v>
      </c>
      <c r="H732" s="8">
        <v>112</v>
      </c>
      <c r="I732" s="350">
        <v>94575</v>
      </c>
      <c r="J732" s="350">
        <v>94575</v>
      </c>
      <c r="K732" s="401" t="s">
        <v>1559</v>
      </c>
      <c r="L732" s="105"/>
    </row>
    <row r="733" spans="1:12" s="10" customFormat="1" ht="22.5" customHeight="1" x14ac:dyDescent="0.25">
      <c r="A733" s="311">
        <v>28</v>
      </c>
      <c r="B733" s="147">
        <v>45195</v>
      </c>
      <c r="C733" s="58" t="s">
        <v>76</v>
      </c>
      <c r="D733" s="63" t="s">
        <v>66</v>
      </c>
      <c r="E733" s="59">
        <v>1</v>
      </c>
      <c r="F733" s="59" t="s">
        <v>42</v>
      </c>
      <c r="G733" s="109" t="s">
        <v>171</v>
      </c>
      <c r="H733" s="8">
        <v>112</v>
      </c>
      <c r="I733" s="350">
        <v>39000</v>
      </c>
      <c r="J733" s="350">
        <v>39000</v>
      </c>
      <c r="K733" s="401" t="s">
        <v>1559</v>
      </c>
      <c r="L733" s="82"/>
    </row>
    <row r="734" spans="1:12" s="10" customFormat="1" ht="22.5" customHeight="1" x14ac:dyDescent="0.25">
      <c r="A734" s="311">
        <v>29</v>
      </c>
      <c r="B734" s="147">
        <v>45195</v>
      </c>
      <c r="C734" s="58" t="s">
        <v>82</v>
      </c>
      <c r="D734" s="63" t="s">
        <v>107</v>
      </c>
      <c r="E734" s="59">
        <v>1</v>
      </c>
      <c r="F734" s="59" t="s">
        <v>42</v>
      </c>
      <c r="G734" s="109" t="s">
        <v>171</v>
      </c>
      <c r="H734" s="8">
        <v>112</v>
      </c>
      <c r="I734" s="350">
        <v>90675</v>
      </c>
      <c r="J734" s="350">
        <v>90675</v>
      </c>
      <c r="K734" s="401" t="s">
        <v>1559</v>
      </c>
      <c r="L734" s="82"/>
    </row>
    <row r="735" spans="1:12" s="10" customFormat="1" ht="22.5" customHeight="1" x14ac:dyDescent="0.25">
      <c r="A735" s="311">
        <v>30</v>
      </c>
      <c r="B735" s="147">
        <v>45198</v>
      </c>
      <c r="C735" s="58" t="s">
        <v>1647</v>
      </c>
      <c r="D735" s="63" t="s">
        <v>613</v>
      </c>
      <c r="E735" s="59">
        <v>3</v>
      </c>
      <c r="F735" s="59" t="s">
        <v>42</v>
      </c>
      <c r="G735" s="109" t="s">
        <v>171</v>
      </c>
      <c r="H735" s="8">
        <v>112</v>
      </c>
      <c r="I735" s="350">
        <v>66666.666666666672</v>
      </c>
      <c r="J735" s="350">
        <v>200000</v>
      </c>
      <c r="K735" s="401"/>
      <c r="L735" s="82"/>
    </row>
    <row r="736" spans="1:12" s="10" customFormat="1" ht="22.5" customHeight="1" x14ac:dyDescent="0.25">
      <c r="A736" s="378"/>
      <c r="B736" s="539"/>
      <c r="C736" s="387"/>
      <c r="D736" s="387"/>
      <c r="E736" s="381"/>
      <c r="F736" s="395"/>
      <c r="G736" s="391"/>
      <c r="H736" s="393"/>
      <c r="I736" s="554"/>
      <c r="J736" s="563"/>
      <c r="K736" s="385">
        <f>SUM(J706:J735)</f>
        <v>10761836</v>
      </c>
      <c r="L736" s="82"/>
    </row>
    <row r="737" spans="1:12" s="10" customFormat="1" ht="22.5" customHeight="1" x14ac:dyDescent="0.25">
      <c r="A737" s="311">
        <v>1</v>
      </c>
      <c r="B737" s="147">
        <v>45171</v>
      </c>
      <c r="C737" s="58" t="s">
        <v>775</v>
      </c>
      <c r="D737" s="63" t="s">
        <v>96</v>
      </c>
      <c r="E737" s="59">
        <v>1</v>
      </c>
      <c r="F737" s="59" t="s">
        <v>43</v>
      </c>
      <c r="G737" s="109" t="s">
        <v>594</v>
      </c>
      <c r="H737" s="8">
        <v>113</v>
      </c>
      <c r="I737" s="350">
        <v>500000</v>
      </c>
      <c r="J737" s="350">
        <v>500000</v>
      </c>
      <c r="K737" s="402" t="s">
        <v>776</v>
      </c>
      <c r="L737" s="82"/>
    </row>
    <row r="738" spans="1:12" s="10" customFormat="1" ht="22.5" customHeight="1" x14ac:dyDescent="0.25">
      <c r="A738" s="311">
        <v>2</v>
      </c>
      <c r="B738" s="147">
        <v>45176</v>
      </c>
      <c r="C738" s="58" t="s">
        <v>919</v>
      </c>
      <c r="D738" s="63" t="s">
        <v>96</v>
      </c>
      <c r="E738" s="59">
        <v>1</v>
      </c>
      <c r="F738" s="59" t="s">
        <v>42</v>
      </c>
      <c r="G738" s="109" t="s">
        <v>594</v>
      </c>
      <c r="H738" s="8">
        <v>113</v>
      </c>
      <c r="I738" s="350">
        <v>40000</v>
      </c>
      <c r="J738" s="350">
        <v>40000</v>
      </c>
      <c r="K738" s="401" t="s">
        <v>980</v>
      </c>
      <c r="L738" s="82"/>
    </row>
    <row r="739" spans="1:12" s="10" customFormat="1" ht="22.5" customHeight="1" x14ac:dyDescent="0.25">
      <c r="A739" s="311">
        <v>3</v>
      </c>
      <c r="B739" s="147">
        <v>45176</v>
      </c>
      <c r="C739" s="58" t="s">
        <v>617</v>
      </c>
      <c r="D739" s="63" t="s">
        <v>163</v>
      </c>
      <c r="E739" s="59">
        <v>1</v>
      </c>
      <c r="F739" s="59" t="s">
        <v>42</v>
      </c>
      <c r="G739" s="109" t="s">
        <v>594</v>
      </c>
      <c r="H739" s="8">
        <v>113</v>
      </c>
      <c r="I739" s="351">
        <v>80500</v>
      </c>
      <c r="J739" s="350">
        <v>80500</v>
      </c>
      <c r="K739" s="401" t="s">
        <v>980</v>
      </c>
      <c r="L739" s="82"/>
    </row>
    <row r="740" spans="1:12" s="10" customFormat="1" ht="22.5" customHeight="1" x14ac:dyDescent="0.25">
      <c r="A740" s="311">
        <v>4</v>
      </c>
      <c r="B740" s="147">
        <v>45176</v>
      </c>
      <c r="C740" s="58" t="s">
        <v>579</v>
      </c>
      <c r="D740" s="63" t="s">
        <v>78</v>
      </c>
      <c r="E740" s="59">
        <v>1</v>
      </c>
      <c r="F740" s="142" t="s">
        <v>39</v>
      </c>
      <c r="G740" s="109" t="s">
        <v>594</v>
      </c>
      <c r="H740" s="8">
        <v>113</v>
      </c>
      <c r="I740" s="350">
        <v>124000</v>
      </c>
      <c r="J740" s="350">
        <v>124000</v>
      </c>
      <c r="K740" s="401" t="s">
        <v>980</v>
      </c>
      <c r="L740" s="104"/>
    </row>
    <row r="741" spans="1:12" s="10" customFormat="1" ht="22.5" customHeight="1" x14ac:dyDescent="0.25">
      <c r="A741" s="311">
        <v>5</v>
      </c>
      <c r="B741" s="147">
        <v>45177</v>
      </c>
      <c r="C741" s="58" t="s">
        <v>579</v>
      </c>
      <c r="D741" s="63" t="s">
        <v>78</v>
      </c>
      <c r="E741" s="59">
        <v>1</v>
      </c>
      <c r="F741" s="59" t="s">
        <v>42</v>
      </c>
      <c r="G741" s="60" t="s">
        <v>594</v>
      </c>
      <c r="H741" s="8">
        <v>113</v>
      </c>
      <c r="I741" s="350">
        <v>124000</v>
      </c>
      <c r="J741" s="350">
        <v>124000</v>
      </c>
      <c r="K741" s="401" t="s">
        <v>1012</v>
      </c>
      <c r="L741" s="82"/>
    </row>
    <row r="742" spans="1:12" s="10" customFormat="1" ht="22.5" customHeight="1" x14ac:dyDescent="0.25">
      <c r="A742" s="311">
        <v>6</v>
      </c>
      <c r="B742" s="147">
        <v>45177</v>
      </c>
      <c r="C742" s="58" t="s">
        <v>617</v>
      </c>
      <c r="D742" s="63" t="s">
        <v>163</v>
      </c>
      <c r="E742" s="59">
        <v>1</v>
      </c>
      <c r="F742" s="59" t="s">
        <v>42</v>
      </c>
      <c r="G742" s="60" t="s">
        <v>594</v>
      </c>
      <c r="H742" s="8">
        <v>113</v>
      </c>
      <c r="I742" s="350">
        <v>80500</v>
      </c>
      <c r="J742" s="350">
        <v>80500</v>
      </c>
      <c r="K742" s="401" t="s">
        <v>1012</v>
      </c>
      <c r="L742" s="82"/>
    </row>
    <row r="743" spans="1:12" s="10" customFormat="1" ht="22.5" customHeight="1" x14ac:dyDescent="0.25">
      <c r="A743" s="311">
        <v>7</v>
      </c>
      <c r="B743" s="147">
        <v>45177</v>
      </c>
      <c r="C743" s="57" t="s">
        <v>678</v>
      </c>
      <c r="D743" s="57" t="s">
        <v>362</v>
      </c>
      <c r="E743" s="59">
        <v>1</v>
      </c>
      <c r="F743" s="59" t="s">
        <v>42</v>
      </c>
      <c r="G743" s="60" t="s">
        <v>594</v>
      </c>
      <c r="H743" s="8">
        <v>113</v>
      </c>
      <c r="I743" s="350">
        <v>47500</v>
      </c>
      <c r="J743" s="350">
        <v>47500</v>
      </c>
      <c r="K743" s="401" t="s">
        <v>1012</v>
      </c>
      <c r="L743" s="82"/>
    </row>
    <row r="744" spans="1:12" s="10" customFormat="1" ht="22.5" customHeight="1" x14ac:dyDescent="0.25">
      <c r="A744" s="311">
        <v>8</v>
      </c>
      <c r="B744" s="147">
        <v>45177</v>
      </c>
      <c r="C744" s="58" t="s">
        <v>297</v>
      </c>
      <c r="D744" s="63" t="s">
        <v>298</v>
      </c>
      <c r="E744" s="59">
        <v>2</v>
      </c>
      <c r="F744" s="174" t="s">
        <v>39</v>
      </c>
      <c r="G744" s="60" t="s">
        <v>594</v>
      </c>
      <c r="H744" s="8">
        <v>113</v>
      </c>
      <c r="I744" s="350">
        <v>49100</v>
      </c>
      <c r="J744" s="350">
        <v>98200</v>
      </c>
      <c r="K744" s="401" t="s">
        <v>1012</v>
      </c>
      <c r="L744" s="82"/>
    </row>
    <row r="745" spans="1:12" s="10" customFormat="1" ht="22.5" customHeight="1" x14ac:dyDescent="0.25">
      <c r="A745" s="311">
        <v>9</v>
      </c>
      <c r="B745" s="147">
        <v>45181</v>
      </c>
      <c r="C745" s="58" t="s">
        <v>40</v>
      </c>
      <c r="D745" s="63" t="s">
        <v>75</v>
      </c>
      <c r="E745" s="59">
        <v>1</v>
      </c>
      <c r="F745" s="59" t="s">
        <v>42</v>
      </c>
      <c r="G745" s="109" t="s">
        <v>594</v>
      </c>
      <c r="H745" s="8">
        <v>113</v>
      </c>
      <c r="I745" s="350">
        <v>188000</v>
      </c>
      <c r="J745" s="350">
        <v>188000</v>
      </c>
      <c r="K745" s="401" t="s">
        <v>1120</v>
      </c>
      <c r="L745" s="82"/>
    </row>
    <row r="746" spans="1:12" s="10" customFormat="1" ht="22.5" customHeight="1" x14ac:dyDescent="0.25">
      <c r="A746" s="311">
        <v>10</v>
      </c>
      <c r="B746" s="147">
        <v>45181</v>
      </c>
      <c r="C746" s="58" t="s">
        <v>92</v>
      </c>
      <c r="D746" s="63" t="s">
        <v>99</v>
      </c>
      <c r="E746" s="59">
        <v>1</v>
      </c>
      <c r="F746" s="59" t="s">
        <v>42</v>
      </c>
      <c r="G746" s="109" t="s">
        <v>594</v>
      </c>
      <c r="H746" s="8">
        <v>113</v>
      </c>
      <c r="I746" s="351">
        <v>186000</v>
      </c>
      <c r="J746" s="350">
        <v>186000</v>
      </c>
      <c r="K746" s="401" t="s">
        <v>1120</v>
      </c>
      <c r="L746" s="82"/>
    </row>
    <row r="747" spans="1:12" s="10" customFormat="1" ht="22.5" customHeight="1" x14ac:dyDescent="0.25">
      <c r="A747" s="311">
        <v>11</v>
      </c>
      <c r="B747" s="147">
        <v>45181</v>
      </c>
      <c r="C747" s="58" t="s">
        <v>586</v>
      </c>
      <c r="D747" s="63" t="s">
        <v>27</v>
      </c>
      <c r="E747" s="59">
        <v>1</v>
      </c>
      <c r="F747" s="59" t="s">
        <v>42</v>
      </c>
      <c r="G747" s="109" t="s">
        <v>594</v>
      </c>
      <c r="H747" s="8">
        <v>113</v>
      </c>
      <c r="I747" s="350">
        <v>43500</v>
      </c>
      <c r="J747" s="350">
        <v>43500</v>
      </c>
      <c r="K747" s="401" t="s">
        <v>1120</v>
      </c>
      <c r="L747" s="82"/>
    </row>
    <row r="748" spans="1:12" s="10" customFormat="1" ht="22.5" customHeight="1" x14ac:dyDescent="0.25">
      <c r="A748" s="311">
        <v>12</v>
      </c>
      <c r="B748" s="147">
        <v>45181</v>
      </c>
      <c r="C748" s="58" t="s">
        <v>297</v>
      </c>
      <c r="D748" s="63" t="s">
        <v>298</v>
      </c>
      <c r="E748" s="59">
        <v>2</v>
      </c>
      <c r="F748" s="142" t="s">
        <v>42</v>
      </c>
      <c r="G748" s="109" t="s">
        <v>594</v>
      </c>
      <c r="H748" s="8">
        <v>113</v>
      </c>
      <c r="I748" s="350">
        <v>49100</v>
      </c>
      <c r="J748" s="350">
        <v>98200</v>
      </c>
      <c r="K748" s="401" t="s">
        <v>1120</v>
      </c>
      <c r="L748" s="82"/>
    </row>
    <row r="749" spans="1:12" s="10" customFormat="1" ht="22.5" customHeight="1" x14ac:dyDescent="0.25">
      <c r="A749" s="311">
        <v>13</v>
      </c>
      <c r="B749" s="147">
        <v>45181</v>
      </c>
      <c r="C749" s="58" t="s">
        <v>520</v>
      </c>
      <c r="D749" s="63" t="s">
        <v>96</v>
      </c>
      <c r="E749" s="59">
        <v>4</v>
      </c>
      <c r="F749" s="59" t="s">
        <v>42</v>
      </c>
      <c r="G749" s="109" t="s">
        <v>594</v>
      </c>
      <c r="H749" s="8">
        <v>113</v>
      </c>
      <c r="I749" s="350">
        <v>10000</v>
      </c>
      <c r="J749" s="350">
        <v>40000</v>
      </c>
      <c r="K749" s="401" t="s">
        <v>1120</v>
      </c>
      <c r="L749" s="82"/>
    </row>
    <row r="750" spans="1:12" s="10" customFormat="1" ht="22.5" customHeight="1" x14ac:dyDescent="0.25">
      <c r="A750" s="311">
        <v>14</v>
      </c>
      <c r="B750" s="147">
        <v>45181</v>
      </c>
      <c r="C750" s="58" t="s">
        <v>1121</v>
      </c>
      <c r="D750" s="63" t="s">
        <v>560</v>
      </c>
      <c r="E750" s="59">
        <v>1</v>
      </c>
      <c r="F750" s="59" t="s">
        <v>46</v>
      </c>
      <c r="G750" s="109" t="s">
        <v>594</v>
      </c>
      <c r="H750" s="8">
        <v>113</v>
      </c>
      <c r="I750" s="350">
        <v>88000</v>
      </c>
      <c r="J750" s="350">
        <v>88000</v>
      </c>
      <c r="K750" s="401" t="s">
        <v>1120</v>
      </c>
      <c r="L750" s="82"/>
    </row>
    <row r="751" spans="1:12" s="10" customFormat="1" ht="22.5" customHeight="1" x14ac:dyDescent="0.25">
      <c r="A751" s="311">
        <v>15</v>
      </c>
      <c r="B751" s="147">
        <v>45181</v>
      </c>
      <c r="C751" s="57" t="s">
        <v>543</v>
      </c>
      <c r="D751" s="63" t="s">
        <v>96</v>
      </c>
      <c r="E751" s="59">
        <v>4</v>
      </c>
      <c r="F751" s="142" t="s">
        <v>42</v>
      </c>
      <c r="G751" s="109" t="s">
        <v>594</v>
      </c>
      <c r="H751" s="8">
        <v>113</v>
      </c>
      <c r="I751" s="351">
        <v>3500</v>
      </c>
      <c r="J751" s="350">
        <v>14000</v>
      </c>
      <c r="K751" s="401" t="s">
        <v>1120</v>
      </c>
      <c r="L751" s="82"/>
    </row>
    <row r="752" spans="1:12" s="10" customFormat="1" ht="22.5" customHeight="1" x14ac:dyDescent="0.25">
      <c r="A752" s="311">
        <v>16</v>
      </c>
      <c r="B752" s="147">
        <v>45182</v>
      </c>
      <c r="C752" s="58" t="s">
        <v>1137</v>
      </c>
      <c r="D752" s="89" t="s">
        <v>73</v>
      </c>
      <c r="E752" s="59">
        <v>1</v>
      </c>
      <c r="F752" s="59" t="s">
        <v>42</v>
      </c>
      <c r="G752" s="109" t="s">
        <v>594</v>
      </c>
      <c r="H752" s="8">
        <v>113</v>
      </c>
      <c r="I752" s="350">
        <v>12500</v>
      </c>
      <c r="J752" s="350">
        <v>12500</v>
      </c>
      <c r="K752" s="401" t="s">
        <v>1138</v>
      </c>
      <c r="L752" s="82"/>
    </row>
    <row r="753" spans="1:12" s="10" customFormat="1" ht="22.5" customHeight="1" x14ac:dyDescent="0.25">
      <c r="A753" s="311">
        <v>17</v>
      </c>
      <c r="B753" s="147">
        <v>45182</v>
      </c>
      <c r="C753" s="57" t="s">
        <v>1817</v>
      </c>
      <c r="D753" s="63" t="s">
        <v>38</v>
      </c>
      <c r="E753" s="59">
        <v>6</v>
      </c>
      <c r="F753" s="59" t="s">
        <v>41</v>
      </c>
      <c r="G753" s="109" t="s">
        <v>594</v>
      </c>
      <c r="H753" s="8">
        <v>113</v>
      </c>
      <c r="I753" s="350">
        <v>40000</v>
      </c>
      <c r="J753" s="350">
        <v>240000</v>
      </c>
      <c r="K753" s="401" t="s">
        <v>1138</v>
      </c>
      <c r="L753" s="82"/>
    </row>
    <row r="754" spans="1:12" s="10" customFormat="1" ht="22.5" customHeight="1" x14ac:dyDescent="0.25">
      <c r="A754" s="311">
        <v>18</v>
      </c>
      <c r="B754" s="147">
        <v>45182</v>
      </c>
      <c r="C754" s="58" t="s">
        <v>1164</v>
      </c>
      <c r="D754" s="63" t="s">
        <v>55</v>
      </c>
      <c r="E754" s="8">
        <v>1</v>
      </c>
      <c r="F754" s="8"/>
      <c r="G754" s="109" t="s">
        <v>1165</v>
      </c>
      <c r="H754" s="8">
        <v>113</v>
      </c>
      <c r="I754" s="354">
        <v>150000</v>
      </c>
      <c r="J754" s="350">
        <v>150000</v>
      </c>
      <c r="K754" s="402"/>
      <c r="L754" s="82"/>
    </row>
    <row r="755" spans="1:12" s="10" customFormat="1" ht="22.5" customHeight="1" x14ac:dyDescent="0.25">
      <c r="A755" s="311">
        <v>19</v>
      </c>
      <c r="B755" s="147">
        <v>45183</v>
      </c>
      <c r="C755" s="58" t="s">
        <v>1196</v>
      </c>
      <c r="D755" s="63" t="s">
        <v>478</v>
      </c>
      <c r="E755" s="59">
        <v>1</v>
      </c>
      <c r="F755" s="142" t="s">
        <v>42</v>
      </c>
      <c r="G755" s="109" t="s">
        <v>594</v>
      </c>
      <c r="H755" s="8">
        <v>113</v>
      </c>
      <c r="I755" s="350">
        <v>185000</v>
      </c>
      <c r="J755" s="350">
        <v>185000</v>
      </c>
      <c r="K755" s="401" t="s">
        <v>1138</v>
      </c>
      <c r="L755" s="82"/>
    </row>
    <row r="756" spans="1:12" s="10" customFormat="1" ht="22.5" customHeight="1" x14ac:dyDescent="0.25">
      <c r="A756" s="311">
        <v>20</v>
      </c>
      <c r="B756" s="147">
        <v>45183</v>
      </c>
      <c r="C756" s="58" t="s">
        <v>577</v>
      </c>
      <c r="D756" s="63" t="s">
        <v>478</v>
      </c>
      <c r="E756" s="59">
        <v>1</v>
      </c>
      <c r="F756" s="59" t="s">
        <v>42</v>
      </c>
      <c r="G756" s="109" t="s">
        <v>594</v>
      </c>
      <c r="H756" s="8">
        <v>113</v>
      </c>
      <c r="I756" s="350">
        <v>225000</v>
      </c>
      <c r="J756" s="350">
        <v>225000</v>
      </c>
      <c r="K756" s="401" t="s">
        <v>1138</v>
      </c>
      <c r="L756" s="82"/>
    </row>
    <row r="757" spans="1:12" s="10" customFormat="1" ht="22.5" customHeight="1" x14ac:dyDescent="0.25">
      <c r="A757" s="311">
        <v>21</v>
      </c>
      <c r="B757" s="147">
        <v>45183</v>
      </c>
      <c r="C757" s="62" t="s">
        <v>455</v>
      </c>
      <c r="D757" s="63" t="s">
        <v>96</v>
      </c>
      <c r="E757" s="59">
        <v>1</v>
      </c>
      <c r="F757" s="59" t="s">
        <v>42</v>
      </c>
      <c r="G757" s="109" t="s">
        <v>594</v>
      </c>
      <c r="H757" s="8">
        <v>113</v>
      </c>
      <c r="I757" s="350">
        <v>30000</v>
      </c>
      <c r="J757" s="350">
        <v>30000</v>
      </c>
      <c r="K757" s="401" t="s">
        <v>1138</v>
      </c>
      <c r="L757" s="82"/>
    </row>
    <row r="758" spans="1:12" s="10" customFormat="1" ht="22.5" customHeight="1" x14ac:dyDescent="0.25">
      <c r="A758" s="311">
        <v>22</v>
      </c>
      <c r="B758" s="147">
        <v>45183</v>
      </c>
      <c r="C758" s="58" t="s">
        <v>1197</v>
      </c>
      <c r="D758" s="63" t="s">
        <v>97</v>
      </c>
      <c r="E758" s="59">
        <v>1</v>
      </c>
      <c r="F758" s="174" t="s">
        <v>42</v>
      </c>
      <c r="G758" s="109" t="s">
        <v>594</v>
      </c>
      <c r="H758" s="8">
        <v>113</v>
      </c>
      <c r="I758" s="350">
        <v>12500</v>
      </c>
      <c r="J758" s="350">
        <v>12500</v>
      </c>
      <c r="K758" s="401" t="s">
        <v>1138</v>
      </c>
      <c r="L758" s="82"/>
    </row>
    <row r="759" spans="1:12" s="10" customFormat="1" ht="22.5" customHeight="1" x14ac:dyDescent="0.25">
      <c r="A759" s="311">
        <v>23</v>
      </c>
      <c r="B759" s="147">
        <v>45183</v>
      </c>
      <c r="C759" s="57" t="s">
        <v>358</v>
      </c>
      <c r="D759" s="63" t="s">
        <v>359</v>
      </c>
      <c r="E759" s="59">
        <v>1</v>
      </c>
      <c r="F759" s="142" t="s">
        <v>42</v>
      </c>
      <c r="G759" s="109" t="s">
        <v>594</v>
      </c>
      <c r="H759" s="8">
        <v>113</v>
      </c>
      <c r="I759" s="350">
        <v>45000</v>
      </c>
      <c r="J759" s="350">
        <v>45000</v>
      </c>
      <c r="K759" s="401" t="s">
        <v>1138</v>
      </c>
      <c r="L759" s="82"/>
    </row>
    <row r="760" spans="1:12" s="10" customFormat="1" ht="22.5" customHeight="1" x14ac:dyDescent="0.25">
      <c r="A760" s="311">
        <v>24</v>
      </c>
      <c r="B760" s="147">
        <v>45183</v>
      </c>
      <c r="C760" s="58" t="s">
        <v>1198</v>
      </c>
      <c r="D760" s="63" t="s">
        <v>96</v>
      </c>
      <c r="E760" s="8">
        <v>1</v>
      </c>
      <c r="F760" s="59" t="s">
        <v>42</v>
      </c>
      <c r="G760" s="109" t="s">
        <v>594</v>
      </c>
      <c r="H760" s="8">
        <v>113</v>
      </c>
      <c r="I760" s="350">
        <v>1400000</v>
      </c>
      <c r="J760" s="350">
        <v>1400000</v>
      </c>
      <c r="K760" s="401" t="s">
        <v>1138</v>
      </c>
      <c r="L760" s="82"/>
    </row>
    <row r="761" spans="1:12" s="10" customFormat="1" ht="22.5" customHeight="1" x14ac:dyDescent="0.25">
      <c r="A761" s="311">
        <v>25</v>
      </c>
      <c r="B761" s="147">
        <v>45183</v>
      </c>
      <c r="C761" s="58" t="s">
        <v>1199</v>
      </c>
      <c r="D761" s="63" t="s">
        <v>440</v>
      </c>
      <c r="E761" s="59">
        <v>1</v>
      </c>
      <c r="F761" s="59" t="s">
        <v>206</v>
      </c>
      <c r="G761" s="109" t="s">
        <v>594</v>
      </c>
      <c r="H761" s="8">
        <v>113</v>
      </c>
      <c r="I761" s="350">
        <v>4192500</v>
      </c>
      <c r="J761" s="350">
        <v>4192500</v>
      </c>
      <c r="K761" s="401" t="s">
        <v>1138</v>
      </c>
      <c r="L761" s="82"/>
    </row>
    <row r="762" spans="1:12" s="10" customFormat="1" ht="22.5" customHeight="1" x14ac:dyDescent="0.25">
      <c r="A762" s="311">
        <v>26</v>
      </c>
      <c r="B762" s="147">
        <v>45183</v>
      </c>
      <c r="C762" s="58" t="s">
        <v>1206</v>
      </c>
      <c r="D762" s="63" t="s">
        <v>55</v>
      </c>
      <c r="E762" s="59">
        <v>2</v>
      </c>
      <c r="F762" s="142" t="s">
        <v>101</v>
      </c>
      <c r="G762" s="109" t="s">
        <v>594</v>
      </c>
      <c r="H762" s="8">
        <v>113</v>
      </c>
      <c r="I762" s="350">
        <v>12000</v>
      </c>
      <c r="J762" s="350">
        <v>24000</v>
      </c>
      <c r="K762" s="402"/>
      <c r="L762" s="82"/>
    </row>
    <row r="763" spans="1:12" s="10" customFormat="1" ht="22.5" customHeight="1" x14ac:dyDescent="0.25">
      <c r="A763" s="378"/>
      <c r="B763" s="539"/>
      <c r="C763" s="387"/>
      <c r="D763" s="387"/>
      <c r="E763" s="381"/>
      <c r="F763" s="395"/>
      <c r="G763" s="391"/>
      <c r="H763" s="393"/>
      <c r="I763" s="554"/>
      <c r="J763" s="563"/>
      <c r="K763" s="385">
        <f>SUM(J737:J762)</f>
        <v>8268900</v>
      </c>
      <c r="L763" s="82"/>
    </row>
    <row r="764" spans="1:12" s="10" customFormat="1" ht="22.5" customHeight="1" x14ac:dyDescent="0.25">
      <c r="A764" s="311">
        <v>1</v>
      </c>
      <c r="B764" s="547">
        <v>45173</v>
      </c>
      <c r="C764" s="548" t="s">
        <v>2213</v>
      </c>
      <c r="D764" s="549"/>
      <c r="E764" s="550">
        <v>1</v>
      </c>
      <c r="F764" s="550" t="s">
        <v>39</v>
      </c>
      <c r="G764" s="550" t="s">
        <v>2189</v>
      </c>
      <c r="H764" s="551">
        <v>114</v>
      </c>
      <c r="I764" s="552">
        <f>J764/E764</f>
        <v>160000</v>
      </c>
      <c r="J764" s="570">
        <v>160000</v>
      </c>
      <c r="K764" s="553" t="s">
        <v>510</v>
      </c>
      <c r="L764" s="82"/>
    </row>
    <row r="765" spans="1:12" s="10" customFormat="1" ht="22.5" customHeight="1" x14ac:dyDescent="0.25">
      <c r="A765" s="311">
        <v>2</v>
      </c>
      <c r="B765" s="147">
        <v>45174</v>
      </c>
      <c r="C765" s="58" t="s">
        <v>93</v>
      </c>
      <c r="D765" s="63" t="s">
        <v>60</v>
      </c>
      <c r="E765" s="59">
        <v>1</v>
      </c>
      <c r="F765" s="142" t="s">
        <v>39</v>
      </c>
      <c r="G765" s="109" t="s">
        <v>17</v>
      </c>
      <c r="H765" s="8">
        <v>114</v>
      </c>
      <c r="I765" s="350">
        <v>900000</v>
      </c>
      <c r="J765" s="350">
        <v>900000</v>
      </c>
      <c r="K765" s="401" t="s">
        <v>914</v>
      </c>
      <c r="L765" s="82"/>
    </row>
    <row r="766" spans="1:12" ht="22.5" customHeight="1" x14ac:dyDescent="0.25">
      <c r="A766" s="311">
        <v>3</v>
      </c>
      <c r="B766" s="147">
        <v>45174</v>
      </c>
      <c r="C766" s="57" t="s">
        <v>1836</v>
      </c>
      <c r="D766" s="63" t="s">
        <v>915</v>
      </c>
      <c r="E766" s="59">
        <v>1</v>
      </c>
      <c r="F766" s="59" t="s">
        <v>42</v>
      </c>
      <c r="G766" s="109" t="s">
        <v>17</v>
      </c>
      <c r="H766" s="8">
        <v>114</v>
      </c>
      <c r="I766" s="350">
        <v>1050000</v>
      </c>
      <c r="J766" s="350">
        <v>1050000</v>
      </c>
      <c r="K766" s="401" t="s">
        <v>916</v>
      </c>
    </row>
    <row r="767" spans="1:12" s="10" customFormat="1" ht="22.5" customHeight="1" x14ac:dyDescent="0.25">
      <c r="A767" s="311">
        <v>4</v>
      </c>
      <c r="B767" s="147">
        <v>45176</v>
      </c>
      <c r="C767" s="58" t="s">
        <v>154</v>
      </c>
      <c r="D767" s="63" t="s">
        <v>595</v>
      </c>
      <c r="E767" s="59">
        <v>1</v>
      </c>
      <c r="F767" s="59" t="s">
        <v>42</v>
      </c>
      <c r="G767" s="109" t="s">
        <v>17</v>
      </c>
      <c r="H767" s="8">
        <v>114</v>
      </c>
      <c r="I767" s="350">
        <v>40000</v>
      </c>
      <c r="J767" s="350">
        <v>40000</v>
      </c>
      <c r="K767" s="401" t="s">
        <v>916</v>
      </c>
      <c r="L767" s="82"/>
    </row>
    <row r="768" spans="1:12" s="10" customFormat="1" ht="22.5" customHeight="1" x14ac:dyDescent="0.25">
      <c r="A768" s="311">
        <v>5</v>
      </c>
      <c r="B768" s="147">
        <v>45176</v>
      </c>
      <c r="C768" s="58" t="s">
        <v>986</v>
      </c>
      <c r="D768" s="63" t="s">
        <v>595</v>
      </c>
      <c r="E768" s="59">
        <v>1</v>
      </c>
      <c r="F768" s="59" t="s">
        <v>42</v>
      </c>
      <c r="G768" s="109" t="s">
        <v>17</v>
      </c>
      <c r="H768" s="8">
        <v>114</v>
      </c>
      <c r="I768" s="350">
        <v>160000</v>
      </c>
      <c r="J768" s="350">
        <v>160000</v>
      </c>
      <c r="K768" s="401" t="s">
        <v>916</v>
      </c>
      <c r="L768" s="82"/>
    </row>
    <row r="769" spans="1:12" s="10" customFormat="1" ht="22.5" customHeight="1" x14ac:dyDescent="0.25">
      <c r="A769" s="311">
        <v>6</v>
      </c>
      <c r="B769" s="147">
        <v>45180</v>
      </c>
      <c r="C769" s="58" t="s">
        <v>76</v>
      </c>
      <c r="D769" s="63" t="s">
        <v>66</v>
      </c>
      <c r="E769" s="59">
        <v>1</v>
      </c>
      <c r="F769" s="59" t="s">
        <v>42</v>
      </c>
      <c r="G769" s="60" t="s">
        <v>17</v>
      </c>
      <c r="H769" s="8">
        <v>114</v>
      </c>
      <c r="I769" s="350">
        <v>39000</v>
      </c>
      <c r="J769" s="350">
        <v>39000</v>
      </c>
      <c r="K769" s="401" t="s">
        <v>1068</v>
      </c>
      <c r="L769" s="82"/>
    </row>
    <row r="770" spans="1:12" s="10" customFormat="1" ht="22.5" customHeight="1" x14ac:dyDescent="0.25">
      <c r="A770" s="311">
        <v>7</v>
      </c>
      <c r="B770" s="147">
        <v>45180</v>
      </c>
      <c r="C770" s="58" t="s">
        <v>82</v>
      </c>
      <c r="D770" s="63" t="s">
        <v>107</v>
      </c>
      <c r="E770" s="59">
        <v>1</v>
      </c>
      <c r="F770" s="59" t="s">
        <v>42</v>
      </c>
      <c r="G770" s="60" t="s">
        <v>17</v>
      </c>
      <c r="H770" s="8">
        <v>114</v>
      </c>
      <c r="I770" s="350">
        <v>93000</v>
      </c>
      <c r="J770" s="350">
        <v>93000</v>
      </c>
      <c r="K770" s="401" t="s">
        <v>1068</v>
      </c>
      <c r="L770" s="82"/>
    </row>
    <row r="771" spans="1:12" s="10" customFormat="1" ht="22.5" customHeight="1" x14ac:dyDescent="0.25">
      <c r="A771" s="378"/>
      <c r="B771" s="539"/>
      <c r="C771" s="387"/>
      <c r="D771" s="387"/>
      <c r="E771" s="381"/>
      <c r="F771" s="395"/>
      <c r="G771" s="391"/>
      <c r="H771" s="393"/>
      <c r="I771" s="554"/>
      <c r="J771" s="563"/>
      <c r="K771" s="385">
        <f>SUM(J764:J770)</f>
        <v>2442000</v>
      </c>
      <c r="L771" s="82"/>
    </row>
    <row r="772" spans="1:12" s="10" customFormat="1" ht="22.5" customHeight="1" x14ac:dyDescent="0.25">
      <c r="A772" s="311">
        <v>1</v>
      </c>
      <c r="B772" s="147">
        <v>45171</v>
      </c>
      <c r="C772" s="58" t="s">
        <v>48</v>
      </c>
      <c r="D772" s="63" t="s">
        <v>20</v>
      </c>
      <c r="E772" s="59">
        <v>9</v>
      </c>
      <c r="F772" s="59" t="s">
        <v>41</v>
      </c>
      <c r="G772" s="109" t="s">
        <v>477</v>
      </c>
      <c r="H772" s="8">
        <v>115</v>
      </c>
      <c r="I772" s="350">
        <v>32100</v>
      </c>
      <c r="J772" s="352">
        <v>288900</v>
      </c>
      <c r="K772" s="401" t="s">
        <v>765</v>
      </c>
      <c r="L772" s="82"/>
    </row>
    <row r="773" spans="1:12" ht="22.5" customHeight="1" x14ac:dyDescent="0.25">
      <c r="A773" s="544">
        <v>2</v>
      </c>
      <c r="B773" s="147">
        <v>45171</v>
      </c>
      <c r="C773" s="58" t="s">
        <v>100</v>
      </c>
      <c r="D773" s="63" t="s">
        <v>29</v>
      </c>
      <c r="E773" s="59">
        <v>1</v>
      </c>
      <c r="F773" s="59" t="s">
        <v>42</v>
      </c>
      <c r="G773" s="109" t="s">
        <v>477</v>
      </c>
      <c r="H773" s="8">
        <v>115</v>
      </c>
      <c r="I773" s="351">
        <v>94575</v>
      </c>
      <c r="J773" s="350">
        <v>94575</v>
      </c>
      <c r="K773" s="401" t="s">
        <v>765</v>
      </c>
    </row>
    <row r="774" spans="1:12" s="10" customFormat="1" ht="22.5" customHeight="1" x14ac:dyDescent="0.25">
      <c r="A774" s="311">
        <v>3</v>
      </c>
      <c r="B774" s="147">
        <v>45171</v>
      </c>
      <c r="C774" s="58" t="s">
        <v>76</v>
      </c>
      <c r="D774" s="63" t="s">
        <v>66</v>
      </c>
      <c r="E774" s="59">
        <v>1</v>
      </c>
      <c r="F774" s="59" t="s">
        <v>42</v>
      </c>
      <c r="G774" s="109" t="s">
        <v>477</v>
      </c>
      <c r="H774" s="8">
        <v>115</v>
      </c>
      <c r="I774" s="350">
        <v>39000</v>
      </c>
      <c r="J774" s="350">
        <v>39000</v>
      </c>
      <c r="K774" s="401" t="s">
        <v>765</v>
      </c>
      <c r="L774" s="82"/>
    </row>
    <row r="775" spans="1:12" s="10" customFormat="1" ht="22.5" customHeight="1" x14ac:dyDescent="0.25">
      <c r="A775" s="544">
        <v>4</v>
      </c>
      <c r="B775" s="147">
        <v>45171</v>
      </c>
      <c r="C775" s="58" t="s">
        <v>82</v>
      </c>
      <c r="D775" s="63" t="s">
        <v>107</v>
      </c>
      <c r="E775" s="101" t="s">
        <v>109</v>
      </c>
      <c r="F775" s="59" t="s">
        <v>42</v>
      </c>
      <c r="G775" s="109" t="s">
        <v>477</v>
      </c>
      <c r="H775" s="8">
        <v>115</v>
      </c>
      <c r="I775" s="350">
        <v>93000</v>
      </c>
      <c r="J775" s="350">
        <v>93000</v>
      </c>
      <c r="K775" s="401" t="s">
        <v>765</v>
      </c>
      <c r="L775" s="82"/>
    </row>
    <row r="776" spans="1:12" s="10" customFormat="1" ht="22.5" customHeight="1" x14ac:dyDescent="0.25">
      <c r="A776" s="311">
        <v>5</v>
      </c>
      <c r="B776" s="147">
        <v>45171</v>
      </c>
      <c r="C776" s="58" t="s">
        <v>766</v>
      </c>
      <c r="D776" s="63" t="s">
        <v>96</v>
      </c>
      <c r="E776" s="59">
        <v>8</v>
      </c>
      <c r="F776" s="59" t="s">
        <v>42</v>
      </c>
      <c r="G776" s="109" t="s">
        <v>477</v>
      </c>
      <c r="H776" s="8">
        <v>115</v>
      </c>
      <c r="I776" s="350">
        <v>10000</v>
      </c>
      <c r="J776" s="350">
        <v>80000</v>
      </c>
      <c r="K776" s="401" t="s">
        <v>765</v>
      </c>
      <c r="L776" s="82"/>
    </row>
    <row r="777" spans="1:12" s="10" customFormat="1" ht="22.5" customHeight="1" x14ac:dyDescent="0.25">
      <c r="A777" s="544">
        <v>6</v>
      </c>
      <c r="B777" s="147">
        <v>45171</v>
      </c>
      <c r="C777" s="57" t="s">
        <v>543</v>
      </c>
      <c r="D777" s="63" t="s">
        <v>96</v>
      </c>
      <c r="E777" s="59">
        <v>4</v>
      </c>
      <c r="F777" s="142" t="s">
        <v>42</v>
      </c>
      <c r="G777" s="109" t="s">
        <v>477</v>
      </c>
      <c r="H777" s="8">
        <v>115</v>
      </c>
      <c r="I777" s="351">
        <v>3500</v>
      </c>
      <c r="J777" s="350">
        <v>14000</v>
      </c>
      <c r="K777" s="401" t="s">
        <v>765</v>
      </c>
      <c r="L777" s="82"/>
    </row>
    <row r="778" spans="1:12" s="10" customFormat="1" ht="22.5" customHeight="1" x14ac:dyDescent="0.25">
      <c r="A778" s="311">
        <v>7</v>
      </c>
      <c r="B778" s="147">
        <v>45171</v>
      </c>
      <c r="C778" s="58" t="s">
        <v>767</v>
      </c>
      <c r="D778" s="63" t="s">
        <v>50</v>
      </c>
      <c r="E778" s="59">
        <v>1</v>
      </c>
      <c r="F778" s="59" t="s">
        <v>43</v>
      </c>
      <c r="G778" s="109" t="s">
        <v>477</v>
      </c>
      <c r="H778" s="8">
        <v>115</v>
      </c>
      <c r="I778" s="350">
        <v>500000</v>
      </c>
      <c r="J778" s="350">
        <v>500000</v>
      </c>
      <c r="K778" s="401" t="s">
        <v>765</v>
      </c>
      <c r="L778" s="82"/>
    </row>
    <row r="779" spans="1:12" s="10" customFormat="1" ht="22.5" customHeight="1" x14ac:dyDescent="0.25">
      <c r="A779" s="544">
        <v>8</v>
      </c>
      <c r="B779" s="147">
        <v>45171</v>
      </c>
      <c r="C779" s="58" t="s">
        <v>56</v>
      </c>
      <c r="D779" s="63" t="s">
        <v>28</v>
      </c>
      <c r="E779" s="100" t="s">
        <v>768</v>
      </c>
      <c r="F779" s="101" t="s">
        <v>41</v>
      </c>
      <c r="G779" s="109" t="s">
        <v>477</v>
      </c>
      <c r="H779" s="8">
        <v>115</v>
      </c>
      <c r="I779" s="353">
        <v>86250</v>
      </c>
      <c r="J779" s="350">
        <v>30187.499999999996</v>
      </c>
      <c r="K779" s="401" t="s">
        <v>765</v>
      </c>
      <c r="L779" s="82"/>
    </row>
    <row r="780" spans="1:12" s="10" customFormat="1" ht="22.5" customHeight="1" x14ac:dyDescent="0.25">
      <c r="A780" s="311">
        <v>9</v>
      </c>
      <c r="B780" s="147">
        <v>45173</v>
      </c>
      <c r="C780" s="58" t="s">
        <v>586</v>
      </c>
      <c r="D780" s="63" t="s">
        <v>27</v>
      </c>
      <c r="E780" s="8">
        <v>1</v>
      </c>
      <c r="F780" s="59" t="s">
        <v>42</v>
      </c>
      <c r="G780" s="109" t="s">
        <v>477</v>
      </c>
      <c r="H780" s="8">
        <v>115</v>
      </c>
      <c r="I780" s="350">
        <v>43500</v>
      </c>
      <c r="J780" s="350">
        <v>43500</v>
      </c>
      <c r="K780" s="402" t="s">
        <v>817</v>
      </c>
      <c r="L780" s="82"/>
    </row>
    <row r="781" spans="1:12" s="10" customFormat="1" ht="22.5" customHeight="1" x14ac:dyDescent="0.25">
      <c r="A781" s="544">
        <v>10</v>
      </c>
      <c r="B781" s="147">
        <v>45173</v>
      </c>
      <c r="C781" s="58" t="s">
        <v>143</v>
      </c>
      <c r="D781" s="63" t="s">
        <v>144</v>
      </c>
      <c r="E781" s="59">
        <v>1</v>
      </c>
      <c r="F781" s="59" t="s">
        <v>42</v>
      </c>
      <c r="G781" s="109" t="s">
        <v>477</v>
      </c>
      <c r="H781" s="8">
        <v>115</v>
      </c>
      <c r="I781" s="350">
        <v>28000</v>
      </c>
      <c r="J781" s="350">
        <v>28000</v>
      </c>
      <c r="K781" s="402" t="s">
        <v>817</v>
      </c>
      <c r="L781" s="82"/>
    </row>
    <row r="782" spans="1:12" s="10" customFormat="1" ht="22.5" customHeight="1" x14ac:dyDescent="0.25">
      <c r="A782" s="311">
        <v>11</v>
      </c>
      <c r="B782" s="147">
        <v>45173</v>
      </c>
      <c r="C782" s="58" t="s">
        <v>145</v>
      </c>
      <c r="D782" s="63" t="s">
        <v>146</v>
      </c>
      <c r="E782" s="59">
        <v>1</v>
      </c>
      <c r="F782" s="59" t="s">
        <v>42</v>
      </c>
      <c r="G782" s="109" t="s">
        <v>477</v>
      </c>
      <c r="H782" s="8">
        <v>115</v>
      </c>
      <c r="I782" s="350">
        <v>10000</v>
      </c>
      <c r="J782" s="350">
        <v>10000</v>
      </c>
      <c r="K782" s="402" t="s">
        <v>817</v>
      </c>
      <c r="L782" s="82"/>
    </row>
    <row r="783" spans="1:12" s="10" customFormat="1" ht="22.5" customHeight="1" x14ac:dyDescent="0.25">
      <c r="A783" s="544">
        <v>12</v>
      </c>
      <c r="B783" s="147">
        <v>45173</v>
      </c>
      <c r="C783" s="58" t="s">
        <v>147</v>
      </c>
      <c r="D783" s="63" t="s">
        <v>148</v>
      </c>
      <c r="E783" s="59">
        <v>1</v>
      </c>
      <c r="F783" s="59" t="s">
        <v>42</v>
      </c>
      <c r="G783" s="109" t="s">
        <v>477</v>
      </c>
      <c r="H783" s="8">
        <v>115</v>
      </c>
      <c r="I783" s="350">
        <v>29000</v>
      </c>
      <c r="J783" s="350">
        <v>29000</v>
      </c>
      <c r="K783" s="402" t="s">
        <v>817</v>
      </c>
      <c r="L783" s="82"/>
    </row>
    <row r="784" spans="1:12" s="10" customFormat="1" ht="22.5" customHeight="1" x14ac:dyDescent="0.25">
      <c r="A784" s="311">
        <v>13</v>
      </c>
      <c r="B784" s="147">
        <v>45178</v>
      </c>
      <c r="C784" s="58" t="s">
        <v>1029</v>
      </c>
      <c r="D784" s="63" t="s">
        <v>1030</v>
      </c>
      <c r="E784" s="59">
        <v>1</v>
      </c>
      <c r="F784" s="59" t="s">
        <v>43</v>
      </c>
      <c r="G784" s="60" t="s">
        <v>477</v>
      </c>
      <c r="H784" s="8">
        <v>115</v>
      </c>
      <c r="I784" s="354">
        <v>1950000</v>
      </c>
      <c r="J784" s="350">
        <v>1950000</v>
      </c>
      <c r="K784" s="402" t="s">
        <v>1031</v>
      </c>
      <c r="L784" s="82"/>
    </row>
    <row r="785" spans="1:12" s="10" customFormat="1" ht="22.5" customHeight="1" x14ac:dyDescent="0.25">
      <c r="A785" s="544">
        <v>14</v>
      </c>
      <c r="B785" s="147">
        <v>45178</v>
      </c>
      <c r="C785" s="58" t="s">
        <v>1029</v>
      </c>
      <c r="D785" s="63" t="s">
        <v>1032</v>
      </c>
      <c r="E785" s="59">
        <v>1</v>
      </c>
      <c r="F785" s="59" t="s">
        <v>43</v>
      </c>
      <c r="G785" s="60" t="s">
        <v>477</v>
      </c>
      <c r="H785" s="8">
        <v>115</v>
      </c>
      <c r="I785" s="354">
        <v>1950000</v>
      </c>
      <c r="J785" s="350">
        <v>1950000</v>
      </c>
      <c r="K785" s="402" t="s">
        <v>1031</v>
      </c>
      <c r="L785" s="82"/>
    </row>
    <row r="786" spans="1:12" s="10" customFormat="1" ht="22.5" customHeight="1" x14ac:dyDescent="0.25">
      <c r="A786" s="311">
        <v>15</v>
      </c>
      <c r="B786" s="538">
        <v>45181</v>
      </c>
      <c r="C786" s="445" t="s">
        <v>1903</v>
      </c>
      <c r="D786" s="445"/>
      <c r="E786" s="442">
        <v>1</v>
      </c>
      <c r="F786" s="442" t="s">
        <v>44</v>
      </c>
      <c r="G786" s="442" t="s">
        <v>1904</v>
      </c>
      <c r="H786" s="440">
        <v>115</v>
      </c>
      <c r="I786" s="450">
        <v>460000</v>
      </c>
      <c r="J786" s="555">
        <f>E786*I786</f>
        <v>460000</v>
      </c>
      <c r="K786" s="517" t="s">
        <v>1882</v>
      </c>
      <c r="L786" s="82"/>
    </row>
    <row r="787" spans="1:12" ht="22.5" customHeight="1" x14ac:dyDescent="0.25">
      <c r="A787" s="544">
        <v>16</v>
      </c>
      <c r="B787" s="639">
        <v>45183</v>
      </c>
      <c r="C787" s="640" t="s">
        <v>2281</v>
      </c>
      <c r="D787" s="632"/>
      <c r="E787" s="633"/>
      <c r="F787" s="633"/>
      <c r="G787" s="633" t="s">
        <v>2282</v>
      </c>
      <c r="H787" s="634">
        <v>115</v>
      </c>
      <c r="I787" s="635">
        <v>300000</v>
      </c>
      <c r="J787" s="641">
        <v>300000</v>
      </c>
      <c r="K787" s="637" t="s">
        <v>2287</v>
      </c>
    </row>
    <row r="788" spans="1:12" s="10" customFormat="1" ht="22.5" customHeight="1" x14ac:dyDescent="0.25">
      <c r="A788" s="311">
        <v>17</v>
      </c>
      <c r="B788" s="147">
        <v>45191</v>
      </c>
      <c r="C788" s="58" t="s">
        <v>1462</v>
      </c>
      <c r="D788" s="63" t="s">
        <v>637</v>
      </c>
      <c r="E788" s="8">
        <v>2</v>
      </c>
      <c r="F788" s="59" t="s">
        <v>42</v>
      </c>
      <c r="G788" s="60" t="s">
        <v>477</v>
      </c>
      <c r="H788" s="8">
        <v>115</v>
      </c>
      <c r="I788" s="350">
        <v>123000</v>
      </c>
      <c r="J788" s="350">
        <v>246000</v>
      </c>
      <c r="K788" s="402"/>
      <c r="L788" s="82"/>
    </row>
    <row r="789" spans="1:12" s="10" customFormat="1" ht="22.5" customHeight="1" x14ac:dyDescent="0.25">
      <c r="A789" s="544">
        <v>18</v>
      </c>
      <c r="B789" s="147">
        <v>45191</v>
      </c>
      <c r="C789" s="62" t="s">
        <v>1468</v>
      </c>
      <c r="D789" s="63" t="s">
        <v>55</v>
      </c>
      <c r="E789" s="59">
        <v>2</v>
      </c>
      <c r="F789" s="142" t="s">
        <v>104</v>
      </c>
      <c r="G789" s="60" t="s">
        <v>477</v>
      </c>
      <c r="H789" s="8">
        <v>115</v>
      </c>
      <c r="I789" s="351">
        <v>15000</v>
      </c>
      <c r="J789" s="350">
        <v>30000</v>
      </c>
      <c r="K789" s="402"/>
      <c r="L789" s="82"/>
    </row>
    <row r="790" spans="1:12" s="10" customFormat="1" ht="22.5" customHeight="1" x14ac:dyDescent="0.25">
      <c r="A790" s="311">
        <v>19</v>
      </c>
      <c r="B790" s="147">
        <v>45198</v>
      </c>
      <c r="C790" s="58" t="s">
        <v>1648</v>
      </c>
      <c r="D790" s="63" t="s">
        <v>50</v>
      </c>
      <c r="E790" s="59">
        <v>1</v>
      </c>
      <c r="F790" s="142" t="s">
        <v>43</v>
      </c>
      <c r="G790" s="109" t="s">
        <v>477</v>
      </c>
      <c r="H790" s="8">
        <v>115</v>
      </c>
      <c r="I790" s="350">
        <v>350000</v>
      </c>
      <c r="J790" s="350">
        <v>350000</v>
      </c>
      <c r="K790" s="401" t="s">
        <v>1649</v>
      </c>
      <c r="L790" s="82"/>
    </row>
    <row r="791" spans="1:12" s="10" customFormat="1" ht="22.5" customHeight="1" x14ac:dyDescent="0.25">
      <c r="A791" s="378"/>
      <c r="B791" s="539"/>
      <c r="C791" s="387"/>
      <c r="D791" s="387"/>
      <c r="E791" s="381"/>
      <c r="F791" s="395"/>
      <c r="G791" s="391"/>
      <c r="H791" s="393"/>
      <c r="I791" s="554"/>
      <c r="J791" s="563"/>
      <c r="K791" s="385">
        <f>SUM(J772:J790)</f>
        <v>6536162.5</v>
      </c>
      <c r="L791" s="82"/>
    </row>
    <row r="792" spans="1:12" ht="22.5" customHeight="1" x14ac:dyDescent="0.25">
      <c r="A792" s="642">
        <v>1</v>
      </c>
      <c r="B792" s="579">
        <v>45180</v>
      </c>
      <c r="C792" s="531" t="s">
        <v>2234</v>
      </c>
      <c r="D792" s="528"/>
      <c r="E792" s="527">
        <v>1</v>
      </c>
      <c r="F792" s="545" t="s">
        <v>42</v>
      </c>
      <c r="G792" s="529" t="s">
        <v>2235</v>
      </c>
      <c r="H792" s="533">
        <v>116</v>
      </c>
      <c r="I792" s="572">
        <v>45000</v>
      </c>
      <c r="J792" s="572">
        <f>I792*E792</f>
        <v>45000</v>
      </c>
      <c r="K792" s="578" t="s">
        <v>2250</v>
      </c>
    </row>
    <row r="793" spans="1:12" ht="22.5" customHeight="1" x14ac:dyDescent="0.25">
      <c r="A793" s="643">
        <v>2</v>
      </c>
      <c r="B793" s="630">
        <v>45181</v>
      </c>
      <c r="C793" s="631" t="s">
        <v>2280</v>
      </c>
      <c r="D793" s="632"/>
      <c r="E793" s="633"/>
      <c r="F793" s="633"/>
      <c r="G793" s="633" t="s">
        <v>2279</v>
      </c>
      <c r="H793" s="634">
        <v>116</v>
      </c>
      <c r="I793" s="635">
        <v>15000</v>
      </c>
      <c r="J793" s="636">
        <v>15000</v>
      </c>
      <c r="K793" s="637" t="s">
        <v>2287</v>
      </c>
    </row>
    <row r="794" spans="1:12" ht="22.5" customHeight="1" x14ac:dyDescent="0.25">
      <c r="A794" s="642">
        <v>3</v>
      </c>
      <c r="B794" s="630">
        <v>45181</v>
      </c>
      <c r="C794" s="631" t="s">
        <v>2098</v>
      </c>
      <c r="D794" s="632"/>
      <c r="E794" s="633"/>
      <c r="F794" s="633"/>
      <c r="G794" s="633" t="s">
        <v>2279</v>
      </c>
      <c r="H794" s="634">
        <v>116</v>
      </c>
      <c r="I794" s="635">
        <v>5000</v>
      </c>
      <c r="J794" s="638">
        <v>5000</v>
      </c>
      <c r="K794" s="637" t="s">
        <v>2287</v>
      </c>
    </row>
    <row r="795" spans="1:12" ht="22.5" customHeight="1" x14ac:dyDescent="0.25">
      <c r="A795" s="643">
        <v>4</v>
      </c>
      <c r="B795" s="579">
        <v>45182</v>
      </c>
      <c r="C795" s="531" t="s">
        <v>2236</v>
      </c>
      <c r="D795" s="528"/>
      <c r="E795" s="527">
        <v>1</v>
      </c>
      <c r="F795" s="545" t="s">
        <v>42</v>
      </c>
      <c r="G795" s="529" t="s">
        <v>2235</v>
      </c>
      <c r="H795" s="533">
        <v>116</v>
      </c>
      <c r="I795" s="572">
        <v>130000</v>
      </c>
      <c r="J795" s="572">
        <f>I795*E795</f>
        <v>130000</v>
      </c>
      <c r="K795" s="578" t="s">
        <v>2250</v>
      </c>
    </row>
    <row r="796" spans="1:12" s="10" customFormat="1" ht="22.5" customHeight="1" x14ac:dyDescent="0.25">
      <c r="A796" s="378"/>
      <c r="B796" s="539"/>
      <c r="C796" s="387"/>
      <c r="D796" s="387"/>
      <c r="E796" s="381"/>
      <c r="F796" s="395"/>
      <c r="G796" s="391"/>
      <c r="H796" s="393"/>
      <c r="I796" s="554"/>
      <c r="J796" s="563"/>
      <c r="K796" s="385">
        <f>SUM(J792:J795)</f>
        <v>195000</v>
      </c>
      <c r="L796" s="82"/>
    </row>
    <row r="797" spans="1:12" s="10" customFormat="1" ht="22.5" customHeight="1" x14ac:dyDescent="0.25">
      <c r="A797" s="311">
        <v>1</v>
      </c>
      <c r="B797" s="147">
        <v>45171</v>
      </c>
      <c r="C797" s="58" t="s">
        <v>48</v>
      </c>
      <c r="D797" s="63" t="s">
        <v>20</v>
      </c>
      <c r="E797" s="59">
        <v>9</v>
      </c>
      <c r="F797" s="59" t="s">
        <v>41</v>
      </c>
      <c r="G797" s="109" t="s">
        <v>120</v>
      </c>
      <c r="H797" s="8">
        <v>117</v>
      </c>
      <c r="I797" s="350">
        <v>32100</v>
      </c>
      <c r="J797" s="350">
        <v>288900</v>
      </c>
      <c r="K797" s="402" t="s">
        <v>771</v>
      </c>
      <c r="L797" s="82"/>
    </row>
    <row r="798" spans="1:12" ht="22.5" customHeight="1" x14ac:dyDescent="0.25">
      <c r="A798" s="311">
        <v>2</v>
      </c>
      <c r="B798" s="147">
        <v>45171</v>
      </c>
      <c r="C798" s="58" t="s">
        <v>100</v>
      </c>
      <c r="D798" s="63" t="s">
        <v>29</v>
      </c>
      <c r="E798" s="59">
        <v>1</v>
      </c>
      <c r="F798" s="59" t="s">
        <v>42</v>
      </c>
      <c r="G798" s="109" t="s">
        <v>120</v>
      </c>
      <c r="H798" s="8">
        <v>117</v>
      </c>
      <c r="I798" s="351">
        <v>94575</v>
      </c>
      <c r="J798" s="350">
        <v>94575</v>
      </c>
      <c r="K798" s="402" t="s">
        <v>771</v>
      </c>
    </row>
    <row r="799" spans="1:12" ht="22.5" customHeight="1" x14ac:dyDescent="0.25">
      <c r="A799" s="311">
        <v>3</v>
      </c>
      <c r="B799" s="147">
        <v>45171</v>
      </c>
      <c r="C799" s="58" t="s">
        <v>766</v>
      </c>
      <c r="D799" s="63" t="s">
        <v>96</v>
      </c>
      <c r="E799" s="59">
        <v>4</v>
      </c>
      <c r="F799" s="59" t="s">
        <v>42</v>
      </c>
      <c r="G799" s="109" t="s">
        <v>120</v>
      </c>
      <c r="H799" s="8">
        <v>117</v>
      </c>
      <c r="I799" s="350">
        <v>10000</v>
      </c>
      <c r="J799" s="350">
        <v>40000</v>
      </c>
      <c r="K799" s="402" t="s">
        <v>771</v>
      </c>
    </row>
    <row r="800" spans="1:12" ht="22.5" customHeight="1" x14ac:dyDescent="0.25">
      <c r="A800" s="311">
        <v>4</v>
      </c>
      <c r="B800" s="147">
        <v>45171</v>
      </c>
      <c r="C800" s="57" t="s">
        <v>543</v>
      </c>
      <c r="D800" s="63" t="s">
        <v>96</v>
      </c>
      <c r="E800" s="59">
        <v>4</v>
      </c>
      <c r="F800" s="142" t="s">
        <v>42</v>
      </c>
      <c r="G800" s="109" t="s">
        <v>120</v>
      </c>
      <c r="H800" s="8">
        <v>117</v>
      </c>
      <c r="I800" s="351">
        <v>3500</v>
      </c>
      <c r="J800" s="350">
        <v>14000</v>
      </c>
      <c r="K800" s="402" t="s">
        <v>771</v>
      </c>
    </row>
    <row r="801" spans="1:12" ht="22.5" customHeight="1" x14ac:dyDescent="0.25">
      <c r="A801" s="311">
        <v>5</v>
      </c>
      <c r="B801" s="147">
        <v>45171</v>
      </c>
      <c r="C801" s="58" t="s">
        <v>56</v>
      </c>
      <c r="D801" s="63" t="s">
        <v>28</v>
      </c>
      <c r="E801" s="100" t="s">
        <v>768</v>
      </c>
      <c r="F801" s="101" t="s">
        <v>41</v>
      </c>
      <c r="G801" s="109" t="s">
        <v>120</v>
      </c>
      <c r="H801" s="8">
        <v>117</v>
      </c>
      <c r="I801" s="353">
        <v>86250</v>
      </c>
      <c r="J801" s="350">
        <v>30187.499999999996</v>
      </c>
      <c r="K801" s="402" t="s">
        <v>771</v>
      </c>
    </row>
    <row r="802" spans="1:12" s="10" customFormat="1" ht="22.5" customHeight="1" x14ac:dyDescent="0.25">
      <c r="A802" s="311">
        <v>6</v>
      </c>
      <c r="B802" s="147">
        <v>45178</v>
      </c>
      <c r="C802" s="58" t="s">
        <v>1027</v>
      </c>
      <c r="D802" s="63" t="s">
        <v>479</v>
      </c>
      <c r="E802" s="59">
        <v>1</v>
      </c>
      <c r="F802" s="59" t="s">
        <v>42</v>
      </c>
      <c r="G802" s="60" t="s">
        <v>120</v>
      </c>
      <c r="H802" s="8">
        <v>117</v>
      </c>
      <c r="I802" s="350">
        <v>75000</v>
      </c>
      <c r="J802" s="350">
        <v>75000</v>
      </c>
      <c r="K802" s="401"/>
      <c r="L802" s="82"/>
    </row>
    <row r="803" spans="1:12" ht="22.5" customHeight="1" x14ac:dyDescent="0.25">
      <c r="A803" s="311">
        <v>7</v>
      </c>
      <c r="B803" s="538">
        <v>45181</v>
      </c>
      <c r="C803" s="446" t="s">
        <v>1905</v>
      </c>
      <c r="D803" s="455" t="s">
        <v>1906</v>
      </c>
      <c r="E803" s="442">
        <v>1</v>
      </c>
      <c r="F803" s="442" t="s">
        <v>44</v>
      </c>
      <c r="G803" s="449" t="s">
        <v>1907</v>
      </c>
      <c r="H803" s="440">
        <v>117</v>
      </c>
      <c r="I803" s="556">
        <v>900000</v>
      </c>
      <c r="J803" s="555">
        <f>E803*I803</f>
        <v>900000</v>
      </c>
      <c r="K803" s="517" t="s">
        <v>1882</v>
      </c>
    </row>
    <row r="804" spans="1:12" ht="22.5" customHeight="1" x14ac:dyDescent="0.25">
      <c r="A804" s="311">
        <v>8</v>
      </c>
      <c r="B804" s="147">
        <v>45185</v>
      </c>
      <c r="C804" s="58" t="s">
        <v>1151</v>
      </c>
      <c r="D804" s="63" t="s">
        <v>1312</v>
      </c>
      <c r="E804" s="59">
        <v>1</v>
      </c>
      <c r="F804" s="59" t="s">
        <v>206</v>
      </c>
      <c r="G804" s="60" t="s">
        <v>120</v>
      </c>
      <c r="H804" s="8">
        <v>117</v>
      </c>
      <c r="I804" s="350">
        <v>1400000</v>
      </c>
      <c r="J804" s="352">
        <v>1400000</v>
      </c>
      <c r="K804" s="404" t="s">
        <v>1309</v>
      </c>
    </row>
    <row r="805" spans="1:12" ht="22.5" customHeight="1" x14ac:dyDescent="0.25">
      <c r="A805" s="311">
        <v>9</v>
      </c>
      <c r="B805" s="639">
        <v>45189</v>
      </c>
      <c r="C805" s="631" t="s">
        <v>2096</v>
      </c>
      <c r="D805" s="632"/>
      <c r="E805" s="633"/>
      <c r="F805" s="633"/>
      <c r="G805" s="633" t="s">
        <v>2283</v>
      </c>
      <c r="H805" s="634">
        <v>117</v>
      </c>
      <c r="I805" s="635">
        <v>15000</v>
      </c>
      <c r="J805" s="638">
        <v>15000</v>
      </c>
      <c r="K805" s="637" t="s">
        <v>2287</v>
      </c>
    </row>
    <row r="806" spans="1:12" ht="22.5" customHeight="1" x14ac:dyDescent="0.25">
      <c r="A806" s="311">
        <v>10</v>
      </c>
      <c r="B806" s="579">
        <v>45190</v>
      </c>
      <c r="C806" s="531" t="s">
        <v>2243</v>
      </c>
      <c r="D806" s="532"/>
      <c r="E806" s="527">
        <v>2</v>
      </c>
      <c r="F806" s="545" t="s">
        <v>42</v>
      </c>
      <c r="G806" s="529" t="s">
        <v>120</v>
      </c>
      <c r="H806" s="533">
        <v>117</v>
      </c>
      <c r="I806" s="572">
        <v>10000</v>
      </c>
      <c r="J806" s="572">
        <f>I806*E806</f>
        <v>20000</v>
      </c>
      <c r="K806" s="578" t="s">
        <v>2250</v>
      </c>
    </row>
    <row r="807" spans="1:12" ht="22.5" customHeight="1" x14ac:dyDescent="0.25">
      <c r="A807" s="311">
        <v>11</v>
      </c>
      <c r="B807" s="538">
        <v>45194</v>
      </c>
      <c r="C807" s="445" t="s">
        <v>1887</v>
      </c>
      <c r="D807" s="456"/>
      <c r="E807" s="442">
        <v>1</v>
      </c>
      <c r="F807" s="442" t="s">
        <v>44</v>
      </c>
      <c r="G807" s="442" t="s">
        <v>1908</v>
      </c>
      <c r="H807" s="440">
        <v>117</v>
      </c>
      <c r="I807" s="556">
        <v>60000</v>
      </c>
      <c r="J807" s="555">
        <f>E807*I807</f>
        <v>60000</v>
      </c>
      <c r="K807" s="517" t="s">
        <v>1882</v>
      </c>
    </row>
    <row r="808" spans="1:12" s="10" customFormat="1" ht="22.5" customHeight="1" x14ac:dyDescent="0.25">
      <c r="A808" s="311">
        <v>12</v>
      </c>
      <c r="B808" s="538">
        <v>45194</v>
      </c>
      <c r="C808" s="445" t="s">
        <v>1909</v>
      </c>
      <c r="D808" s="447"/>
      <c r="E808" s="442">
        <v>1</v>
      </c>
      <c r="F808" s="442" t="s">
        <v>44</v>
      </c>
      <c r="G808" s="442" t="s">
        <v>1908</v>
      </c>
      <c r="H808" s="440">
        <v>117</v>
      </c>
      <c r="I808" s="557">
        <v>477215</v>
      </c>
      <c r="J808" s="555">
        <f>E808*I808</f>
        <v>477215</v>
      </c>
      <c r="K808" s="517" t="s">
        <v>1882</v>
      </c>
      <c r="L808" s="82"/>
    </row>
    <row r="809" spans="1:12" s="10" customFormat="1" ht="22.5" customHeight="1" x14ac:dyDescent="0.25">
      <c r="A809" s="311">
        <v>13</v>
      </c>
      <c r="B809" s="639">
        <v>45195</v>
      </c>
      <c r="C809" s="631" t="s">
        <v>2280</v>
      </c>
      <c r="D809" s="632"/>
      <c r="E809" s="633">
        <v>1</v>
      </c>
      <c r="F809" s="633" t="s">
        <v>39</v>
      </c>
      <c r="G809" s="633" t="s">
        <v>2283</v>
      </c>
      <c r="H809" s="634">
        <v>117</v>
      </c>
      <c r="I809" s="635">
        <f>J809/E809</f>
        <v>25000</v>
      </c>
      <c r="J809" s="638">
        <v>25000</v>
      </c>
      <c r="K809" s="637" t="s">
        <v>2287</v>
      </c>
      <c r="L809" s="82"/>
    </row>
    <row r="810" spans="1:12" s="10" customFormat="1" ht="22.5" customHeight="1" x14ac:dyDescent="0.25">
      <c r="A810" s="311">
        <v>14</v>
      </c>
      <c r="B810" s="639">
        <v>45195</v>
      </c>
      <c r="C810" s="631" t="s">
        <v>2098</v>
      </c>
      <c r="D810" s="632"/>
      <c r="E810" s="633"/>
      <c r="F810" s="633"/>
      <c r="G810" s="633" t="s">
        <v>2283</v>
      </c>
      <c r="H810" s="634">
        <v>117</v>
      </c>
      <c r="I810" s="635">
        <v>10000</v>
      </c>
      <c r="J810" s="638">
        <v>10000</v>
      </c>
      <c r="K810" s="637" t="s">
        <v>2287</v>
      </c>
      <c r="L810" s="82"/>
    </row>
    <row r="811" spans="1:12" s="10" customFormat="1" ht="22.5" customHeight="1" x14ac:dyDescent="0.25">
      <c r="A811" s="311">
        <v>15</v>
      </c>
      <c r="B811" s="147">
        <v>45196</v>
      </c>
      <c r="C811" s="58" t="s">
        <v>128</v>
      </c>
      <c r="D811" s="63" t="s">
        <v>1467</v>
      </c>
      <c r="E811" s="59">
        <v>1</v>
      </c>
      <c r="F811" s="59" t="s">
        <v>206</v>
      </c>
      <c r="G811" s="60" t="s">
        <v>1635</v>
      </c>
      <c r="H811" s="8">
        <v>117</v>
      </c>
      <c r="I811" s="350">
        <v>2175000</v>
      </c>
      <c r="J811" s="350">
        <v>2175000</v>
      </c>
      <c r="K811" s="404" t="s">
        <v>1624</v>
      </c>
      <c r="L811" s="82"/>
    </row>
    <row r="812" spans="1:12" s="10" customFormat="1" ht="22.5" customHeight="1" x14ac:dyDescent="0.25">
      <c r="A812" s="311">
        <v>16</v>
      </c>
      <c r="B812" s="147">
        <v>45196</v>
      </c>
      <c r="C812" s="58" t="s">
        <v>128</v>
      </c>
      <c r="D812" s="63" t="s">
        <v>1467</v>
      </c>
      <c r="E812" s="59">
        <v>1</v>
      </c>
      <c r="F812" s="59" t="s">
        <v>206</v>
      </c>
      <c r="G812" s="60" t="s">
        <v>1635</v>
      </c>
      <c r="H812" s="8">
        <v>117</v>
      </c>
      <c r="I812" s="350">
        <v>2175000</v>
      </c>
      <c r="J812" s="350">
        <v>2175000</v>
      </c>
      <c r="K812" s="404" t="s">
        <v>1624</v>
      </c>
      <c r="L812" s="82"/>
    </row>
    <row r="813" spans="1:12" s="10" customFormat="1" ht="22.5" customHeight="1" x14ac:dyDescent="0.25">
      <c r="A813" s="311">
        <v>17</v>
      </c>
      <c r="B813" s="639">
        <v>45198</v>
      </c>
      <c r="C813" s="631" t="s">
        <v>2096</v>
      </c>
      <c r="D813" s="632"/>
      <c r="E813" s="633">
        <v>4</v>
      </c>
      <c r="F813" s="633" t="s">
        <v>39</v>
      </c>
      <c r="G813" s="633" t="s">
        <v>2283</v>
      </c>
      <c r="H813" s="634">
        <v>117</v>
      </c>
      <c r="I813" s="635">
        <f>J813/E813</f>
        <v>15000</v>
      </c>
      <c r="J813" s="638">
        <v>60000</v>
      </c>
      <c r="K813" s="637" t="s">
        <v>2287</v>
      </c>
      <c r="L813" s="82"/>
    </row>
    <row r="814" spans="1:12" s="10" customFormat="1" ht="22.5" customHeight="1" x14ac:dyDescent="0.25">
      <c r="A814" s="311">
        <v>18</v>
      </c>
      <c r="B814" s="639">
        <v>45198</v>
      </c>
      <c r="C814" s="631" t="s">
        <v>2098</v>
      </c>
      <c r="D814" s="632"/>
      <c r="E814" s="633">
        <v>2</v>
      </c>
      <c r="F814" s="633" t="s">
        <v>39</v>
      </c>
      <c r="G814" s="633" t="s">
        <v>2283</v>
      </c>
      <c r="H814" s="634">
        <v>117</v>
      </c>
      <c r="I814" s="635">
        <f>J814/E814</f>
        <v>17500</v>
      </c>
      <c r="J814" s="638">
        <v>35000</v>
      </c>
      <c r="K814" s="637" t="s">
        <v>2287</v>
      </c>
      <c r="L814" s="82"/>
    </row>
    <row r="815" spans="1:12" s="10" customFormat="1" ht="22.5" customHeight="1" x14ac:dyDescent="0.25">
      <c r="A815" s="378"/>
      <c r="B815" s="539"/>
      <c r="C815" s="387"/>
      <c r="D815" s="387"/>
      <c r="E815" s="381"/>
      <c r="F815" s="395"/>
      <c r="G815" s="391"/>
      <c r="H815" s="393"/>
      <c r="I815" s="554"/>
      <c r="J815" s="563"/>
      <c r="K815" s="385">
        <f>SUM(J797:J814)</f>
        <v>7894877.5</v>
      </c>
      <c r="L815" s="82"/>
    </row>
    <row r="816" spans="1:12" s="10" customFormat="1" ht="22.5" customHeight="1" x14ac:dyDescent="0.25">
      <c r="A816" s="311">
        <v>1</v>
      </c>
      <c r="B816" s="147">
        <v>45194</v>
      </c>
      <c r="C816" s="58" t="s">
        <v>1531</v>
      </c>
      <c r="D816" s="63" t="s">
        <v>55</v>
      </c>
      <c r="E816" s="59">
        <v>14.7</v>
      </c>
      <c r="F816" s="59" t="s">
        <v>101</v>
      </c>
      <c r="G816" s="109" t="s">
        <v>1532</v>
      </c>
      <c r="H816" s="8">
        <v>118</v>
      </c>
      <c r="I816" s="350">
        <v>6800</v>
      </c>
      <c r="J816" s="350">
        <v>100000</v>
      </c>
      <c r="K816" s="402"/>
      <c r="L816" s="82"/>
    </row>
    <row r="817" spans="1:12" s="10" customFormat="1" ht="22.5" customHeight="1" x14ac:dyDescent="0.25">
      <c r="A817" s="311">
        <v>2</v>
      </c>
      <c r="B817" s="147">
        <v>45194</v>
      </c>
      <c r="C817" s="58" t="s">
        <v>1533</v>
      </c>
      <c r="D817" s="63" t="s">
        <v>55</v>
      </c>
      <c r="E817" s="59">
        <v>2</v>
      </c>
      <c r="F817" s="59" t="s">
        <v>104</v>
      </c>
      <c r="G817" s="109" t="s">
        <v>1532</v>
      </c>
      <c r="H817" s="8">
        <v>118</v>
      </c>
      <c r="I817" s="350">
        <v>15000</v>
      </c>
      <c r="J817" s="350">
        <v>30000</v>
      </c>
      <c r="K817" s="402"/>
      <c r="L817" s="82"/>
    </row>
    <row r="818" spans="1:12" s="10" customFormat="1" ht="22.5" customHeight="1" x14ac:dyDescent="0.25">
      <c r="A818" s="311">
        <v>3</v>
      </c>
      <c r="B818" s="147">
        <v>45194</v>
      </c>
      <c r="C818" s="58" t="s">
        <v>1548</v>
      </c>
      <c r="D818" s="89" t="s">
        <v>53</v>
      </c>
      <c r="E818" s="59">
        <v>1</v>
      </c>
      <c r="F818" s="174" t="s">
        <v>42</v>
      </c>
      <c r="G818" s="60" t="s">
        <v>483</v>
      </c>
      <c r="H818" s="8">
        <v>118</v>
      </c>
      <c r="I818" s="350">
        <v>1100000</v>
      </c>
      <c r="J818" s="350">
        <v>1100000</v>
      </c>
      <c r="K818" s="404" t="s">
        <v>1549</v>
      </c>
      <c r="L818" s="82"/>
    </row>
    <row r="819" spans="1:12" s="10" customFormat="1" ht="22.5" customHeight="1" x14ac:dyDescent="0.25">
      <c r="A819" s="311">
        <v>4</v>
      </c>
      <c r="B819" s="147">
        <v>45194</v>
      </c>
      <c r="C819" s="58" t="s">
        <v>40</v>
      </c>
      <c r="D819" s="63" t="s">
        <v>75</v>
      </c>
      <c r="E819" s="59">
        <v>1</v>
      </c>
      <c r="F819" s="59" t="s">
        <v>42</v>
      </c>
      <c r="G819" s="60" t="s">
        <v>483</v>
      </c>
      <c r="H819" s="8">
        <v>118</v>
      </c>
      <c r="I819" s="350">
        <v>188000</v>
      </c>
      <c r="J819" s="350">
        <v>188000</v>
      </c>
      <c r="K819" s="404" t="s">
        <v>1549</v>
      </c>
      <c r="L819" s="82"/>
    </row>
    <row r="820" spans="1:12" s="10" customFormat="1" ht="22.5" customHeight="1" x14ac:dyDescent="0.25">
      <c r="A820" s="311">
        <v>5</v>
      </c>
      <c r="B820" s="147">
        <v>45194</v>
      </c>
      <c r="C820" s="58" t="s">
        <v>92</v>
      </c>
      <c r="D820" s="63" t="s">
        <v>99</v>
      </c>
      <c r="E820" s="59">
        <v>1</v>
      </c>
      <c r="F820" s="59" t="s">
        <v>42</v>
      </c>
      <c r="G820" s="60" t="s">
        <v>483</v>
      </c>
      <c r="H820" s="8">
        <v>118</v>
      </c>
      <c r="I820" s="350">
        <v>186000</v>
      </c>
      <c r="J820" s="350">
        <v>186000</v>
      </c>
      <c r="K820" s="404" t="s">
        <v>1549</v>
      </c>
      <c r="L820" s="82"/>
    </row>
    <row r="821" spans="1:12" s="10" customFormat="1" ht="22.5" customHeight="1" x14ac:dyDescent="0.25">
      <c r="A821" s="311">
        <v>6</v>
      </c>
      <c r="B821" s="147">
        <v>45194</v>
      </c>
      <c r="C821" s="58" t="s">
        <v>676</v>
      </c>
      <c r="D821" s="63" t="s">
        <v>149</v>
      </c>
      <c r="E821" s="59">
        <v>1</v>
      </c>
      <c r="F821" s="59" t="s">
        <v>42</v>
      </c>
      <c r="G821" s="60" t="s">
        <v>483</v>
      </c>
      <c r="H821" s="8">
        <v>118</v>
      </c>
      <c r="I821" s="350">
        <v>31500</v>
      </c>
      <c r="J821" s="350">
        <v>31500</v>
      </c>
      <c r="K821" s="404" t="s">
        <v>1549</v>
      </c>
      <c r="L821" s="82"/>
    </row>
    <row r="822" spans="1:12" s="10" customFormat="1" ht="22.5" customHeight="1" x14ac:dyDescent="0.25">
      <c r="A822" s="311">
        <v>7</v>
      </c>
      <c r="B822" s="147">
        <v>45194</v>
      </c>
      <c r="C822" s="58" t="s">
        <v>586</v>
      </c>
      <c r="D822" s="63" t="s">
        <v>27</v>
      </c>
      <c r="E822" s="59">
        <v>1</v>
      </c>
      <c r="F822" s="59" t="s">
        <v>42</v>
      </c>
      <c r="G822" s="60" t="s">
        <v>483</v>
      </c>
      <c r="H822" s="8">
        <v>118</v>
      </c>
      <c r="I822" s="350">
        <v>43500</v>
      </c>
      <c r="J822" s="350">
        <v>43500</v>
      </c>
      <c r="K822" s="404" t="s">
        <v>1549</v>
      </c>
      <c r="L822" s="82"/>
    </row>
    <row r="823" spans="1:12" s="10" customFormat="1" ht="22.5" customHeight="1" x14ac:dyDescent="0.25">
      <c r="A823" s="311">
        <v>8</v>
      </c>
      <c r="B823" s="147">
        <v>45194</v>
      </c>
      <c r="C823" s="58" t="s">
        <v>170</v>
      </c>
      <c r="D823" s="63" t="s">
        <v>73</v>
      </c>
      <c r="E823" s="8">
        <v>1</v>
      </c>
      <c r="F823" s="59" t="s">
        <v>42</v>
      </c>
      <c r="G823" s="60" t="s">
        <v>483</v>
      </c>
      <c r="H823" s="8">
        <v>118</v>
      </c>
      <c r="I823" s="351">
        <v>12500</v>
      </c>
      <c r="J823" s="350">
        <v>12500</v>
      </c>
      <c r="K823" s="404" t="s">
        <v>1549</v>
      </c>
      <c r="L823" s="82"/>
    </row>
    <row r="824" spans="1:12" s="10" customFormat="1" ht="22.5" customHeight="1" x14ac:dyDescent="0.25">
      <c r="A824" s="311">
        <v>9</v>
      </c>
      <c r="B824" s="147">
        <v>45194</v>
      </c>
      <c r="C824" s="57" t="s">
        <v>1817</v>
      </c>
      <c r="D824" s="63" t="s">
        <v>38</v>
      </c>
      <c r="E824" s="59">
        <v>6</v>
      </c>
      <c r="F824" s="59" t="s">
        <v>41</v>
      </c>
      <c r="G824" s="60" t="s">
        <v>483</v>
      </c>
      <c r="H824" s="8">
        <v>118</v>
      </c>
      <c r="I824" s="350">
        <v>40000</v>
      </c>
      <c r="J824" s="350">
        <v>240000</v>
      </c>
      <c r="K824" s="404" t="s">
        <v>1549</v>
      </c>
      <c r="L824" s="82"/>
    </row>
    <row r="825" spans="1:12" s="10" customFormat="1" ht="22.5" customHeight="1" x14ac:dyDescent="0.25">
      <c r="A825" s="524"/>
      <c r="B825" s="539"/>
      <c r="C825" s="387"/>
      <c r="D825" s="387"/>
      <c r="E825" s="381"/>
      <c r="F825" s="395"/>
      <c r="G825" s="391"/>
      <c r="H825" s="393"/>
      <c r="I825" s="554"/>
      <c r="J825" s="563"/>
      <c r="K825" s="385">
        <f>SUM(J816:J824)</f>
        <v>1931500</v>
      </c>
      <c r="L825" s="82"/>
    </row>
    <row r="826" spans="1:12" s="10" customFormat="1" ht="22.5" customHeight="1" x14ac:dyDescent="0.25">
      <c r="A826" s="311">
        <v>1</v>
      </c>
      <c r="B826" s="147">
        <v>45171</v>
      </c>
      <c r="C826" s="58" t="s">
        <v>766</v>
      </c>
      <c r="D826" s="63" t="s">
        <v>96</v>
      </c>
      <c r="E826" s="59">
        <v>4</v>
      </c>
      <c r="F826" s="59" t="s">
        <v>42</v>
      </c>
      <c r="G826" s="109" t="s">
        <v>106</v>
      </c>
      <c r="H826" s="8">
        <v>119</v>
      </c>
      <c r="I826" s="350">
        <v>10000</v>
      </c>
      <c r="J826" s="350">
        <v>40000</v>
      </c>
      <c r="K826" s="402" t="s">
        <v>773</v>
      </c>
      <c r="L826" s="82"/>
    </row>
    <row r="827" spans="1:12" ht="22.5" customHeight="1" x14ac:dyDescent="0.25">
      <c r="A827" s="311">
        <v>2</v>
      </c>
      <c r="B827" s="147">
        <v>45171</v>
      </c>
      <c r="C827" s="57" t="s">
        <v>543</v>
      </c>
      <c r="D827" s="63" t="s">
        <v>96</v>
      </c>
      <c r="E827" s="59">
        <v>4</v>
      </c>
      <c r="F827" s="142" t="s">
        <v>42</v>
      </c>
      <c r="G827" s="109" t="s">
        <v>106</v>
      </c>
      <c r="H827" s="8">
        <v>119</v>
      </c>
      <c r="I827" s="351">
        <v>3500</v>
      </c>
      <c r="J827" s="350">
        <v>14000</v>
      </c>
      <c r="K827" s="402" t="s">
        <v>773</v>
      </c>
    </row>
    <row r="828" spans="1:12" ht="22.5" customHeight="1" x14ac:dyDescent="0.25">
      <c r="A828" s="311">
        <v>3</v>
      </c>
      <c r="B828" s="147">
        <v>45171</v>
      </c>
      <c r="C828" s="58" t="s">
        <v>56</v>
      </c>
      <c r="D828" s="63" t="s">
        <v>28</v>
      </c>
      <c r="E828" s="100" t="s">
        <v>774</v>
      </c>
      <c r="F828" s="101" t="s">
        <v>41</v>
      </c>
      <c r="G828" s="109" t="s">
        <v>106</v>
      </c>
      <c r="H828" s="8">
        <v>119</v>
      </c>
      <c r="I828" s="353">
        <v>86250</v>
      </c>
      <c r="J828" s="350">
        <v>25875</v>
      </c>
      <c r="K828" s="402" t="s">
        <v>773</v>
      </c>
    </row>
    <row r="829" spans="1:12" ht="22.5" customHeight="1" x14ac:dyDescent="0.25">
      <c r="A829" s="311">
        <v>4</v>
      </c>
      <c r="B829" s="147">
        <v>45171</v>
      </c>
      <c r="C829" s="58" t="s">
        <v>58</v>
      </c>
      <c r="D829" s="63" t="s">
        <v>59</v>
      </c>
      <c r="E829" s="59">
        <v>1</v>
      </c>
      <c r="F829" s="59" t="s">
        <v>41</v>
      </c>
      <c r="G829" s="109" t="s">
        <v>106</v>
      </c>
      <c r="H829" s="8">
        <v>119</v>
      </c>
      <c r="I829" s="351">
        <v>29000</v>
      </c>
      <c r="J829" s="350">
        <v>29000</v>
      </c>
      <c r="K829" s="402" t="s">
        <v>773</v>
      </c>
    </row>
    <row r="830" spans="1:12" ht="22.5" customHeight="1" x14ac:dyDescent="0.25">
      <c r="A830" s="311">
        <v>5</v>
      </c>
      <c r="B830" s="147">
        <v>45171</v>
      </c>
      <c r="C830" s="58" t="s">
        <v>775</v>
      </c>
      <c r="D830" s="63" t="s">
        <v>96</v>
      </c>
      <c r="E830" s="59">
        <v>1</v>
      </c>
      <c r="F830" s="59" t="s">
        <v>43</v>
      </c>
      <c r="G830" s="109" t="s">
        <v>106</v>
      </c>
      <c r="H830" s="8">
        <v>119</v>
      </c>
      <c r="I830" s="350">
        <v>500000</v>
      </c>
      <c r="J830" s="350">
        <v>500000</v>
      </c>
      <c r="K830" s="402" t="s">
        <v>773</v>
      </c>
    </row>
    <row r="831" spans="1:12" ht="22.5" customHeight="1" x14ac:dyDescent="0.25">
      <c r="A831" s="311">
        <v>6</v>
      </c>
      <c r="B831" s="547">
        <v>45173</v>
      </c>
      <c r="C831" s="548" t="s">
        <v>2190</v>
      </c>
      <c r="D831" s="549"/>
      <c r="E831" s="550"/>
      <c r="F831" s="550"/>
      <c r="G831" s="550" t="s">
        <v>2134</v>
      </c>
      <c r="H831" s="551">
        <v>119</v>
      </c>
      <c r="I831" s="552">
        <v>150000</v>
      </c>
      <c r="J831" s="570">
        <v>150000</v>
      </c>
      <c r="K831" s="553" t="s">
        <v>510</v>
      </c>
    </row>
    <row r="832" spans="1:12" ht="22.5" customHeight="1" x14ac:dyDescent="0.25">
      <c r="A832" s="311">
        <v>7</v>
      </c>
      <c r="B832" s="147">
        <v>45176</v>
      </c>
      <c r="C832" s="57" t="s">
        <v>981</v>
      </c>
      <c r="D832" s="63" t="s">
        <v>50</v>
      </c>
      <c r="E832" s="101" t="s">
        <v>110</v>
      </c>
      <c r="F832" s="174" t="s">
        <v>42</v>
      </c>
      <c r="G832" s="109" t="s">
        <v>106</v>
      </c>
      <c r="H832" s="8">
        <v>119</v>
      </c>
      <c r="I832" s="350">
        <v>57500</v>
      </c>
      <c r="J832" s="350">
        <v>115000</v>
      </c>
      <c r="K832" s="401" t="s">
        <v>982</v>
      </c>
    </row>
    <row r="833" spans="1:12" s="10" customFormat="1" ht="22.5" customHeight="1" x14ac:dyDescent="0.25">
      <c r="A833" s="311">
        <v>8</v>
      </c>
      <c r="B833" s="147">
        <v>45176</v>
      </c>
      <c r="C833" s="58" t="s">
        <v>983</v>
      </c>
      <c r="D833" s="63" t="s">
        <v>984</v>
      </c>
      <c r="E833" s="59">
        <v>1</v>
      </c>
      <c r="F833" s="59" t="s">
        <v>42</v>
      </c>
      <c r="G833" s="109" t="s">
        <v>106</v>
      </c>
      <c r="H833" s="8">
        <v>119</v>
      </c>
      <c r="I833" s="350">
        <v>750000</v>
      </c>
      <c r="J833" s="350">
        <v>750000</v>
      </c>
      <c r="K833" s="401" t="s">
        <v>985</v>
      </c>
      <c r="L833" s="82"/>
    </row>
    <row r="834" spans="1:12" s="10" customFormat="1" ht="22.5" customHeight="1" x14ac:dyDescent="0.25">
      <c r="A834" s="311">
        <v>9</v>
      </c>
      <c r="B834" s="147">
        <v>45176</v>
      </c>
      <c r="C834" s="58" t="s">
        <v>154</v>
      </c>
      <c r="D834" s="63" t="s">
        <v>595</v>
      </c>
      <c r="E834" s="59">
        <v>1</v>
      </c>
      <c r="F834" s="59" t="s">
        <v>42</v>
      </c>
      <c r="G834" s="109" t="s">
        <v>106</v>
      </c>
      <c r="H834" s="8">
        <v>119</v>
      </c>
      <c r="I834" s="350">
        <v>40000</v>
      </c>
      <c r="J834" s="350">
        <v>40000</v>
      </c>
      <c r="K834" s="401" t="s">
        <v>985</v>
      </c>
      <c r="L834" s="82"/>
    </row>
    <row r="835" spans="1:12" s="10" customFormat="1" ht="22.5" customHeight="1" x14ac:dyDescent="0.25">
      <c r="A835" s="311">
        <v>10</v>
      </c>
      <c r="B835" s="147">
        <v>45176</v>
      </c>
      <c r="C835" s="58" t="s">
        <v>986</v>
      </c>
      <c r="D835" s="63" t="s">
        <v>595</v>
      </c>
      <c r="E835" s="59">
        <v>1</v>
      </c>
      <c r="F835" s="59" t="s">
        <v>42</v>
      </c>
      <c r="G835" s="109" t="s">
        <v>106</v>
      </c>
      <c r="H835" s="8">
        <v>119</v>
      </c>
      <c r="I835" s="350">
        <v>160000</v>
      </c>
      <c r="J835" s="350">
        <v>160000</v>
      </c>
      <c r="K835" s="401" t="s">
        <v>985</v>
      </c>
      <c r="L835" s="82"/>
    </row>
    <row r="836" spans="1:12" ht="22.5" customHeight="1" x14ac:dyDescent="0.25">
      <c r="A836" s="311">
        <v>11</v>
      </c>
      <c r="B836" s="147">
        <v>45176</v>
      </c>
      <c r="C836" s="58" t="s">
        <v>987</v>
      </c>
      <c r="D836" s="63" t="s">
        <v>595</v>
      </c>
      <c r="E836" s="101" t="s">
        <v>109</v>
      </c>
      <c r="F836" s="101" t="s">
        <v>42</v>
      </c>
      <c r="G836" s="109" t="s">
        <v>106</v>
      </c>
      <c r="H836" s="8">
        <v>119</v>
      </c>
      <c r="I836" s="356">
        <v>15000</v>
      </c>
      <c r="J836" s="350">
        <v>15000</v>
      </c>
      <c r="K836" s="401" t="s">
        <v>985</v>
      </c>
    </row>
    <row r="837" spans="1:12" ht="22.5" customHeight="1" x14ac:dyDescent="0.25">
      <c r="A837" s="311">
        <v>12</v>
      </c>
      <c r="B837" s="147">
        <v>45183</v>
      </c>
      <c r="C837" s="58" t="s">
        <v>1202</v>
      </c>
      <c r="D837" s="63" t="s">
        <v>1203</v>
      </c>
      <c r="E837" s="59">
        <v>1</v>
      </c>
      <c r="F837" s="59" t="s">
        <v>42</v>
      </c>
      <c r="G837" s="109" t="s">
        <v>106</v>
      </c>
      <c r="H837" s="8">
        <v>119</v>
      </c>
      <c r="I837" s="354">
        <v>800000</v>
      </c>
      <c r="J837" s="350">
        <v>800000</v>
      </c>
      <c r="K837" s="402" t="s">
        <v>1204</v>
      </c>
    </row>
    <row r="838" spans="1:12" ht="22.5" customHeight="1" x14ac:dyDescent="0.25">
      <c r="A838" s="311">
        <v>13</v>
      </c>
      <c r="B838" s="147">
        <v>45183</v>
      </c>
      <c r="C838" s="58" t="s">
        <v>1202</v>
      </c>
      <c r="D838" s="63" t="s">
        <v>1205</v>
      </c>
      <c r="E838" s="59">
        <v>1</v>
      </c>
      <c r="F838" s="59" t="s">
        <v>42</v>
      </c>
      <c r="G838" s="109" t="s">
        <v>106</v>
      </c>
      <c r="H838" s="8">
        <v>119</v>
      </c>
      <c r="I838" s="354">
        <v>800000</v>
      </c>
      <c r="J838" s="350">
        <v>800000</v>
      </c>
      <c r="K838" s="402" t="s">
        <v>1204</v>
      </c>
    </row>
    <row r="839" spans="1:12" ht="22.5" customHeight="1" x14ac:dyDescent="0.25">
      <c r="A839" s="311">
        <v>14</v>
      </c>
      <c r="B839" s="147">
        <v>45184</v>
      </c>
      <c r="C839" s="58" t="s">
        <v>460</v>
      </c>
      <c r="D839" s="63" t="s">
        <v>456</v>
      </c>
      <c r="E839" s="59">
        <v>1</v>
      </c>
      <c r="F839" s="59" t="s">
        <v>42</v>
      </c>
      <c r="G839" s="109" t="s">
        <v>106</v>
      </c>
      <c r="H839" s="8">
        <v>119</v>
      </c>
      <c r="I839" s="350">
        <v>550000</v>
      </c>
      <c r="J839" s="350">
        <v>550000</v>
      </c>
      <c r="K839" s="401" t="s">
        <v>1215</v>
      </c>
    </row>
    <row r="840" spans="1:12" ht="22.5" customHeight="1" x14ac:dyDescent="0.25">
      <c r="A840" s="311">
        <v>15</v>
      </c>
      <c r="B840" s="147">
        <v>45187</v>
      </c>
      <c r="C840" s="58" t="s">
        <v>40</v>
      </c>
      <c r="D840" s="63" t="s">
        <v>75</v>
      </c>
      <c r="E840" s="59">
        <v>1</v>
      </c>
      <c r="F840" s="59" t="s">
        <v>42</v>
      </c>
      <c r="G840" s="60" t="s">
        <v>106</v>
      </c>
      <c r="H840" s="8">
        <v>119</v>
      </c>
      <c r="I840" s="350">
        <v>188000</v>
      </c>
      <c r="J840" s="350">
        <v>188000</v>
      </c>
      <c r="K840" s="401" t="s">
        <v>1315</v>
      </c>
    </row>
    <row r="841" spans="1:12" ht="22.5" customHeight="1" x14ac:dyDescent="0.25">
      <c r="A841" s="311">
        <v>16</v>
      </c>
      <c r="B841" s="147">
        <v>45187</v>
      </c>
      <c r="C841" s="58" t="s">
        <v>586</v>
      </c>
      <c r="D841" s="63" t="s">
        <v>27</v>
      </c>
      <c r="E841" s="59">
        <v>1</v>
      </c>
      <c r="F841" s="142" t="s">
        <v>42</v>
      </c>
      <c r="G841" s="60" t="s">
        <v>106</v>
      </c>
      <c r="H841" s="8">
        <v>119</v>
      </c>
      <c r="I841" s="351">
        <v>43500</v>
      </c>
      <c r="J841" s="350">
        <v>43500</v>
      </c>
      <c r="K841" s="401" t="s">
        <v>1315</v>
      </c>
    </row>
    <row r="842" spans="1:12" ht="22.5" customHeight="1" x14ac:dyDescent="0.25">
      <c r="A842" s="311">
        <v>17</v>
      </c>
      <c r="B842" s="147">
        <v>45187</v>
      </c>
      <c r="C842" s="57" t="s">
        <v>1316</v>
      </c>
      <c r="D842" s="63" t="s">
        <v>96</v>
      </c>
      <c r="E842" s="59">
        <v>2</v>
      </c>
      <c r="F842" s="59" t="s">
        <v>42</v>
      </c>
      <c r="G842" s="60" t="s">
        <v>106</v>
      </c>
      <c r="H842" s="8">
        <v>119</v>
      </c>
      <c r="I842" s="350">
        <v>57500</v>
      </c>
      <c r="J842" s="350">
        <v>115000</v>
      </c>
      <c r="K842" s="401" t="s">
        <v>1315</v>
      </c>
    </row>
    <row r="843" spans="1:12" s="10" customFormat="1" ht="22.5" customHeight="1" x14ac:dyDescent="0.25">
      <c r="A843" s="311">
        <v>18</v>
      </c>
      <c r="B843" s="519">
        <v>45189</v>
      </c>
      <c r="C843" s="436" t="s">
        <v>2133</v>
      </c>
      <c r="D843" s="436"/>
      <c r="E843" s="438"/>
      <c r="F843" s="438"/>
      <c r="G843" s="438" t="s">
        <v>2134</v>
      </c>
      <c r="H843" s="520">
        <v>119</v>
      </c>
      <c r="I843" s="521">
        <v>170000</v>
      </c>
      <c r="J843" s="475">
        <v>170000</v>
      </c>
      <c r="K843" s="522" t="s">
        <v>508</v>
      </c>
      <c r="L843" s="82"/>
    </row>
    <row r="844" spans="1:12" s="10" customFormat="1" ht="22.5" customHeight="1" x14ac:dyDescent="0.25">
      <c r="A844" s="311">
        <v>19</v>
      </c>
      <c r="B844" s="519">
        <v>45189</v>
      </c>
      <c r="C844" s="436" t="s">
        <v>2135</v>
      </c>
      <c r="D844" s="436"/>
      <c r="E844" s="438"/>
      <c r="F844" s="438"/>
      <c r="G844" s="438" t="s">
        <v>2134</v>
      </c>
      <c r="H844" s="520">
        <v>119</v>
      </c>
      <c r="I844" s="521">
        <v>125000</v>
      </c>
      <c r="J844" s="475">
        <v>125000</v>
      </c>
      <c r="K844" s="522" t="s">
        <v>508</v>
      </c>
      <c r="L844" s="82"/>
    </row>
    <row r="845" spans="1:12" s="10" customFormat="1" ht="22.5" customHeight="1" x14ac:dyDescent="0.25">
      <c r="A845" s="311">
        <v>20</v>
      </c>
      <c r="B845" s="519">
        <v>45189</v>
      </c>
      <c r="C845" s="436" t="s">
        <v>2136</v>
      </c>
      <c r="D845" s="436"/>
      <c r="E845" s="438"/>
      <c r="F845" s="438"/>
      <c r="G845" s="438" t="s">
        <v>2134</v>
      </c>
      <c r="H845" s="520">
        <v>119</v>
      </c>
      <c r="I845" s="521">
        <v>480000</v>
      </c>
      <c r="J845" s="475">
        <v>480000</v>
      </c>
      <c r="K845" s="522" t="s">
        <v>508</v>
      </c>
      <c r="L845" s="82"/>
    </row>
    <row r="846" spans="1:12" s="10" customFormat="1" ht="22.5" customHeight="1" x14ac:dyDescent="0.25">
      <c r="A846" s="311">
        <v>21</v>
      </c>
      <c r="B846" s="519">
        <v>45189</v>
      </c>
      <c r="C846" s="436" t="s">
        <v>2137</v>
      </c>
      <c r="D846" s="436"/>
      <c r="E846" s="438"/>
      <c r="F846" s="438"/>
      <c r="G846" s="438" t="s">
        <v>2134</v>
      </c>
      <c r="H846" s="520">
        <v>119</v>
      </c>
      <c r="I846" s="521">
        <v>30000</v>
      </c>
      <c r="J846" s="475">
        <v>30000</v>
      </c>
      <c r="K846" s="522" t="s">
        <v>508</v>
      </c>
      <c r="L846" s="82"/>
    </row>
    <row r="847" spans="1:12" s="10" customFormat="1" ht="22.5" customHeight="1" x14ac:dyDescent="0.25">
      <c r="A847" s="311">
        <v>22</v>
      </c>
      <c r="B847" s="519">
        <v>45189</v>
      </c>
      <c r="C847" s="436" t="s">
        <v>2138</v>
      </c>
      <c r="D847" s="436"/>
      <c r="E847" s="438"/>
      <c r="F847" s="438"/>
      <c r="G847" s="438" t="s">
        <v>2134</v>
      </c>
      <c r="H847" s="520">
        <v>119</v>
      </c>
      <c r="I847" s="521">
        <v>80000</v>
      </c>
      <c r="J847" s="475">
        <v>80000</v>
      </c>
      <c r="K847" s="522" t="s">
        <v>508</v>
      </c>
      <c r="L847" s="82"/>
    </row>
    <row r="848" spans="1:12" s="10" customFormat="1" ht="22.5" customHeight="1" x14ac:dyDescent="0.25">
      <c r="A848" s="311">
        <v>23</v>
      </c>
      <c r="B848" s="147">
        <v>45192</v>
      </c>
      <c r="C848" s="57" t="s">
        <v>1498</v>
      </c>
      <c r="D848" s="89" t="s">
        <v>456</v>
      </c>
      <c r="E848" s="59">
        <v>1</v>
      </c>
      <c r="F848" s="174" t="s">
        <v>42</v>
      </c>
      <c r="G848" s="109" t="s">
        <v>106</v>
      </c>
      <c r="H848" s="8">
        <v>119</v>
      </c>
      <c r="I848" s="350">
        <v>175000</v>
      </c>
      <c r="J848" s="350">
        <v>175000</v>
      </c>
      <c r="K848" s="401"/>
      <c r="L848" s="82"/>
    </row>
    <row r="849" spans="1:12" s="10" customFormat="1" ht="22.5" customHeight="1" x14ac:dyDescent="0.25">
      <c r="A849" s="311">
        <v>24</v>
      </c>
      <c r="B849" s="147">
        <v>45192</v>
      </c>
      <c r="C849" s="58" t="s">
        <v>1499</v>
      </c>
      <c r="D849" s="89" t="s">
        <v>456</v>
      </c>
      <c r="E849" s="8">
        <v>1</v>
      </c>
      <c r="F849" s="59" t="s">
        <v>42</v>
      </c>
      <c r="G849" s="109" t="s">
        <v>106</v>
      </c>
      <c r="H849" s="8">
        <v>119</v>
      </c>
      <c r="I849" s="350">
        <v>75000</v>
      </c>
      <c r="J849" s="350">
        <v>75000</v>
      </c>
      <c r="K849" s="401"/>
      <c r="L849" s="82"/>
    </row>
    <row r="850" spans="1:12" s="10" customFormat="1" ht="22.5" customHeight="1" x14ac:dyDescent="0.25">
      <c r="A850" s="311">
        <v>25</v>
      </c>
      <c r="B850" s="147">
        <v>45192</v>
      </c>
      <c r="C850" s="62" t="s">
        <v>1500</v>
      </c>
      <c r="D850" s="89" t="s">
        <v>456</v>
      </c>
      <c r="E850" s="59">
        <v>1</v>
      </c>
      <c r="F850" s="59" t="s">
        <v>42</v>
      </c>
      <c r="G850" s="109" t="s">
        <v>106</v>
      </c>
      <c r="H850" s="8">
        <v>119</v>
      </c>
      <c r="I850" s="350">
        <v>50000</v>
      </c>
      <c r="J850" s="350">
        <v>50000</v>
      </c>
      <c r="K850" s="401"/>
      <c r="L850" s="82"/>
    </row>
    <row r="851" spans="1:12" s="10" customFormat="1" ht="22.5" customHeight="1" x14ac:dyDescent="0.25">
      <c r="A851" s="311">
        <v>26</v>
      </c>
      <c r="B851" s="147">
        <v>45195</v>
      </c>
      <c r="C851" s="57" t="s">
        <v>1311</v>
      </c>
      <c r="D851" s="89" t="s">
        <v>96</v>
      </c>
      <c r="E851" s="59">
        <v>2</v>
      </c>
      <c r="F851" s="59" t="s">
        <v>39</v>
      </c>
      <c r="G851" s="109" t="s">
        <v>106</v>
      </c>
      <c r="H851" s="8">
        <v>119</v>
      </c>
      <c r="I851" s="350">
        <v>57500</v>
      </c>
      <c r="J851" s="350">
        <v>115000</v>
      </c>
      <c r="K851" s="402"/>
      <c r="L851" s="82"/>
    </row>
    <row r="852" spans="1:12" s="10" customFormat="1" ht="22.5" customHeight="1" x14ac:dyDescent="0.25">
      <c r="A852" s="311">
        <v>27</v>
      </c>
      <c r="B852" s="147">
        <v>45195</v>
      </c>
      <c r="C852" s="58" t="s">
        <v>1566</v>
      </c>
      <c r="D852" s="63" t="s">
        <v>96</v>
      </c>
      <c r="E852" s="59">
        <v>1</v>
      </c>
      <c r="F852" s="174" t="s">
        <v>42</v>
      </c>
      <c r="G852" s="109" t="s">
        <v>106</v>
      </c>
      <c r="H852" s="8">
        <v>119</v>
      </c>
      <c r="I852" s="354">
        <v>60000</v>
      </c>
      <c r="J852" s="350">
        <v>60000</v>
      </c>
      <c r="K852" s="402"/>
      <c r="L852" s="82"/>
    </row>
    <row r="853" spans="1:12" s="10" customFormat="1" ht="22.5" customHeight="1" x14ac:dyDescent="0.25">
      <c r="A853" s="378"/>
      <c r="B853" s="539"/>
      <c r="C853" s="387"/>
      <c r="D853" s="387"/>
      <c r="E853" s="381"/>
      <c r="F853" s="395"/>
      <c r="G853" s="391"/>
      <c r="H853" s="393"/>
      <c r="I853" s="554"/>
      <c r="J853" s="563"/>
      <c r="K853" s="385">
        <f>SUM(J826:J852)</f>
        <v>5695375</v>
      </c>
      <c r="L853" s="82"/>
    </row>
    <row r="854" spans="1:12" s="10" customFormat="1" ht="22.5" customHeight="1" x14ac:dyDescent="0.25">
      <c r="A854" s="311">
        <v>1</v>
      </c>
      <c r="B854" s="147">
        <v>45171</v>
      </c>
      <c r="C854" s="58" t="s">
        <v>460</v>
      </c>
      <c r="D854" s="63" t="s">
        <v>491</v>
      </c>
      <c r="E854" s="59">
        <v>1</v>
      </c>
      <c r="F854" s="59" t="s">
        <v>42</v>
      </c>
      <c r="G854" s="109" t="s">
        <v>35</v>
      </c>
      <c r="H854" s="8">
        <v>120</v>
      </c>
      <c r="I854" s="350">
        <v>60000</v>
      </c>
      <c r="J854" s="350">
        <v>60000</v>
      </c>
      <c r="K854" s="402" t="s">
        <v>769</v>
      </c>
      <c r="L854" s="82"/>
    </row>
    <row r="855" spans="1:12" s="10" customFormat="1" ht="22.5" customHeight="1" x14ac:dyDescent="0.25">
      <c r="A855" s="311">
        <v>2</v>
      </c>
      <c r="B855" s="147">
        <v>45171</v>
      </c>
      <c r="C855" s="58" t="s">
        <v>119</v>
      </c>
      <c r="D855" s="63" t="s">
        <v>126</v>
      </c>
      <c r="E855" s="59">
        <v>11</v>
      </c>
      <c r="F855" s="59" t="s">
        <v>42</v>
      </c>
      <c r="G855" s="109" t="s">
        <v>35</v>
      </c>
      <c r="H855" s="8">
        <v>120</v>
      </c>
      <c r="I855" s="350">
        <v>1565</v>
      </c>
      <c r="J855" s="350">
        <v>17215</v>
      </c>
      <c r="K855" s="402" t="s">
        <v>769</v>
      </c>
      <c r="L855" s="82"/>
    </row>
    <row r="856" spans="1:12" ht="22.5" customHeight="1" x14ac:dyDescent="0.25">
      <c r="A856" s="311">
        <v>3</v>
      </c>
      <c r="B856" s="147">
        <v>45171</v>
      </c>
      <c r="C856" s="58" t="s">
        <v>770</v>
      </c>
      <c r="D856" s="63" t="s">
        <v>50</v>
      </c>
      <c r="E856" s="59">
        <v>1</v>
      </c>
      <c r="F856" s="59" t="s">
        <v>42</v>
      </c>
      <c r="G856" s="109" t="s">
        <v>35</v>
      </c>
      <c r="H856" s="8">
        <v>120</v>
      </c>
      <c r="I856" s="350">
        <v>175000</v>
      </c>
      <c r="J856" s="350">
        <v>175000</v>
      </c>
      <c r="K856" s="402" t="s">
        <v>769</v>
      </c>
    </row>
    <row r="857" spans="1:12" ht="22.5" customHeight="1" x14ac:dyDescent="0.25">
      <c r="A857" s="311">
        <v>4</v>
      </c>
      <c r="B857" s="147">
        <v>45171</v>
      </c>
      <c r="C857" s="58" t="s">
        <v>650</v>
      </c>
      <c r="D857" s="63" t="s">
        <v>96</v>
      </c>
      <c r="E857" s="59">
        <v>1</v>
      </c>
      <c r="F857" s="59" t="s">
        <v>42</v>
      </c>
      <c r="G857" s="109" t="s">
        <v>35</v>
      </c>
      <c r="H857" s="8">
        <v>120</v>
      </c>
      <c r="I857" s="350">
        <v>57500</v>
      </c>
      <c r="J857" s="350">
        <v>57500</v>
      </c>
      <c r="K857" s="402" t="s">
        <v>769</v>
      </c>
    </row>
    <row r="858" spans="1:12" ht="22.5" customHeight="1" x14ac:dyDescent="0.25">
      <c r="A858" s="311">
        <v>5</v>
      </c>
      <c r="B858" s="147">
        <v>45171</v>
      </c>
      <c r="C858" s="58" t="s">
        <v>651</v>
      </c>
      <c r="D858" s="63" t="s">
        <v>96</v>
      </c>
      <c r="E858" s="59">
        <v>1</v>
      </c>
      <c r="F858" s="59" t="s">
        <v>42</v>
      </c>
      <c r="G858" s="109" t="s">
        <v>35</v>
      </c>
      <c r="H858" s="8">
        <v>120</v>
      </c>
      <c r="I858" s="350">
        <v>57500</v>
      </c>
      <c r="J858" s="350">
        <v>57500</v>
      </c>
      <c r="K858" s="402" t="s">
        <v>769</v>
      </c>
    </row>
    <row r="859" spans="1:12" ht="22.5" customHeight="1" x14ac:dyDescent="0.25">
      <c r="A859" s="311">
        <v>6</v>
      </c>
      <c r="B859" s="538">
        <v>45173</v>
      </c>
      <c r="C859" s="445" t="s">
        <v>1910</v>
      </c>
      <c r="D859" s="447"/>
      <c r="E859" s="442">
        <v>1</v>
      </c>
      <c r="F859" s="442" t="s">
        <v>44</v>
      </c>
      <c r="G859" s="442" t="s">
        <v>1911</v>
      </c>
      <c r="H859" s="440">
        <v>120</v>
      </c>
      <c r="I859" s="457">
        <v>130000</v>
      </c>
      <c r="J859" s="555">
        <f>E859*I859</f>
        <v>130000</v>
      </c>
      <c r="K859" s="517" t="s">
        <v>1882</v>
      </c>
    </row>
    <row r="860" spans="1:12" ht="22.5" customHeight="1" x14ac:dyDescent="0.25">
      <c r="A860" s="311">
        <v>7</v>
      </c>
      <c r="B860" s="538">
        <v>45174</v>
      </c>
      <c r="C860" s="458" t="s">
        <v>1912</v>
      </c>
      <c r="D860" s="446"/>
      <c r="E860" s="442">
        <v>1</v>
      </c>
      <c r="F860" s="459" t="s">
        <v>44</v>
      </c>
      <c r="G860" s="442" t="s">
        <v>1911</v>
      </c>
      <c r="H860" s="440">
        <v>120</v>
      </c>
      <c r="I860" s="450">
        <v>60000</v>
      </c>
      <c r="J860" s="555">
        <f>E860*I860</f>
        <v>60000</v>
      </c>
      <c r="K860" s="517" t="s">
        <v>1882</v>
      </c>
    </row>
    <row r="861" spans="1:12" ht="22.5" customHeight="1" x14ac:dyDescent="0.25">
      <c r="A861" s="311">
        <v>8</v>
      </c>
      <c r="B861" s="639">
        <v>45194</v>
      </c>
      <c r="C861" s="631" t="s">
        <v>2285</v>
      </c>
      <c r="D861" s="632"/>
      <c r="E861" s="633">
        <v>2</v>
      </c>
      <c r="F861" s="633" t="s">
        <v>39</v>
      </c>
      <c r="G861" s="633" t="s">
        <v>2284</v>
      </c>
      <c r="H861" s="634">
        <v>120</v>
      </c>
      <c r="I861" s="635">
        <f>J861/E861</f>
        <v>15000</v>
      </c>
      <c r="J861" s="638">
        <v>30000</v>
      </c>
      <c r="K861" s="637" t="s">
        <v>2287</v>
      </c>
    </row>
    <row r="862" spans="1:12" ht="22.5" customHeight="1" x14ac:dyDescent="0.25">
      <c r="A862" s="311">
        <v>9</v>
      </c>
      <c r="B862" s="639">
        <v>45194</v>
      </c>
      <c r="C862" s="631" t="s">
        <v>2096</v>
      </c>
      <c r="D862" s="632"/>
      <c r="E862" s="633">
        <v>3</v>
      </c>
      <c r="F862" s="633" t="s">
        <v>39</v>
      </c>
      <c r="G862" s="633" t="s">
        <v>2284</v>
      </c>
      <c r="H862" s="634">
        <v>120</v>
      </c>
      <c r="I862" s="635">
        <f>J862/E862</f>
        <v>10000</v>
      </c>
      <c r="J862" s="638">
        <v>30000</v>
      </c>
      <c r="K862" s="637" t="s">
        <v>2287</v>
      </c>
    </row>
    <row r="863" spans="1:12" ht="22.5" customHeight="1" x14ac:dyDescent="0.25">
      <c r="A863" s="311">
        <v>10</v>
      </c>
      <c r="B863" s="639">
        <v>45194</v>
      </c>
      <c r="C863" s="631" t="s">
        <v>2286</v>
      </c>
      <c r="D863" s="632"/>
      <c r="E863" s="633">
        <v>2</v>
      </c>
      <c r="F863" s="633" t="s">
        <v>39</v>
      </c>
      <c r="G863" s="633" t="s">
        <v>2284</v>
      </c>
      <c r="H863" s="634">
        <v>120</v>
      </c>
      <c r="I863" s="635">
        <f>J863/E863</f>
        <v>7500</v>
      </c>
      <c r="J863" s="638">
        <v>15000</v>
      </c>
      <c r="K863" s="637" t="s">
        <v>2287</v>
      </c>
    </row>
    <row r="864" spans="1:12" ht="22.5" customHeight="1" x14ac:dyDescent="0.25">
      <c r="A864" s="311">
        <v>11</v>
      </c>
      <c r="B864" s="579">
        <v>45195</v>
      </c>
      <c r="C864" s="531" t="s">
        <v>2246</v>
      </c>
      <c r="D864" s="528"/>
      <c r="E864" s="527">
        <v>1</v>
      </c>
      <c r="F864" s="545" t="s">
        <v>42</v>
      </c>
      <c r="G864" s="529" t="s">
        <v>35</v>
      </c>
      <c r="H864" s="533">
        <v>120</v>
      </c>
      <c r="I864" s="572">
        <v>57500</v>
      </c>
      <c r="J864" s="572">
        <f>I864*E864</f>
        <v>57500</v>
      </c>
      <c r="K864" s="578" t="s">
        <v>2250</v>
      </c>
    </row>
    <row r="865" spans="1:14" s="10" customFormat="1" ht="22.5" customHeight="1" x14ac:dyDescent="0.25">
      <c r="A865" s="311">
        <v>12</v>
      </c>
      <c r="B865" s="579">
        <v>45198</v>
      </c>
      <c r="C865" s="531" t="s">
        <v>2247</v>
      </c>
      <c r="D865" s="528"/>
      <c r="E865" s="527">
        <v>1</v>
      </c>
      <c r="F865" s="545" t="s">
        <v>42</v>
      </c>
      <c r="G865" s="529" t="s">
        <v>35</v>
      </c>
      <c r="H865" s="533">
        <v>120</v>
      </c>
      <c r="I865" s="572">
        <v>137000</v>
      </c>
      <c r="J865" s="572">
        <f>I865*E865</f>
        <v>137000</v>
      </c>
      <c r="K865" s="578" t="s">
        <v>2250</v>
      </c>
      <c r="L865" s="82"/>
    </row>
    <row r="866" spans="1:14" s="10" customFormat="1" ht="22.5" customHeight="1" x14ac:dyDescent="0.25">
      <c r="A866" s="311">
        <v>13</v>
      </c>
      <c r="B866" s="579">
        <v>45198</v>
      </c>
      <c r="C866" s="528" t="s">
        <v>2248</v>
      </c>
      <c r="D866" s="532"/>
      <c r="E866" s="527">
        <v>3</v>
      </c>
      <c r="F866" s="545" t="s">
        <v>616</v>
      </c>
      <c r="G866" s="529" t="s">
        <v>35</v>
      </c>
      <c r="H866" s="533">
        <v>120</v>
      </c>
      <c r="I866" s="572">
        <v>8000</v>
      </c>
      <c r="J866" s="572">
        <f>I866*E866</f>
        <v>24000</v>
      </c>
      <c r="K866" s="578" t="s">
        <v>2250</v>
      </c>
      <c r="L866" s="82"/>
    </row>
    <row r="867" spans="1:14" s="10" customFormat="1" ht="22.5" customHeight="1" x14ac:dyDescent="0.25">
      <c r="A867" s="311">
        <v>14</v>
      </c>
      <c r="B867" s="579">
        <v>45198</v>
      </c>
      <c r="C867" s="531" t="s">
        <v>2249</v>
      </c>
      <c r="D867" s="532"/>
      <c r="E867" s="527">
        <v>1</v>
      </c>
      <c r="F867" s="545" t="s">
        <v>42</v>
      </c>
      <c r="G867" s="529" t="s">
        <v>35</v>
      </c>
      <c r="H867" s="533">
        <v>120</v>
      </c>
      <c r="I867" s="572">
        <v>258883</v>
      </c>
      <c r="J867" s="572">
        <f>I867*E867</f>
        <v>258883</v>
      </c>
      <c r="K867" s="578" t="s">
        <v>2250</v>
      </c>
      <c r="L867" s="82"/>
    </row>
    <row r="868" spans="1:14" s="10" customFormat="1" ht="22.5" customHeight="1" x14ac:dyDescent="0.25">
      <c r="A868" s="378"/>
      <c r="B868" s="539"/>
      <c r="C868" s="387"/>
      <c r="D868" s="387"/>
      <c r="E868" s="381"/>
      <c r="F868" s="395"/>
      <c r="G868" s="391"/>
      <c r="H868" s="393"/>
      <c r="I868" s="554"/>
      <c r="J868" s="563"/>
      <c r="K868" s="385">
        <f>SUM(J854:J867)</f>
        <v>1109598</v>
      </c>
      <c r="L868" s="82"/>
    </row>
    <row r="869" spans="1:14" ht="22.5" customHeight="1" x14ac:dyDescent="0.25">
      <c r="A869" s="311">
        <v>1</v>
      </c>
      <c r="B869" s="147">
        <v>45171</v>
      </c>
      <c r="C869" s="58" t="s">
        <v>201</v>
      </c>
      <c r="D869" s="63" t="s">
        <v>798</v>
      </c>
      <c r="E869" s="59">
        <v>1</v>
      </c>
      <c r="F869" s="59" t="s">
        <v>42</v>
      </c>
      <c r="G869" s="60" t="s">
        <v>566</v>
      </c>
      <c r="H869" s="8">
        <v>121</v>
      </c>
      <c r="I869" s="350">
        <v>4200000</v>
      </c>
      <c r="J869" s="350">
        <v>4200000</v>
      </c>
      <c r="K869" s="404" t="s">
        <v>799</v>
      </c>
      <c r="L869" s="2"/>
      <c r="M869" s="2"/>
      <c r="N869" s="2"/>
    </row>
    <row r="870" spans="1:14" ht="22.5" customHeight="1" x14ac:dyDescent="0.25">
      <c r="A870" s="311">
        <v>2</v>
      </c>
      <c r="B870" s="147">
        <v>45171</v>
      </c>
      <c r="C870" s="58" t="s">
        <v>201</v>
      </c>
      <c r="D870" s="63" t="s">
        <v>800</v>
      </c>
      <c r="E870" s="59">
        <v>1</v>
      </c>
      <c r="F870" s="59" t="s">
        <v>42</v>
      </c>
      <c r="G870" s="60" t="s">
        <v>566</v>
      </c>
      <c r="H870" s="8">
        <v>121</v>
      </c>
      <c r="I870" s="350">
        <v>4200000</v>
      </c>
      <c r="J870" s="350">
        <v>4200000</v>
      </c>
      <c r="K870" s="404" t="s">
        <v>799</v>
      </c>
      <c r="L870" s="2"/>
      <c r="M870" s="2"/>
      <c r="N870" s="2"/>
    </row>
    <row r="871" spans="1:14" ht="22.5" customHeight="1" x14ac:dyDescent="0.25">
      <c r="A871" s="311">
        <v>3</v>
      </c>
      <c r="B871" s="147">
        <v>45171</v>
      </c>
      <c r="C871" s="57" t="s">
        <v>542</v>
      </c>
      <c r="D871" s="63" t="s">
        <v>113</v>
      </c>
      <c r="E871" s="59">
        <v>2</v>
      </c>
      <c r="F871" s="59" t="s">
        <v>42</v>
      </c>
      <c r="G871" s="60" t="s">
        <v>630</v>
      </c>
      <c r="H871" s="8">
        <v>121</v>
      </c>
      <c r="I871" s="350">
        <v>269000</v>
      </c>
      <c r="J871" s="350">
        <v>538000</v>
      </c>
      <c r="K871" s="404" t="s">
        <v>799</v>
      </c>
      <c r="L871" s="2"/>
      <c r="M871" s="2"/>
      <c r="N871" s="2"/>
    </row>
    <row r="872" spans="1:14" ht="22.5" customHeight="1" x14ac:dyDescent="0.25">
      <c r="A872" s="311">
        <v>4</v>
      </c>
      <c r="B872" s="547">
        <v>45176</v>
      </c>
      <c r="C872" s="548" t="s">
        <v>2182</v>
      </c>
      <c r="D872" s="549"/>
      <c r="E872" s="550"/>
      <c r="F872" s="550"/>
      <c r="G872" s="550" t="s">
        <v>2183</v>
      </c>
      <c r="H872" s="551">
        <v>121</v>
      </c>
      <c r="I872" s="552">
        <v>35000</v>
      </c>
      <c r="J872" s="570">
        <v>35000</v>
      </c>
      <c r="K872" s="553" t="s">
        <v>510</v>
      </c>
    </row>
    <row r="873" spans="1:14" ht="22.5" customHeight="1" x14ac:dyDescent="0.25">
      <c r="A873" s="311">
        <v>5</v>
      </c>
      <c r="B873" s="547">
        <v>45176</v>
      </c>
      <c r="C873" s="548" t="s">
        <v>2184</v>
      </c>
      <c r="D873" s="549"/>
      <c r="E873" s="550"/>
      <c r="F873" s="550"/>
      <c r="G873" s="550" t="s">
        <v>2183</v>
      </c>
      <c r="H873" s="551">
        <v>121</v>
      </c>
      <c r="I873" s="552">
        <v>30000</v>
      </c>
      <c r="J873" s="570">
        <v>30000</v>
      </c>
      <c r="K873" s="553" t="s">
        <v>510</v>
      </c>
    </row>
    <row r="874" spans="1:14" ht="22.5" customHeight="1" x14ac:dyDescent="0.25">
      <c r="A874" s="311">
        <v>6</v>
      </c>
      <c r="B874" s="147">
        <v>45180</v>
      </c>
      <c r="C874" s="58" t="s">
        <v>48</v>
      </c>
      <c r="D874" s="63" t="s">
        <v>20</v>
      </c>
      <c r="E874" s="59">
        <v>16</v>
      </c>
      <c r="F874" s="59" t="s">
        <v>41</v>
      </c>
      <c r="G874" s="60" t="s">
        <v>566</v>
      </c>
      <c r="H874" s="8">
        <v>121</v>
      </c>
      <c r="I874" s="350">
        <v>32100</v>
      </c>
      <c r="J874" s="350">
        <v>513600</v>
      </c>
      <c r="K874" s="401" t="s">
        <v>1065</v>
      </c>
      <c r="L874" s="2"/>
      <c r="M874" s="2"/>
      <c r="N874" s="2"/>
    </row>
    <row r="875" spans="1:14" ht="22.5" customHeight="1" x14ac:dyDescent="0.25">
      <c r="A875" s="311">
        <v>7</v>
      </c>
      <c r="B875" s="147">
        <v>45180</v>
      </c>
      <c r="C875" s="58" t="s">
        <v>524</v>
      </c>
      <c r="D875" s="89" t="s">
        <v>523</v>
      </c>
      <c r="E875" s="59">
        <v>1</v>
      </c>
      <c r="F875" s="142" t="s">
        <v>42</v>
      </c>
      <c r="G875" s="60" t="s">
        <v>566</v>
      </c>
      <c r="H875" s="8">
        <v>121</v>
      </c>
      <c r="I875" s="350">
        <v>100000</v>
      </c>
      <c r="J875" s="350">
        <v>100000</v>
      </c>
      <c r="K875" s="401" t="s">
        <v>1065</v>
      </c>
      <c r="L875" s="2"/>
      <c r="M875" s="2"/>
      <c r="N875" s="2"/>
    </row>
    <row r="876" spans="1:14" ht="22.5" customHeight="1" x14ac:dyDescent="0.25">
      <c r="A876" s="311">
        <v>8</v>
      </c>
      <c r="B876" s="147">
        <v>45180</v>
      </c>
      <c r="C876" s="58" t="s">
        <v>76</v>
      </c>
      <c r="D876" s="63" t="s">
        <v>66</v>
      </c>
      <c r="E876" s="59">
        <v>1</v>
      </c>
      <c r="F876" s="59" t="s">
        <v>42</v>
      </c>
      <c r="G876" s="60" t="s">
        <v>566</v>
      </c>
      <c r="H876" s="8">
        <v>121</v>
      </c>
      <c r="I876" s="350">
        <v>39000</v>
      </c>
      <c r="J876" s="350">
        <v>39000</v>
      </c>
      <c r="K876" s="401" t="s">
        <v>1065</v>
      </c>
    </row>
    <row r="877" spans="1:14" ht="22.5" customHeight="1" x14ac:dyDescent="0.25">
      <c r="A877" s="311">
        <v>9</v>
      </c>
      <c r="B877" s="147">
        <v>45180</v>
      </c>
      <c r="C877" s="57" t="s">
        <v>64</v>
      </c>
      <c r="D877" s="63" t="s">
        <v>152</v>
      </c>
      <c r="E877" s="59">
        <v>1.5</v>
      </c>
      <c r="F877" s="59" t="s">
        <v>41</v>
      </c>
      <c r="G877" s="60" t="s">
        <v>566</v>
      </c>
      <c r="H877" s="8">
        <v>121</v>
      </c>
      <c r="I877" s="350">
        <v>38000</v>
      </c>
      <c r="J877" s="350">
        <v>57000</v>
      </c>
      <c r="K877" s="401" t="s">
        <v>1065</v>
      </c>
      <c r="L877" s="2"/>
      <c r="M877" s="144"/>
      <c r="N877" s="2"/>
    </row>
    <row r="878" spans="1:14" ht="22.5" customHeight="1" x14ac:dyDescent="0.25">
      <c r="A878" s="311">
        <v>10</v>
      </c>
      <c r="B878" s="147">
        <v>45180</v>
      </c>
      <c r="C878" s="57" t="s">
        <v>1817</v>
      </c>
      <c r="D878" s="63" t="s">
        <v>38</v>
      </c>
      <c r="E878" s="59">
        <v>3</v>
      </c>
      <c r="F878" s="59" t="s">
        <v>41</v>
      </c>
      <c r="G878" s="60" t="s">
        <v>566</v>
      </c>
      <c r="H878" s="8">
        <v>121</v>
      </c>
      <c r="I878" s="350">
        <v>40000</v>
      </c>
      <c r="J878" s="350">
        <v>120000</v>
      </c>
      <c r="K878" s="401" t="s">
        <v>1065</v>
      </c>
      <c r="L878" s="2"/>
      <c r="M878" s="2"/>
      <c r="N878" s="2"/>
    </row>
    <row r="879" spans="1:14" ht="22.5" customHeight="1" x14ac:dyDescent="0.25">
      <c r="A879" s="311">
        <v>11</v>
      </c>
      <c r="B879" s="147">
        <v>45180</v>
      </c>
      <c r="C879" s="58" t="s">
        <v>1046</v>
      </c>
      <c r="D879" s="89" t="s">
        <v>96</v>
      </c>
      <c r="E879" s="59">
        <v>1</v>
      </c>
      <c r="F879" s="59" t="s">
        <v>42</v>
      </c>
      <c r="G879" s="60" t="s">
        <v>566</v>
      </c>
      <c r="H879" s="8">
        <v>121</v>
      </c>
      <c r="I879" s="350">
        <v>210000</v>
      </c>
      <c r="J879" s="350">
        <v>210000</v>
      </c>
      <c r="K879" s="401" t="s">
        <v>1065</v>
      </c>
      <c r="L879" s="2"/>
      <c r="M879" s="2"/>
      <c r="N879" s="2"/>
    </row>
    <row r="880" spans="1:14" s="10" customFormat="1" ht="22.5" customHeight="1" x14ac:dyDescent="0.25">
      <c r="A880" s="311">
        <v>12</v>
      </c>
      <c r="B880" s="147">
        <v>45180</v>
      </c>
      <c r="C880" s="58" t="s">
        <v>860</v>
      </c>
      <c r="D880" s="89" t="s">
        <v>96</v>
      </c>
      <c r="E880" s="59">
        <v>1</v>
      </c>
      <c r="F880" s="142" t="s">
        <v>42</v>
      </c>
      <c r="G880" s="60" t="s">
        <v>566</v>
      </c>
      <c r="H880" s="8">
        <v>121</v>
      </c>
      <c r="I880" s="350">
        <v>20000</v>
      </c>
      <c r="J880" s="350">
        <v>20000</v>
      </c>
      <c r="K880" s="401" t="s">
        <v>1065</v>
      </c>
      <c r="L880" s="82"/>
    </row>
    <row r="881" spans="1:14" ht="22.5" customHeight="1" x14ac:dyDescent="0.25">
      <c r="A881" s="311">
        <v>13</v>
      </c>
      <c r="B881" s="147">
        <v>45180</v>
      </c>
      <c r="C881" s="61" t="s">
        <v>1066</v>
      </c>
      <c r="D881" s="198" t="s">
        <v>50</v>
      </c>
      <c r="E881" s="8">
        <v>1</v>
      </c>
      <c r="F881" s="8" t="s">
        <v>42</v>
      </c>
      <c r="G881" s="194" t="s">
        <v>566</v>
      </c>
      <c r="H881" s="8">
        <v>121</v>
      </c>
      <c r="I881" s="355">
        <v>100000</v>
      </c>
      <c r="J881" s="355">
        <v>100000</v>
      </c>
      <c r="K881" s="401" t="s">
        <v>1065</v>
      </c>
      <c r="L881" s="2"/>
      <c r="M881" s="2"/>
      <c r="N881" s="2"/>
    </row>
    <row r="882" spans="1:14" ht="22.5" customHeight="1" x14ac:dyDescent="0.25">
      <c r="A882" s="311">
        <v>14</v>
      </c>
      <c r="B882" s="147">
        <v>45182</v>
      </c>
      <c r="C882" s="61" t="s">
        <v>1054</v>
      </c>
      <c r="D882" s="200" t="s">
        <v>1055</v>
      </c>
      <c r="E882" s="8">
        <v>1</v>
      </c>
      <c r="F882" s="8" t="s">
        <v>42</v>
      </c>
      <c r="G882" s="194" t="s">
        <v>566</v>
      </c>
      <c r="H882" s="8">
        <v>121</v>
      </c>
      <c r="I882" s="355">
        <v>1000000</v>
      </c>
      <c r="J882" s="355">
        <v>1000000</v>
      </c>
      <c r="K882" s="405" t="s">
        <v>1180</v>
      </c>
      <c r="L882" s="2"/>
      <c r="M882" s="2"/>
      <c r="N882" s="2"/>
    </row>
    <row r="883" spans="1:14" ht="22.5" customHeight="1" x14ac:dyDescent="0.25">
      <c r="A883" s="311">
        <v>15</v>
      </c>
      <c r="B883" s="147">
        <v>45188</v>
      </c>
      <c r="C883" s="58" t="s">
        <v>1350</v>
      </c>
      <c r="D883" s="63" t="s">
        <v>50</v>
      </c>
      <c r="E883" s="59">
        <v>1</v>
      </c>
      <c r="F883" s="59" t="s">
        <v>42</v>
      </c>
      <c r="G883" s="109" t="s">
        <v>566</v>
      </c>
      <c r="H883" s="8">
        <v>121</v>
      </c>
      <c r="I883" s="350">
        <v>450000</v>
      </c>
      <c r="J883" s="350">
        <v>450000</v>
      </c>
      <c r="K883" s="401"/>
      <c r="L883" s="2"/>
      <c r="M883" s="2"/>
      <c r="N883" s="2"/>
    </row>
    <row r="884" spans="1:14" s="10" customFormat="1" ht="22.5" customHeight="1" x14ac:dyDescent="0.25">
      <c r="A884" s="311">
        <v>16</v>
      </c>
      <c r="B884" s="147">
        <v>45189</v>
      </c>
      <c r="C884" s="58" t="s">
        <v>201</v>
      </c>
      <c r="D884" s="63" t="s">
        <v>1394</v>
      </c>
      <c r="E884" s="59">
        <v>1</v>
      </c>
      <c r="F884" s="59" t="s">
        <v>42</v>
      </c>
      <c r="G884" s="109" t="s">
        <v>566</v>
      </c>
      <c r="H884" s="8">
        <v>121</v>
      </c>
      <c r="I884" s="350">
        <v>4200000</v>
      </c>
      <c r="J884" s="350">
        <v>4200000</v>
      </c>
      <c r="K884" s="402" t="s">
        <v>1395</v>
      </c>
      <c r="L884" s="82"/>
    </row>
    <row r="885" spans="1:14" ht="22.5" customHeight="1" x14ac:dyDescent="0.25">
      <c r="A885" s="311">
        <v>17</v>
      </c>
      <c r="B885" s="147">
        <v>45189</v>
      </c>
      <c r="C885" s="58" t="s">
        <v>201</v>
      </c>
      <c r="D885" s="63" t="s">
        <v>1396</v>
      </c>
      <c r="E885" s="59">
        <v>1</v>
      </c>
      <c r="F885" s="59" t="s">
        <v>42</v>
      </c>
      <c r="G885" s="109" t="s">
        <v>566</v>
      </c>
      <c r="H885" s="8">
        <v>121</v>
      </c>
      <c r="I885" s="350">
        <v>4200000</v>
      </c>
      <c r="J885" s="350">
        <v>4200000</v>
      </c>
      <c r="K885" s="402" t="s">
        <v>1395</v>
      </c>
      <c r="L885" s="2"/>
      <c r="M885" s="2"/>
      <c r="N885" s="2"/>
    </row>
    <row r="886" spans="1:14" ht="22.5" customHeight="1" x14ac:dyDescent="0.25">
      <c r="A886" s="311">
        <v>18</v>
      </c>
      <c r="B886" s="147">
        <v>45189</v>
      </c>
      <c r="C886" s="58" t="s">
        <v>1397</v>
      </c>
      <c r="D886" s="63" t="s">
        <v>113</v>
      </c>
      <c r="E886" s="101" t="s">
        <v>110</v>
      </c>
      <c r="F886" s="101" t="s">
        <v>42</v>
      </c>
      <c r="G886" s="109" t="s">
        <v>566</v>
      </c>
      <c r="H886" s="8">
        <v>121</v>
      </c>
      <c r="I886" s="350">
        <v>70585.350000000006</v>
      </c>
      <c r="J886" s="350">
        <v>141170.70000000001</v>
      </c>
      <c r="K886" s="402" t="s">
        <v>1395</v>
      </c>
      <c r="L886" s="2"/>
      <c r="M886" s="144"/>
      <c r="N886" s="2"/>
    </row>
    <row r="887" spans="1:14" ht="22.5" customHeight="1" x14ac:dyDescent="0.25">
      <c r="A887" s="311">
        <v>19</v>
      </c>
      <c r="B887" s="147">
        <v>45189</v>
      </c>
      <c r="C887" s="57" t="s">
        <v>1398</v>
      </c>
      <c r="D887" s="63" t="s">
        <v>113</v>
      </c>
      <c r="E887" s="101" t="s">
        <v>110</v>
      </c>
      <c r="F887" s="174" t="s">
        <v>42</v>
      </c>
      <c r="G887" s="109" t="s">
        <v>566</v>
      </c>
      <c r="H887" s="8">
        <v>121</v>
      </c>
      <c r="I887" s="350">
        <v>268861.53600000002</v>
      </c>
      <c r="J887" s="350">
        <v>537723.07200000004</v>
      </c>
      <c r="K887" s="402" t="s">
        <v>1395</v>
      </c>
    </row>
    <row r="888" spans="1:14" ht="22.5" customHeight="1" x14ac:dyDescent="0.25">
      <c r="A888" s="311">
        <v>20</v>
      </c>
      <c r="B888" s="147">
        <v>45194</v>
      </c>
      <c r="C888" s="58" t="s">
        <v>1350</v>
      </c>
      <c r="D888" s="63" t="s">
        <v>50</v>
      </c>
      <c r="E888" s="59">
        <v>1</v>
      </c>
      <c r="F888" s="59" t="s">
        <v>42</v>
      </c>
      <c r="G888" s="109" t="s">
        <v>1516</v>
      </c>
      <c r="H888" s="8">
        <v>121</v>
      </c>
      <c r="I888" s="350">
        <v>450000</v>
      </c>
      <c r="J888" s="350">
        <v>450000</v>
      </c>
      <c r="K888" s="401" t="s">
        <v>1517</v>
      </c>
    </row>
    <row r="889" spans="1:14" s="10" customFormat="1" ht="22.5" customHeight="1" x14ac:dyDescent="0.25">
      <c r="A889" s="311">
        <v>21</v>
      </c>
      <c r="B889" s="147">
        <v>45198</v>
      </c>
      <c r="C889" s="57" t="s">
        <v>1398</v>
      </c>
      <c r="D889" s="63" t="s">
        <v>113</v>
      </c>
      <c r="E889" s="101" t="s">
        <v>109</v>
      </c>
      <c r="F889" s="174" t="s">
        <v>42</v>
      </c>
      <c r="G889" s="109" t="s">
        <v>566</v>
      </c>
      <c r="H889" s="8">
        <v>121</v>
      </c>
      <c r="I889" s="350">
        <v>268861.53600000002</v>
      </c>
      <c r="J889" s="350">
        <v>268861.53600000002</v>
      </c>
      <c r="K889" s="402" t="s">
        <v>1654</v>
      </c>
      <c r="L889" s="82"/>
    </row>
    <row r="890" spans="1:14" s="10" customFormat="1" ht="22.5" customHeight="1" x14ac:dyDescent="0.25">
      <c r="A890" s="311">
        <v>22</v>
      </c>
      <c r="B890" s="147">
        <v>45198</v>
      </c>
      <c r="C890" s="58" t="s">
        <v>1397</v>
      </c>
      <c r="D890" s="63" t="s">
        <v>113</v>
      </c>
      <c r="E890" s="101" t="s">
        <v>109</v>
      </c>
      <c r="F890" s="101" t="s">
        <v>42</v>
      </c>
      <c r="G890" s="109" t="s">
        <v>566</v>
      </c>
      <c r="H890" s="8">
        <v>121</v>
      </c>
      <c r="I890" s="350">
        <v>70585.350000000006</v>
      </c>
      <c r="J890" s="350">
        <v>70585.350000000006</v>
      </c>
      <c r="K890" s="402" t="s">
        <v>1654</v>
      </c>
      <c r="L890" s="82"/>
    </row>
    <row r="891" spans="1:14" s="10" customFormat="1" ht="22.5" customHeight="1" x14ac:dyDescent="0.25">
      <c r="A891" s="311">
        <v>23</v>
      </c>
      <c r="B891" s="147">
        <v>45198</v>
      </c>
      <c r="C891" s="58" t="s">
        <v>1655</v>
      </c>
      <c r="D891" s="63" t="s">
        <v>50</v>
      </c>
      <c r="E891" s="59">
        <v>1</v>
      </c>
      <c r="F891" s="59" t="s">
        <v>42</v>
      </c>
      <c r="G891" s="109" t="s">
        <v>566</v>
      </c>
      <c r="H891" s="8">
        <v>121</v>
      </c>
      <c r="I891" s="350">
        <v>675000</v>
      </c>
      <c r="J891" s="350">
        <v>675000</v>
      </c>
      <c r="K891" s="402" t="s">
        <v>1654</v>
      </c>
      <c r="L891" s="82"/>
    </row>
    <row r="892" spans="1:14" s="10" customFormat="1" ht="22.5" customHeight="1" x14ac:dyDescent="0.25">
      <c r="A892" s="311">
        <v>24</v>
      </c>
      <c r="B892" s="147">
        <v>45198</v>
      </c>
      <c r="C892" s="58" t="s">
        <v>56</v>
      </c>
      <c r="D892" s="63" t="s">
        <v>28</v>
      </c>
      <c r="E892" s="59">
        <v>1</v>
      </c>
      <c r="F892" s="59" t="s">
        <v>41</v>
      </c>
      <c r="G892" s="109" t="s">
        <v>566</v>
      </c>
      <c r="H892" s="8">
        <v>121</v>
      </c>
      <c r="I892" s="351">
        <v>86250</v>
      </c>
      <c r="J892" s="350">
        <v>86250</v>
      </c>
      <c r="K892" s="402" t="s">
        <v>1654</v>
      </c>
      <c r="L892" s="82"/>
    </row>
    <row r="893" spans="1:14" s="10" customFormat="1" ht="22.5" customHeight="1" x14ac:dyDescent="0.25">
      <c r="A893" s="378"/>
      <c r="B893" s="539"/>
      <c r="C893" s="387"/>
      <c r="D893" s="387"/>
      <c r="E893" s="381"/>
      <c r="F893" s="395"/>
      <c r="G893" s="391"/>
      <c r="H893" s="393"/>
      <c r="I893" s="554"/>
      <c r="J893" s="563"/>
      <c r="K893" s="385">
        <f>SUM(J869:J892)</f>
        <v>22242190.658</v>
      </c>
      <c r="L893" s="82"/>
    </row>
    <row r="894" spans="1:14" ht="22.5" customHeight="1" x14ac:dyDescent="0.25">
      <c r="A894" s="580">
        <v>1</v>
      </c>
      <c r="B894" s="519">
        <v>45173</v>
      </c>
      <c r="C894" s="436" t="s">
        <v>201</v>
      </c>
      <c r="D894" s="436" t="s">
        <v>894</v>
      </c>
      <c r="E894" s="438">
        <v>1</v>
      </c>
      <c r="F894" s="438" t="s">
        <v>39</v>
      </c>
      <c r="G894" s="438" t="s">
        <v>1305</v>
      </c>
      <c r="H894" s="442">
        <v>122</v>
      </c>
      <c r="I894" s="460">
        <v>4200000</v>
      </c>
      <c r="J894" s="555">
        <f>E894*I894</f>
        <v>4200000</v>
      </c>
      <c r="K894" s="517" t="s">
        <v>1882</v>
      </c>
    </row>
    <row r="895" spans="1:14" ht="22.5" customHeight="1" x14ac:dyDescent="0.25">
      <c r="A895" s="580">
        <v>2</v>
      </c>
      <c r="B895" s="519">
        <v>45173</v>
      </c>
      <c r="C895" s="436" t="s">
        <v>201</v>
      </c>
      <c r="D895" s="436" t="s">
        <v>895</v>
      </c>
      <c r="E895" s="438">
        <v>1</v>
      </c>
      <c r="F895" s="438" t="s">
        <v>39</v>
      </c>
      <c r="G895" s="438" t="s">
        <v>1305</v>
      </c>
      <c r="H895" s="442">
        <v>122</v>
      </c>
      <c r="I895" s="460">
        <v>4200000</v>
      </c>
      <c r="J895" s="555">
        <f>E895*I895</f>
        <v>4200000</v>
      </c>
      <c r="K895" s="517" t="s">
        <v>1882</v>
      </c>
    </row>
    <row r="896" spans="1:14" ht="22.5" customHeight="1" x14ac:dyDescent="0.25">
      <c r="A896" s="580">
        <v>3</v>
      </c>
      <c r="B896" s="519">
        <v>45174</v>
      </c>
      <c r="C896" s="436" t="s">
        <v>2170</v>
      </c>
      <c r="D896" s="446"/>
      <c r="E896" s="438">
        <v>2</v>
      </c>
      <c r="F896" s="438" t="s">
        <v>2176</v>
      </c>
      <c r="G896" s="438" t="s">
        <v>2139</v>
      </c>
      <c r="H896" s="442">
        <v>122</v>
      </c>
      <c r="I896" s="521">
        <v>30000</v>
      </c>
      <c r="J896" s="475">
        <v>60000</v>
      </c>
      <c r="K896" s="522" t="s">
        <v>508</v>
      </c>
    </row>
    <row r="897" spans="1:12" ht="22.5" customHeight="1" x14ac:dyDescent="0.25">
      <c r="A897" s="580">
        <v>4</v>
      </c>
      <c r="B897" s="519">
        <v>45174</v>
      </c>
      <c r="C897" s="436" t="s">
        <v>2169</v>
      </c>
      <c r="D897" s="446"/>
      <c r="E897" s="438"/>
      <c r="F897" s="438"/>
      <c r="G897" s="438" t="s">
        <v>2139</v>
      </c>
      <c r="H897" s="442">
        <v>122</v>
      </c>
      <c r="I897" s="521">
        <v>35000</v>
      </c>
      <c r="J897" s="475">
        <v>35000</v>
      </c>
      <c r="K897" s="522" t="s">
        <v>508</v>
      </c>
    </row>
    <row r="898" spans="1:12" ht="22.5" customHeight="1" x14ac:dyDescent="0.25">
      <c r="A898" s="580">
        <v>5</v>
      </c>
      <c r="B898" s="538">
        <v>45174</v>
      </c>
      <c r="C898" s="445" t="s">
        <v>1731</v>
      </c>
      <c r="D898" s="446"/>
      <c r="E898" s="461">
        <v>1</v>
      </c>
      <c r="F898" s="442" t="s">
        <v>44</v>
      </c>
      <c r="G898" s="442" t="s">
        <v>1913</v>
      </c>
      <c r="H898" s="442">
        <v>122</v>
      </c>
      <c r="I898" s="443">
        <v>115000</v>
      </c>
      <c r="J898" s="555">
        <f>E898*I898</f>
        <v>115000</v>
      </c>
      <c r="K898" s="517" t="s">
        <v>1882</v>
      </c>
    </row>
    <row r="899" spans="1:12" ht="22.5" customHeight="1" x14ac:dyDescent="0.25">
      <c r="A899" s="580">
        <v>6</v>
      </c>
      <c r="B899" s="519">
        <v>45176</v>
      </c>
      <c r="C899" s="436" t="s">
        <v>2111</v>
      </c>
      <c r="D899" s="446"/>
      <c r="E899" s="438">
        <v>1</v>
      </c>
      <c r="F899" s="438" t="s">
        <v>2172</v>
      </c>
      <c r="G899" s="438" t="s">
        <v>2140</v>
      </c>
      <c r="H899" s="442">
        <v>122</v>
      </c>
      <c r="I899" s="521">
        <v>75000</v>
      </c>
      <c r="J899" s="475">
        <v>75000</v>
      </c>
      <c r="K899" s="522" t="s">
        <v>508</v>
      </c>
    </row>
    <row r="900" spans="1:12" ht="22.5" customHeight="1" x14ac:dyDescent="0.25">
      <c r="A900" s="580">
        <v>7</v>
      </c>
      <c r="B900" s="519">
        <v>45182</v>
      </c>
      <c r="C900" s="436" t="s">
        <v>2141</v>
      </c>
      <c r="D900" s="446"/>
      <c r="E900" s="438"/>
      <c r="F900" s="438"/>
      <c r="G900" s="438" t="s">
        <v>2140</v>
      </c>
      <c r="H900" s="442">
        <v>122</v>
      </c>
      <c r="I900" s="521">
        <v>775000</v>
      </c>
      <c r="J900" s="475">
        <v>775000</v>
      </c>
      <c r="K900" s="522" t="s">
        <v>508</v>
      </c>
    </row>
    <row r="901" spans="1:12" ht="22.5" customHeight="1" x14ac:dyDescent="0.25">
      <c r="A901" s="580">
        <v>8</v>
      </c>
      <c r="B901" s="519">
        <v>45183</v>
      </c>
      <c r="C901" s="436" t="s">
        <v>2142</v>
      </c>
      <c r="D901" s="446"/>
      <c r="E901" s="438"/>
      <c r="F901" s="438"/>
      <c r="G901" s="438" t="s">
        <v>2140</v>
      </c>
      <c r="H901" s="442">
        <v>122</v>
      </c>
      <c r="I901" s="521">
        <v>50000</v>
      </c>
      <c r="J901" s="475">
        <v>50000</v>
      </c>
      <c r="K901" s="522" t="s">
        <v>508</v>
      </c>
    </row>
    <row r="902" spans="1:12" s="10" customFormat="1" ht="22.5" customHeight="1" x14ac:dyDescent="0.25">
      <c r="A902" s="580">
        <v>9</v>
      </c>
      <c r="B902" s="147">
        <v>45185</v>
      </c>
      <c r="C902" s="58" t="s">
        <v>201</v>
      </c>
      <c r="D902" s="63" t="s">
        <v>1304</v>
      </c>
      <c r="E902" s="59">
        <v>1</v>
      </c>
      <c r="F902" s="59" t="s">
        <v>42</v>
      </c>
      <c r="G902" s="60" t="s">
        <v>1305</v>
      </c>
      <c r="H902" s="8">
        <v>122</v>
      </c>
      <c r="I902" s="350">
        <v>4200000</v>
      </c>
      <c r="J902" s="352">
        <f t="shared" ref="J902" si="12">I902*E902</f>
        <v>4200000</v>
      </c>
      <c r="K902" s="404" t="s">
        <v>1302</v>
      </c>
      <c r="L902" s="82"/>
    </row>
    <row r="903" spans="1:12" ht="22.5" customHeight="1" x14ac:dyDescent="0.25">
      <c r="A903" s="580">
        <v>10</v>
      </c>
      <c r="B903" s="538">
        <v>45185</v>
      </c>
      <c r="C903" s="445" t="s">
        <v>1914</v>
      </c>
      <c r="D903" s="452"/>
      <c r="E903" s="442">
        <v>1</v>
      </c>
      <c r="F903" s="453" t="s">
        <v>44</v>
      </c>
      <c r="G903" s="449" t="s">
        <v>1913</v>
      </c>
      <c r="H903" s="440">
        <v>122</v>
      </c>
      <c r="I903" s="450">
        <v>4500</v>
      </c>
      <c r="J903" s="555">
        <f>E903*I903</f>
        <v>4500</v>
      </c>
      <c r="K903" s="517" t="s">
        <v>1882</v>
      </c>
    </row>
    <row r="904" spans="1:12" ht="22.5" customHeight="1" x14ac:dyDescent="0.25">
      <c r="A904" s="580">
        <v>11</v>
      </c>
      <c r="B904" s="519">
        <v>45188</v>
      </c>
      <c r="C904" s="436" t="s">
        <v>2166</v>
      </c>
      <c r="D904" s="446"/>
      <c r="E904" s="438">
        <v>4</v>
      </c>
      <c r="F904" s="438" t="s">
        <v>44</v>
      </c>
      <c r="G904" s="438" t="s">
        <v>2143</v>
      </c>
      <c r="H904" s="440">
        <v>122</v>
      </c>
      <c r="I904" s="521">
        <v>4000</v>
      </c>
      <c r="J904" s="475">
        <v>16000</v>
      </c>
      <c r="K904" s="522" t="s">
        <v>508</v>
      </c>
    </row>
    <row r="905" spans="1:12" ht="22.5" customHeight="1" x14ac:dyDescent="0.25">
      <c r="A905" s="580">
        <v>12</v>
      </c>
      <c r="B905" s="519">
        <v>45188</v>
      </c>
      <c r="C905" s="436" t="s">
        <v>2167</v>
      </c>
      <c r="D905" s="446"/>
      <c r="E905" s="438">
        <v>4</v>
      </c>
      <c r="F905" s="438" t="s">
        <v>39</v>
      </c>
      <c r="G905" s="438" t="s">
        <v>2143</v>
      </c>
      <c r="H905" s="440">
        <v>122</v>
      </c>
      <c r="I905" s="521">
        <v>250</v>
      </c>
      <c r="J905" s="475">
        <v>1000</v>
      </c>
      <c r="K905" s="522" t="s">
        <v>508</v>
      </c>
    </row>
    <row r="906" spans="1:12" ht="22.5" customHeight="1" x14ac:dyDescent="0.25">
      <c r="A906" s="580">
        <v>13</v>
      </c>
      <c r="B906" s="538">
        <v>45188</v>
      </c>
      <c r="C906" s="445" t="s">
        <v>1915</v>
      </c>
      <c r="D906" s="446"/>
      <c r="E906" s="442">
        <v>1</v>
      </c>
      <c r="F906" s="442" t="s">
        <v>44</v>
      </c>
      <c r="G906" s="449" t="s">
        <v>1913</v>
      </c>
      <c r="H906" s="440">
        <v>122</v>
      </c>
      <c r="I906" s="568">
        <v>75000</v>
      </c>
      <c r="J906" s="555">
        <f>E906*I906</f>
        <v>75000</v>
      </c>
      <c r="K906" s="517" t="s">
        <v>1882</v>
      </c>
    </row>
    <row r="907" spans="1:12" ht="22.5" customHeight="1" x14ac:dyDescent="0.25">
      <c r="A907" s="580">
        <v>14</v>
      </c>
      <c r="B907" s="519">
        <v>45188</v>
      </c>
      <c r="C907" s="436" t="s">
        <v>201</v>
      </c>
      <c r="D907" s="445" t="s">
        <v>1102</v>
      </c>
      <c r="E907" s="438">
        <v>1</v>
      </c>
      <c r="F907" s="438" t="s">
        <v>39</v>
      </c>
      <c r="G907" s="462" t="s">
        <v>1305</v>
      </c>
      <c r="H907" s="440">
        <v>122</v>
      </c>
      <c r="I907" s="460">
        <v>4200000</v>
      </c>
      <c r="J907" s="573" t="s">
        <v>1916</v>
      </c>
      <c r="K907" s="517" t="s">
        <v>1882</v>
      </c>
    </row>
    <row r="908" spans="1:12" ht="22.5" customHeight="1" x14ac:dyDescent="0.25">
      <c r="A908" s="580">
        <v>15</v>
      </c>
      <c r="B908" s="519">
        <v>45190</v>
      </c>
      <c r="C908" s="436" t="s">
        <v>2168</v>
      </c>
      <c r="D908" s="446"/>
      <c r="E908" s="438"/>
      <c r="F908" s="438"/>
      <c r="G908" s="438" t="s">
        <v>2139</v>
      </c>
      <c r="H908" s="440">
        <v>122</v>
      </c>
      <c r="I908" s="521">
        <v>40000</v>
      </c>
      <c r="J908" s="475">
        <v>40000</v>
      </c>
      <c r="K908" s="522" t="s">
        <v>508</v>
      </c>
    </row>
    <row r="909" spans="1:12" ht="22.5" customHeight="1" x14ac:dyDescent="0.25">
      <c r="A909" s="580">
        <v>16</v>
      </c>
      <c r="B909" s="519">
        <v>45191</v>
      </c>
      <c r="C909" s="436" t="s">
        <v>2144</v>
      </c>
      <c r="D909" s="446"/>
      <c r="E909" s="438"/>
      <c r="F909" s="438"/>
      <c r="G909" s="438" t="s">
        <v>2145</v>
      </c>
      <c r="H909" s="440">
        <v>122</v>
      </c>
      <c r="I909" s="521">
        <v>570000</v>
      </c>
      <c r="J909" s="475">
        <v>570000</v>
      </c>
      <c r="K909" s="522" t="s">
        <v>508</v>
      </c>
    </row>
    <row r="910" spans="1:12" s="10" customFormat="1" ht="22.5" customHeight="1" x14ac:dyDescent="0.25">
      <c r="A910" s="378"/>
      <c r="B910" s="539"/>
      <c r="C910" s="387"/>
      <c r="D910" s="387"/>
      <c r="E910" s="381"/>
      <c r="F910" s="395"/>
      <c r="G910" s="391"/>
      <c r="H910" s="393"/>
      <c r="I910" s="554"/>
      <c r="J910" s="563"/>
      <c r="K910" s="385">
        <f>SUM(J894:J909)</f>
        <v>14416500</v>
      </c>
      <c r="L910" s="82"/>
    </row>
    <row r="911" spans="1:12" ht="22.5" customHeight="1" x14ac:dyDescent="0.25">
      <c r="A911" s="544">
        <v>1</v>
      </c>
      <c r="B911" s="519">
        <v>45171</v>
      </c>
      <c r="C911" s="436" t="s">
        <v>2108</v>
      </c>
      <c r="D911" s="447"/>
      <c r="E911" s="438">
        <v>2</v>
      </c>
      <c r="F911" s="438" t="s">
        <v>39</v>
      </c>
      <c r="G911" s="438" t="s">
        <v>2149</v>
      </c>
      <c r="H911" s="440">
        <v>123</v>
      </c>
      <c r="I911" s="521">
        <v>35000</v>
      </c>
      <c r="J911" s="475">
        <v>70000</v>
      </c>
      <c r="K911" s="522" t="s">
        <v>508</v>
      </c>
    </row>
    <row r="912" spans="1:12" ht="22.5" customHeight="1" x14ac:dyDescent="0.25">
      <c r="A912" s="544">
        <v>2</v>
      </c>
      <c r="B912" s="601">
        <v>45171</v>
      </c>
      <c r="C912" s="602" t="s">
        <v>1772</v>
      </c>
      <c r="D912" s="602"/>
      <c r="E912" s="603">
        <v>3</v>
      </c>
      <c r="F912" s="604" t="s">
        <v>41</v>
      </c>
      <c r="G912" s="603" t="s">
        <v>2268</v>
      </c>
      <c r="H912" s="603">
        <v>123</v>
      </c>
      <c r="I912" s="605">
        <v>32300</v>
      </c>
      <c r="J912" s="606">
        <f t="shared" ref="J912:J918" si="13">E912*I912</f>
        <v>96900</v>
      </c>
      <c r="K912" s="610" t="s">
        <v>487</v>
      </c>
    </row>
    <row r="913" spans="1:12" ht="22.5" customHeight="1" x14ac:dyDescent="0.25">
      <c r="A913" s="544">
        <v>3</v>
      </c>
      <c r="B913" s="538">
        <v>45173</v>
      </c>
      <c r="C913" s="446" t="s">
        <v>1731</v>
      </c>
      <c r="D913" s="447"/>
      <c r="E913" s="442">
        <v>1</v>
      </c>
      <c r="F913" s="442" t="s">
        <v>44</v>
      </c>
      <c r="G913" s="442" t="s">
        <v>1917</v>
      </c>
      <c r="H913" s="440">
        <v>123</v>
      </c>
      <c r="I913" s="557">
        <v>40000</v>
      </c>
      <c r="J913" s="555">
        <f t="shared" si="13"/>
        <v>40000</v>
      </c>
      <c r="K913" s="517" t="s">
        <v>1882</v>
      </c>
    </row>
    <row r="914" spans="1:12" ht="22.5" customHeight="1" x14ac:dyDescent="0.25">
      <c r="A914" s="544">
        <v>4</v>
      </c>
      <c r="B914" s="538">
        <v>45184</v>
      </c>
      <c r="C914" s="445" t="s">
        <v>1918</v>
      </c>
      <c r="D914" s="447"/>
      <c r="E914" s="442">
        <v>1</v>
      </c>
      <c r="F914" s="442" t="s">
        <v>44</v>
      </c>
      <c r="G914" s="449" t="s">
        <v>1917</v>
      </c>
      <c r="H914" s="440">
        <v>123</v>
      </c>
      <c r="I914" s="558">
        <v>135000</v>
      </c>
      <c r="J914" s="555">
        <f t="shared" si="13"/>
        <v>135000</v>
      </c>
      <c r="K914" s="517" t="s">
        <v>1882</v>
      </c>
    </row>
    <row r="915" spans="1:12" s="172" customFormat="1" ht="22.5" customHeight="1" x14ac:dyDescent="0.25">
      <c r="A915" s="544">
        <v>5</v>
      </c>
      <c r="B915" s="601">
        <v>45184</v>
      </c>
      <c r="C915" s="602" t="s">
        <v>1772</v>
      </c>
      <c r="D915" s="602"/>
      <c r="E915" s="603">
        <v>5</v>
      </c>
      <c r="F915" s="604" t="s">
        <v>41</v>
      </c>
      <c r="G915" s="603" t="s">
        <v>2268</v>
      </c>
      <c r="H915" s="603">
        <v>123</v>
      </c>
      <c r="I915" s="605">
        <v>32300</v>
      </c>
      <c r="J915" s="606">
        <f t="shared" si="13"/>
        <v>161500</v>
      </c>
      <c r="K915" s="610" t="s">
        <v>487</v>
      </c>
    </row>
    <row r="916" spans="1:12" s="172" customFormat="1" ht="22.5" customHeight="1" x14ac:dyDescent="0.25">
      <c r="A916" s="544">
        <v>6</v>
      </c>
      <c r="B916" s="538">
        <v>45189</v>
      </c>
      <c r="C916" s="445" t="s">
        <v>1919</v>
      </c>
      <c r="D916" s="447"/>
      <c r="E916" s="442">
        <v>1</v>
      </c>
      <c r="F916" s="442" t="s">
        <v>44</v>
      </c>
      <c r="G916" s="449" t="s">
        <v>1917</v>
      </c>
      <c r="H916" s="440">
        <v>123</v>
      </c>
      <c r="I916" s="450">
        <v>275000</v>
      </c>
      <c r="J916" s="555">
        <f t="shared" si="13"/>
        <v>275000</v>
      </c>
      <c r="K916" s="517" t="s">
        <v>1882</v>
      </c>
    </row>
    <row r="917" spans="1:12" s="172" customFormat="1" ht="22.5" customHeight="1" x14ac:dyDescent="0.25">
      <c r="A917" s="544">
        <v>7</v>
      </c>
      <c r="B917" s="538">
        <v>45189</v>
      </c>
      <c r="C917" s="445" t="s">
        <v>1920</v>
      </c>
      <c r="D917" s="447"/>
      <c r="E917" s="442">
        <v>1</v>
      </c>
      <c r="F917" s="453" t="s">
        <v>44</v>
      </c>
      <c r="G917" s="449" t="s">
        <v>1917</v>
      </c>
      <c r="H917" s="440">
        <v>123</v>
      </c>
      <c r="I917" s="450">
        <v>390000</v>
      </c>
      <c r="J917" s="555">
        <f t="shared" si="13"/>
        <v>390000</v>
      </c>
      <c r="K917" s="517" t="s">
        <v>1882</v>
      </c>
    </row>
    <row r="918" spans="1:12" ht="22.5" customHeight="1" x14ac:dyDescent="0.25">
      <c r="A918" s="544">
        <v>8</v>
      </c>
      <c r="B918" s="538">
        <v>45189</v>
      </c>
      <c r="C918" s="445" t="s">
        <v>1921</v>
      </c>
      <c r="D918" s="447"/>
      <c r="E918" s="442">
        <v>1</v>
      </c>
      <c r="F918" s="453" t="s">
        <v>44</v>
      </c>
      <c r="G918" s="449" t="s">
        <v>1917</v>
      </c>
      <c r="H918" s="440">
        <v>123</v>
      </c>
      <c r="I918" s="450">
        <v>25000</v>
      </c>
      <c r="J918" s="555">
        <f t="shared" si="13"/>
        <v>25000</v>
      </c>
      <c r="K918" s="517" t="s">
        <v>1882</v>
      </c>
    </row>
    <row r="919" spans="1:12" ht="22.5" customHeight="1" x14ac:dyDescent="0.25">
      <c r="A919" s="544">
        <v>9</v>
      </c>
      <c r="B919" s="519">
        <v>45191</v>
      </c>
      <c r="C919" s="436" t="s">
        <v>2150</v>
      </c>
      <c r="D919" s="447"/>
      <c r="E919" s="438"/>
      <c r="F919" s="438"/>
      <c r="G919" s="438" t="s">
        <v>2149</v>
      </c>
      <c r="H919" s="440">
        <v>123</v>
      </c>
      <c r="I919" s="521">
        <v>135000</v>
      </c>
      <c r="J919" s="475">
        <v>135000</v>
      </c>
      <c r="K919" s="522" t="s">
        <v>508</v>
      </c>
    </row>
    <row r="920" spans="1:12" ht="22.5" customHeight="1" x14ac:dyDescent="0.25">
      <c r="A920" s="544">
        <v>10</v>
      </c>
      <c r="B920" s="519">
        <v>45191</v>
      </c>
      <c r="C920" s="436" t="s">
        <v>2151</v>
      </c>
      <c r="D920" s="447"/>
      <c r="E920" s="438"/>
      <c r="F920" s="438"/>
      <c r="G920" s="438" t="s">
        <v>2149</v>
      </c>
      <c r="H920" s="440">
        <v>123</v>
      </c>
      <c r="I920" s="521">
        <v>260000</v>
      </c>
      <c r="J920" s="475">
        <v>260000</v>
      </c>
      <c r="K920" s="522" t="s">
        <v>508</v>
      </c>
    </row>
    <row r="921" spans="1:12" ht="22.5" customHeight="1" x14ac:dyDescent="0.25">
      <c r="A921" s="544">
        <v>11</v>
      </c>
      <c r="B921" s="601">
        <v>45192</v>
      </c>
      <c r="C921" s="602" t="s">
        <v>1772</v>
      </c>
      <c r="D921" s="602"/>
      <c r="E921" s="603">
        <v>3</v>
      </c>
      <c r="F921" s="604" t="s">
        <v>41</v>
      </c>
      <c r="G921" s="603" t="s">
        <v>2268</v>
      </c>
      <c r="H921" s="603">
        <v>123</v>
      </c>
      <c r="I921" s="605">
        <v>32300</v>
      </c>
      <c r="J921" s="606">
        <f>E921*I921</f>
        <v>96900</v>
      </c>
      <c r="K921" s="610" t="s">
        <v>487</v>
      </c>
    </row>
    <row r="922" spans="1:12" ht="22.5" customHeight="1" x14ac:dyDescent="0.25">
      <c r="A922" s="544">
        <v>12</v>
      </c>
      <c r="B922" s="538">
        <v>45196</v>
      </c>
      <c r="C922" s="446" t="s">
        <v>1731</v>
      </c>
      <c r="D922" s="447"/>
      <c r="E922" s="442">
        <v>2</v>
      </c>
      <c r="F922" s="442" t="s">
        <v>44</v>
      </c>
      <c r="G922" s="451" t="s">
        <v>1917</v>
      </c>
      <c r="H922" s="440">
        <v>123</v>
      </c>
      <c r="I922" s="556">
        <v>90000</v>
      </c>
      <c r="J922" s="555">
        <f>E922*I922</f>
        <v>180000</v>
      </c>
      <c r="K922" s="517" t="s">
        <v>1882</v>
      </c>
    </row>
    <row r="923" spans="1:12" ht="22.5" customHeight="1" x14ac:dyDescent="0.25">
      <c r="A923" s="544">
        <v>13</v>
      </c>
      <c r="B923" s="538">
        <v>45196</v>
      </c>
      <c r="C923" s="446" t="s">
        <v>1922</v>
      </c>
      <c r="D923" s="463" t="s">
        <v>1923</v>
      </c>
      <c r="E923" s="442">
        <v>1</v>
      </c>
      <c r="F923" s="442" t="s">
        <v>44</v>
      </c>
      <c r="G923" s="451" t="s">
        <v>1917</v>
      </c>
      <c r="H923" s="440">
        <v>123</v>
      </c>
      <c r="I923" s="464">
        <v>0</v>
      </c>
      <c r="J923" s="555">
        <f>E923*I923</f>
        <v>0</v>
      </c>
      <c r="K923" s="517" t="s">
        <v>1882</v>
      </c>
    </row>
    <row r="924" spans="1:12" ht="22.5" customHeight="1" x14ac:dyDescent="0.25">
      <c r="A924" s="544">
        <v>14</v>
      </c>
      <c r="B924" s="519">
        <v>45196</v>
      </c>
      <c r="C924" s="436" t="s">
        <v>1924</v>
      </c>
      <c r="D924" s="465" t="s">
        <v>1630</v>
      </c>
      <c r="E924" s="438">
        <v>1</v>
      </c>
      <c r="F924" s="438" t="s">
        <v>39</v>
      </c>
      <c r="G924" s="438" t="s">
        <v>1917</v>
      </c>
      <c r="H924" s="442">
        <v>123</v>
      </c>
      <c r="I924" s="460">
        <v>3750000</v>
      </c>
      <c r="J924" s="555">
        <f>E924*I924</f>
        <v>3750000</v>
      </c>
      <c r="K924" s="517" t="s">
        <v>1882</v>
      </c>
    </row>
    <row r="925" spans="1:12" ht="22.5" customHeight="1" x14ac:dyDescent="0.25">
      <c r="A925" s="544">
        <v>15</v>
      </c>
      <c r="B925" s="519">
        <v>45196</v>
      </c>
      <c r="C925" s="436" t="s">
        <v>1924</v>
      </c>
      <c r="D925" s="437" t="s">
        <v>1631</v>
      </c>
      <c r="E925" s="438">
        <v>1</v>
      </c>
      <c r="F925" s="438" t="s">
        <v>39</v>
      </c>
      <c r="G925" s="438" t="s">
        <v>1917</v>
      </c>
      <c r="H925" s="442">
        <v>123</v>
      </c>
      <c r="I925" s="460">
        <v>3750000</v>
      </c>
      <c r="J925" s="555">
        <f>E925*I925</f>
        <v>3750000</v>
      </c>
      <c r="K925" s="517" t="s">
        <v>1882</v>
      </c>
    </row>
    <row r="926" spans="1:12" ht="22.5" customHeight="1" x14ac:dyDescent="0.25">
      <c r="A926" s="544">
        <v>16</v>
      </c>
      <c r="B926" s="519">
        <v>45199</v>
      </c>
      <c r="C926" s="436" t="s">
        <v>2179</v>
      </c>
      <c r="D926" s="447"/>
      <c r="E926" s="438"/>
      <c r="F926" s="438"/>
      <c r="G926" s="438" t="s">
        <v>2149</v>
      </c>
      <c r="H926" s="440">
        <v>123</v>
      </c>
      <c r="I926" s="521">
        <v>1000000</v>
      </c>
      <c r="J926" s="475">
        <v>1000000</v>
      </c>
      <c r="K926" s="522" t="s">
        <v>508</v>
      </c>
    </row>
    <row r="927" spans="1:12" s="10" customFormat="1" ht="22.5" customHeight="1" x14ac:dyDescent="0.25">
      <c r="A927" s="378"/>
      <c r="B927" s="539"/>
      <c r="C927" s="387"/>
      <c r="D927" s="387"/>
      <c r="E927" s="381"/>
      <c r="F927" s="395"/>
      <c r="G927" s="391"/>
      <c r="H927" s="393"/>
      <c r="I927" s="554"/>
      <c r="J927" s="563"/>
      <c r="K927" s="385">
        <f>SUM(J911:J926)</f>
        <v>10365300</v>
      </c>
      <c r="L927" s="82"/>
    </row>
    <row r="928" spans="1:12" ht="22.5" customHeight="1" x14ac:dyDescent="0.25">
      <c r="A928" s="544">
        <v>1</v>
      </c>
      <c r="B928" s="519">
        <v>45174</v>
      </c>
      <c r="C928" s="436" t="s">
        <v>2112</v>
      </c>
      <c r="D928" s="447"/>
      <c r="E928" s="438">
        <v>1</v>
      </c>
      <c r="F928" s="438" t="s">
        <v>39</v>
      </c>
      <c r="G928" s="438" t="s">
        <v>2130</v>
      </c>
      <c r="H928" s="440">
        <v>124</v>
      </c>
      <c r="I928" s="521">
        <v>60000</v>
      </c>
      <c r="J928" s="475">
        <v>60000</v>
      </c>
      <c r="K928" s="522" t="s">
        <v>508</v>
      </c>
    </row>
    <row r="929" spans="1:12" ht="22.5" customHeight="1" x14ac:dyDescent="0.25">
      <c r="A929" s="544">
        <v>2</v>
      </c>
      <c r="B929" s="538">
        <v>45175</v>
      </c>
      <c r="C929" s="445" t="s">
        <v>1925</v>
      </c>
      <c r="D929" s="452"/>
      <c r="E929" s="442">
        <v>1</v>
      </c>
      <c r="F929" s="453" t="s">
        <v>44</v>
      </c>
      <c r="G929" s="442" t="s">
        <v>1926</v>
      </c>
      <c r="H929" s="440">
        <v>124</v>
      </c>
      <c r="I929" s="450">
        <v>58150</v>
      </c>
      <c r="J929" s="555">
        <f>E929*I929</f>
        <v>58150</v>
      </c>
      <c r="K929" s="517" t="s">
        <v>1882</v>
      </c>
    </row>
    <row r="930" spans="1:12" s="10" customFormat="1" ht="22.5" customHeight="1" x14ac:dyDescent="0.25">
      <c r="A930" s="378"/>
      <c r="B930" s="539"/>
      <c r="C930" s="387"/>
      <c r="D930" s="387"/>
      <c r="E930" s="381"/>
      <c r="F930" s="395"/>
      <c r="G930" s="391"/>
      <c r="H930" s="393"/>
      <c r="I930" s="554"/>
      <c r="J930" s="563"/>
      <c r="K930" s="385">
        <f>SUM(J928:J929)</f>
        <v>118150</v>
      </c>
      <c r="L930" s="82"/>
    </row>
    <row r="931" spans="1:12" s="10" customFormat="1" ht="22.5" customHeight="1" x14ac:dyDescent="0.25">
      <c r="A931" s="311">
        <v>1</v>
      </c>
      <c r="B931" s="147">
        <v>45173</v>
      </c>
      <c r="C931" s="58" t="s">
        <v>809</v>
      </c>
      <c r="D931" s="63" t="s">
        <v>50</v>
      </c>
      <c r="E931" s="59">
        <v>3</v>
      </c>
      <c r="F931" s="59" t="s">
        <v>42</v>
      </c>
      <c r="G931" s="109" t="s">
        <v>561</v>
      </c>
      <c r="H931" s="8">
        <v>126</v>
      </c>
      <c r="I931" s="350">
        <v>57500</v>
      </c>
      <c r="J931" s="350">
        <v>172500</v>
      </c>
      <c r="K931" s="401"/>
      <c r="L931" s="82"/>
    </row>
    <row r="932" spans="1:12" s="10" customFormat="1" ht="22.5" customHeight="1" x14ac:dyDescent="0.25">
      <c r="A932" s="311">
        <v>2</v>
      </c>
      <c r="B932" s="147">
        <v>45173</v>
      </c>
      <c r="C932" s="57" t="s">
        <v>544</v>
      </c>
      <c r="D932" s="63" t="s">
        <v>485</v>
      </c>
      <c r="E932" s="59">
        <v>11.5</v>
      </c>
      <c r="F932" s="142" t="s">
        <v>41</v>
      </c>
      <c r="G932" s="109" t="s">
        <v>561</v>
      </c>
      <c r="H932" s="8">
        <v>126</v>
      </c>
      <c r="I932" s="350">
        <v>33750</v>
      </c>
      <c r="J932" s="352">
        <v>388125</v>
      </c>
      <c r="K932" s="401" t="s">
        <v>815</v>
      </c>
      <c r="L932" s="82"/>
    </row>
    <row r="933" spans="1:12" s="10" customFormat="1" ht="22.5" customHeight="1" x14ac:dyDescent="0.25">
      <c r="A933" s="311">
        <v>3</v>
      </c>
      <c r="B933" s="147">
        <v>45173</v>
      </c>
      <c r="C933" s="58" t="s">
        <v>100</v>
      </c>
      <c r="D933" s="63" t="s">
        <v>29</v>
      </c>
      <c r="E933" s="59">
        <v>1</v>
      </c>
      <c r="F933" s="264" t="s">
        <v>42</v>
      </c>
      <c r="G933" s="109" t="s">
        <v>561</v>
      </c>
      <c r="H933" s="8">
        <v>126</v>
      </c>
      <c r="I933" s="350">
        <v>94575</v>
      </c>
      <c r="J933" s="350">
        <v>94575</v>
      </c>
      <c r="K933" s="401" t="s">
        <v>815</v>
      </c>
      <c r="L933" s="82"/>
    </row>
    <row r="934" spans="1:12" s="10" customFormat="1" ht="22.5" customHeight="1" x14ac:dyDescent="0.25">
      <c r="A934" s="311">
        <v>4</v>
      </c>
      <c r="B934" s="147">
        <v>45173</v>
      </c>
      <c r="C934" s="58" t="s">
        <v>82</v>
      </c>
      <c r="D934" s="63" t="s">
        <v>107</v>
      </c>
      <c r="E934" s="59">
        <v>1</v>
      </c>
      <c r="F934" s="264" t="s">
        <v>42</v>
      </c>
      <c r="G934" s="109" t="s">
        <v>561</v>
      </c>
      <c r="H934" s="8">
        <v>126</v>
      </c>
      <c r="I934" s="350">
        <v>93000</v>
      </c>
      <c r="J934" s="350">
        <v>93000</v>
      </c>
      <c r="K934" s="401" t="s">
        <v>815</v>
      </c>
      <c r="L934" s="82"/>
    </row>
    <row r="935" spans="1:12" s="10" customFormat="1" ht="22.5" customHeight="1" x14ac:dyDescent="0.25">
      <c r="A935" s="311">
        <v>5</v>
      </c>
      <c r="B935" s="147">
        <v>45173</v>
      </c>
      <c r="C935" s="58" t="s">
        <v>462</v>
      </c>
      <c r="D935" s="63" t="s">
        <v>440</v>
      </c>
      <c r="E935" s="59">
        <v>1</v>
      </c>
      <c r="F935" s="264" t="s">
        <v>42</v>
      </c>
      <c r="G935" s="109" t="s">
        <v>561</v>
      </c>
      <c r="H935" s="8">
        <v>126</v>
      </c>
      <c r="I935" s="350">
        <v>75000</v>
      </c>
      <c r="J935" s="350">
        <v>75000</v>
      </c>
      <c r="K935" s="401" t="s">
        <v>815</v>
      </c>
      <c r="L935" s="82"/>
    </row>
    <row r="936" spans="1:12" s="10" customFormat="1" ht="22.5" customHeight="1" x14ac:dyDescent="0.25">
      <c r="A936" s="311">
        <v>6</v>
      </c>
      <c r="B936" s="147">
        <v>45194</v>
      </c>
      <c r="C936" s="58" t="s">
        <v>1151</v>
      </c>
      <c r="D936" s="63" t="s">
        <v>1529</v>
      </c>
      <c r="E936" s="59">
        <v>1</v>
      </c>
      <c r="F936" s="59" t="s">
        <v>43</v>
      </c>
      <c r="G936" s="109" t="s">
        <v>561</v>
      </c>
      <c r="H936" s="8">
        <v>126</v>
      </c>
      <c r="I936" s="350">
        <v>1400000</v>
      </c>
      <c r="J936" s="350">
        <v>1400000</v>
      </c>
      <c r="K936" s="402" t="s">
        <v>1530</v>
      </c>
      <c r="L936" s="82"/>
    </row>
    <row r="937" spans="1:12" s="10" customFormat="1" ht="22.5" customHeight="1" x14ac:dyDescent="0.25">
      <c r="A937" s="378"/>
      <c r="B937" s="539"/>
      <c r="C937" s="387"/>
      <c r="D937" s="387"/>
      <c r="E937" s="381"/>
      <c r="F937" s="395"/>
      <c r="G937" s="391"/>
      <c r="H937" s="393"/>
      <c r="I937" s="554"/>
      <c r="J937" s="563"/>
      <c r="K937" s="385">
        <f>SUM(J931:J936)</f>
        <v>2223200</v>
      </c>
      <c r="L937" s="82"/>
    </row>
    <row r="938" spans="1:12" s="10" customFormat="1" ht="22.5" customHeight="1" x14ac:dyDescent="0.25">
      <c r="A938" s="311">
        <v>1</v>
      </c>
      <c r="B938" s="147">
        <v>45173</v>
      </c>
      <c r="C938" s="57" t="s">
        <v>544</v>
      </c>
      <c r="D938" s="63" t="s">
        <v>485</v>
      </c>
      <c r="E938" s="59">
        <v>11.5</v>
      </c>
      <c r="F938" s="142" t="s">
        <v>41</v>
      </c>
      <c r="G938" s="109" t="s">
        <v>153</v>
      </c>
      <c r="H938" s="8">
        <v>127</v>
      </c>
      <c r="I938" s="350">
        <v>33750</v>
      </c>
      <c r="J938" s="350">
        <v>388125</v>
      </c>
      <c r="K938" s="402" t="s">
        <v>816</v>
      </c>
      <c r="L938" s="82"/>
    </row>
    <row r="939" spans="1:12" s="10" customFormat="1" ht="22.5" customHeight="1" x14ac:dyDescent="0.25">
      <c r="A939" s="311">
        <v>2</v>
      </c>
      <c r="B939" s="147">
        <v>45173</v>
      </c>
      <c r="C939" s="58" t="s">
        <v>100</v>
      </c>
      <c r="D939" s="63" t="s">
        <v>29</v>
      </c>
      <c r="E939" s="59">
        <v>1</v>
      </c>
      <c r="F939" s="264" t="s">
        <v>42</v>
      </c>
      <c r="G939" s="109" t="s">
        <v>153</v>
      </c>
      <c r="H939" s="8">
        <v>127</v>
      </c>
      <c r="I939" s="350">
        <v>94575</v>
      </c>
      <c r="J939" s="350">
        <v>94575</v>
      </c>
      <c r="K939" s="402" t="s">
        <v>816</v>
      </c>
      <c r="L939" s="82"/>
    </row>
    <row r="940" spans="1:12" ht="22.5" customHeight="1" x14ac:dyDescent="0.25">
      <c r="A940" s="311">
        <v>3</v>
      </c>
      <c r="B940" s="147">
        <v>45173</v>
      </c>
      <c r="C940" s="58" t="s">
        <v>462</v>
      </c>
      <c r="D940" s="63" t="s">
        <v>440</v>
      </c>
      <c r="E940" s="59">
        <v>1</v>
      </c>
      <c r="F940" s="264" t="s">
        <v>42</v>
      </c>
      <c r="G940" s="109" t="s">
        <v>153</v>
      </c>
      <c r="H940" s="8">
        <v>127</v>
      </c>
      <c r="I940" s="350">
        <v>75000</v>
      </c>
      <c r="J940" s="350">
        <v>75000</v>
      </c>
      <c r="K940" s="402" t="s">
        <v>816</v>
      </c>
    </row>
    <row r="941" spans="1:12" ht="22.5" customHeight="1" x14ac:dyDescent="0.25">
      <c r="A941" s="311">
        <v>4</v>
      </c>
      <c r="B941" s="147">
        <v>45173</v>
      </c>
      <c r="C941" s="58" t="s">
        <v>813</v>
      </c>
      <c r="D941" s="63" t="s">
        <v>53</v>
      </c>
      <c r="E941" s="59">
        <v>1</v>
      </c>
      <c r="F941" s="59" t="s">
        <v>42</v>
      </c>
      <c r="G941" s="109" t="s">
        <v>153</v>
      </c>
      <c r="H941" s="8">
        <v>127</v>
      </c>
      <c r="I941" s="350">
        <v>875000</v>
      </c>
      <c r="J941" s="350">
        <v>875000</v>
      </c>
      <c r="K941" s="402" t="s">
        <v>816</v>
      </c>
    </row>
    <row r="942" spans="1:12" s="10" customFormat="1" ht="22.5" customHeight="1" x14ac:dyDescent="0.25">
      <c r="A942" s="311">
        <v>5</v>
      </c>
      <c r="B942" s="147">
        <v>45173</v>
      </c>
      <c r="C942" s="58" t="s">
        <v>818</v>
      </c>
      <c r="D942" s="63" t="s">
        <v>819</v>
      </c>
      <c r="E942" s="59">
        <v>1</v>
      </c>
      <c r="F942" s="59" t="s">
        <v>42</v>
      </c>
      <c r="G942" s="109" t="s">
        <v>153</v>
      </c>
      <c r="H942" s="8">
        <v>127</v>
      </c>
      <c r="I942" s="350">
        <v>1450000</v>
      </c>
      <c r="J942" s="350">
        <v>1450000</v>
      </c>
      <c r="K942" s="402" t="s">
        <v>820</v>
      </c>
      <c r="L942" s="82"/>
    </row>
    <row r="943" spans="1:12" s="10" customFormat="1" ht="22.5" customHeight="1" x14ac:dyDescent="0.25">
      <c r="A943" s="311">
        <v>6</v>
      </c>
      <c r="B943" s="147">
        <v>45173</v>
      </c>
      <c r="C943" s="58" t="s">
        <v>818</v>
      </c>
      <c r="D943" s="63" t="s">
        <v>821</v>
      </c>
      <c r="E943" s="59">
        <v>1</v>
      </c>
      <c r="F943" s="59" t="s">
        <v>42</v>
      </c>
      <c r="G943" s="109" t="s">
        <v>153</v>
      </c>
      <c r="H943" s="8">
        <v>127</v>
      </c>
      <c r="I943" s="350">
        <v>1450000</v>
      </c>
      <c r="J943" s="350">
        <v>1450000</v>
      </c>
      <c r="K943" s="402" t="s">
        <v>820</v>
      </c>
      <c r="L943" s="82"/>
    </row>
    <row r="944" spans="1:12" s="10" customFormat="1" ht="22.5" customHeight="1" x14ac:dyDescent="0.25">
      <c r="A944" s="311">
        <v>7</v>
      </c>
      <c r="B944" s="147">
        <v>45173</v>
      </c>
      <c r="C944" s="58" t="s">
        <v>606</v>
      </c>
      <c r="D944" s="63" t="s">
        <v>53</v>
      </c>
      <c r="E944" s="59">
        <v>2</v>
      </c>
      <c r="F944" s="59" t="s">
        <v>42</v>
      </c>
      <c r="G944" s="109" t="s">
        <v>153</v>
      </c>
      <c r="H944" s="8">
        <v>127</v>
      </c>
      <c r="I944" s="350">
        <v>175000</v>
      </c>
      <c r="J944" s="350">
        <v>350000</v>
      </c>
      <c r="K944" s="402" t="s">
        <v>820</v>
      </c>
      <c r="L944" s="82"/>
    </row>
    <row r="945" spans="1:14" s="10" customFormat="1" ht="22.5" customHeight="1" x14ac:dyDescent="0.25">
      <c r="A945" s="311">
        <v>8</v>
      </c>
      <c r="B945" s="147">
        <v>45173</v>
      </c>
      <c r="C945" s="57" t="s">
        <v>572</v>
      </c>
      <c r="D945" s="63" t="s">
        <v>53</v>
      </c>
      <c r="E945" s="59">
        <v>2</v>
      </c>
      <c r="F945" s="59" t="s">
        <v>42</v>
      </c>
      <c r="G945" s="109" t="s">
        <v>153</v>
      </c>
      <c r="H945" s="8">
        <v>127</v>
      </c>
      <c r="I945" s="350">
        <v>50000</v>
      </c>
      <c r="J945" s="350">
        <v>100000</v>
      </c>
      <c r="K945" s="402" t="s">
        <v>820</v>
      </c>
      <c r="L945" s="82"/>
    </row>
    <row r="946" spans="1:14" s="10" customFormat="1" ht="22.5" customHeight="1" x14ac:dyDescent="0.25">
      <c r="A946" s="311">
        <v>9</v>
      </c>
      <c r="B946" s="147">
        <v>45180</v>
      </c>
      <c r="C946" s="58" t="s">
        <v>651</v>
      </c>
      <c r="D946" s="63" t="s">
        <v>96</v>
      </c>
      <c r="E946" s="59">
        <v>1</v>
      </c>
      <c r="F946" s="59" t="s">
        <v>42</v>
      </c>
      <c r="G946" s="60" t="s">
        <v>153</v>
      </c>
      <c r="H946" s="8">
        <v>127</v>
      </c>
      <c r="I946" s="350">
        <v>57500</v>
      </c>
      <c r="J946" s="350">
        <v>57500</v>
      </c>
      <c r="K946" s="401" t="s">
        <v>1061</v>
      </c>
      <c r="L946" s="82"/>
    </row>
    <row r="947" spans="1:14" s="10" customFormat="1" ht="22.5" customHeight="1" x14ac:dyDescent="0.25">
      <c r="A947" s="311">
        <v>10</v>
      </c>
      <c r="B947" s="579">
        <v>45184</v>
      </c>
      <c r="C947" s="531" t="s">
        <v>2288</v>
      </c>
      <c r="D947" s="528"/>
      <c r="E947" s="527">
        <v>1</v>
      </c>
      <c r="F947" s="545" t="s">
        <v>42</v>
      </c>
      <c r="G947" s="529" t="s">
        <v>153</v>
      </c>
      <c r="H947" s="533">
        <v>127</v>
      </c>
      <c r="I947" s="572">
        <v>203000</v>
      </c>
      <c r="J947" s="572">
        <f>I947*E947</f>
        <v>203000</v>
      </c>
      <c r="K947" s="578" t="s">
        <v>2250</v>
      </c>
      <c r="L947" s="82"/>
    </row>
    <row r="948" spans="1:14" s="10" customFormat="1" ht="22.5" customHeight="1" x14ac:dyDescent="0.25">
      <c r="A948" s="311">
        <v>11</v>
      </c>
      <c r="B948" s="579">
        <v>45184</v>
      </c>
      <c r="C948" s="531" t="s">
        <v>2289</v>
      </c>
      <c r="D948" s="528"/>
      <c r="E948" s="527">
        <v>1</v>
      </c>
      <c r="F948" s="545" t="s">
        <v>42</v>
      </c>
      <c r="G948" s="529" t="s">
        <v>153</v>
      </c>
      <c r="H948" s="533">
        <v>127</v>
      </c>
      <c r="I948" s="572">
        <v>142000</v>
      </c>
      <c r="J948" s="572">
        <f>I948*E948</f>
        <v>142000</v>
      </c>
      <c r="K948" s="578" t="s">
        <v>2250</v>
      </c>
      <c r="L948" s="82"/>
    </row>
    <row r="949" spans="1:14" ht="22.5" customHeight="1" x14ac:dyDescent="0.25">
      <c r="A949" s="311">
        <v>12</v>
      </c>
      <c r="B949" s="579">
        <v>45184</v>
      </c>
      <c r="C949" s="528" t="s">
        <v>2237</v>
      </c>
      <c r="D949" s="532"/>
      <c r="E949" s="527">
        <v>2</v>
      </c>
      <c r="F949" s="545" t="s">
        <v>42</v>
      </c>
      <c r="G949" s="529" t="s">
        <v>153</v>
      </c>
      <c r="H949" s="533">
        <v>127</v>
      </c>
      <c r="I949" s="572">
        <v>65000</v>
      </c>
      <c r="J949" s="572">
        <f>I949*E949</f>
        <v>130000</v>
      </c>
      <c r="K949" s="578" t="s">
        <v>2250</v>
      </c>
      <c r="L949" s="2"/>
      <c r="M949" s="2"/>
      <c r="N949" s="2"/>
    </row>
    <row r="950" spans="1:14" s="10" customFormat="1" ht="22.5" customHeight="1" x14ac:dyDescent="0.25">
      <c r="A950" s="378"/>
      <c r="B950" s="539"/>
      <c r="C950" s="387"/>
      <c r="D950" s="387"/>
      <c r="E950" s="381"/>
      <c r="F950" s="395"/>
      <c r="G950" s="391"/>
      <c r="H950" s="393"/>
      <c r="I950" s="554"/>
      <c r="J950" s="563"/>
      <c r="K950" s="385">
        <f>SUM(J938:J949)</f>
        <v>5315200</v>
      </c>
      <c r="L950" s="82"/>
    </row>
    <row r="951" spans="1:14" ht="22.5" customHeight="1" x14ac:dyDescent="0.25">
      <c r="A951" s="311">
        <v>1</v>
      </c>
      <c r="B951" s="147">
        <v>45178</v>
      </c>
      <c r="C951" s="57" t="s">
        <v>544</v>
      </c>
      <c r="D951" s="63" t="s">
        <v>485</v>
      </c>
      <c r="E951" s="59">
        <v>11.5</v>
      </c>
      <c r="F951" s="142" t="s">
        <v>41</v>
      </c>
      <c r="G951" s="60" t="s">
        <v>484</v>
      </c>
      <c r="H951" s="8">
        <v>128</v>
      </c>
      <c r="I951" s="350">
        <v>33750</v>
      </c>
      <c r="J951" s="350">
        <v>388125</v>
      </c>
      <c r="K951" s="401" t="s">
        <v>1028</v>
      </c>
    </row>
    <row r="952" spans="1:14" ht="22.5" customHeight="1" x14ac:dyDescent="0.25">
      <c r="A952" s="311">
        <v>2</v>
      </c>
      <c r="B952" s="147">
        <v>45178</v>
      </c>
      <c r="C952" s="58" t="s">
        <v>100</v>
      </c>
      <c r="D952" s="63" t="s">
        <v>29</v>
      </c>
      <c r="E952" s="59">
        <v>1</v>
      </c>
      <c r="F952" s="59" t="s">
        <v>42</v>
      </c>
      <c r="G952" s="60" t="s">
        <v>484</v>
      </c>
      <c r="H952" s="8">
        <v>128</v>
      </c>
      <c r="I952" s="350">
        <v>94575</v>
      </c>
      <c r="J952" s="350">
        <v>94575</v>
      </c>
      <c r="K952" s="401" t="s">
        <v>1028</v>
      </c>
    </row>
    <row r="953" spans="1:14" s="10" customFormat="1" ht="22.5" customHeight="1" x14ac:dyDescent="0.25">
      <c r="A953" s="311">
        <v>3</v>
      </c>
      <c r="B953" s="147">
        <v>45178</v>
      </c>
      <c r="C953" s="58" t="s">
        <v>462</v>
      </c>
      <c r="D953" s="63" t="s">
        <v>440</v>
      </c>
      <c r="E953" s="101" t="s">
        <v>109</v>
      </c>
      <c r="F953" s="101" t="s">
        <v>42</v>
      </c>
      <c r="G953" s="60" t="s">
        <v>484</v>
      </c>
      <c r="H953" s="8">
        <v>128</v>
      </c>
      <c r="I953" s="356">
        <v>75000</v>
      </c>
      <c r="J953" s="350">
        <v>75000</v>
      </c>
      <c r="K953" s="401" t="s">
        <v>1028</v>
      </c>
      <c r="L953" s="82"/>
    </row>
    <row r="954" spans="1:14" ht="22.5" customHeight="1" x14ac:dyDescent="0.25">
      <c r="A954" s="311">
        <v>4</v>
      </c>
      <c r="B954" s="147">
        <v>45178</v>
      </c>
      <c r="C954" s="58" t="s">
        <v>119</v>
      </c>
      <c r="D954" s="63" t="s">
        <v>126</v>
      </c>
      <c r="E954" s="59">
        <v>11</v>
      </c>
      <c r="F954" s="59" t="s">
        <v>42</v>
      </c>
      <c r="G954" s="60" t="s">
        <v>484</v>
      </c>
      <c r="H954" s="8">
        <v>128</v>
      </c>
      <c r="I954" s="350">
        <v>1565</v>
      </c>
      <c r="J954" s="350">
        <v>17215</v>
      </c>
      <c r="K954" s="401" t="s">
        <v>1028</v>
      </c>
    </row>
    <row r="955" spans="1:14" s="10" customFormat="1" ht="22.5" customHeight="1" x14ac:dyDescent="0.25">
      <c r="A955" s="311">
        <v>5</v>
      </c>
      <c r="B955" s="147">
        <v>45178</v>
      </c>
      <c r="C955" s="58" t="s">
        <v>1036</v>
      </c>
      <c r="D955" s="63" t="s">
        <v>718</v>
      </c>
      <c r="E955" s="59">
        <v>1</v>
      </c>
      <c r="F955" s="59" t="s">
        <v>42</v>
      </c>
      <c r="G955" s="60" t="s">
        <v>484</v>
      </c>
      <c r="H955" s="8">
        <v>128</v>
      </c>
      <c r="I955" s="350">
        <v>96000</v>
      </c>
      <c r="J955" s="350">
        <v>96000</v>
      </c>
      <c r="K955" s="401" t="s">
        <v>1028</v>
      </c>
      <c r="L955" s="82"/>
    </row>
    <row r="956" spans="1:14" s="10" customFormat="1" ht="22.5" customHeight="1" x14ac:dyDescent="0.25">
      <c r="A956" s="311">
        <v>6</v>
      </c>
      <c r="B956" s="147">
        <v>45178</v>
      </c>
      <c r="C956" s="58" t="s">
        <v>460</v>
      </c>
      <c r="D956" s="63" t="s">
        <v>491</v>
      </c>
      <c r="E956" s="59">
        <v>1</v>
      </c>
      <c r="F956" s="59" t="s">
        <v>42</v>
      </c>
      <c r="G956" s="60" t="s">
        <v>484</v>
      </c>
      <c r="H956" s="8">
        <v>128</v>
      </c>
      <c r="I956" s="350">
        <v>460000</v>
      </c>
      <c r="J956" s="350">
        <v>460000</v>
      </c>
      <c r="K956" s="401" t="s">
        <v>1028</v>
      </c>
      <c r="L956" s="82"/>
    </row>
    <row r="957" spans="1:14" s="10" customFormat="1" ht="22.5" customHeight="1" x14ac:dyDescent="0.25">
      <c r="A957" s="311">
        <v>7</v>
      </c>
      <c r="B957" s="147">
        <v>45182</v>
      </c>
      <c r="C957" s="58" t="s">
        <v>1151</v>
      </c>
      <c r="D957" s="63" t="s">
        <v>1152</v>
      </c>
      <c r="E957" s="59">
        <v>1</v>
      </c>
      <c r="F957" s="59" t="s">
        <v>43</v>
      </c>
      <c r="G957" s="109" t="s">
        <v>484</v>
      </c>
      <c r="H957" s="8">
        <v>128</v>
      </c>
      <c r="I957" s="350">
        <v>1400000</v>
      </c>
      <c r="J957" s="350">
        <v>1400000</v>
      </c>
      <c r="K957" s="401" t="s">
        <v>1153</v>
      </c>
      <c r="L957" s="82"/>
    </row>
    <row r="958" spans="1:14" ht="22.5" customHeight="1" x14ac:dyDescent="0.25">
      <c r="A958" s="311">
        <v>8</v>
      </c>
      <c r="B958" s="541">
        <v>45170</v>
      </c>
      <c r="C958" s="528" t="s">
        <v>2231</v>
      </c>
      <c r="D958" s="528"/>
      <c r="E958" s="527">
        <v>4</v>
      </c>
      <c r="F958" s="530" t="s">
        <v>42</v>
      </c>
      <c r="G958" s="529" t="s">
        <v>484</v>
      </c>
      <c r="H958" s="533">
        <v>128</v>
      </c>
      <c r="I958" s="574">
        <v>57500</v>
      </c>
      <c r="J958" s="572">
        <f>I958*E958</f>
        <v>230000</v>
      </c>
      <c r="K958" s="578" t="s">
        <v>2250</v>
      </c>
    </row>
    <row r="959" spans="1:14" s="10" customFormat="1" ht="22.5" customHeight="1" x14ac:dyDescent="0.25">
      <c r="A959" s="311">
        <v>9</v>
      </c>
      <c r="B959" s="147">
        <v>45182</v>
      </c>
      <c r="C959" s="58" t="s">
        <v>597</v>
      </c>
      <c r="D959" s="63" t="s">
        <v>50</v>
      </c>
      <c r="E959" s="59">
        <v>2</v>
      </c>
      <c r="F959" s="59" t="s">
        <v>39</v>
      </c>
      <c r="G959" s="109" t="s">
        <v>484</v>
      </c>
      <c r="H959" s="8">
        <v>128</v>
      </c>
      <c r="I959" s="350">
        <v>260000</v>
      </c>
      <c r="J959" s="350">
        <v>520000</v>
      </c>
      <c r="K959" s="402"/>
      <c r="L959" s="82"/>
    </row>
    <row r="960" spans="1:14" s="10" customFormat="1" ht="22.5" customHeight="1" x14ac:dyDescent="0.25">
      <c r="A960" s="311">
        <v>10</v>
      </c>
      <c r="B960" s="147">
        <v>45196</v>
      </c>
      <c r="C960" s="58" t="s">
        <v>460</v>
      </c>
      <c r="D960" s="63" t="s">
        <v>456</v>
      </c>
      <c r="E960" s="59">
        <v>1</v>
      </c>
      <c r="F960" s="59" t="s">
        <v>42</v>
      </c>
      <c r="G960" s="109" t="s">
        <v>484</v>
      </c>
      <c r="H960" s="8">
        <v>128</v>
      </c>
      <c r="I960" s="350">
        <v>455000</v>
      </c>
      <c r="J960" s="350">
        <v>455000</v>
      </c>
      <c r="K960" s="401" t="s">
        <v>1600</v>
      </c>
      <c r="L960" s="82"/>
    </row>
    <row r="961" spans="1:12" s="10" customFormat="1" ht="22.5" customHeight="1" x14ac:dyDescent="0.25">
      <c r="A961" s="378"/>
      <c r="B961" s="539"/>
      <c r="C961" s="387"/>
      <c r="D961" s="387"/>
      <c r="E961" s="381"/>
      <c r="F961" s="395"/>
      <c r="G961" s="391"/>
      <c r="H961" s="393"/>
      <c r="I961" s="554"/>
      <c r="J961" s="563"/>
      <c r="K961" s="385">
        <f>SUM(J951:J960)</f>
        <v>3735915</v>
      </c>
      <c r="L961" s="82"/>
    </row>
    <row r="962" spans="1:12" s="10" customFormat="1" ht="22.5" customHeight="1" x14ac:dyDescent="0.25">
      <c r="A962" s="311">
        <v>1</v>
      </c>
      <c r="B962" s="147">
        <v>45178</v>
      </c>
      <c r="C962" s="57" t="s">
        <v>542</v>
      </c>
      <c r="D962" s="63" t="s">
        <v>113</v>
      </c>
      <c r="E962" s="59">
        <v>2</v>
      </c>
      <c r="F962" s="59" t="s">
        <v>545</v>
      </c>
      <c r="G962" s="60" t="s">
        <v>532</v>
      </c>
      <c r="H962" s="8">
        <v>129</v>
      </c>
      <c r="I962" s="351">
        <v>269000</v>
      </c>
      <c r="J962" s="350">
        <f t="shared" ref="J962:J966" si="14">I962*E962</f>
        <v>538000</v>
      </c>
      <c r="K962" s="404" t="s">
        <v>1053</v>
      </c>
      <c r="L962" s="82"/>
    </row>
    <row r="963" spans="1:12" s="10" customFormat="1" ht="22.5" customHeight="1" x14ac:dyDescent="0.25">
      <c r="A963" s="311">
        <v>2</v>
      </c>
      <c r="B963" s="147">
        <v>45178</v>
      </c>
      <c r="C963" s="58" t="s">
        <v>547</v>
      </c>
      <c r="D963" s="89" t="s">
        <v>113</v>
      </c>
      <c r="E963" s="59">
        <v>2</v>
      </c>
      <c r="F963" s="59" t="s">
        <v>42</v>
      </c>
      <c r="G963" s="60" t="s">
        <v>532</v>
      </c>
      <c r="H963" s="8">
        <v>129</v>
      </c>
      <c r="I963" s="350">
        <v>70586</v>
      </c>
      <c r="J963" s="350">
        <f t="shared" si="14"/>
        <v>141172</v>
      </c>
      <c r="K963" s="404" t="s">
        <v>1053</v>
      </c>
      <c r="L963" s="82"/>
    </row>
    <row r="964" spans="1:12" s="10" customFormat="1" ht="22.5" customHeight="1" x14ac:dyDescent="0.25">
      <c r="A964" s="311">
        <v>3</v>
      </c>
      <c r="B964" s="147">
        <v>45178</v>
      </c>
      <c r="C964" s="58" t="s">
        <v>1054</v>
      </c>
      <c r="D964" s="313" t="s">
        <v>1861</v>
      </c>
      <c r="E964" s="8">
        <v>1</v>
      </c>
      <c r="F964" s="8" t="s">
        <v>42</v>
      </c>
      <c r="G964" s="194" t="s">
        <v>532</v>
      </c>
      <c r="H964" s="8">
        <v>129</v>
      </c>
      <c r="I964" s="355">
        <v>1000000</v>
      </c>
      <c r="J964" s="355">
        <f t="shared" si="14"/>
        <v>1000000</v>
      </c>
      <c r="K964" s="404" t="s">
        <v>1053</v>
      </c>
      <c r="L964" s="82"/>
    </row>
    <row r="965" spans="1:12" s="10" customFormat="1" ht="22.5" customHeight="1" x14ac:dyDescent="0.25">
      <c r="A965" s="311">
        <v>4</v>
      </c>
      <c r="B965" s="147">
        <v>45178</v>
      </c>
      <c r="C965" s="58" t="s">
        <v>201</v>
      </c>
      <c r="D965" s="63" t="s">
        <v>1056</v>
      </c>
      <c r="E965" s="59">
        <v>1</v>
      </c>
      <c r="F965" s="59" t="s">
        <v>42</v>
      </c>
      <c r="G965" s="60" t="s">
        <v>532</v>
      </c>
      <c r="H965" s="8">
        <v>129</v>
      </c>
      <c r="I965" s="350">
        <v>4200000</v>
      </c>
      <c r="J965" s="350">
        <f t="shared" si="14"/>
        <v>4200000</v>
      </c>
      <c r="K965" s="404" t="s">
        <v>1053</v>
      </c>
      <c r="L965" s="82"/>
    </row>
    <row r="966" spans="1:12" s="10" customFormat="1" ht="22.5" customHeight="1" x14ac:dyDescent="0.25">
      <c r="A966" s="311">
        <v>5</v>
      </c>
      <c r="B966" s="147">
        <v>45178</v>
      </c>
      <c r="C966" s="58" t="s">
        <v>201</v>
      </c>
      <c r="D966" s="89" t="s">
        <v>1057</v>
      </c>
      <c r="E966" s="59">
        <v>1</v>
      </c>
      <c r="F966" s="59" t="s">
        <v>42</v>
      </c>
      <c r="G966" s="60" t="s">
        <v>532</v>
      </c>
      <c r="H966" s="8">
        <v>129</v>
      </c>
      <c r="I966" s="350">
        <v>4200000</v>
      </c>
      <c r="J966" s="350">
        <f t="shared" si="14"/>
        <v>4200000</v>
      </c>
      <c r="K966" s="404" t="s">
        <v>1053</v>
      </c>
      <c r="L966" s="82"/>
    </row>
    <row r="967" spans="1:12" s="10" customFormat="1" ht="22.5" customHeight="1" x14ac:dyDescent="0.25">
      <c r="A967" s="378"/>
      <c r="B967" s="539"/>
      <c r="C967" s="387"/>
      <c r="D967" s="387"/>
      <c r="E967" s="381"/>
      <c r="F967" s="395"/>
      <c r="G967" s="391"/>
      <c r="H967" s="393"/>
      <c r="I967" s="554"/>
      <c r="J967" s="563"/>
      <c r="K967" s="385">
        <f>SUM(J962:J966)</f>
        <v>10079172</v>
      </c>
      <c r="L967" s="82"/>
    </row>
    <row r="968" spans="1:12" ht="22.5" customHeight="1" x14ac:dyDescent="0.25">
      <c r="A968" s="544">
        <v>1</v>
      </c>
      <c r="B968" s="538">
        <v>45173</v>
      </c>
      <c r="C968" s="445" t="s">
        <v>1927</v>
      </c>
      <c r="D968" s="445"/>
      <c r="E968" s="442">
        <v>1</v>
      </c>
      <c r="F968" s="442" t="s">
        <v>44</v>
      </c>
      <c r="G968" s="442" t="s">
        <v>1928</v>
      </c>
      <c r="H968" s="440">
        <v>130</v>
      </c>
      <c r="I968" s="466">
        <v>45000</v>
      </c>
      <c r="J968" s="555">
        <f>E968*I968</f>
        <v>45000</v>
      </c>
      <c r="K968" s="517" t="s">
        <v>1882</v>
      </c>
    </row>
    <row r="969" spans="1:12" ht="22.5" customHeight="1" x14ac:dyDescent="0.25">
      <c r="A969" s="544">
        <v>2</v>
      </c>
      <c r="B969" s="538">
        <v>45173</v>
      </c>
      <c r="C969" s="445" t="s">
        <v>1929</v>
      </c>
      <c r="D969" s="445"/>
      <c r="E969" s="442">
        <v>2</v>
      </c>
      <c r="F969" s="442" t="s">
        <v>44</v>
      </c>
      <c r="G969" s="442" t="s">
        <v>1928</v>
      </c>
      <c r="H969" s="440">
        <v>130</v>
      </c>
      <c r="I969" s="466">
        <v>275000</v>
      </c>
      <c r="J969" s="555">
        <f>E969*I969</f>
        <v>550000</v>
      </c>
      <c r="K969" s="517" t="s">
        <v>1882</v>
      </c>
    </row>
    <row r="970" spans="1:12" s="172" customFormat="1" ht="22.5" customHeight="1" x14ac:dyDescent="0.25">
      <c r="A970" s="544">
        <v>3</v>
      </c>
      <c r="B970" s="519">
        <v>45173</v>
      </c>
      <c r="C970" s="436" t="s">
        <v>201</v>
      </c>
      <c r="D970" s="436" t="s">
        <v>891</v>
      </c>
      <c r="E970" s="438">
        <v>1</v>
      </c>
      <c r="F970" s="438" t="s">
        <v>39</v>
      </c>
      <c r="G970" s="438" t="s">
        <v>1930</v>
      </c>
      <c r="H970" s="442">
        <v>130</v>
      </c>
      <c r="I970" s="460">
        <v>4200000</v>
      </c>
      <c r="J970" s="555">
        <f>E970*I970</f>
        <v>4200000</v>
      </c>
      <c r="K970" s="517" t="s">
        <v>1882</v>
      </c>
    </row>
    <row r="971" spans="1:12" ht="22.5" customHeight="1" x14ac:dyDescent="0.25">
      <c r="A971" s="544">
        <v>4</v>
      </c>
      <c r="B971" s="519">
        <v>45173</v>
      </c>
      <c r="C971" s="436" t="s">
        <v>201</v>
      </c>
      <c r="D971" s="436" t="s">
        <v>893</v>
      </c>
      <c r="E971" s="438">
        <v>1</v>
      </c>
      <c r="F971" s="438" t="s">
        <v>39</v>
      </c>
      <c r="G971" s="438" t="s">
        <v>1930</v>
      </c>
      <c r="H971" s="442">
        <v>130</v>
      </c>
      <c r="I971" s="460">
        <v>4200000</v>
      </c>
      <c r="J971" s="555">
        <f>E971*I971</f>
        <v>4200000</v>
      </c>
      <c r="K971" s="517" t="s">
        <v>1882</v>
      </c>
    </row>
    <row r="972" spans="1:12" ht="22.5" customHeight="1" x14ac:dyDescent="0.25">
      <c r="A972" s="544">
        <v>5</v>
      </c>
      <c r="B972" s="601">
        <v>45174</v>
      </c>
      <c r="C972" s="602" t="s">
        <v>1772</v>
      </c>
      <c r="D972" s="602"/>
      <c r="E972" s="603">
        <v>18</v>
      </c>
      <c r="F972" s="604" t="s">
        <v>41</v>
      </c>
      <c r="G972" s="603" t="s">
        <v>1928</v>
      </c>
      <c r="H972" s="603">
        <v>130</v>
      </c>
      <c r="I972" s="605">
        <v>32300</v>
      </c>
      <c r="J972" s="606">
        <f>E972*I972</f>
        <v>581400</v>
      </c>
      <c r="K972" s="610" t="s">
        <v>487</v>
      </c>
    </row>
    <row r="973" spans="1:12" ht="22.5" customHeight="1" x14ac:dyDescent="0.25">
      <c r="A973" s="544">
        <v>6</v>
      </c>
      <c r="B973" s="519">
        <v>45176</v>
      </c>
      <c r="C973" s="436" t="s">
        <v>2171</v>
      </c>
      <c r="D973" s="445"/>
      <c r="E973" s="438">
        <v>2</v>
      </c>
      <c r="F973" s="438" t="s">
        <v>2175</v>
      </c>
      <c r="G973" s="438" t="s">
        <v>2132</v>
      </c>
      <c r="H973" s="440">
        <v>130</v>
      </c>
      <c r="I973" s="521">
        <v>40000</v>
      </c>
      <c r="J973" s="475">
        <v>80000</v>
      </c>
      <c r="K973" s="522" t="s">
        <v>508</v>
      </c>
    </row>
    <row r="974" spans="1:12" s="10" customFormat="1" ht="22.5" customHeight="1" x14ac:dyDescent="0.25">
      <c r="A974" s="378"/>
      <c r="B974" s="539"/>
      <c r="C974" s="387"/>
      <c r="D974" s="387"/>
      <c r="E974" s="381"/>
      <c r="F974" s="395"/>
      <c r="G974" s="391"/>
      <c r="H974" s="393"/>
      <c r="I974" s="554"/>
      <c r="J974" s="563"/>
      <c r="K974" s="385">
        <f>SUM(J968:J973)</f>
        <v>9656400</v>
      </c>
      <c r="L974" s="82"/>
    </row>
    <row r="975" spans="1:12" ht="22.5" customHeight="1" x14ac:dyDescent="0.25">
      <c r="A975" s="311">
        <v>1</v>
      </c>
      <c r="B975" s="519">
        <v>45177</v>
      </c>
      <c r="C975" s="436" t="s">
        <v>2164</v>
      </c>
      <c r="D975" s="436"/>
      <c r="E975" s="438">
        <v>1</v>
      </c>
      <c r="F975" s="438" t="s">
        <v>39</v>
      </c>
      <c r="G975" s="438" t="s">
        <v>2148</v>
      </c>
      <c r="H975" s="520">
        <v>131</v>
      </c>
      <c r="I975" s="521">
        <v>135000</v>
      </c>
      <c r="J975" s="475">
        <v>135000</v>
      </c>
      <c r="K975" s="522" t="s">
        <v>508</v>
      </c>
    </row>
    <row r="976" spans="1:12" s="172" customFormat="1" ht="22.5" customHeight="1" x14ac:dyDescent="0.25">
      <c r="A976" s="311">
        <v>2</v>
      </c>
      <c r="B976" s="538">
        <v>45180</v>
      </c>
      <c r="C976" s="445" t="s">
        <v>1929</v>
      </c>
      <c r="D976" s="447"/>
      <c r="E976" s="442">
        <v>2</v>
      </c>
      <c r="F976" s="442" t="s">
        <v>44</v>
      </c>
      <c r="G976" s="451" t="s">
        <v>1931</v>
      </c>
      <c r="H976" s="440">
        <v>131</v>
      </c>
      <c r="I976" s="457">
        <v>275000</v>
      </c>
      <c r="J976" s="555">
        <f>E976*I976</f>
        <v>550000</v>
      </c>
      <c r="K976" s="517" t="s">
        <v>1882</v>
      </c>
    </row>
    <row r="977" spans="1:14" ht="22.5" customHeight="1" x14ac:dyDescent="0.25">
      <c r="A977" s="311">
        <v>3</v>
      </c>
      <c r="B977" s="538">
        <v>45180</v>
      </c>
      <c r="C977" s="445" t="s">
        <v>1932</v>
      </c>
      <c r="D977" s="447"/>
      <c r="E977" s="442">
        <v>1</v>
      </c>
      <c r="F977" s="442" t="s">
        <v>44</v>
      </c>
      <c r="G977" s="451" t="s">
        <v>1931</v>
      </c>
      <c r="H977" s="440">
        <v>131</v>
      </c>
      <c r="I977" s="457">
        <v>290000</v>
      </c>
      <c r="J977" s="555">
        <f>E977*I977</f>
        <v>290000</v>
      </c>
      <c r="K977" s="517" t="s">
        <v>1882</v>
      </c>
    </row>
    <row r="978" spans="1:14" ht="22.5" customHeight="1" x14ac:dyDescent="0.25">
      <c r="A978" s="311">
        <v>4</v>
      </c>
      <c r="B978" s="147">
        <v>45180</v>
      </c>
      <c r="C978" s="58" t="s">
        <v>201</v>
      </c>
      <c r="D978" s="63" t="s">
        <v>1099</v>
      </c>
      <c r="E978" s="59">
        <v>1</v>
      </c>
      <c r="F978" s="59" t="s">
        <v>39</v>
      </c>
      <c r="G978" s="60" t="s">
        <v>1100</v>
      </c>
      <c r="H978" s="8">
        <v>131</v>
      </c>
      <c r="I978" s="350">
        <v>4200000</v>
      </c>
      <c r="J978" s="350">
        <f>I978*E978</f>
        <v>4200000</v>
      </c>
      <c r="K978" s="404" t="s">
        <v>1098</v>
      </c>
    </row>
    <row r="979" spans="1:14" s="10" customFormat="1" ht="22.5" customHeight="1" x14ac:dyDescent="0.25">
      <c r="A979" s="311">
        <v>5</v>
      </c>
      <c r="B979" s="147">
        <v>45180</v>
      </c>
      <c r="C979" s="58" t="s">
        <v>201</v>
      </c>
      <c r="D979" s="63" t="s">
        <v>1101</v>
      </c>
      <c r="E979" s="59">
        <v>1</v>
      </c>
      <c r="F979" s="59" t="s">
        <v>42</v>
      </c>
      <c r="G979" s="60" t="s">
        <v>1100</v>
      </c>
      <c r="H979" s="8">
        <v>131</v>
      </c>
      <c r="I979" s="350">
        <v>4200000</v>
      </c>
      <c r="J979" s="350">
        <f>I979*E979</f>
        <v>4200000</v>
      </c>
      <c r="K979" s="404" t="s">
        <v>1098</v>
      </c>
      <c r="L979" s="82"/>
    </row>
    <row r="980" spans="1:14" ht="22.5" customHeight="1" x14ac:dyDescent="0.25">
      <c r="A980" s="311">
        <v>6</v>
      </c>
      <c r="B980" s="601">
        <v>45192</v>
      </c>
      <c r="C980" s="602" t="s">
        <v>1772</v>
      </c>
      <c r="D980" s="602"/>
      <c r="E980" s="603">
        <v>18</v>
      </c>
      <c r="F980" s="604" t="s">
        <v>41</v>
      </c>
      <c r="G980" s="603" t="s">
        <v>1931</v>
      </c>
      <c r="H980" s="603">
        <v>131</v>
      </c>
      <c r="I980" s="605">
        <v>32300</v>
      </c>
      <c r="J980" s="606">
        <f>E980*I980</f>
        <v>581400</v>
      </c>
      <c r="K980" s="610" t="s">
        <v>487</v>
      </c>
    </row>
    <row r="981" spans="1:14" ht="22.5" customHeight="1" x14ac:dyDescent="0.25">
      <c r="A981" s="311">
        <v>7</v>
      </c>
      <c r="B981" s="538">
        <v>45192</v>
      </c>
      <c r="C981" s="445" t="s">
        <v>1933</v>
      </c>
      <c r="D981" s="445"/>
      <c r="E981" s="442">
        <v>2</v>
      </c>
      <c r="F981" s="442" t="s">
        <v>44</v>
      </c>
      <c r="G981" s="442" t="s">
        <v>1931</v>
      </c>
      <c r="H981" s="440">
        <v>131</v>
      </c>
      <c r="I981" s="450">
        <v>30000</v>
      </c>
      <c r="J981" s="555">
        <f>E981*I981</f>
        <v>60000</v>
      </c>
      <c r="K981" s="517" t="s">
        <v>1882</v>
      </c>
    </row>
    <row r="982" spans="1:14" ht="22.5" customHeight="1" x14ac:dyDescent="0.25">
      <c r="A982" s="311">
        <v>8</v>
      </c>
      <c r="B982" s="538">
        <v>45192</v>
      </c>
      <c r="C982" s="445" t="s">
        <v>1934</v>
      </c>
      <c r="D982" s="445"/>
      <c r="E982" s="442">
        <v>1</v>
      </c>
      <c r="F982" s="442" t="s">
        <v>44</v>
      </c>
      <c r="G982" s="442" t="s">
        <v>1931</v>
      </c>
      <c r="H982" s="440">
        <v>131</v>
      </c>
      <c r="I982" s="450">
        <v>100000</v>
      </c>
      <c r="J982" s="555">
        <f>E982*I982</f>
        <v>100000</v>
      </c>
      <c r="K982" s="517" t="s">
        <v>1882</v>
      </c>
    </row>
    <row r="983" spans="1:14" s="10" customFormat="1" ht="22.5" customHeight="1" x14ac:dyDescent="0.25">
      <c r="A983" s="311">
        <v>9</v>
      </c>
      <c r="B983" s="538">
        <v>45192</v>
      </c>
      <c r="C983" s="446" t="s">
        <v>1935</v>
      </c>
      <c r="D983" s="447"/>
      <c r="E983" s="442">
        <v>1</v>
      </c>
      <c r="F983" s="442" t="s">
        <v>44</v>
      </c>
      <c r="G983" s="442" t="s">
        <v>1931</v>
      </c>
      <c r="H983" s="440">
        <v>131</v>
      </c>
      <c r="I983" s="555">
        <v>75000</v>
      </c>
      <c r="J983" s="555">
        <f>E983*I983</f>
        <v>75000</v>
      </c>
      <c r="K983" s="517" t="s">
        <v>1882</v>
      </c>
      <c r="L983" s="82"/>
    </row>
    <row r="984" spans="1:14" s="10" customFormat="1" ht="22.5" customHeight="1" x14ac:dyDescent="0.25">
      <c r="A984" s="378"/>
      <c r="B984" s="539"/>
      <c r="C984" s="387"/>
      <c r="D984" s="387"/>
      <c r="E984" s="381"/>
      <c r="F984" s="395"/>
      <c r="G984" s="391"/>
      <c r="H984" s="393"/>
      <c r="I984" s="554"/>
      <c r="J984" s="563"/>
      <c r="K984" s="385">
        <f>SUM(J975:J983)</f>
        <v>10191400</v>
      </c>
      <c r="L984" s="82"/>
    </row>
    <row r="985" spans="1:14" s="10" customFormat="1" ht="22.5" customHeight="1" x14ac:dyDescent="0.25">
      <c r="A985" s="311">
        <v>1</v>
      </c>
      <c r="B985" s="147">
        <v>45171</v>
      </c>
      <c r="C985" s="58" t="s">
        <v>201</v>
      </c>
      <c r="D985" s="63" t="s">
        <v>801</v>
      </c>
      <c r="E985" s="59">
        <v>1</v>
      </c>
      <c r="F985" s="59" t="s">
        <v>42</v>
      </c>
      <c r="G985" s="60" t="s">
        <v>802</v>
      </c>
      <c r="H985" s="8">
        <v>132</v>
      </c>
      <c r="I985" s="350">
        <v>4200000</v>
      </c>
      <c r="J985" s="350">
        <v>4200000</v>
      </c>
      <c r="K985" s="404" t="s">
        <v>799</v>
      </c>
      <c r="L985" s="82"/>
    </row>
    <row r="986" spans="1:14" s="10" customFormat="1" ht="22.5" customHeight="1" x14ac:dyDescent="0.25">
      <c r="A986" s="311">
        <v>2</v>
      </c>
      <c r="B986" s="147">
        <v>45171</v>
      </c>
      <c r="C986" s="58" t="s">
        <v>201</v>
      </c>
      <c r="D986" s="63" t="s">
        <v>803</v>
      </c>
      <c r="E986" s="59">
        <v>1</v>
      </c>
      <c r="F986" s="59" t="s">
        <v>42</v>
      </c>
      <c r="G986" s="60" t="s">
        <v>802</v>
      </c>
      <c r="H986" s="8">
        <v>132</v>
      </c>
      <c r="I986" s="350">
        <v>4200000</v>
      </c>
      <c r="J986" s="350">
        <v>4200000</v>
      </c>
      <c r="K986" s="404" t="s">
        <v>799</v>
      </c>
      <c r="L986" s="82"/>
    </row>
    <row r="987" spans="1:14" s="10" customFormat="1" ht="22.5" customHeight="1" x14ac:dyDescent="0.25">
      <c r="A987" s="311">
        <v>3</v>
      </c>
      <c r="B987" s="147">
        <v>45171</v>
      </c>
      <c r="C987" s="57" t="s">
        <v>542</v>
      </c>
      <c r="D987" s="63" t="s">
        <v>113</v>
      </c>
      <c r="E987" s="59">
        <v>2</v>
      </c>
      <c r="F987" s="59" t="s">
        <v>42</v>
      </c>
      <c r="G987" s="60" t="s">
        <v>802</v>
      </c>
      <c r="H987" s="8">
        <v>132</v>
      </c>
      <c r="I987" s="350">
        <v>269000</v>
      </c>
      <c r="J987" s="350">
        <v>538000</v>
      </c>
      <c r="K987" s="404" t="s">
        <v>799</v>
      </c>
      <c r="L987" s="82"/>
    </row>
    <row r="988" spans="1:14" s="10" customFormat="1" ht="22.5" customHeight="1" x14ac:dyDescent="0.25">
      <c r="A988" s="311">
        <v>4</v>
      </c>
      <c r="B988" s="147">
        <v>45171</v>
      </c>
      <c r="C988" s="57" t="s">
        <v>806</v>
      </c>
      <c r="D988" s="63" t="s">
        <v>640</v>
      </c>
      <c r="E988" s="8">
        <v>1</v>
      </c>
      <c r="F988" s="59" t="s">
        <v>42</v>
      </c>
      <c r="G988" s="60" t="s">
        <v>802</v>
      </c>
      <c r="H988" s="8">
        <v>132</v>
      </c>
      <c r="I988" s="350">
        <v>120000</v>
      </c>
      <c r="J988" s="350">
        <v>120000</v>
      </c>
      <c r="K988" s="404" t="s">
        <v>799</v>
      </c>
      <c r="L988" s="82"/>
    </row>
    <row r="989" spans="1:14" ht="22.5" customHeight="1" x14ac:dyDescent="0.25">
      <c r="A989" s="311">
        <v>5</v>
      </c>
      <c r="B989" s="147">
        <v>45171</v>
      </c>
      <c r="C989" s="58" t="s">
        <v>807</v>
      </c>
      <c r="D989" s="63" t="s">
        <v>640</v>
      </c>
      <c r="E989" s="101" t="s">
        <v>109</v>
      </c>
      <c r="F989" s="174" t="s">
        <v>42</v>
      </c>
      <c r="G989" s="60" t="s">
        <v>802</v>
      </c>
      <c r="H989" s="8">
        <v>132</v>
      </c>
      <c r="I989" s="350">
        <v>120000</v>
      </c>
      <c r="J989" s="350">
        <v>120000</v>
      </c>
      <c r="K989" s="404" t="s">
        <v>799</v>
      </c>
    </row>
    <row r="990" spans="1:14" ht="22.5" customHeight="1" x14ac:dyDescent="0.25">
      <c r="A990" s="311">
        <v>6</v>
      </c>
      <c r="B990" s="147">
        <v>45171</v>
      </c>
      <c r="C990" s="193" t="s">
        <v>808</v>
      </c>
      <c r="D990" s="63" t="s">
        <v>640</v>
      </c>
      <c r="E990" s="101" t="s">
        <v>109</v>
      </c>
      <c r="F990" s="174" t="s">
        <v>42</v>
      </c>
      <c r="G990" s="60" t="s">
        <v>802</v>
      </c>
      <c r="H990" s="8">
        <v>132</v>
      </c>
      <c r="I990" s="354">
        <v>70000</v>
      </c>
      <c r="J990" s="350">
        <v>70000</v>
      </c>
      <c r="K990" s="404" t="s">
        <v>799</v>
      </c>
      <c r="L990" s="2"/>
      <c r="M990" s="2"/>
      <c r="N990" s="2"/>
    </row>
    <row r="991" spans="1:14" s="10" customFormat="1" ht="22.5" customHeight="1" x14ac:dyDescent="0.25">
      <c r="A991" s="311">
        <v>7</v>
      </c>
      <c r="B991" s="147">
        <v>45173</v>
      </c>
      <c r="C991" s="58" t="s">
        <v>48</v>
      </c>
      <c r="D991" s="63" t="s">
        <v>20</v>
      </c>
      <c r="E991" s="59">
        <v>14</v>
      </c>
      <c r="F991" s="59" t="s">
        <v>41</v>
      </c>
      <c r="G991" s="109" t="s">
        <v>802</v>
      </c>
      <c r="H991" s="8">
        <v>132</v>
      </c>
      <c r="I991" s="350">
        <v>32100</v>
      </c>
      <c r="J991" s="350">
        <v>449400</v>
      </c>
      <c r="K991" s="401" t="s">
        <v>814</v>
      </c>
      <c r="L991" s="82"/>
    </row>
    <row r="992" spans="1:14" s="10" customFormat="1" ht="22.5" customHeight="1" x14ac:dyDescent="0.25">
      <c r="A992" s="311">
        <v>8</v>
      </c>
      <c r="B992" s="147">
        <v>45173</v>
      </c>
      <c r="C992" s="58" t="s">
        <v>524</v>
      </c>
      <c r="D992" s="89" t="s">
        <v>523</v>
      </c>
      <c r="E992" s="59">
        <v>1</v>
      </c>
      <c r="F992" s="142" t="s">
        <v>42</v>
      </c>
      <c r="G992" s="109" t="s">
        <v>802</v>
      </c>
      <c r="H992" s="8">
        <v>132</v>
      </c>
      <c r="I992" s="350">
        <v>100000</v>
      </c>
      <c r="J992" s="352">
        <v>100000</v>
      </c>
      <c r="K992" s="401" t="s">
        <v>814</v>
      </c>
      <c r="L992" s="82"/>
    </row>
    <row r="993" spans="1:12" s="10" customFormat="1" ht="22.5" customHeight="1" x14ac:dyDescent="0.25">
      <c r="A993" s="311">
        <v>9</v>
      </c>
      <c r="B993" s="147">
        <v>45173</v>
      </c>
      <c r="C993" s="57" t="s">
        <v>81</v>
      </c>
      <c r="D993" s="89" t="s">
        <v>72</v>
      </c>
      <c r="E993" s="59">
        <v>3</v>
      </c>
      <c r="F993" s="59" t="s">
        <v>41</v>
      </c>
      <c r="G993" s="109" t="s">
        <v>802</v>
      </c>
      <c r="H993" s="8">
        <v>132</v>
      </c>
      <c r="I993" s="350">
        <v>31000</v>
      </c>
      <c r="J993" s="350">
        <v>93000</v>
      </c>
      <c r="K993" s="401" t="s">
        <v>814</v>
      </c>
      <c r="L993" s="82"/>
    </row>
    <row r="994" spans="1:12" s="10" customFormat="1" ht="22.5" customHeight="1" x14ac:dyDescent="0.25">
      <c r="A994" s="311">
        <v>10</v>
      </c>
      <c r="B994" s="147">
        <v>45174</v>
      </c>
      <c r="C994" s="58" t="s">
        <v>1852</v>
      </c>
      <c r="D994" s="58" t="s">
        <v>1853</v>
      </c>
      <c r="E994" s="101" t="s">
        <v>110</v>
      </c>
      <c r="F994" s="101" t="s">
        <v>42</v>
      </c>
      <c r="G994" s="203" t="s">
        <v>802</v>
      </c>
      <c r="H994" s="8">
        <v>132</v>
      </c>
      <c r="I994" s="376">
        <v>45000</v>
      </c>
      <c r="J994" s="33">
        <v>90000</v>
      </c>
      <c r="K994" s="403"/>
      <c r="L994" s="82"/>
    </row>
    <row r="995" spans="1:12" s="10" customFormat="1" ht="22.5" customHeight="1" x14ac:dyDescent="0.25">
      <c r="A995" s="311">
        <v>11</v>
      </c>
      <c r="B995" s="547">
        <v>45186</v>
      </c>
      <c r="C995" s="581" t="s">
        <v>2199</v>
      </c>
      <c r="D995" s="549"/>
      <c r="E995" s="550"/>
      <c r="F995" s="550"/>
      <c r="G995" s="550" t="s">
        <v>2200</v>
      </c>
      <c r="H995" s="551">
        <v>132</v>
      </c>
      <c r="I995" s="552">
        <v>100000</v>
      </c>
      <c r="J995" s="570">
        <v>100000</v>
      </c>
      <c r="K995" s="553" t="s">
        <v>510</v>
      </c>
      <c r="L995" s="82"/>
    </row>
    <row r="996" spans="1:12" s="10" customFormat="1" ht="22.5" customHeight="1" x14ac:dyDescent="0.25">
      <c r="A996" s="378"/>
      <c r="B996" s="539"/>
      <c r="C996" s="387"/>
      <c r="D996" s="387"/>
      <c r="E996" s="381"/>
      <c r="F996" s="395"/>
      <c r="G996" s="391"/>
      <c r="H996" s="393"/>
      <c r="I996" s="554"/>
      <c r="J996" s="563"/>
      <c r="K996" s="385">
        <f>SUM(J985:J995)</f>
        <v>10080400</v>
      </c>
      <c r="L996" s="82"/>
    </row>
    <row r="997" spans="1:12" ht="22.5" customHeight="1" x14ac:dyDescent="0.25">
      <c r="A997" s="311">
        <v>1</v>
      </c>
      <c r="B997" s="601">
        <v>45174</v>
      </c>
      <c r="C997" s="602" t="s">
        <v>1772</v>
      </c>
      <c r="D997" s="602"/>
      <c r="E997" s="603">
        <v>1.5</v>
      </c>
      <c r="F997" s="604" t="s">
        <v>41</v>
      </c>
      <c r="G997" s="603" t="s">
        <v>1936</v>
      </c>
      <c r="H997" s="603">
        <v>133</v>
      </c>
      <c r="I997" s="605">
        <v>32300</v>
      </c>
      <c r="J997" s="606">
        <f>E997*I997</f>
        <v>48450</v>
      </c>
      <c r="K997" s="610" t="s">
        <v>487</v>
      </c>
    </row>
    <row r="998" spans="1:12" s="10" customFormat="1" ht="22.5" customHeight="1" x14ac:dyDescent="0.25">
      <c r="A998" s="311">
        <v>2</v>
      </c>
      <c r="B998" s="538">
        <v>45180</v>
      </c>
      <c r="C998" s="445" t="s">
        <v>1929</v>
      </c>
      <c r="D998" s="446"/>
      <c r="E998" s="442">
        <v>1</v>
      </c>
      <c r="F998" s="442" t="s">
        <v>44</v>
      </c>
      <c r="G998" s="442" t="s">
        <v>1936</v>
      </c>
      <c r="H998" s="440">
        <v>133</v>
      </c>
      <c r="I998" s="467">
        <v>275000</v>
      </c>
      <c r="J998" s="555">
        <f>E998*I998</f>
        <v>275000</v>
      </c>
      <c r="K998" s="517" t="s">
        <v>1882</v>
      </c>
      <c r="L998" s="82"/>
    </row>
    <row r="999" spans="1:12" ht="22.5" customHeight="1" x14ac:dyDescent="0.25">
      <c r="A999" s="311">
        <v>3</v>
      </c>
      <c r="B999" s="147">
        <v>45180</v>
      </c>
      <c r="C999" s="58" t="s">
        <v>201</v>
      </c>
      <c r="D999" s="63" t="s">
        <v>1102</v>
      </c>
      <c r="E999" s="59">
        <v>1</v>
      </c>
      <c r="F999" s="142" t="s">
        <v>42</v>
      </c>
      <c r="G999" s="60" t="s">
        <v>1103</v>
      </c>
      <c r="H999" s="8">
        <v>133</v>
      </c>
      <c r="I999" s="350">
        <v>4200000</v>
      </c>
      <c r="J999" s="350">
        <f>I999*E999</f>
        <v>4200000</v>
      </c>
      <c r="K999" s="404" t="s">
        <v>1098</v>
      </c>
    </row>
    <row r="1000" spans="1:12" s="172" customFormat="1" ht="22.5" customHeight="1" x14ac:dyDescent="0.25">
      <c r="A1000" s="311">
        <v>4</v>
      </c>
      <c r="B1000" s="147">
        <v>45180</v>
      </c>
      <c r="C1000" s="58" t="s">
        <v>201</v>
      </c>
      <c r="D1000" s="63" t="s">
        <v>1104</v>
      </c>
      <c r="E1000" s="59">
        <v>1</v>
      </c>
      <c r="F1000" s="142" t="s">
        <v>42</v>
      </c>
      <c r="G1000" s="60" t="s">
        <v>1103</v>
      </c>
      <c r="H1000" s="8">
        <v>133</v>
      </c>
      <c r="I1000" s="350">
        <v>4200000</v>
      </c>
      <c r="J1000" s="350">
        <f>I1000*E1000</f>
        <v>4200000</v>
      </c>
      <c r="K1000" s="404" t="s">
        <v>1098</v>
      </c>
    </row>
    <row r="1001" spans="1:12" s="172" customFormat="1" ht="22.5" customHeight="1" x14ac:dyDescent="0.25">
      <c r="A1001" s="311">
        <v>5</v>
      </c>
      <c r="B1001" s="147">
        <v>45180</v>
      </c>
      <c r="C1001" s="58" t="s">
        <v>201</v>
      </c>
      <c r="D1001" s="63" t="s">
        <v>1105</v>
      </c>
      <c r="E1001" s="59">
        <v>1</v>
      </c>
      <c r="F1001" s="142" t="s">
        <v>42</v>
      </c>
      <c r="G1001" s="60" t="s">
        <v>1103</v>
      </c>
      <c r="H1001" s="8">
        <v>133</v>
      </c>
      <c r="I1001" s="350">
        <v>4200000</v>
      </c>
      <c r="J1001" s="352">
        <f>I1001*E1001</f>
        <v>4200000</v>
      </c>
      <c r="K1001" s="404" t="s">
        <v>1098</v>
      </c>
    </row>
    <row r="1002" spans="1:12" ht="22.5" customHeight="1" x14ac:dyDescent="0.25">
      <c r="A1002" s="311">
        <v>6</v>
      </c>
      <c r="B1002" s="519">
        <v>45181</v>
      </c>
      <c r="C1002" s="436" t="s">
        <v>2163</v>
      </c>
      <c r="D1002" s="448"/>
      <c r="E1002" s="438">
        <v>2</v>
      </c>
      <c r="F1002" s="438" t="s">
        <v>39</v>
      </c>
      <c r="G1002" s="438" t="s">
        <v>2146</v>
      </c>
      <c r="H1002" s="520">
        <v>133</v>
      </c>
      <c r="I1002" s="521">
        <v>40000</v>
      </c>
      <c r="J1002" s="475">
        <v>80000</v>
      </c>
      <c r="K1002" s="522" t="s">
        <v>508</v>
      </c>
    </row>
    <row r="1003" spans="1:12" ht="22.5" customHeight="1" x14ac:dyDescent="0.25">
      <c r="A1003" s="311">
        <v>7</v>
      </c>
      <c r="B1003" s="538">
        <v>45183</v>
      </c>
      <c r="C1003" s="445" t="s">
        <v>1730</v>
      </c>
      <c r="D1003" s="448"/>
      <c r="E1003" s="442">
        <v>1</v>
      </c>
      <c r="F1003" s="442" t="s">
        <v>44</v>
      </c>
      <c r="G1003" s="442" t="s">
        <v>1936</v>
      </c>
      <c r="H1003" s="440">
        <v>133</v>
      </c>
      <c r="I1003" s="450">
        <v>230000</v>
      </c>
      <c r="J1003" s="555">
        <f>E1003*I1003</f>
        <v>230000</v>
      </c>
      <c r="K1003" s="517" t="s">
        <v>1882</v>
      </c>
    </row>
    <row r="1004" spans="1:12" ht="22.5" customHeight="1" x14ac:dyDescent="0.25">
      <c r="A1004" s="311">
        <v>8</v>
      </c>
      <c r="B1004" s="538">
        <v>45188</v>
      </c>
      <c r="C1004" s="445" t="s">
        <v>1937</v>
      </c>
      <c r="D1004" s="448"/>
      <c r="E1004" s="442">
        <v>1</v>
      </c>
      <c r="F1004" s="453" t="s">
        <v>44</v>
      </c>
      <c r="G1004" s="442" t="s">
        <v>1936</v>
      </c>
      <c r="H1004" s="440">
        <v>133</v>
      </c>
      <c r="I1004" s="556">
        <v>230000</v>
      </c>
      <c r="J1004" s="555">
        <f>E1004*I1004</f>
        <v>230000</v>
      </c>
      <c r="K1004" s="517" t="s">
        <v>1882</v>
      </c>
    </row>
    <row r="1005" spans="1:12" ht="22.5" customHeight="1" x14ac:dyDescent="0.25">
      <c r="A1005" s="311">
        <v>9</v>
      </c>
      <c r="B1005" s="519">
        <v>45194</v>
      </c>
      <c r="C1005" s="436" t="s">
        <v>2096</v>
      </c>
      <c r="D1005" s="448"/>
      <c r="E1005" s="438">
        <v>2</v>
      </c>
      <c r="F1005" s="438" t="s">
        <v>39</v>
      </c>
      <c r="G1005" s="438" t="s">
        <v>2147</v>
      </c>
      <c r="H1005" s="520">
        <v>133</v>
      </c>
      <c r="I1005" s="521">
        <v>40000</v>
      </c>
      <c r="J1005" s="475">
        <v>80000</v>
      </c>
      <c r="K1005" s="522" t="s">
        <v>508</v>
      </c>
    </row>
    <row r="1006" spans="1:12" ht="22.5" customHeight="1" x14ac:dyDescent="0.25">
      <c r="A1006" s="311">
        <v>10</v>
      </c>
      <c r="B1006" s="519">
        <v>45194</v>
      </c>
      <c r="C1006" s="436" t="s">
        <v>201</v>
      </c>
      <c r="D1006" s="445" t="s">
        <v>1304</v>
      </c>
      <c r="E1006" s="438">
        <v>1</v>
      </c>
      <c r="F1006" s="438" t="s">
        <v>39</v>
      </c>
      <c r="G1006" s="462" t="s">
        <v>1103</v>
      </c>
      <c r="H1006" s="442">
        <v>133</v>
      </c>
      <c r="I1006" s="460">
        <v>4200000</v>
      </c>
      <c r="J1006" s="573" t="s">
        <v>1938</v>
      </c>
      <c r="K1006" s="517" t="s">
        <v>1882</v>
      </c>
    </row>
    <row r="1007" spans="1:12" ht="22.5" customHeight="1" x14ac:dyDescent="0.25">
      <c r="A1007" s="311">
        <v>11</v>
      </c>
      <c r="B1007" s="519">
        <v>45194</v>
      </c>
      <c r="C1007" s="436" t="s">
        <v>201</v>
      </c>
      <c r="D1007" s="436" t="s">
        <v>1552</v>
      </c>
      <c r="E1007" s="438">
        <v>1</v>
      </c>
      <c r="F1007" s="438" t="s">
        <v>39</v>
      </c>
      <c r="G1007" s="438" t="s">
        <v>1103</v>
      </c>
      <c r="H1007" s="442">
        <v>133</v>
      </c>
      <c r="I1007" s="460">
        <v>4200000</v>
      </c>
      <c r="J1007" s="555">
        <f>E1007*I1007</f>
        <v>4200000</v>
      </c>
      <c r="K1007" s="517" t="s">
        <v>1882</v>
      </c>
    </row>
    <row r="1008" spans="1:12" ht="22.5" customHeight="1" x14ac:dyDescent="0.25">
      <c r="A1008" s="311">
        <v>12</v>
      </c>
      <c r="B1008" s="601">
        <v>45198</v>
      </c>
      <c r="C1008" s="602" t="s">
        <v>1772</v>
      </c>
      <c r="D1008" s="602"/>
      <c r="E1008" s="603">
        <v>18</v>
      </c>
      <c r="F1008" s="604" t="s">
        <v>41</v>
      </c>
      <c r="G1008" s="603" t="s">
        <v>1103</v>
      </c>
      <c r="H1008" s="603">
        <v>133</v>
      </c>
      <c r="I1008" s="605">
        <v>32300</v>
      </c>
      <c r="J1008" s="606">
        <f>E1008*I1008</f>
        <v>581400</v>
      </c>
      <c r="K1008" s="610" t="s">
        <v>487</v>
      </c>
    </row>
    <row r="1009" spans="1:12" s="10" customFormat="1" ht="22.5" customHeight="1" x14ac:dyDescent="0.25">
      <c r="A1009" s="311">
        <v>13</v>
      </c>
      <c r="B1009" s="538">
        <v>45198</v>
      </c>
      <c r="C1009" s="445" t="s">
        <v>1939</v>
      </c>
      <c r="D1009" s="445"/>
      <c r="E1009" s="442">
        <v>1</v>
      </c>
      <c r="F1009" s="442" t="s">
        <v>44</v>
      </c>
      <c r="G1009" s="442" t="s">
        <v>1936</v>
      </c>
      <c r="H1009" s="440">
        <v>133</v>
      </c>
      <c r="I1009" s="464">
        <v>75000</v>
      </c>
      <c r="J1009" s="555">
        <f>E1009*I1009</f>
        <v>75000</v>
      </c>
      <c r="K1009" s="517" t="s">
        <v>1882</v>
      </c>
      <c r="L1009" s="82"/>
    </row>
    <row r="1010" spans="1:12" s="10" customFormat="1" ht="22.5" customHeight="1" x14ac:dyDescent="0.25">
      <c r="A1010" s="311">
        <v>14</v>
      </c>
      <c r="B1010" s="538">
        <v>45198</v>
      </c>
      <c r="C1010" s="445" t="s">
        <v>1940</v>
      </c>
      <c r="D1010" s="452"/>
      <c r="E1010" s="442">
        <v>1</v>
      </c>
      <c r="F1010" s="442" t="s">
        <v>44</v>
      </c>
      <c r="G1010" s="442" t="s">
        <v>1936</v>
      </c>
      <c r="H1010" s="440">
        <v>133</v>
      </c>
      <c r="I1010" s="450">
        <v>100000</v>
      </c>
      <c r="J1010" s="555">
        <f>E1010*I1010</f>
        <v>100000</v>
      </c>
      <c r="K1010" s="517" t="s">
        <v>1882</v>
      </c>
      <c r="L1010" s="82"/>
    </row>
    <row r="1011" spans="1:12" s="10" customFormat="1" ht="22.5" customHeight="1" x14ac:dyDescent="0.25">
      <c r="A1011" s="378"/>
      <c r="B1011" s="539"/>
      <c r="C1011" s="387"/>
      <c r="D1011" s="387"/>
      <c r="E1011" s="381"/>
      <c r="F1011" s="395"/>
      <c r="G1011" s="391"/>
      <c r="H1011" s="393"/>
      <c r="I1011" s="554"/>
      <c r="J1011" s="563"/>
      <c r="K1011" s="385">
        <f>SUM(J997:J1010)</f>
        <v>18499850</v>
      </c>
      <c r="L1011" s="82"/>
    </row>
    <row r="1012" spans="1:12" ht="22.5" customHeight="1" x14ac:dyDescent="0.25">
      <c r="A1012" s="656">
        <v>1</v>
      </c>
      <c r="B1012" s="547">
        <v>45186</v>
      </c>
      <c r="C1012" s="548" t="s">
        <v>2201</v>
      </c>
      <c r="D1012" s="549"/>
      <c r="E1012" s="550">
        <v>1</v>
      </c>
      <c r="F1012" s="550" t="s">
        <v>39</v>
      </c>
      <c r="G1012" s="550" t="s">
        <v>2185</v>
      </c>
      <c r="H1012" s="551">
        <v>134</v>
      </c>
      <c r="I1012" s="552">
        <f>J1012/E1012</f>
        <v>1445000</v>
      </c>
      <c r="J1012" s="570">
        <v>1445000</v>
      </c>
      <c r="K1012" s="553" t="s">
        <v>510</v>
      </c>
    </row>
    <row r="1013" spans="1:12" ht="22.5" customHeight="1" x14ac:dyDescent="0.25">
      <c r="A1013" s="656">
        <v>2</v>
      </c>
      <c r="B1013" s="547">
        <v>45186</v>
      </c>
      <c r="C1013" s="548" t="s">
        <v>2206</v>
      </c>
      <c r="D1013" s="549"/>
      <c r="E1013" s="550">
        <v>1</v>
      </c>
      <c r="F1013" s="550" t="s">
        <v>39</v>
      </c>
      <c r="G1013" s="550" t="s">
        <v>2185</v>
      </c>
      <c r="H1013" s="551">
        <v>134</v>
      </c>
      <c r="I1013" s="552">
        <f>J1013/E1013</f>
        <v>45000</v>
      </c>
      <c r="J1013" s="570">
        <v>45000</v>
      </c>
      <c r="K1013" s="553" t="s">
        <v>510</v>
      </c>
    </row>
    <row r="1014" spans="1:12" ht="22.5" customHeight="1" x14ac:dyDescent="0.25">
      <c r="A1014" s="656">
        <v>3</v>
      </c>
      <c r="B1014" s="547">
        <v>45186</v>
      </c>
      <c r="C1014" s="548" t="s">
        <v>2186</v>
      </c>
      <c r="D1014" s="549"/>
      <c r="E1014" s="550"/>
      <c r="F1014" s="550"/>
      <c r="G1014" s="550" t="s">
        <v>2185</v>
      </c>
      <c r="H1014" s="551">
        <v>134</v>
      </c>
      <c r="I1014" s="552">
        <v>175000</v>
      </c>
      <c r="J1014" s="570">
        <v>175000</v>
      </c>
      <c r="K1014" s="553" t="s">
        <v>510</v>
      </c>
    </row>
    <row r="1015" spans="1:12" ht="22.5" customHeight="1" x14ac:dyDescent="0.25">
      <c r="A1015" s="656">
        <v>4</v>
      </c>
      <c r="B1015" s="547">
        <v>45187</v>
      </c>
      <c r="C1015" s="548" t="s">
        <v>2207</v>
      </c>
      <c r="D1015" s="549"/>
      <c r="E1015" s="550">
        <v>4</v>
      </c>
      <c r="F1015" s="550" t="s">
        <v>39</v>
      </c>
      <c r="G1015" s="550" t="s">
        <v>2187</v>
      </c>
      <c r="H1015" s="551">
        <v>134</v>
      </c>
      <c r="I1015" s="552">
        <f>J1015/E1015</f>
        <v>62500</v>
      </c>
      <c r="J1015" s="570">
        <v>250000</v>
      </c>
      <c r="K1015" s="553" t="s">
        <v>510</v>
      </c>
    </row>
    <row r="1016" spans="1:12" ht="22.5" customHeight="1" x14ac:dyDescent="0.25">
      <c r="A1016" s="656">
        <v>5</v>
      </c>
      <c r="B1016" s="547">
        <v>45188</v>
      </c>
      <c r="C1016" s="548" t="s">
        <v>2208</v>
      </c>
      <c r="D1016" s="549"/>
      <c r="E1016" s="597" t="s">
        <v>2227</v>
      </c>
      <c r="F1016" s="550" t="s">
        <v>2225</v>
      </c>
      <c r="G1016" s="550" t="s">
        <v>2185</v>
      </c>
      <c r="H1016" s="551">
        <v>134</v>
      </c>
      <c r="I1016" s="552">
        <v>325000</v>
      </c>
      <c r="J1016" s="570">
        <v>325000</v>
      </c>
      <c r="K1016" s="553" t="s">
        <v>510</v>
      </c>
    </row>
    <row r="1017" spans="1:12" ht="22.5" customHeight="1" x14ac:dyDescent="0.25">
      <c r="A1017" s="656">
        <v>6</v>
      </c>
      <c r="B1017" s="547">
        <v>45188</v>
      </c>
      <c r="C1017" s="548" t="s">
        <v>2209</v>
      </c>
      <c r="D1017" s="549"/>
      <c r="E1017" s="550">
        <v>70</v>
      </c>
      <c r="F1017" s="550" t="s">
        <v>39</v>
      </c>
      <c r="G1017" s="550" t="s">
        <v>2185</v>
      </c>
      <c r="H1017" s="551">
        <v>134</v>
      </c>
      <c r="I1017" s="552">
        <f>J1017/E1017</f>
        <v>600</v>
      </c>
      <c r="J1017" s="570">
        <v>42000</v>
      </c>
      <c r="K1017" s="553" t="s">
        <v>510</v>
      </c>
    </row>
    <row r="1018" spans="1:12" ht="22.5" customHeight="1" x14ac:dyDescent="0.25">
      <c r="A1018" s="656">
        <v>7</v>
      </c>
      <c r="B1018" s="547">
        <v>45188</v>
      </c>
      <c r="C1018" s="548" t="s">
        <v>2210</v>
      </c>
      <c r="D1018" s="549"/>
      <c r="E1018" s="550">
        <v>1</v>
      </c>
      <c r="F1018" s="550" t="s">
        <v>39</v>
      </c>
      <c r="G1018" s="550" t="s">
        <v>2185</v>
      </c>
      <c r="H1018" s="551">
        <v>134</v>
      </c>
      <c r="I1018" s="552">
        <f>J1018/E1018</f>
        <v>25000</v>
      </c>
      <c r="J1018" s="570">
        <v>25000</v>
      </c>
      <c r="K1018" s="553" t="s">
        <v>510</v>
      </c>
    </row>
    <row r="1019" spans="1:12" ht="22.5" customHeight="1" x14ac:dyDescent="0.25">
      <c r="A1019" s="656">
        <v>8</v>
      </c>
      <c r="B1019" s="547">
        <v>45188</v>
      </c>
      <c r="C1019" s="548" t="s">
        <v>2211</v>
      </c>
      <c r="D1019" s="549"/>
      <c r="E1019" s="550">
        <v>1</v>
      </c>
      <c r="F1019" s="550" t="s">
        <v>39</v>
      </c>
      <c r="G1019" s="550" t="s">
        <v>2185</v>
      </c>
      <c r="H1019" s="551">
        <v>134</v>
      </c>
      <c r="I1019" s="552">
        <f>J1019/E1019</f>
        <v>100000</v>
      </c>
      <c r="J1019" s="570">
        <v>100000</v>
      </c>
      <c r="K1019" s="553" t="s">
        <v>510</v>
      </c>
    </row>
    <row r="1020" spans="1:12" s="10" customFormat="1" ht="22.5" customHeight="1" x14ac:dyDescent="0.25">
      <c r="A1020" s="378"/>
      <c r="B1020" s="539"/>
      <c r="C1020" s="387"/>
      <c r="D1020" s="387"/>
      <c r="E1020" s="381"/>
      <c r="F1020" s="395"/>
      <c r="G1020" s="391"/>
      <c r="H1020" s="393"/>
      <c r="I1020" s="554"/>
      <c r="J1020" s="563"/>
      <c r="K1020" s="385">
        <f>SUM(J1012:J1019)</f>
        <v>2407000</v>
      </c>
      <c r="L1020" s="82"/>
    </row>
    <row r="1021" spans="1:12" s="10" customFormat="1" ht="22.5" customHeight="1" x14ac:dyDescent="0.25">
      <c r="A1021" s="657">
        <v>1</v>
      </c>
      <c r="B1021" s="147">
        <v>45170</v>
      </c>
      <c r="C1021" s="58" t="s">
        <v>740</v>
      </c>
      <c r="D1021" s="63" t="s">
        <v>50</v>
      </c>
      <c r="E1021" s="59">
        <v>4</v>
      </c>
      <c r="F1021" s="59" t="s">
        <v>42</v>
      </c>
      <c r="G1021" s="60" t="s">
        <v>1818</v>
      </c>
      <c r="H1021" s="8">
        <v>135</v>
      </c>
      <c r="I1021" s="350">
        <v>65000</v>
      </c>
      <c r="J1021" s="350">
        <v>260000</v>
      </c>
      <c r="K1021" s="404" t="s">
        <v>742</v>
      </c>
      <c r="L1021" s="82"/>
    </row>
    <row r="1022" spans="1:12" s="10" customFormat="1" ht="22.5" customHeight="1" x14ac:dyDescent="0.25">
      <c r="A1022" s="657">
        <v>2</v>
      </c>
      <c r="B1022" s="147">
        <v>45170</v>
      </c>
      <c r="C1022" s="58" t="s">
        <v>743</v>
      </c>
      <c r="D1022" s="63" t="s">
        <v>50</v>
      </c>
      <c r="E1022" s="59">
        <v>2</v>
      </c>
      <c r="F1022" s="59" t="s">
        <v>42</v>
      </c>
      <c r="G1022" s="60" t="s">
        <v>1818</v>
      </c>
      <c r="H1022" s="8">
        <v>135</v>
      </c>
      <c r="I1022" s="350">
        <v>57500</v>
      </c>
      <c r="J1022" s="350">
        <v>115000</v>
      </c>
      <c r="K1022" s="404" t="s">
        <v>742</v>
      </c>
      <c r="L1022" s="82"/>
    </row>
    <row r="1023" spans="1:12" s="10" customFormat="1" ht="22.5" customHeight="1" x14ac:dyDescent="0.25">
      <c r="A1023" s="657">
        <v>3</v>
      </c>
      <c r="B1023" s="147">
        <v>45170</v>
      </c>
      <c r="C1023" s="57" t="s">
        <v>744</v>
      </c>
      <c r="D1023" s="63" t="s">
        <v>50</v>
      </c>
      <c r="E1023" s="59">
        <v>2</v>
      </c>
      <c r="F1023" s="59" t="s">
        <v>42</v>
      </c>
      <c r="G1023" s="60" t="s">
        <v>1818</v>
      </c>
      <c r="H1023" s="8">
        <v>135</v>
      </c>
      <c r="I1023" s="350">
        <v>390000</v>
      </c>
      <c r="J1023" s="350">
        <v>780000</v>
      </c>
      <c r="K1023" s="404" t="s">
        <v>742</v>
      </c>
      <c r="L1023" s="82"/>
    </row>
    <row r="1024" spans="1:12" s="10" customFormat="1" ht="22.5" customHeight="1" x14ac:dyDescent="0.25">
      <c r="A1024" s="657">
        <v>4</v>
      </c>
      <c r="B1024" s="147">
        <v>45170</v>
      </c>
      <c r="C1024" s="58" t="s">
        <v>745</v>
      </c>
      <c r="D1024" s="63" t="s">
        <v>50</v>
      </c>
      <c r="E1024" s="59">
        <v>1</v>
      </c>
      <c r="F1024" s="59" t="s">
        <v>42</v>
      </c>
      <c r="G1024" s="60" t="s">
        <v>1818</v>
      </c>
      <c r="H1024" s="8">
        <v>135</v>
      </c>
      <c r="I1024" s="350">
        <v>530000</v>
      </c>
      <c r="J1024" s="350">
        <v>530000</v>
      </c>
      <c r="K1024" s="404" t="s">
        <v>742</v>
      </c>
      <c r="L1024" s="82"/>
    </row>
    <row r="1025" spans="1:12" s="10" customFormat="1" ht="22.5" customHeight="1" x14ac:dyDescent="0.25">
      <c r="A1025" s="657">
        <v>5</v>
      </c>
      <c r="B1025" s="147">
        <v>45170</v>
      </c>
      <c r="C1025" s="58" t="s">
        <v>746</v>
      </c>
      <c r="D1025" s="63" t="s">
        <v>50</v>
      </c>
      <c r="E1025" s="59">
        <v>1</v>
      </c>
      <c r="F1025" s="59" t="s">
        <v>42</v>
      </c>
      <c r="G1025" s="60" t="s">
        <v>1818</v>
      </c>
      <c r="H1025" s="8">
        <v>135</v>
      </c>
      <c r="I1025" s="354">
        <v>320000</v>
      </c>
      <c r="J1025" s="350">
        <v>320000</v>
      </c>
      <c r="K1025" s="404" t="s">
        <v>742</v>
      </c>
      <c r="L1025" s="82"/>
    </row>
    <row r="1026" spans="1:12" s="10" customFormat="1" ht="22.5" customHeight="1" x14ac:dyDescent="0.25">
      <c r="A1026" s="657">
        <v>6</v>
      </c>
      <c r="B1026" s="147">
        <v>45170</v>
      </c>
      <c r="C1026" s="58" t="s">
        <v>747</v>
      </c>
      <c r="D1026" s="63" t="s">
        <v>50</v>
      </c>
      <c r="E1026" s="59">
        <v>2</v>
      </c>
      <c r="F1026" s="59" t="s">
        <v>42</v>
      </c>
      <c r="G1026" s="60" t="s">
        <v>1818</v>
      </c>
      <c r="H1026" s="8">
        <v>135</v>
      </c>
      <c r="I1026" s="350">
        <v>275000</v>
      </c>
      <c r="J1026" s="350">
        <v>550000</v>
      </c>
      <c r="K1026" s="404" t="s">
        <v>742</v>
      </c>
      <c r="L1026" s="82"/>
    </row>
    <row r="1027" spans="1:12" s="10" customFormat="1" ht="22.5" customHeight="1" x14ac:dyDescent="0.25">
      <c r="A1027" s="657">
        <v>7</v>
      </c>
      <c r="B1027" s="147">
        <v>45170</v>
      </c>
      <c r="C1027" s="58" t="s">
        <v>748</v>
      </c>
      <c r="D1027" s="63" t="s">
        <v>50</v>
      </c>
      <c r="E1027" s="59">
        <v>1</v>
      </c>
      <c r="F1027" s="59" t="s">
        <v>42</v>
      </c>
      <c r="G1027" s="60" t="s">
        <v>1818</v>
      </c>
      <c r="H1027" s="8">
        <v>135</v>
      </c>
      <c r="I1027" s="350">
        <v>240000</v>
      </c>
      <c r="J1027" s="350">
        <v>240000</v>
      </c>
      <c r="K1027" s="404" t="s">
        <v>742</v>
      </c>
      <c r="L1027" s="82"/>
    </row>
    <row r="1028" spans="1:12" s="10" customFormat="1" ht="22.5" customHeight="1" x14ac:dyDescent="0.25">
      <c r="A1028" s="657">
        <v>8</v>
      </c>
      <c r="B1028" s="147">
        <v>45170</v>
      </c>
      <c r="C1028" s="58" t="s">
        <v>749</v>
      </c>
      <c r="D1028" s="63" t="s">
        <v>50</v>
      </c>
      <c r="E1028" s="59">
        <v>1</v>
      </c>
      <c r="F1028" s="59" t="s">
        <v>42</v>
      </c>
      <c r="G1028" s="60" t="s">
        <v>1818</v>
      </c>
      <c r="H1028" s="8">
        <v>135</v>
      </c>
      <c r="I1028" s="350">
        <v>232500</v>
      </c>
      <c r="J1028" s="350">
        <v>232500</v>
      </c>
      <c r="K1028" s="404" t="s">
        <v>742</v>
      </c>
      <c r="L1028" s="82"/>
    </row>
    <row r="1029" spans="1:12" ht="22.5" customHeight="1" x14ac:dyDescent="0.25">
      <c r="A1029" s="657">
        <v>9</v>
      </c>
      <c r="B1029" s="147">
        <v>45170</v>
      </c>
      <c r="C1029" s="58" t="s">
        <v>750</v>
      </c>
      <c r="D1029" s="63" t="s">
        <v>50</v>
      </c>
      <c r="E1029" s="59">
        <v>1</v>
      </c>
      <c r="F1029" s="59" t="s">
        <v>42</v>
      </c>
      <c r="G1029" s="60" t="s">
        <v>1818</v>
      </c>
      <c r="H1029" s="8">
        <v>135</v>
      </c>
      <c r="I1029" s="350">
        <v>170000</v>
      </c>
      <c r="J1029" s="350">
        <v>170000</v>
      </c>
      <c r="K1029" s="404" t="s">
        <v>742</v>
      </c>
    </row>
    <row r="1030" spans="1:12" s="10" customFormat="1" ht="22.5" customHeight="1" x14ac:dyDescent="0.25">
      <c r="A1030" s="657">
        <v>10</v>
      </c>
      <c r="B1030" s="147">
        <v>45170</v>
      </c>
      <c r="C1030" s="58" t="s">
        <v>751</v>
      </c>
      <c r="D1030" s="63" t="s">
        <v>50</v>
      </c>
      <c r="E1030" s="59">
        <v>1</v>
      </c>
      <c r="F1030" s="59" t="s">
        <v>42</v>
      </c>
      <c r="G1030" s="60" t="s">
        <v>1818</v>
      </c>
      <c r="H1030" s="8">
        <v>135</v>
      </c>
      <c r="I1030" s="350">
        <v>135000</v>
      </c>
      <c r="J1030" s="350">
        <v>135000</v>
      </c>
      <c r="K1030" s="404" t="s">
        <v>742</v>
      </c>
      <c r="L1030" s="82"/>
    </row>
    <row r="1031" spans="1:12" ht="22.5" customHeight="1" x14ac:dyDescent="0.25">
      <c r="A1031" s="657">
        <v>11</v>
      </c>
      <c r="B1031" s="547">
        <v>45170</v>
      </c>
      <c r="C1031" s="548" t="s">
        <v>2191</v>
      </c>
      <c r="D1031" s="549"/>
      <c r="E1031" s="550"/>
      <c r="F1031" s="550"/>
      <c r="G1031" s="550" t="s">
        <v>2192</v>
      </c>
      <c r="H1031" s="551">
        <v>135</v>
      </c>
      <c r="I1031" s="552">
        <v>578000</v>
      </c>
      <c r="J1031" s="570">
        <v>578000</v>
      </c>
      <c r="K1031" s="553" t="s">
        <v>510</v>
      </c>
    </row>
    <row r="1032" spans="1:12" ht="22.5" customHeight="1" x14ac:dyDescent="0.25">
      <c r="A1032" s="657">
        <v>12</v>
      </c>
      <c r="B1032" s="547">
        <v>45170</v>
      </c>
      <c r="C1032" s="548" t="s">
        <v>2214</v>
      </c>
      <c r="D1032" s="549"/>
      <c r="E1032" s="550">
        <v>1</v>
      </c>
      <c r="F1032" s="550" t="s">
        <v>39</v>
      </c>
      <c r="G1032" s="550" t="s">
        <v>2192</v>
      </c>
      <c r="H1032" s="551">
        <v>135</v>
      </c>
      <c r="I1032" s="552">
        <f>J1032/E1032</f>
        <v>725000</v>
      </c>
      <c r="J1032" s="570">
        <v>725000</v>
      </c>
      <c r="K1032" s="553" t="s">
        <v>510</v>
      </c>
    </row>
    <row r="1033" spans="1:12" ht="22.5" customHeight="1" x14ac:dyDescent="0.25">
      <c r="A1033" s="657">
        <v>13</v>
      </c>
      <c r="B1033" s="547">
        <v>45170</v>
      </c>
      <c r="C1033" s="548" t="s">
        <v>2215</v>
      </c>
      <c r="D1033" s="549"/>
      <c r="E1033" s="550">
        <v>1</v>
      </c>
      <c r="F1033" s="550" t="s">
        <v>39</v>
      </c>
      <c r="G1033" s="550" t="s">
        <v>2192</v>
      </c>
      <c r="H1033" s="551">
        <v>135</v>
      </c>
      <c r="I1033" s="552">
        <f>J1033/E1033</f>
        <v>565000</v>
      </c>
      <c r="J1033" s="570">
        <v>565000</v>
      </c>
      <c r="K1033" s="553" t="s">
        <v>510</v>
      </c>
    </row>
    <row r="1034" spans="1:12" ht="22.5" customHeight="1" x14ac:dyDescent="0.25">
      <c r="A1034" s="657">
        <v>14</v>
      </c>
      <c r="B1034" s="547">
        <v>45174</v>
      </c>
      <c r="C1034" s="548" t="s">
        <v>2216</v>
      </c>
      <c r="D1034" s="549"/>
      <c r="E1034" s="550">
        <v>4</v>
      </c>
      <c r="F1034" s="550" t="s">
        <v>39</v>
      </c>
      <c r="G1034" s="550" t="s">
        <v>2192</v>
      </c>
      <c r="H1034" s="551">
        <v>135</v>
      </c>
      <c r="I1034" s="552">
        <f>J1034/E1034</f>
        <v>4000</v>
      </c>
      <c r="J1034" s="570">
        <v>16000</v>
      </c>
      <c r="K1034" s="553" t="s">
        <v>510</v>
      </c>
    </row>
    <row r="1035" spans="1:12" ht="22.5" customHeight="1" x14ac:dyDescent="0.25">
      <c r="A1035" s="311">
        <v>15</v>
      </c>
      <c r="B1035" s="547">
        <v>45175</v>
      </c>
      <c r="C1035" s="548" t="s">
        <v>2193</v>
      </c>
      <c r="D1035" s="549"/>
      <c r="E1035" s="550"/>
      <c r="F1035" s="550"/>
      <c r="G1035" s="550" t="s">
        <v>2192</v>
      </c>
      <c r="H1035" s="551">
        <v>135</v>
      </c>
      <c r="I1035" s="552">
        <v>100000</v>
      </c>
      <c r="J1035" s="570">
        <v>100000</v>
      </c>
      <c r="K1035" s="553" t="s">
        <v>510</v>
      </c>
    </row>
    <row r="1036" spans="1:12" ht="22.5" customHeight="1" x14ac:dyDescent="0.25">
      <c r="A1036" s="311">
        <v>16</v>
      </c>
      <c r="B1036" s="547">
        <v>45175</v>
      </c>
      <c r="C1036" s="548" t="s">
        <v>2194</v>
      </c>
      <c r="D1036" s="549"/>
      <c r="E1036" s="550"/>
      <c r="F1036" s="550"/>
      <c r="G1036" s="550" t="s">
        <v>2192</v>
      </c>
      <c r="H1036" s="551">
        <v>135</v>
      </c>
      <c r="I1036" s="552">
        <v>50000</v>
      </c>
      <c r="J1036" s="570">
        <v>50000</v>
      </c>
      <c r="K1036" s="553" t="s">
        <v>510</v>
      </c>
    </row>
    <row r="1037" spans="1:12" ht="22.5" customHeight="1" x14ac:dyDescent="0.25">
      <c r="A1037" s="311">
        <v>17</v>
      </c>
      <c r="B1037" s="547">
        <v>45181</v>
      </c>
      <c r="C1037" s="548" t="s">
        <v>2252</v>
      </c>
      <c r="D1037" s="549"/>
      <c r="E1037" s="550"/>
      <c r="F1037" s="550"/>
      <c r="G1037" s="550" t="s">
        <v>2192</v>
      </c>
      <c r="H1037" s="551">
        <v>135</v>
      </c>
      <c r="I1037" s="552">
        <v>100000</v>
      </c>
      <c r="J1037" s="570">
        <v>100000</v>
      </c>
      <c r="K1037" s="553" t="s">
        <v>510</v>
      </c>
    </row>
    <row r="1038" spans="1:12" ht="22.5" customHeight="1" x14ac:dyDescent="0.25">
      <c r="A1038" s="311">
        <v>18</v>
      </c>
      <c r="B1038" s="547">
        <v>45181</v>
      </c>
      <c r="C1038" s="548" t="s">
        <v>2195</v>
      </c>
      <c r="D1038" s="549"/>
      <c r="E1038" s="550"/>
      <c r="F1038" s="550"/>
      <c r="G1038" s="550" t="s">
        <v>2192</v>
      </c>
      <c r="H1038" s="551">
        <v>135</v>
      </c>
      <c r="I1038" s="552">
        <v>150000</v>
      </c>
      <c r="J1038" s="570">
        <v>150000</v>
      </c>
      <c r="K1038" s="553" t="s">
        <v>510</v>
      </c>
    </row>
    <row r="1039" spans="1:12" ht="22.5" customHeight="1" x14ac:dyDescent="0.25">
      <c r="A1039" s="657">
        <v>19</v>
      </c>
      <c r="B1039" s="547">
        <v>45181</v>
      </c>
      <c r="C1039" s="548" t="s">
        <v>2226</v>
      </c>
      <c r="D1039" s="549"/>
      <c r="E1039" s="550"/>
      <c r="F1039" s="550"/>
      <c r="G1039" s="550" t="s">
        <v>2192</v>
      </c>
      <c r="H1039" s="551">
        <v>135</v>
      </c>
      <c r="I1039" s="552">
        <v>150000</v>
      </c>
      <c r="J1039" s="570">
        <v>150000</v>
      </c>
      <c r="K1039" s="553" t="s">
        <v>510</v>
      </c>
    </row>
    <row r="1040" spans="1:12" ht="22.5" customHeight="1" x14ac:dyDescent="0.25">
      <c r="A1040" s="657">
        <v>20</v>
      </c>
      <c r="B1040" s="147">
        <v>45181</v>
      </c>
      <c r="C1040" s="62" t="s">
        <v>1132</v>
      </c>
      <c r="D1040" s="63" t="s">
        <v>96</v>
      </c>
      <c r="E1040" s="59">
        <v>1</v>
      </c>
      <c r="F1040" s="59" t="s">
        <v>42</v>
      </c>
      <c r="G1040" s="60" t="s">
        <v>741</v>
      </c>
      <c r="H1040" s="8">
        <v>135</v>
      </c>
      <c r="I1040" s="350">
        <v>2000000</v>
      </c>
      <c r="J1040" s="350">
        <v>2000000</v>
      </c>
      <c r="K1040" s="401" t="s">
        <v>1133</v>
      </c>
    </row>
    <row r="1041" spans="1:14" ht="22.5" customHeight="1" x14ac:dyDescent="0.25">
      <c r="A1041" s="657">
        <v>21</v>
      </c>
      <c r="B1041" s="147">
        <v>45181</v>
      </c>
      <c r="C1041" s="58" t="s">
        <v>1134</v>
      </c>
      <c r="D1041" s="63" t="s">
        <v>96</v>
      </c>
      <c r="E1041" s="59">
        <v>1</v>
      </c>
      <c r="F1041" s="59" t="s">
        <v>42</v>
      </c>
      <c r="G1041" s="60" t="s">
        <v>741</v>
      </c>
      <c r="H1041" s="8">
        <v>135</v>
      </c>
      <c r="I1041" s="350">
        <v>270000</v>
      </c>
      <c r="J1041" s="350">
        <v>270000</v>
      </c>
      <c r="K1041" s="401" t="s">
        <v>1133</v>
      </c>
    </row>
    <row r="1042" spans="1:14" ht="22.5" customHeight="1" x14ac:dyDescent="0.25">
      <c r="A1042" s="657">
        <v>22</v>
      </c>
      <c r="B1042" s="147">
        <v>45181</v>
      </c>
      <c r="C1042" s="58" t="s">
        <v>1135</v>
      </c>
      <c r="D1042" s="63" t="s">
        <v>96</v>
      </c>
      <c r="E1042" s="59">
        <v>1</v>
      </c>
      <c r="F1042" s="59" t="s">
        <v>42</v>
      </c>
      <c r="G1042" s="60" t="s">
        <v>741</v>
      </c>
      <c r="H1042" s="8">
        <v>135</v>
      </c>
      <c r="I1042" s="350">
        <v>2875000</v>
      </c>
      <c r="J1042" s="350">
        <v>2875000</v>
      </c>
      <c r="K1042" s="401" t="s">
        <v>1133</v>
      </c>
    </row>
    <row r="1043" spans="1:14" ht="22.5" customHeight="1" x14ac:dyDescent="0.25">
      <c r="A1043" s="583">
        <v>23</v>
      </c>
      <c r="B1043" s="593">
        <v>45182</v>
      </c>
      <c r="C1043" s="58" t="s">
        <v>2255</v>
      </c>
      <c r="D1043" s="58" t="s">
        <v>2256</v>
      </c>
      <c r="E1043" s="59">
        <v>1</v>
      </c>
      <c r="F1043" s="59" t="s">
        <v>2257</v>
      </c>
      <c r="G1043" s="59" t="s">
        <v>685</v>
      </c>
      <c r="H1043" s="594">
        <v>135</v>
      </c>
      <c r="I1043" s="595">
        <v>600000</v>
      </c>
      <c r="J1043" s="596">
        <f>E1043*I1043</f>
        <v>600000</v>
      </c>
      <c r="K1043" s="598" t="s">
        <v>2258</v>
      </c>
      <c r="L1043" s="2"/>
      <c r="M1043" s="2"/>
      <c r="N1043" s="2"/>
    </row>
    <row r="1044" spans="1:14" ht="22.5" customHeight="1" x14ac:dyDescent="0.25">
      <c r="A1044" s="657">
        <v>24</v>
      </c>
      <c r="B1044" s="547">
        <v>45183</v>
      </c>
      <c r="C1044" s="548" t="s">
        <v>2217</v>
      </c>
      <c r="D1044" s="549"/>
      <c r="E1044" s="550">
        <v>5</v>
      </c>
      <c r="F1044" s="550" t="s">
        <v>39</v>
      </c>
      <c r="G1044" s="550" t="s">
        <v>2192</v>
      </c>
      <c r="H1044" s="551">
        <v>135</v>
      </c>
      <c r="I1044" s="552">
        <f>J1044/E1044</f>
        <v>2000</v>
      </c>
      <c r="J1044" s="570">
        <v>10000</v>
      </c>
      <c r="K1044" s="553" t="s">
        <v>510</v>
      </c>
    </row>
    <row r="1045" spans="1:14" ht="22.5" customHeight="1" x14ac:dyDescent="0.25">
      <c r="A1045" s="657">
        <v>25</v>
      </c>
      <c r="B1045" s="547">
        <v>45183</v>
      </c>
      <c r="C1045" s="548" t="s">
        <v>2218</v>
      </c>
      <c r="D1045" s="549"/>
      <c r="E1045" s="550">
        <v>5</v>
      </c>
      <c r="F1045" s="550" t="s">
        <v>39</v>
      </c>
      <c r="G1045" s="550" t="s">
        <v>2192</v>
      </c>
      <c r="H1045" s="551">
        <v>135</v>
      </c>
      <c r="I1045" s="552">
        <f>J1045/E1045</f>
        <v>2000</v>
      </c>
      <c r="J1045" s="570">
        <v>10000</v>
      </c>
      <c r="K1045" s="553" t="s">
        <v>510</v>
      </c>
    </row>
    <row r="1046" spans="1:14" ht="22.5" customHeight="1" x14ac:dyDescent="0.25">
      <c r="A1046" s="657">
        <v>26</v>
      </c>
      <c r="B1046" s="547">
        <v>45183</v>
      </c>
      <c r="C1046" s="548" t="s">
        <v>2219</v>
      </c>
      <c r="D1046" s="549"/>
      <c r="E1046" s="550">
        <v>1</v>
      </c>
      <c r="F1046" s="550" t="s">
        <v>39</v>
      </c>
      <c r="G1046" s="550" t="s">
        <v>2192</v>
      </c>
      <c r="H1046" s="551">
        <v>135</v>
      </c>
      <c r="I1046" s="552">
        <f>J1046/E1046</f>
        <v>6000</v>
      </c>
      <c r="J1046" s="570">
        <v>6000</v>
      </c>
      <c r="K1046" s="553" t="s">
        <v>510</v>
      </c>
    </row>
    <row r="1047" spans="1:14" ht="22.5" customHeight="1" x14ac:dyDescent="0.25">
      <c r="A1047" s="657">
        <v>27</v>
      </c>
      <c r="B1047" s="547">
        <v>45183</v>
      </c>
      <c r="C1047" s="548" t="s">
        <v>2220</v>
      </c>
      <c r="D1047" s="549"/>
      <c r="E1047" s="550">
        <v>2</v>
      </c>
      <c r="F1047" s="550" t="s">
        <v>39</v>
      </c>
      <c r="G1047" s="550" t="s">
        <v>2192</v>
      </c>
      <c r="H1047" s="551">
        <v>135</v>
      </c>
      <c r="I1047" s="552">
        <f>J1047/E1047</f>
        <v>4000</v>
      </c>
      <c r="J1047" s="570">
        <v>8000</v>
      </c>
      <c r="K1047" s="553" t="s">
        <v>510</v>
      </c>
    </row>
    <row r="1048" spans="1:14" ht="22.5" customHeight="1" x14ac:dyDescent="0.25">
      <c r="A1048" s="311">
        <v>28</v>
      </c>
      <c r="B1048" s="547">
        <v>45184</v>
      </c>
      <c r="C1048" s="548" t="s">
        <v>2196</v>
      </c>
      <c r="D1048" s="549"/>
      <c r="E1048" s="550"/>
      <c r="F1048" s="550"/>
      <c r="G1048" s="550" t="s">
        <v>2192</v>
      </c>
      <c r="H1048" s="551">
        <v>135</v>
      </c>
      <c r="I1048" s="552">
        <v>100000</v>
      </c>
      <c r="J1048" s="570">
        <v>100000</v>
      </c>
      <c r="K1048" s="553" t="s">
        <v>510</v>
      </c>
    </row>
    <row r="1049" spans="1:14" s="10" customFormat="1" ht="22.5" customHeight="1" x14ac:dyDescent="0.25">
      <c r="A1049" s="311">
        <v>29</v>
      </c>
      <c r="B1049" s="547">
        <v>45186</v>
      </c>
      <c r="C1049" s="548" t="s">
        <v>2228</v>
      </c>
      <c r="D1049" s="549"/>
      <c r="E1049" s="550">
        <v>2</v>
      </c>
      <c r="F1049" s="550" t="s">
        <v>39</v>
      </c>
      <c r="G1049" s="550" t="s">
        <v>2192</v>
      </c>
      <c r="H1049" s="551">
        <v>135</v>
      </c>
      <c r="I1049" s="552">
        <f>J1049/E1049</f>
        <v>20000</v>
      </c>
      <c r="J1049" s="570">
        <v>40000</v>
      </c>
      <c r="K1049" s="553" t="s">
        <v>510</v>
      </c>
      <c r="L1049" s="82"/>
    </row>
    <row r="1050" spans="1:14" s="10" customFormat="1" ht="22.5" customHeight="1" x14ac:dyDescent="0.25">
      <c r="A1050" s="311">
        <v>30</v>
      </c>
      <c r="B1050" s="547">
        <v>45186</v>
      </c>
      <c r="C1050" s="548" t="s">
        <v>2229</v>
      </c>
      <c r="D1050" s="549"/>
      <c r="E1050" s="550">
        <v>2</v>
      </c>
      <c r="F1050" s="550" t="s">
        <v>39</v>
      </c>
      <c r="G1050" s="550" t="s">
        <v>2192</v>
      </c>
      <c r="H1050" s="551">
        <v>135</v>
      </c>
      <c r="I1050" s="552">
        <f>J1050/E1050</f>
        <v>25000</v>
      </c>
      <c r="J1050" s="570">
        <v>50000</v>
      </c>
      <c r="K1050" s="553" t="s">
        <v>510</v>
      </c>
      <c r="L1050" s="82"/>
    </row>
    <row r="1051" spans="1:14" s="10" customFormat="1" ht="22.5" customHeight="1" x14ac:dyDescent="0.25">
      <c r="A1051" s="311">
        <v>31</v>
      </c>
      <c r="B1051" s="547">
        <v>45186</v>
      </c>
      <c r="C1051" s="548" t="s">
        <v>2230</v>
      </c>
      <c r="D1051" s="549"/>
      <c r="E1051" s="550"/>
      <c r="F1051" s="550"/>
      <c r="G1051" s="550" t="s">
        <v>2192</v>
      </c>
      <c r="H1051" s="551">
        <v>135</v>
      </c>
      <c r="I1051" s="552">
        <v>150000</v>
      </c>
      <c r="J1051" s="570">
        <v>150000</v>
      </c>
      <c r="K1051" s="553" t="s">
        <v>510</v>
      </c>
      <c r="L1051" s="82"/>
    </row>
    <row r="1052" spans="1:14" s="10" customFormat="1" ht="22.5" customHeight="1" x14ac:dyDescent="0.25">
      <c r="A1052" s="657">
        <v>32</v>
      </c>
      <c r="B1052" s="147">
        <v>45188</v>
      </c>
      <c r="C1052" s="58" t="s">
        <v>1820</v>
      </c>
      <c r="D1052" s="63" t="s">
        <v>1372</v>
      </c>
      <c r="E1052" s="59">
        <v>1</v>
      </c>
      <c r="F1052" s="59" t="s">
        <v>43</v>
      </c>
      <c r="G1052" s="60" t="s">
        <v>685</v>
      </c>
      <c r="H1052" s="8">
        <v>135</v>
      </c>
      <c r="I1052" s="350">
        <v>1000000</v>
      </c>
      <c r="J1052" s="350">
        <v>1000000</v>
      </c>
      <c r="K1052" s="404" t="s">
        <v>1373</v>
      </c>
      <c r="L1052" s="82"/>
    </row>
    <row r="1053" spans="1:14" s="10" customFormat="1" ht="22.5" customHeight="1" x14ac:dyDescent="0.25">
      <c r="A1053" s="378"/>
      <c r="B1053" s="539"/>
      <c r="C1053" s="387"/>
      <c r="D1053" s="387"/>
      <c r="E1053" s="381"/>
      <c r="F1053" s="395"/>
      <c r="G1053" s="391"/>
      <c r="H1053" s="393"/>
      <c r="I1053" s="554"/>
      <c r="J1053" s="563"/>
      <c r="K1053" s="385">
        <f>SUM(J1021:J1052)</f>
        <v>12885500</v>
      </c>
      <c r="L1053" s="82"/>
    </row>
    <row r="1054" spans="1:14" s="10" customFormat="1" ht="22.5" customHeight="1" x14ac:dyDescent="0.25">
      <c r="A1054" s="657">
        <v>1</v>
      </c>
      <c r="B1054" s="147">
        <v>45182</v>
      </c>
      <c r="C1054" s="58" t="s">
        <v>486</v>
      </c>
      <c r="D1054" s="63" t="s">
        <v>77</v>
      </c>
      <c r="E1054" s="59">
        <v>1</v>
      </c>
      <c r="F1054" s="59" t="s">
        <v>42</v>
      </c>
      <c r="G1054" s="109" t="s">
        <v>1139</v>
      </c>
      <c r="H1054" s="8">
        <v>136</v>
      </c>
      <c r="I1054" s="351">
        <v>5750</v>
      </c>
      <c r="J1054" s="350">
        <v>5750</v>
      </c>
      <c r="K1054" s="401"/>
      <c r="L1054" s="82"/>
    </row>
    <row r="1055" spans="1:14" s="10" customFormat="1" ht="22.5" customHeight="1" x14ac:dyDescent="0.25">
      <c r="A1055" s="657">
        <v>2</v>
      </c>
      <c r="B1055" s="147">
        <v>45182</v>
      </c>
      <c r="C1055" s="58" t="s">
        <v>1140</v>
      </c>
      <c r="D1055" s="63" t="s">
        <v>96</v>
      </c>
      <c r="E1055" s="59">
        <v>1</v>
      </c>
      <c r="F1055" s="142" t="s">
        <v>42</v>
      </c>
      <c r="G1055" s="109" t="s">
        <v>1139</v>
      </c>
      <c r="H1055" s="8">
        <v>136</v>
      </c>
      <c r="I1055" s="350">
        <v>2500000</v>
      </c>
      <c r="J1055" s="350">
        <v>2500000</v>
      </c>
      <c r="K1055" s="401" t="s">
        <v>1141</v>
      </c>
      <c r="L1055" s="82"/>
    </row>
    <row r="1056" spans="1:14" s="10" customFormat="1" ht="22.5" customHeight="1" x14ac:dyDescent="0.25">
      <c r="A1056" s="657">
        <v>3</v>
      </c>
      <c r="B1056" s="147">
        <v>45182</v>
      </c>
      <c r="C1056" s="58" t="s">
        <v>635</v>
      </c>
      <c r="D1056" s="63" t="s">
        <v>178</v>
      </c>
      <c r="E1056" s="59">
        <v>1</v>
      </c>
      <c r="F1056" s="59" t="s">
        <v>39</v>
      </c>
      <c r="G1056" s="109" t="s">
        <v>1139</v>
      </c>
      <c r="H1056" s="8">
        <v>136</v>
      </c>
      <c r="I1056" s="350">
        <v>800000</v>
      </c>
      <c r="J1056" s="350">
        <v>800000</v>
      </c>
      <c r="K1056" s="401" t="s">
        <v>1141</v>
      </c>
      <c r="L1056" s="82"/>
    </row>
    <row r="1057" spans="1:12" s="10" customFormat="1" ht="22.5" customHeight="1" x14ac:dyDescent="0.25">
      <c r="A1057" s="657">
        <v>4</v>
      </c>
      <c r="B1057" s="147">
        <v>45182</v>
      </c>
      <c r="C1057" s="58" t="s">
        <v>1142</v>
      </c>
      <c r="D1057" s="89" t="s">
        <v>1143</v>
      </c>
      <c r="E1057" s="59">
        <v>1</v>
      </c>
      <c r="F1057" s="59" t="s">
        <v>42</v>
      </c>
      <c r="G1057" s="109" t="s">
        <v>1139</v>
      </c>
      <c r="H1057" s="8">
        <v>136</v>
      </c>
      <c r="I1057" s="350">
        <v>190000</v>
      </c>
      <c r="J1057" s="350">
        <v>190000</v>
      </c>
      <c r="K1057" s="401" t="s">
        <v>1141</v>
      </c>
      <c r="L1057" s="82"/>
    </row>
    <row r="1058" spans="1:12" s="10" customFormat="1" ht="22.5" customHeight="1" x14ac:dyDescent="0.25">
      <c r="A1058" s="657">
        <v>5</v>
      </c>
      <c r="B1058" s="147">
        <v>45182</v>
      </c>
      <c r="C1058" s="58" t="s">
        <v>1144</v>
      </c>
      <c r="D1058" s="63" t="s">
        <v>50</v>
      </c>
      <c r="E1058" s="59">
        <v>2</v>
      </c>
      <c r="F1058" s="59" t="s">
        <v>42</v>
      </c>
      <c r="G1058" s="109" t="s">
        <v>1139</v>
      </c>
      <c r="H1058" s="8">
        <v>136</v>
      </c>
      <c r="I1058" s="350">
        <v>17500</v>
      </c>
      <c r="J1058" s="350">
        <v>35000</v>
      </c>
      <c r="K1058" s="401" t="s">
        <v>1141</v>
      </c>
      <c r="L1058" s="82"/>
    </row>
    <row r="1059" spans="1:12" s="10" customFormat="1" ht="22.5" customHeight="1" x14ac:dyDescent="0.25">
      <c r="A1059" s="657">
        <v>6</v>
      </c>
      <c r="B1059" s="147">
        <v>45182</v>
      </c>
      <c r="C1059" s="58" t="s">
        <v>1145</v>
      </c>
      <c r="D1059" s="63" t="s">
        <v>50</v>
      </c>
      <c r="E1059" s="59">
        <v>2</v>
      </c>
      <c r="F1059" s="59" t="s">
        <v>42</v>
      </c>
      <c r="G1059" s="109" t="s">
        <v>1139</v>
      </c>
      <c r="H1059" s="8">
        <v>136</v>
      </c>
      <c r="I1059" s="350">
        <v>5000</v>
      </c>
      <c r="J1059" s="350">
        <v>10000</v>
      </c>
      <c r="K1059" s="401" t="s">
        <v>1141</v>
      </c>
      <c r="L1059" s="82"/>
    </row>
    <row r="1060" spans="1:12" s="10" customFormat="1" ht="22.5" customHeight="1" x14ac:dyDescent="0.25">
      <c r="A1060" s="657">
        <v>7</v>
      </c>
      <c r="B1060" s="147">
        <v>45182</v>
      </c>
      <c r="C1060" s="58" t="s">
        <v>56</v>
      </c>
      <c r="D1060" s="63" t="s">
        <v>28</v>
      </c>
      <c r="E1060" s="59">
        <v>0.3</v>
      </c>
      <c r="F1060" s="59" t="s">
        <v>41</v>
      </c>
      <c r="G1060" s="109" t="s">
        <v>1139</v>
      </c>
      <c r="H1060" s="8">
        <v>136</v>
      </c>
      <c r="I1060" s="350">
        <v>86250</v>
      </c>
      <c r="J1060" s="350">
        <v>25875</v>
      </c>
      <c r="K1060" s="401" t="s">
        <v>1141</v>
      </c>
      <c r="L1060" s="82"/>
    </row>
    <row r="1061" spans="1:12" s="10" customFormat="1" ht="22.5" customHeight="1" x14ac:dyDescent="0.25">
      <c r="A1061" s="311">
        <v>8</v>
      </c>
      <c r="B1061" s="147">
        <v>45190</v>
      </c>
      <c r="C1061" s="58" t="s">
        <v>201</v>
      </c>
      <c r="D1061" s="63" t="s">
        <v>1435</v>
      </c>
      <c r="E1061" s="59">
        <v>1</v>
      </c>
      <c r="F1061" s="59" t="s">
        <v>42</v>
      </c>
      <c r="G1061" s="109" t="s">
        <v>1139</v>
      </c>
      <c r="H1061" s="8">
        <v>136</v>
      </c>
      <c r="I1061" s="350">
        <v>4200000</v>
      </c>
      <c r="J1061" s="350">
        <v>4200000</v>
      </c>
      <c r="K1061" s="401" t="s">
        <v>1436</v>
      </c>
      <c r="L1061" s="82"/>
    </row>
    <row r="1062" spans="1:12" s="10" customFormat="1" ht="22.5" customHeight="1" x14ac:dyDescent="0.25">
      <c r="A1062" s="311">
        <v>9</v>
      </c>
      <c r="B1062" s="147">
        <v>45190</v>
      </c>
      <c r="C1062" s="58" t="s">
        <v>201</v>
      </c>
      <c r="D1062" s="63" t="s">
        <v>1437</v>
      </c>
      <c r="E1062" s="100" t="s">
        <v>109</v>
      </c>
      <c r="F1062" s="101" t="s">
        <v>42</v>
      </c>
      <c r="G1062" s="109" t="s">
        <v>1139</v>
      </c>
      <c r="H1062" s="8">
        <v>136</v>
      </c>
      <c r="I1062" s="350">
        <v>4200000</v>
      </c>
      <c r="J1062" s="350">
        <v>4200000</v>
      </c>
      <c r="K1062" s="401" t="s">
        <v>1436</v>
      </c>
      <c r="L1062" s="82"/>
    </row>
    <row r="1063" spans="1:12" s="10" customFormat="1" ht="22.5" customHeight="1" x14ac:dyDescent="0.25">
      <c r="A1063" s="311">
        <v>10</v>
      </c>
      <c r="B1063" s="147">
        <v>45190</v>
      </c>
      <c r="C1063" s="57" t="s">
        <v>542</v>
      </c>
      <c r="D1063" s="63" t="s">
        <v>113</v>
      </c>
      <c r="E1063" s="59">
        <v>2</v>
      </c>
      <c r="F1063" s="142" t="s">
        <v>42</v>
      </c>
      <c r="G1063" s="109" t="s">
        <v>1139</v>
      </c>
      <c r="H1063" s="8">
        <v>136</v>
      </c>
      <c r="I1063" s="350">
        <v>269000</v>
      </c>
      <c r="J1063" s="350">
        <v>538000</v>
      </c>
      <c r="K1063" s="401" t="s">
        <v>1436</v>
      </c>
      <c r="L1063" s="82"/>
    </row>
    <row r="1064" spans="1:12" s="10" customFormat="1" ht="22.5" customHeight="1" x14ac:dyDescent="0.25">
      <c r="A1064" s="311">
        <v>11</v>
      </c>
      <c r="B1064" s="147">
        <v>45190</v>
      </c>
      <c r="C1064" s="58" t="s">
        <v>547</v>
      </c>
      <c r="D1064" s="89" t="s">
        <v>113</v>
      </c>
      <c r="E1064" s="59">
        <v>2</v>
      </c>
      <c r="F1064" s="142" t="s">
        <v>39</v>
      </c>
      <c r="G1064" s="109" t="s">
        <v>1139</v>
      </c>
      <c r="H1064" s="8">
        <v>136</v>
      </c>
      <c r="I1064" s="350">
        <v>70586</v>
      </c>
      <c r="J1064" s="350">
        <v>141172</v>
      </c>
      <c r="K1064" s="401" t="s">
        <v>1436</v>
      </c>
      <c r="L1064" s="82"/>
    </row>
    <row r="1065" spans="1:12" s="10" customFormat="1" ht="22.5" customHeight="1" x14ac:dyDescent="0.25">
      <c r="A1065" s="311">
        <v>12</v>
      </c>
      <c r="B1065" s="147">
        <v>45190</v>
      </c>
      <c r="C1065" s="58" t="s">
        <v>1438</v>
      </c>
      <c r="D1065" s="63" t="s">
        <v>998</v>
      </c>
      <c r="E1065" s="101" t="s">
        <v>110</v>
      </c>
      <c r="F1065" s="59" t="s">
        <v>42</v>
      </c>
      <c r="G1065" s="109" t="s">
        <v>1139</v>
      </c>
      <c r="H1065" s="8">
        <v>136</v>
      </c>
      <c r="I1065" s="356">
        <v>25000</v>
      </c>
      <c r="J1065" s="350">
        <v>50000</v>
      </c>
      <c r="K1065" s="401"/>
      <c r="L1065" s="82"/>
    </row>
    <row r="1066" spans="1:12" s="10" customFormat="1" ht="22.5" customHeight="1" x14ac:dyDescent="0.25">
      <c r="A1066" s="378"/>
      <c r="B1066" s="539"/>
      <c r="C1066" s="387"/>
      <c r="D1066" s="387"/>
      <c r="E1066" s="381"/>
      <c r="F1066" s="395"/>
      <c r="G1066" s="391"/>
      <c r="H1066" s="393"/>
      <c r="I1066" s="554"/>
      <c r="J1066" s="563"/>
      <c r="K1066" s="385">
        <f>SUM(J1054:J1065)</f>
        <v>12695797</v>
      </c>
      <c r="L1066" s="82"/>
    </row>
    <row r="1067" spans="1:12" ht="22.5" customHeight="1" x14ac:dyDescent="0.25">
      <c r="A1067" s="657">
        <v>1</v>
      </c>
      <c r="B1067" s="147">
        <v>45170</v>
      </c>
      <c r="C1067" s="58" t="s">
        <v>719</v>
      </c>
      <c r="D1067" s="89" t="s">
        <v>117</v>
      </c>
      <c r="E1067" s="59">
        <v>1</v>
      </c>
      <c r="F1067" s="59" t="s">
        <v>46</v>
      </c>
      <c r="G1067" s="60" t="s">
        <v>720</v>
      </c>
      <c r="H1067" s="8">
        <v>137</v>
      </c>
      <c r="I1067" s="350">
        <v>82500</v>
      </c>
      <c r="J1067" s="350">
        <v>82500</v>
      </c>
      <c r="K1067" s="401"/>
    </row>
    <row r="1068" spans="1:12" ht="22.5" customHeight="1" x14ac:dyDescent="0.25">
      <c r="A1068" s="657">
        <v>2</v>
      </c>
      <c r="B1068" s="147">
        <v>45170</v>
      </c>
      <c r="C1068" s="58" t="s">
        <v>638</v>
      </c>
      <c r="D1068" s="89" t="s">
        <v>721</v>
      </c>
      <c r="E1068" s="59">
        <v>1</v>
      </c>
      <c r="F1068" s="59" t="s">
        <v>42</v>
      </c>
      <c r="G1068" s="60" t="s">
        <v>720</v>
      </c>
      <c r="H1068" s="8">
        <v>137</v>
      </c>
      <c r="I1068" s="350">
        <v>450000</v>
      </c>
      <c r="J1068" s="350">
        <v>450000</v>
      </c>
      <c r="K1068" s="401"/>
    </row>
    <row r="1069" spans="1:12" s="10" customFormat="1" ht="22.5" customHeight="1" x14ac:dyDescent="0.25">
      <c r="A1069" s="657">
        <v>3</v>
      </c>
      <c r="B1069" s="147">
        <v>45170</v>
      </c>
      <c r="C1069" s="57" t="s">
        <v>722</v>
      </c>
      <c r="D1069" s="63" t="s">
        <v>50</v>
      </c>
      <c r="E1069" s="59">
        <v>1</v>
      </c>
      <c r="F1069" s="59" t="s">
        <v>42</v>
      </c>
      <c r="G1069" s="60" t="s">
        <v>720</v>
      </c>
      <c r="H1069" s="8">
        <v>137</v>
      </c>
      <c r="I1069" s="350">
        <v>70000</v>
      </c>
      <c r="J1069" s="350">
        <v>70000</v>
      </c>
      <c r="K1069" s="401"/>
      <c r="L1069" s="82"/>
    </row>
    <row r="1070" spans="1:12" s="10" customFormat="1" ht="22.5" customHeight="1" x14ac:dyDescent="0.25">
      <c r="A1070" s="657">
        <v>4</v>
      </c>
      <c r="B1070" s="147">
        <v>45170</v>
      </c>
      <c r="C1070" s="58" t="s">
        <v>624</v>
      </c>
      <c r="D1070" s="63" t="s">
        <v>558</v>
      </c>
      <c r="E1070" s="59">
        <v>6</v>
      </c>
      <c r="F1070" s="59" t="s">
        <v>46</v>
      </c>
      <c r="G1070" s="60" t="s">
        <v>720</v>
      </c>
      <c r="H1070" s="8">
        <v>137</v>
      </c>
      <c r="I1070" s="350">
        <v>98000</v>
      </c>
      <c r="J1070" s="350">
        <v>588000</v>
      </c>
      <c r="K1070" s="401"/>
      <c r="L1070" s="82"/>
    </row>
    <row r="1071" spans="1:12" s="10" customFormat="1" ht="22.5" customHeight="1" x14ac:dyDescent="0.25">
      <c r="A1071" s="657">
        <v>5</v>
      </c>
      <c r="B1071" s="147">
        <v>45170</v>
      </c>
      <c r="C1071" s="57" t="s">
        <v>723</v>
      </c>
      <c r="D1071" s="63" t="s">
        <v>96</v>
      </c>
      <c r="E1071" s="59">
        <v>1</v>
      </c>
      <c r="F1071" s="142" t="s">
        <v>42</v>
      </c>
      <c r="G1071" s="60" t="s">
        <v>720</v>
      </c>
      <c r="H1071" s="8">
        <v>137</v>
      </c>
      <c r="I1071" s="350">
        <v>110000</v>
      </c>
      <c r="J1071" s="350">
        <v>110000</v>
      </c>
      <c r="K1071" s="401"/>
      <c r="L1071" s="82"/>
    </row>
    <row r="1072" spans="1:12" s="10" customFormat="1" ht="22.5" customHeight="1" x14ac:dyDescent="0.25">
      <c r="A1072" s="657">
        <v>6</v>
      </c>
      <c r="B1072" s="147">
        <v>45170</v>
      </c>
      <c r="C1072" s="58" t="s">
        <v>596</v>
      </c>
      <c r="D1072" s="63" t="s">
        <v>96</v>
      </c>
      <c r="E1072" s="59">
        <v>3</v>
      </c>
      <c r="F1072" s="59" t="s">
        <v>39</v>
      </c>
      <c r="G1072" s="60" t="s">
        <v>720</v>
      </c>
      <c r="H1072" s="8">
        <v>137</v>
      </c>
      <c r="I1072" s="350">
        <v>40000</v>
      </c>
      <c r="J1072" s="350">
        <v>120000</v>
      </c>
      <c r="K1072" s="401"/>
      <c r="L1072" s="82"/>
    </row>
    <row r="1073" spans="1:14" s="10" customFormat="1" ht="22.5" customHeight="1" x14ac:dyDescent="0.25">
      <c r="A1073" s="657">
        <v>7</v>
      </c>
      <c r="B1073" s="147">
        <v>45170</v>
      </c>
      <c r="C1073" s="58" t="s">
        <v>724</v>
      </c>
      <c r="D1073" s="63" t="s">
        <v>560</v>
      </c>
      <c r="E1073" s="8">
        <v>1</v>
      </c>
      <c r="F1073" s="59" t="s">
        <v>42</v>
      </c>
      <c r="G1073" s="60" t="s">
        <v>720</v>
      </c>
      <c r="H1073" s="8">
        <v>137</v>
      </c>
      <c r="I1073" s="350">
        <v>40000</v>
      </c>
      <c r="J1073" s="350">
        <v>40000</v>
      </c>
      <c r="K1073" s="401"/>
      <c r="L1073" s="82"/>
    </row>
    <row r="1074" spans="1:14" s="10" customFormat="1" ht="22.5" customHeight="1" x14ac:dyDescent="0.25">
      <c r="A1074" s="657">
        <v>8</v>
      </c>
      <c r="B1074" s="147">
        <v>45170</v>
      </c>
      <c r="C1074" s="57" t="s">
        <v>521</v>
      </c>
      <c r="D1074" s="63" t="s">
        <v>560</v>
      </c>
      <c r="E1074" s="101" t="s">
        <v>175</v>
      </c>
      <c r="F1074" s="174" t="s">
        <v>41</v>
      </c>
      <c r="G1074" s="60" t="s">
        <v>720</v>
      </c>
      <c r="H1074" s="8">
        <v>137</v>
      </c>
      <c r="I1074" s="350">
        <v>17000</v>
      </c>
      <c r="J1074" s="350">
        <v>340000</v>
      </c>
      <c r="K1074" s="401"/>
      <c r="L1074" s="82"/>
    </row>
    <row r="1075" spans="1:14" s="10" customFormat="1" ht="22.5" customHeight="1" x14ac:dyDescent="0.25">
      <c r="A1075" s="311">
        <v>9</v>
      </c>
      <c r="B1075" s="147">
        <v>45171</v>
      </c>
      <c r="C1075" s="58" t="s">
        <v>784</v>
      </c>
      <c r="D1075" s="63" t="s">
        <v>785</v>
      </c>
      <c r="E1075" s="59">
        <v>1</v>
      </c>
      <c r="F1075" s="59" t="s">
        <v>43</v>
      </c>
      <c r="G1075" s="60" t="s">
        <v>786</v>
      </c>
      <c r="H1075" s="8">
        <v>137</v>
      </c>
      <c r="I1075" s="350">
        <v>4250000</v>
      </c>
      <c r="J1075" s="350">
        <v>4250000</v>
      </c>
      <c r="K1075" s="402"/>
      <c r="L1075" s="82"/>
    </row>
    <row r="1076" spans="1:14" s="10" customFormat="1" ht="22.5" customHeight="1" x14ac:dyDescent="0.25">
      <c r="A1076" s="311">
        <v>10</v>
      </c>
      <c r="B1076" s="147">
        <v>45171</v>
      </c>
      <c r="C1076" s="58" t="s">
        <v>784</v>
      </c>
      <c r="D1076" s="63" t="s">
        <v>787</v>
      </c>
      <c r="E1076" s="59">
        <v>1</v>
      </c>
      <c r="F1076" s="59" t="s">
        <v>43</v>
      </c>
      <c r="G1076" s="60" t="s">
        <v>786</v>
      </c>
      <c r="H1076" s="8">
        <v>137</v>
      </c>
      <c r="I1076" s="350">
        <v>4250000</v>
      </c>
      <c r="J1076" s="350">
        <v>4250000</v>
      </c>
      <c r="K1076" s="402"/>
      <c r="L1076" s="82"/>
    </row>
    <row r="1077" spans="1:14" s="10" customFormat="1" ht="22.5" customHeight="1" x14ac:dyDescent="0.25">
      <c r="A1077" s="657">
        <v>11</v>
      </c>
      <c r="B1077" s="147">
        <v>45171</v>
      </c>
      <c r="C1077" s="58" t="s">
        <v>788</v>
      </c>
      <c r="D1077" s="63" t="s">
        <v>475</v>
      </c>
      <c r="E1077" s="59">
        <v>1</v>
      </c>
      <c r="F1077" s="59" t="s">
        <v>43</v>
      </c>
      <c r="G1077" s="60" t="s">
        <v>786</v>
      </c>
      <c r="H1077" s="8">
        <v>137</v>
      </c>
      <c r="I1077" s="350">
        <v>225000</v>
      </c>
      <c r="J1077" s="350">
        <v>225000</v>
      </c>
      <c r="K1077" s="402"/>
      <c r="L1077" s="82"/>
    </row>
    <row r="1078" spans="1:14" s="10" customFormat="1" ht="22.5" customHeight="1" x14ac:dyDescent="0.25">
      <c r="A1078" s="657">
        <v>12</v>
      </c>
      <c r="B1078" s="147">
        <v>45171</v>
      </c>
      <c r="C1078" s="58" t="s">
        <v>578</v>
      </c>
      <c r="D1078" s="63" t="s">
        <v>63</v>
      </c>
      <c r="E1078" s="59">
        <v>2</v>
      </c>
      <c r="F1078" s="59" t="s">
        <v>39</v>
      </c>
      <c r="G1078" s="60" t="s">
        <v>786</v>
      </c>
      <c r="H1078" s="8">
        <v>137</v>
      </c>
      <c r="I1078" s="350">
        <v>15000</v>
      </c>
      <c r="J1078" s="350">
        <v>30000</v>
      </c>
      <c r="K1078" s="402"/>
      <c r="L1078" s="82"/>
    </row>
    <row r="1079" spans="1:14" s="10" customFormat="1" ht="22.5" customHeight="1" x14ac:dyDescent="0.25">
      <c r="A1079" s="657">
        <v>13</v>
      </c>
      <c r="B1079" s="147">
        <v>45171</v>
      </c>
      <c r="C1079" s="58" t="s">
        <v>639</v>
      </c>
      <c r="D1079" s="63" t="s">
        <v>612</v>
      </c>
      <c r="E1079" s="101" t="s">
        <v>110</v>
      </c>
      <c r="F1079" s="101" t="s">
        <v>42</v>
      </c>
      <c r="G1079" s="60" t="s">
        <v>786</v>
      </c>
      <c r="H1079" s="8">
        <v>137</v>
      </c>
      <c r="I1079" s="356">
        <v>40000</v>
      </c>
      <c r="J1079" s="350">
        <v>80000</v>
      </c>
      <c r="K1079" s="402"/>
      <c r="L1079" s="82"/>
    </row>
    <row r="1080" spans="1:14" s="10" customFormat="1" ht="22.5" customHeight="1" x14ac:dyDescent="0.25">
      <c r="A1080" s="311">
        <v>14</v>
      </c>
      <c r="B1080" s="147">
        <v>45173</v>
      </c>
      <c r="C1080" s="57" t="s">
        <v>831</v>
      </c>
      <c r="D1080" s="63" t="s">
        <v>612</v>
      </c>
      <c r="E1080" s="101" t="s">
        <v>138</v>
      </c>
      <c r="F1080" s="174" t="s">
        <v>42</v>
      </c>
      <c r="G1080" s="60" t="s">
        <v>786</v>
      </c>
      <c r="H1080" s="8">
        <v>137</v>
      </c>
      <c r="I1080" s="350">
        <v>20000</v>
      </c>
      <c r="J1080" s="350">
        <v>80000</v>
      </c>
      <c r="K1080" s="402"/>
      <c r="L1080" s="82"/>
    </row>
    <row r="1081" spans="1:14" s="10" customFormat="1" ht="22.5" customHeight="1" x14ac:dyDescent="0.25">
      <c r="A1081" s="311">
        <v>15</v>
      </c>
      <c r="B1081" s="147">
        <v>45173</v>
      </c>
      <c r="C1081" s="58" t="s">
        <v>639</v>
      </c>
      <c r="D1081" s="63" t="s">
        <v>612</v>
      </c>
      <c r="E1081" s="101" t="s">
        <v>110</v>
      </c>
      <c r="F1081" s="101" t="s">
        <v>42</v>
      </c>
      <c r="G1081" s="60" t="s">
        <v>786</v>
      </c>
      <c r="H1081" s="8">
        <v>137</v>
      </c>
      <c r="I1081" s="350">
        <v>40000</v>
      </c>
      <c r="J1081" s="350">
        <v>80000</v>
      </c>
      <c r="K1081" s="402"/>
      <c r="L1081" s="82"/>
    </row>
    <row r="1082" spans="1:14" s="10" customFormat="1" ht="22.5" customHeight="1" x14ac:dyDescent="0.25">
      <c r="A1082" s="657">
        <v>16</v>
      </c>
      <c r="B1082" s="147">
        <v>45173</v>
      </c>
      <c r="C1082" s="58" t="s">
        <v>832</v>
      </c>
      <c r="D1082" s="63" t="s">
        <v>833</v>
      </c>
      <c r="E1082" s="59">
        <v>1</v>
      </c>
      <c r="F1082" s="59" t="s">
        <v>42</v>
      </c>
      <c r="G1082" s="60" t="s">
        <v>786</v>
      </c>
      <c r="H1082" s="8">
        <v>137</v>
      </c>
      <c r="I1082" s="350">
        <v>1657501</v>
      </c>
      <c r="J1082" s="350">
        <f>E1082*I1082</f>
        <v>1657501</v>
      </c>
      <c r="K1082" s="402"/>
      <c r="L1082" s="82" t="s">
        <v>2301</v>
      </c>
    </row>
    <row r="1083" spans="1:14" s="10" customFormat="1" ht="22.5" customHeight="1" x14ac:dyDescent="0.25">
      <c r="A1083" s="657">
        <v>17</v>
      </c>
      <c r="B1083" s="147">
        <v>45173</v>
      </c>
      <c r="C1083" s="58" t="s">
        <v>834</v>
      </c>
      <c r="D1083" s="63" t="s">
        <v>833</v>
      </c>
      <c r="E1083" s="59">
        <v>1</v>
      </c>
      <c r="F1083" s="59" t="s">
        <v>42</v>
      </c>
      <c r="G1083" s="60" t="s">
        <v>786</v>
      </c>
      <c r="H1083" s="8">
        <v>137</v>
      </c>
      <c r="I1083" s="350">
        <v>1657501</v>
      </c>
      <c r="J1083" s="350">
        <f>E1083*I1083</f>
        <v>1657501</v>
      </c>
      <c r="K1083" s="402"/>
      <c r="L1083" s="82"/>
    </row>
    <row r="1084" spans="1:14" ht="22.5" customHeight="1" x14ac:dyDescent="0.25">
      <c r="A1084" s="311">
        <v>18</v>
      </c>
      <c r="B1084" s="147">
        <v>45173</v>
      </c>
      <c r="C1084" s="58" t="s">
        <v>639</v>
      </c>
      <c r="D1084" s="63" t="s">
        <v>612</v>
      </c>
      <c r="E1084" s="101" t="s">
        <v>111</v>
      </c>
      <c r="F1084" s="101" t="s">
        <v>42</v>
      </c>
      <c r="G1084" s="60" t="s">
        <v>786</v>
      </c>
      <c r="H1084" s="8">
        <v>137</v>
      </c>
      <c r="I1084" s="356">
        <v>40000</v>
      </c>
      <c r="J1084" s="350">
        <v>200000</v>
      </c>
      <c r="K1084" s="402"/>
      <c r="L1084" s="2"/>
      <c r="M1084" s="2"/>
      <c r="N1084" s="2"/>
    </row>
    <row r="1085" spans="1:14" s="10" customFormat="1" ht="22.5" customHeight="1" x14ac:dyDescent="0.25">
      <c r="A1085" s="657">
        <v>19</v>
      </c>
      <c r="B1085" s="147">
        <v>45173</v>
      </c>
      <c r="C1085" s="58" t="s">
        <v>835</v>
      </c>
      <c r="D1085" s="63" t="s">
        <v>491</v>
      </c>
      <c r="E1085" s="59">
        <v>2</v>
      </c>
      <c r="F1085" s="59" t="s">
        <v>42</v>
      </c>
      <c r="G1085" s="60" t="s">
        <v>786</v>
      </c>
      <c r="H1085" s="8">
        <v>137</v>
      </c>
      <c r="I1085" s="350">
        <v>230000</v>
      </c>
      <c r="J1085" s="350">
        <v>460000</v>
      </c>
      <c r="K1085" s="402"/>
      <c r="L1085" s="82"/>
    </row>
    <row r="1086" spans="1:14" s="10" customFormat="1" ht="22.5" customHeight="1" x14ac:dyDescent="0.25">
      <c r="A1086" s="657">
        <v>20</v>
      </c>
      <c r="B1086" s="147">
        <v>45173</v>
      </c>
      <c r="C1086" s="58" t="s">
        <v>836</v>
      </c>
      <c r="D1086" s="63" t="s">
        <v>178</v>
      </c>
      <c r="E1086" s="8">
        <v>2</v>
      </c>
      <c r="F1086" s="59" t="s">
        <v>39</v>
      </c>
      <c r="G1086" s="60" t="s">
        <v>786</v>
      </c>
      <c r="H1086" s="8">
        <v>137</v>
      </c>
      <c r="I1086" s="350">
        <v>600000</v>
      </c>
      <c r="J1086" s="350">
        <v>1200000</v>
      </c>
      <c r="K1086" s="402"/>
      <c r="L1086" s="82"/>
    </row>
    <row r="1087" spans="1:14" s="10" customFormat="1" ht="22.5" customHeight="1" x14ac:dyDescent="0.25">
      <c r="A1087" s="657">
        <v>21</v>
      </c>
      <c r="B1087" s="147">
        <v>45173</v>
      </c>
      <c r="C1087" s="58" t="s">
        <v>591</v>
      </c>
      <c r="D1087" s="63" t="s">
        <v>178</v>
      </c>
      <c r="E1087" s="59">
        <v>1</v>
      </c>
      <c r="F1087" s="59" t="s">
        <v>42</v>
      </c>
      <c r="G1087" s="60" t="s">
        <v>786</v>
      </c>
      <c r="H1087" s="8">
        <v>137</v>
      </c>
      <c r="I1087" s="351">
        <v>1750000</v>
      </c>
      <c r="J1087" s="350">
        <v>1750000</v>
      </c>
      <c r="K1087" s="402"/>
      <c r="L1087" s="82"/>
    </row>
    <row r="1088" spans="1:14" s="10" customFormat="1" ht="22.5" customHeight="1" x14ac:dyDescent="0.25">
      <c r="A1088" s="657">
        <v>22</v>
      </c>
      <c r="B1088" s="147">
        <v>45173</v>
      </c>
      <c r="C1088" s="57" t="s">
        <v>173</v>
      </c>
      <c r="D1088" s="339" t="s">
        <v>126</v>
      </c>
      <c r="E1088" s="100" t="s">
        <v>548</v>
      </c>
      <c r="F1088" s="101" t="s">
        <v>42</v>
      </c>
      <c r="G1088" s="60" t="s">
        <v>786</v>
      </c>
      <c r="H1088" s="8">
        <v>137</v>
      </c>
      <c r="I1088" s="353">
        <v>1650</v>
      </c>
      <c r="J1088" s="350">
        <v>41250</v>
      </c>
      <c r="K1088" s="402"/>
      <c r="L1088" s="82"/>
    </row>
    <row r="1089" spans="1:12" s="10" customFormat="1" ht="22.5" customHeight="1" x14ac:dyDescent="0.25">
      <c r="A1089" s="311">
        <v>23</v>
      </c>
      <c r="B1089" s="147">
        <v>45173</v>
      </c>
      <c r="C1089" s="58" t="s">
        <v>784</v>
      </c>
      <c r="D1089" s="63" t="s">
        <v>837</v>
      </c>
      <c r="E1089" s="59">
        <v>1</v>
      </c>
      <c r="F1089" s="59" t="s">
        <v>43</v>
      </c>
      <c r="G1089" s="60" t="s">
        <v>786</v>
      </c>
      <c r="H1089" s="8">
        <v>137</v>
      </c>
      <c r="I1089" s="350">
        <v>4250000</v>
      </c>
      <c r="J1089" s="350">
        <v>4250000</v>
      </c>
      <c r="K1089" s="402"/>
      <c r="L1089" s="82"/>
    </row>
    <row r="1090" spans="1:12" s="10" customFormat="1" ht="22.5" customHeight="1" x14ac:dyDescent="0.25">
      <c r="A1090" s="311">
        <v>24</v>
      </c>
      <c r="B1090" s="147">
        <v>45173</v>
      </c>
      <c r="C1090" s="58" t="s">
        <v>784</v>
      </c>
      <c r="D1090" s="63" t="s">
        <v>838</v>
      </c>
      <c r="E1090" s="59">
        <v>1</v>
      </c>
      <c r="F1090" s="59" t="s">
        <v>43</v>
      </c>
      <c r="G1090" s="60" t="s">
        <v>786</v>
      </c>
      <c r="H1090" s="8">
        <v>137</v>
      </c>
      <c r="I1090" s="350">
        <v>4250000</v>
      </c>
      <c r="J1090" s="350">
        <v>4250000</v>
      </c>
      <c r="K1090" s="402"/>
      <c r="L1090" s="82"/>
    </row>
    <row r="1091" spans="1:12" s="10" customFormat="1" ht="22.5" customHeight="1" x14ac:dyDescent="0.25">
      <c r="A1091" s="311">
        <v>25</v>
      </c>
      <c r="B1091" s="147">
        <v>45173</v>
      </c>
      <c r="C1091" s="58" t="s">
        <v>784</v>
      </c>
      <c r="D1091" s="63" t="s">
        <v>839</v>
      </c>
      <c r="E1091" s="59">
        <v>1</v>
      </c>
      <c r="F1091" s="59" t="s">
        <v>43</v>
      </c>
      <c r="G1091" s="60" t="s">
        <v>786</v>
      </c>
      <c r="H1091" s="8">
        <v>137</v>
      </c>
      <c r="I1091" s="350">
        <v>4250000</v>
      </c>
      <c r="J1091" s="350">
        <v>4250000</v>
      </c>
      <c r="K1091" s="402"/>
      <c r="L1091" s="82"/>
    </row>
    <row r="1092" spans="1:12" s="10" customFormat="1" ht="22.5" customHeight="1" x14ac:dyDescent="0.25">
      <c r="A1092" s="311">
        <v>26</v>
      </c>
      <c r="B1092" s="147">
        <v>45173</v>
      </c>
      <c r="C1092" s="58" t="s">
        <v>784</v>
      </c>
      <c r="D1092" s="63" t="s">
        <v>840</v>
      </c>
      <c r="E1092" s="59">
        <v>1</v>
      </c>
      <c r="F1092" s="59" t="s">
        <v>43</v>
      </c>
      <c r="G1092" s="60" t="s">
        <v>786</v>
      </c>
      <c r="H1092" s="8">
        <v>137</v>
      </c>
      <c r="I1092" s="350">
        <v>4250000</v>
      </c>
      <c r="J1092" s="350">
        <v>4250000</v>
      </c>
      <c r="K1092" s="402"/>
      <c r="L1092" s="82"/>
    </row>
    <row r="1093" spans="1:12" s="10" customFormat="1" ht="22.5" customHeight="1" x14ac:dyDescent="0.25">
      <c r="A1093" s="311">
        <v>27</v>
      </c>
      <c r="B1093" s="147">
        <v>45173</v>
      </c>
      <c r="C1093" s="58" t="s">
        <v>784</v>
      </c>
      <c r="D1093" s="63" t="s">
        <v>841</v>
      </c>
      <c r="E1093" s="59">
        <v>1</v>
      </c>
      <c r="F1093" s="59" t="s">
        <v>43</v>
      </c>
      <c r="G1093" s="60" t="s">
        <v>786</v>
      </c>
      <c r="H1093" s="8">
        <v>137</v>
      </c>
      <c r="I1093" s="350">
        <v>4250000</v>
      </c>
      <c r="J1093" s="354">
        <v>4250000</v>
      </c>
      <c r="K1093" s="402"/>
      <c r="L1093" s="82"/>
    </row>
    <row r="1094" spans="1:12" s="10" customFormat="1" ht="22.5" customHeight="1" x14ac:dyDescent="0.25">
      <c r="A1094" s="311">
        <v>28</v>
      </c>
      <c r="B1094" s="147">
        <v>45173</v>
      </c>
      <c r="C1094" s="58" t="s">
        <v>784</v>
      </c>
      <c r="D1094" s="63" t="s">
        <v>842</v>
      </c>
      <c r="E1094" s="59">
        <v>1</v>
      </c>
      <c r="F1094" s="59" t="s">
        <v>43</v>
      </c>
      <c r="G1094" s="60" t="s">
        <v>786</v>
      </c>
      <c r="H1094" s="8">
        <v>137</v>
      </c>
      <c r="I1094" s="350">
        <v>4250000</v>
      </c>
      <c r="J1094" s="354">
        <v>4250000</v>
      </c>
      <c r="K1094" s="402"/>
      <c r="L1094" s="82"/>
    </row>
    <row r="1095" spans="1:12" s="10" customFormat="1" ht="22.5" customHeight="1" x14ac:dyDescent="0.25">
      <c r="A1095" s="311">
        <v>29</v>
      </c>
      <c r="B1095" s="147">
        <v>45173</v>
      </c>
      <c r="C1095" s="58" t="s">
        <v>784</v>
      </c>
      <c r="D1095" s="63" t="s">
        <v>843</v>
      </c>
      <c r="E1095" s="59">
        <v>1</v>
      </c>
      <c r="F1095" s="59" t="s">
        <v>43</v>
      </c>
      <c r="G1095" s="60" t="s">
        <v>786</v>
      </c>
      <c r="H1095" s="8">
        <v>137</v>
      </c>
      <c r="I1095" s="350">
        <v>4250000</v>
      </c>
      <c r="J1095" s="354">
        <v>4250000</v>
      </c>
      <c r="K1095" s="402"/>
      <c r="L1095" s="82"/>
    </row>
    <row r="1096" spans="1:12" s="10" customFormat="1" ht="22.5" customHeight="1" x14ac:dyDescent="0.25">
      <c r="A1096" s="657">
        <v>30</v>
      </c>
      <c r="B1096" s="147">
        <v>45173</v>
      </c>
      <c r="C1096" s="58" t="s">
        <v>844</v>
      </c>
      <c r="D1096" s="63" t="s">
        <v>96</v>
      </c>
      <c r="E1096" s="59">
        <v>4</v>
      </c>
      <c r="F1096" s="59" t="s">
        <v>42</v>
      </c>
      <c r="G1096" s="60" t="s">
        <v>786</v>
      </c>
      <c r="H1096" s="8">
        <v>137</v>
      </c>
      <c r="I1096" s="350">
        <v>27500</v>
      </c>
      <c r="J1096" s="354">
        <v>110000</v>
      </c>
      <c r="K1096" s="402"/>
      <c r="L1096" s="82"/>
    </row>
    <row r="1097" spans="1:12" s="10" customFormat="1" ht="22.5" customHeight="1" x14ac:dyDescent="0.25">
      <c r="A1097" s="657">
        <v>31</v>
      </c>
      <c r="B1097" s="147">
        <v>45174</v>
      </c>
      <c r="C1097" s="58" t="s">
        <v>644</v>
      </c>
      <c r="D1097" s="63" t="s">
        <v>50</v>
      </c>
      <c r="E1097" s="59">
        <v>1</v>
      </c>
      <c r="F1097" s="59" t="s">
        <v>42</v>
      </c>
      <c r="G1097" s="60" t="s">
        <v>786</v>
      </c>
      <c r="H1097" s="8">
        <v>137</v>
      </c>
      <c r="I1097" s="350">
        <v>175000</v>
      </c>
      <c r="J1097" s="350">
        <v>175000</v>
      </c>
      <c r="K1097" s="401"/>
      <c r="L1097" s="82"/>
    </row>
    <row r="1098" spans="1:12" s="10" customFormat="1" ht="22.5" customHeight="1" x14ac:dyDescent="0.25">
      <c r="A1098" s="657">
        <v>32</v>
      </c>
      <c r="B1098" s="147">
        <v>45174</v>
      </c>
      <c r="C1098" s="57" t="s">
        <v>722</v>
      </c>
      <c r="D1098" s="63" t="s">
        <v>50</v>
      </c>
      <c r="E1098" s="59">
        <v>1</v>
      </c>
      <c r="F1098" s="59" t="s">
        <v>42</v>
      </c>
      <c r="G1098" s="60" t="s">
        <v>786</v>
      </c>
      <c r="H1098" s="8">
        <v>137</v>
      </c>
      <c r="I1098" s="350">
        <v>70000</v>
      </c>
      <c r="J1098" s="350">
        <v>70000</v>
      </c>
      <c r="K1098" s="401"/>
      <c r="L1098" s="82"/>
    </row>
    <row r="1099" spans="1:12" s="10" customFormat="1" ht="22.5" customHeight="1" x14ac:dyDescent="0.25">
      <c r="A1099" s="657">
        <v>33</v>
      </c>
      <c r="B1099" s="147">
        <v>45174</v>
      </c>
      <c r="C1099" s="58" t="s">
        <v>917</v>
      </c>
      <c r="D1099" s="63" t="s">
        <v>50</v>
      </c>
      <c r="E1099" s="59">
        <v>1</v>
      </c>
      <c r="F1099" s="59" t="s">
        <v>42</v>
      </c>
      <c r="G1099" s="60" t="s">
        <v>786</v>
      </c>
      <c r="H1099" s="8">
        <v>137</v>
      </c>
      <c r="I1099" s="350">
        <v>70000</v>
      </c>
      <c r="J1099" s="352">
        <v>70000</v>
      </c>
      <c r="K1099" s="401"/>
      <c r="L1099" s="82"/>
    </row>
    <row r="1100" spans="1:12" s="10" customFormat="1" ht="22.5" customHeight="1" x14ac:dyDescent="0.25">
      <c r="A1100" s="657">
        <v>34</v>
      </c>
      <c r="B1100" s="147">
        <v>45174</v>
      </c>
      <c r="C1100" s="57" t="s">
        <v>918</v>
      </c>
      <c r="D1100" s="89" t="s">
        <v>833</v>
      </c>
      <c r="E1100" s="59">
        <v>1</v>
      </c>
      <c r="F1100" s="174" t="s">
        <v>42</v>
      </c>
      <c r="G1100" s="60" t="s">
        <v>786</v>
      </c>
      <c r="H1100" s="8">
        <v>137</v>
      </c>
      <c r="I1100" s="350">
        <v>4200000</v>
      </c>
      <c r="J1100" s="350">
        <v>4200000</v>
      </c>
      <c r="K1100" s="401"/>
      <c r="L1100" s="82"/>
    </row>
    <row r="1101" spans="1:12" s="10" customFormat="1" ht="22.5" customHeight="1" x14ac:dyDescent="0.25">
      <c r="A1101" s="657">
        <v>35</v>
      </c>
      <c r="B1101" s="147">
        <v>45175</v>
      </c>
      <c r="C1101" s="57" t="s">
        <v>81</v>
      </c>
      <c r="D1101" s="89" t="s">
        <v>72</v>
      </c>
      <c r="E1101" s="59">
        <v>8</v>
      </c>
      <c r="F1101" s="59" t="s">
        <v>41</v>
      </c>
      <c r="G1101" s="60" t="s">
        <v>786</v>
      </c>
      <c r="H1101" s="8">
        <v>137</v>
      </c>
      <c r="I1101" s="350">
        <v>31000</v>
      </c>
      <c r="J1101" s="350">
        <v>248000</v>
      </c>
      <c r="K1101" s="401"/>
      <c r="L1101" s="82"/>
    </row>
    <row r="1102" spans="1:12" ht="22.5" customHeight="1" x14ac:dyDescent="0.25">
      <c r="A1102" s="657">
        <v>36</v>
      </c>
      <c r="B1102" s="147">
        <v>45175</v>
      </c>
      <c r="C1102" s="58" t="s">
        <v>946</v>
      </c>
      <c r="D1102" s="63" t="s">
        <v>601</v>
      </c>
      <c r="E1102" s="59">
        <v>1</v>
      </c>
      <c r="F1102" s="59" t="s">
        <v>42</v>
      </c>
      <c r="G1102" s="60" t="s">
        <v>786</v>
      </c>
      <c r="H1102" s="8">
        <v>137</v>
      </c>
      <c r="I1102" s="350">
        <v>300000</v>
      </c>
      <c r="J1102" s="350">
        <v>300000</v>
      </c>
      <c r="K1102" s="401"/>
    </row>
    <row r="1103" spans="1:12" s="10" customFormat="1" ht="22.5" customHeight="1" x14ac:dyDescent="0.25">
      <c r="A1103" s="657">
        <v>37</v>
      </c>
      <c r="B1103" s="147">
        <v>45175</v>
      </c>
      <c r="C1103" s="58" t="s">
        <v>947</v>
      </c>
      <c r="D1103" s="63" t="s">
        <v>882</v>
      </c>
      <c r="E1103" s="59">
        <v>2</v>
      </c>
      <c r="F1103" s="59" t="s">
        <v>42</v>
      </c>
      <c r="G1103" s="60" t="s">
        <v>786</v>
      </c>
      <c r="H1103" s="8">
        <v>137</v>
      </c>
      <c r="I1103" s="350">
        <v>600000</v>
      </c>
      <c r="J1103" s="350">
        <f>E1103*I1103</f>
        <v>1200000</v>
      </c>
      <c r="K1103" s="401"/>
      <c r="L1103" s="82" t="s">
        <v>2305</v>
      </c>
    </row>
    <row r="1104" spans="1:12" s="10" customFormat="1" ht="22.5" customHeight="1" x14ac:dyDescent="0.25">
      <c r="A1104" s="657">
        <v>38</v>
      </c>
      <c r="B1104" s="147">
        <v>45175</v>
      </c>
      <c r="C1104" s="668" t="s">
        <v>946</v>
      </c>
      <c r="D1104" s="669" t="s">
        <v>2307</v>
      </c>
      <c r="E1104" s="670" t="s">
        <v>109</v>
      </c>
      <c r="F1104" s="671" t="s">
        <v>44</v>
      </c>
      <c r="G1104" s="60" t="s">
        <v>786</v>
      </c>
      <c r="H1104" s="8">
        <v>137</v>
      </c>
      <c r="I1104" s="672">
        <v>230000</v>
      </c>
      <c r="J1104" s="673">
        <f>E1104*I1104</f>
        <v>230000</v>
      </c>
      <c r="K1104" s="401"/>
      <c r="L1104" s="82" t="s">
        <v>2306</v>
      </c>
    </row>
    <row r="1105" spans="1:12" s="10" customFormat="1" ht="22.5" customHeight="1" x14ac:dyDescent="0.25">
      <c r="A1105" s="311">
        <v>39</v>
      </c>
      <c r="B1105" s="147">
        <v>45175</v>
      </c>
      <c r="C1105" s="58" t="s">
        <v>639</v>
      </c>
      <c r="D1105" s="63" t="s">
        <v>612</v>
      </c>
      <c r="E1105" s="101" t="s">
        <v>110</v>
      </c>
      <c r="F1105" s="101" t="s">
        <v>42</v>
      </c>
      <c r="G1105" s="60" t="s">
        <v>786</v>
      </c>
      <c r="H1105" s="8">
        <v>137</v>
      </c>
      <c r="I1105" s="356">
        <v>40000</v>
      </c>
      <c r="J1105" s="350">
        <v>80000</v>
      </c>
      <c r="K1105" s="401"/>
      <c r="L1105" s="82"/>
    </row>
    <row r="1106" spans="1:12" s="10" customFormat="1" ht="22.5" customHeight="1" x14ac:dyDescent="0.25">
      <c r="A1106" s="657">
        <v>40</v>
      </c>
      <c r="B1106" s="147">
        <v>45175</v>
      </c>
      <c r="C1106" s="58" t="s">
        <v>948</v>
      </c>
      <c r="D1106" s="89" t="s">
        <v>612</v>
      </c>
      <c r="E1106" s="59">
        <v>2</v>
      </c>
      <c r="F1106" s="59" t="s">
        <v>42</v>
      </c>
      <c r="G1106" s="60" t="s">
        <v>786</v>
      </c>
      <c r="H1106" s="8">
        <v>137</v>
      </c>
      <c r="I1106" s="350">
        <v>75000</v>
      </c>
      <c r="J1106" s="350">
        <v>150000</v>
      </c>
      <c r="K1106" s="401"/>
      <c r="L1106" s="82"/>
    </row>
    <row r="1107" spans="1:12" s="10" customFormat="1" ht="22.5" customHeight="1" x14ac:dyDescent="0.25">
      <c r="A1107" s="657">
        <v>41</v>
      </c>
      <c r="B1107" s="147">
        <v>45175</v>
      </c>
      <c r="C1107" s="58" t="s">
        <v>2302</v>
      </c>
      <c r="D1107" s="535" t="s">
        <v>2303</v>
      </c>
      <c r="E1107" s="59">
        <v>2</v>
      </c>
      <c r="F1107" s="59" t="s">
        <v>39</v>
      </c>
      <c r="G1107" s="60" t="s">
        <v>786</v>
      </c>
      <c r="H1107" s="8">
        <v>137</v>
      </c>
      <c r="I1107" s="350">
        <v>811000</v>
      </c>
      <c r="J1107" s="350">
        <f>E1107*I1107</f>
        <v>1622000</v>
      </c>
      <c r="K1107" s="401"/>
      <c r="L1107" s="82"/>
    </row>
    <row r="1108" spans="1:12" s="10" customFormat="1" ht="22.5" customHeight="1" x14ac:dyDescent="0.25">
      <c r="A1108" s="311">
        <v>42</v>
      </c>
      <c r="B1108" s="147">
        <v>45175</v>
      </c>
      <c r="C1108" s="58" t="s">
        <v>784</v>
      </c>
      <c r="D1108" s="63" t="s">
        <v>949</v>
      </c>
      <c r="E1108" s="59">
        <v>1</v>
      </c>
      <c r="F1108" s="59" t="s">
        <v>43</v>
      </c>
      <c r="G1108" s="60" t="s">
        <v>786</v>
      </c>
      <c r="H1108" s="8">
        <v>137</v>
      </c>
      <c r="I1108" s="350">
        <v>4250000</v>
      </c>
      <c r="J1108" s="350">
        <v>4250000</v>
      </c>
      <c r="K1108" s="401"/>
      <c r="L1108" s="82"/>
    </row>
    <row r="1109" spans="1:12" s="10" customFormat="1" ht="22.5" customHeight="1" x14ac:dyDescent="0.25">
      <c r="A1109" s="311">
        <v>43</v>
      </c>
      <c r="B1109" s="147">
        <v>45176</v>
      </c>
      <c r="C1109" s="58" t="s">
        <v>988</v>
      </c>
      <c r="D1109" s="63" t="s">
        <v>24</v>
      </c>
      <c r="E1109" s="59">
        <v>1</v>
      </c>
      <c r="F1109" s="59" t="s">
        <v>570</v>
      </c>
      <c r="G1109" s="60" t="s">
        <v>686</v>
      </c>
      <c r="H1109" s="8">
        <v>137</v>
      </c>
      <c r="I1109" s="350">
        <v>110000</v>
      </c>
      <c r="J1109" s="350">
        <v>110000</v>
      </c>
      <c r="K1109" s="401"/>
      <c r="L1109" s="82"/>
    </row>
    <row r="1110" spans="1:12" s="10" customFormat="1" ht="22.5" customHeight="1" x14ac:dyDescent="0.25">
      <c r="A1110" s="311">
        <v>44</v>
      </c>
      <c r="B1110" s="147">
        <v>45177</v>
      </c>
      <c r="C1110" s="58" t="s">
        <v>1013</v>
      </c>
      <c r="D1110" s="63" t="s">
        <v>1014</v>
      </c>
      <c r="E1110" s="59">
        <v>1</v>
      </c>
      <c r="F1110" s="59" t="s">
        <v>42</v>
      </c>
      <c r="G1110" s="60" t="s">
        <v>786</v>
      </c>
      <c r="H1110" s="8">
        <v>137</v>
      </c>
      <c r="I1110" s="350">
        <v>81000</v>
      </c>
      <c r="J1110" s="350">
        <v>81000</v>
      </c>
      <c r="K1110" s="401"/>
      <c r="L1110" s="82"/>
    </row>
    <row r="1111" spans="1:12" s="10" customFormat="1" ht="22.5" customHeight="1" x14ac:dyDescent="0.25">
      <c r="A1111" s="311">
        <v>45</v>
      </c>
      <c r="B1111" s="147">
        <v>45177</v>
      </c>
      <c r="C1111" s="58" t="s">
        <v>1858</v>
      </c>
      <c r="D1111" s="58" t="s">
        <v>1859</v>
      </c>
      <c r="E1111" s="59">
        <v>2</v>
      </c>
      <c r="F1111" s="59" t="s">
        <v>42</v>
      </c>
      <c r="G1111" s="109" t="s">
        <v>686</v>
      </c>
      <c r="H1111" s="8">
        <v>137</v>
      </c>
      <c r="I1111" s="375">
        <v>12500</v>
      </c>
      <c r="J1111" s="33">
        <v>25000</v>
      </c>
      <c r="K1111" s="403"/>
      <c r="L1111" s="82"/>
    </row>
    <row r="1112" spans="1:12" s="10" customFormat="1" ht="22.5" customHeight="1" x14ac:dyDescent="0.25">
      <c r="A1112" s="657">
        <v>46</v>
      </c>
      <c r="B1112" s="147">
        <v>45181</v>
      </c>
      <c r="C1112" s="58" t="s">
        <v>691</v>
      </c>
      <c r="D1112" s="63" t="s">
        <v>96</v>
      </c>
      <c r="E1112" s="59">
        <v>10</v>
      </c>
      <c r="F1112" s="59" t="s">
        <v>42</v>
      </c>
      <c r="G1112" s="109" t="s">
        <v>1125</v>
      </c>
      <c r="H1112" s="8">
        <v>137</v>
      </c>
      <c r="I1112" s="350">
        <v>77500</v>
      </c>
      <c r="J1112" s="350">
        <v>775000</v>
      </c>
      <c r="K1112" s="401" t="s">
        <v>628</v>
      </c>
      <c r="L1112" s="82"/>
    </row>
    <row r="1113" spans="1:12" s="10" customFormat="1" ht="22.5" customHeight="1" x14ac:dyDescent="0.25">
      <c r="A1113" s="311">
        <v>47</v>
      </c>
      <c r="B1113" s="147">
        <v>45182</v>
      </c>
      <c r="C1113" s="62" t="s">
        <v>1166</v>
      </c>
      <c r="D1113" s="63" t="s">
        <v>55</v>
      </c>
      <c r="E1113" s="59">
        <v>1</v>
      </c>
      <c r="F1113" s="59"/>
      <c r="G1113" s="109" t="s">
        <v>686</v>
      </c>
      <c r="H1113" s="8">
        <v>137</v>
      </c>
      <c r="I1113" s="350">
        <v>100000</v>
      </c>
      <c r="J1113" s="350">
        <v>100000</v>
      </c>
      <c r="K1113" s="402"/>
      <c r="L1113" s="82"/>
    </row>
    <row r="1114" spans="1:12" s="10" customFormat="1" ht="22.5" customHeight="1" x14ac:dyDescent="0.25">
      <c r="A1114" s="311">
        <v>48</v>
      </c>
      <c r="B1114" s="147">
        <v>45182</v>
      </c>
      <c r="C1114" s="57" t="s">
        <v>1167</v>
      </c>
      <c r="D1114" s="63" t="s">
        <v>55</v>
      </c>
      <c r="E1114" s="59">
        <v>2</v>
      </c>
      <c r="F1114" s="174" t="s">
        <v>104</v>
      </c>
      <c r="G1114" s="109" t="s">
        <v>686</v>
      </c>
      <c r="H1114" s="8">
        <v>137</v>
      </c>
      <c r="I1114" s="350">
        <v>15000</v>
      </c>
      <c r="J1114" s="350">
        <v>30000</v>
      </c>
      <c r="K1114" s="402"/>
      <c r="L1114" s="266"/>
    </row>
    <row r="1115" spans="1:12" s="10" customFormat="1" ht="22.5" customHeight="1" x14ac:dyDescent="0.25">
      <c r="A1115" s="311">
        <v>49</v>
      </c>
      <c r="B1115" s="147">
        <v>45182</v>
      </c>
      <c r="C1115" s="57" t="s">
        <v>1168</v>
      </c>
      <c r="D1115" s="63" t="s">
        <v>55</v>
      </c>
      <c r="E1115" s="59"/>
      <c r="F1115" s="142"/>
      <c r="G1115" s="60" t="s">
        <v>686</v>
      </c>
      <c r="H1115" s="8">
        <v>137</v>
      </c>
      <c r="I1115" s="350">
        <v>70000</v>
      </c>
      <c r="J1115" s="350">
        <v>70000</v>
      </c>
      <c r="K1115" s="402"/>
      <c r="L1115" s="82"/>
    </row>
    <row r="1116" spans="1:12" s="10" customFormat="1" ht="22.5" customHeight="1" x14ac:dyDescent="0.25">
      <c r="A1116" s="657">
        <v>50</v>
      </c>
      <c r="B1116" s="547">
        <v>45186</v>
      </c>
      <c r="C1116" s="548" t="s">
        <v>2224</v>
      </c>
      <c r="D1116" s="549"/>
      <c r="E1116" s="550">
        <v>1</v>
      </c>
      <c r="F1116" s="550" t="s">
        <v>39</v>
      </c>
      <c r="G1116" s="550" t="s">
        <v>2198</v>
      </c>
      <c r="H1116" s="551">
        <v>137</v>
      </c>
      <c r="I1116" s="552">
        <f>J1116/E1116</f>
        <v>800000</v>
      </c>
      <c r="J1116" s="570">
        <v>800000</v>
      </c>
      <c r="K1116" s="553" t="s">
        <v>510</v>
      </c>
      <c r="L1116" s="82"/>
    </row>
    <row r="1117" spans="1:12" s="10" customFormat="1" ht="22.5" customHeight="1" x14ac:dyDescent="0.25">
      <c r="A1117" s="311">
        <v>51</v>
      </c>
      <c r="B1117" s="147">
        <v>45188</v>
      </c>
      <c r="C1117" s="58" t="s">
        <v>201</v>
      </c>
      <c r="D1117" s="63" t="s">
        <v>1361</v>
      </c>
      <c r="E1117" s="59">
        <v>1</v>
      </c>
      <c r="F1117" s="59" t="s">
        <v>42</v>
      </c>
      <c r="G1117" s="59" t="s">
        <v>1362</v>
      </c>
      <c r="H1117" s="8">
        <v>137</v>
      </c>
      <c r="I1117" s="350">
        <v>4200000</v>
      </c>
      <c r="J1117" s="350">
        <v>4200000</v>
      </c>
      <c r="K1117" s="401" t="s">
        <v>1363</v>
      </c>
      <c r="L1117" s="82"/>
    </row>
    <row r="1118" spans="1:12" s="10" customFormat="1" ht="22.5" customHeight="1" x14ac:dyDescent="0.25">
      <c r="A1118" s="657">
        <v>52</v>
      </c>
      <c r="B1118" s="147">
        <v>45188</v>
      </c>
      <c r="C1118" s="58" t="s">
        <v>1229</v>
      </c>
      <c r="D1118" s="338" t="s">
        <v>115</v>
      </c>
      <c r="E1118" s="59">
        <v>6</v>
      </c>
      <c r="F1118" s="142" t="s">
        <v>42</v>
      </c>
      <c r="G1118" s="59" t="s">
        <v>1362</v>
      </c>
      <c r="H1118" s="8">
        <v>137</v>
      </c>
      <c r="I1118" s="350">
        <v>8000</v>
      </c>
      <c r="J1118" s="350">
        <v>48000</v>
      </c>
      <c r="K1118" s="401"/>
      <c r="L1118" s="82"/>
    </row>
    <row r="1119" spans="1:12" s="10" customFormat="1" ht="22.5" customHeight="1" x14ac:dyDescent="0.25">
      <c r="A1119" s="657">
        <v>53</v>
      </c>
      <c r="B1119" s="147">
        <v>45188</v>
      </c>
      <c r="C1119" s="58" t="s">
        <v>1364</v>
      </c>
      <c r="D1119" s="63" t="s">
        <v>115</v>
      </c>
      <c r="E1119" s="59">
        <v>40</v>
      </c>
      <c r="F1119" s="142" t="s">
        <v>45</v>
      </c>
      <c r="G1119" s="59" t="s">
        <v>1362</v>
      </c>
      <c r="H1119" s="8">
        <v>137</v>
      </c>
      <c r="I1119" s="350">
        <v>3000</v>
      </c>
      <c r="J1119" s="350">
        <v>120000</v>
      </c>
      <c r="K1119" s="401"/>
      <c r="L1119" s="82"/>
    </row>
    <row r="1120" spans="1:12" s="10" customFormat="1" ht="22.5" customHeight="1" x14ac:dyDescent="0.25">
      <c r="A1120" s="657">
        <v>54</v>
      </c>
      <c r="B1120" s="147">
        <v>45188</v>
      </c>
      <c r="C1120" s="62" t="s">
        <v>1365</v>
      </c>
      <c r="D1120" s="63" t="s">
        <v>50</v>
      </c>
      <c r="E1120" s="59">
        <v>6</v>
      </c>
      <c r="F1120" s="142" t="s">
        <v>42</v>
      </c>
      <c r="G1120" s="59" t="s">
        <v>1362</v>
      </c>
      <c r="H1120" s="8">
        <v>137</v>
      </c>
      <c r="I1120" s="350">
        <v>35000</v>
      </c>
      <c r="J1120" s="350">
        <v>210000</v>
      </c>
      <c r="K1120" s="402"/>
      <c r="L1120" s="82"/>
    </row>
    <row r="1121" spans="1:12" s="10" customFormat="1" ht="22.5" customHeight="1" x14ac:dyDescent="0.25">
      <c r="A1121" s="311">
        <v>55</v>
      </c>
      <c r="B1121" s="147">
        <v>45188</v>
      </c>
      <c r="C1121" s="58" t="s">
        <v>1366</v>
      </c>
      <c r="D1121" s="63" t="s">
        <v>1358</v>
      </c>
      <c r="E1121" s="59">
        <v>1</v>
      </c>
      <c r="F1121" s="142" t="s">
        <v>42</v>
      </c>
      <c r="G1121" s="60" t="s">
        <v>1362</v>
      </c>
      <c r="H1121" s="8">
        <v>137</v>
      </c>
      <c r="I1121" s="350">
        <v>25000</v>
      </c>
      <c r="J1121" s="350">
        <v>25000</v>
      </c>
      <c r="K1121" s="401"/>
      <c r="L1121" s="82"/>
    </row>
    <row r="1122" spans="1:12" s="10" customFormat="1" ht="22.5" customHeight="1" x14ac:dyDescent="0.25">
      <c r="A1122" s="311">
        <v>56</v>
      </c>
      <c r="B1122" s="147">
        <v>45196</v>
      </c>
      <c r="C1122" s="57" t="s">
        <v>112</v>
      </c>
      <c r="D1122" s="89" t="s">
        <v>113</v>
      </c>
      <c r="E1122" s="59">
        <v>2</v>
      </c>
      <c r="F1122" s="59" t="s">
        <v>42</v>
      </c>
      <c r="G1122" s="109" t="s">
        <v>1844</v>
      </c>
      <c r="H1122" s="8">
        <v>137</v>
      </c>
      <c r="I1122" s="361" t="s">
        <v>2304</v>
      </c>
      <c r="J1122" s="350"/>
      <c r="K1122" s="402"/>
      <c r="L1122" s="82"/>
    </row>
    <row r="1123" spans="1:12" s="10" customFormat="1" ht="22.5" customHeight="1" x14ac:dyDescent="0.25">
      <c r="A1123" s="378"/>
      <c r="B1123" s="539"/>
      <c r="C1123" s="387"/>
      <c r="D1123" s="387"/>
      <c r="E1123" s="381"/>
      <c r="F1123" s="395"/>
      <c r="G1123" s="391"/>
      <c r="H1123" s="393"/>
      <c r="I1123" s="554"/>
      <c r="J1123" s="563"/>
      <c r="K1123" s="385">
        <f>SUM(J1067:J1122)</f>
        <v>66810752</v>
      </c>
      <c r="L1123" s="82"/>
    </row>
    <row r="1124" spans="1:12" s="10" customFormat="1" ht="22.5" customHeight="1" x14ac:dyDescent="0.25">
      <c r="A1124" s="311">
        <v>1</v>
      </c>
      <c r="B1124" s="147">
        <v>45175</v>
      </c>
      <c r="C1124" s="58" t="s">
        <v>128</v>
      </c>
      <c r="D1124" s="63" t="s">
        <v>957</v>
      </c>
      <c r="E1124" s="59">
        <v>1</v>
      </c>
      <c r="F1124" s="142" t="s">
        <v>43</v>
      </c>
      <c r="G1124" s="60" t="s">
        <v>1703</v>
      </c>
      <c r="H1124" s="8">
        <v>138</v>
      </c>
      <c r="I1124" s="350">
        <v>2175000</v>
      </c>
      <c r="J1124" s="350">
        <v>2175000</v>
      </c>
      <c r="K1124" s="402" t="s">
        <v>958</v>
      </c>
      <c r="L1124" s="82" t="s">
        <v>2309</v>
      </c>
    </row>
    <row r="1125" spans="1:12" s="10" customFormat="1" ht="22.5" customHeight="1" x14ac:dyDescent="0.25">
      <c r="A1125" s="311">
        <v>2</v>
      </c>
      <c r="B1125" s="147">
        <v>45175</v>
      </c>
      <c r="C1125" s="58" t="s">
        <v>128</v>
      </c>
      <c r="D1125" s="63" t="s">
        <v>959</v>
      </c>
      <c r="E1125" s="59">
        <v>1</v>
      </c>
      <c r="F1125" s="142" t="s">
        <v>43</v>
      </c>
      <c r="G1125" s="60" t="s">
        <v>1703</v>
      </c>
      <c r="H1125" s="8">
        <v>138</v>
      </c>
      <c r="I1125" s="350">
        <v>2175000</v>
      </c>
      <c r="J1125" s="350">
        <v>2175000</v>
      </c>
      <c r="K1125" s="402" t="s">
        <v>958</v>
      </c>
      <c r="L1125" s="82"/>
    </row>
    <row r="1126" spans="1:12" s="10" customFormat="1" ht="22.5" customHeight="1" x14ac:dyDescent="0.25">
      <c r="A1126" s="311">
        <v>3</v>
      </c>
      <c r="B1126" s="147">
        <v>45175</v>
      </c>
      <c r="C1126" s="58" t="s">
        <v>128</v>
      </c>
      <c r="D1126" s="63" t="s">
        <v>960</v>
      </c>
      <c r="E1126" s="59">
        <v>1</v>
      </c>
      <c r="F1126" s="142" t="s">
        <v>43</v>
      </c>
      <c r="G1126" s="60" t="s">
        <v>1703</v>
      </c>
      <c r="H1126" s="8">
        <v>138</v>
      </c>
      <c r="I1126" s="350">
        <v>2175000</v>
      </c>
      <c r="J1126" s="350">
        <v>2175000</v>
      </c>
      <c r="K1126" s="402" t="s">
        <v>958</v>
      </c>
      <c r="L1126" s="82"/>
    </row>
    <row r="1127" spans="1:12" s="10" customFormat="1" ht="22.5" customHeight="1" x14ac:dyDescent="0.25">
      <c r="A1127" s="311">
        <v>4</v>
      </c>
      <c r="B1127" s="147">
        <v>45175</v>
      </c>
      <c r="C1127" s="58" t="s">
        <v>128</v>
      </c>
      <c r="D1127" s="63" t="s">
        <v>961</v>
      </c>
      <c r="E1127" s="59">
        <v>1</v>
      </c>
      <c r="F1127" s="142" t="s">
        <v>43</v>
      </c>
      <c r="G1127" s="60" t="s">
        <v>1703</v>
      </c>
      <c r="H1127" s="8">
        <v>138</v>
      </c>
      <c r="I1127" s="350">
        <v>2175000</v>
      </c>
      <c r="J1127" s="350">
        <v>2175000</v>
      </c>
      <c r="K1127" s="402" t="s">
        <v>958</v>
      </c>
      <c r="L1127" s="82"/>
    </row>
    <row r="1128" spans="1:12" s="10" customFormat="1" ht="22.5" customHeight="1" x14ac:dyDescent="0.25">
      <c r="A1128" s="311">
        <v>5</v>
      </c>
      <c r="B1128" s="147">
        <v>45175</v>
      </c>
      <c r="C1128" s="58" t="s">
        <v>128</v>
      </c>
      <c r="D1128" s="63" t="s">
        <v>557</v>
      </c>
      <c r="E1128" s="59">
        <v>1</v>
      </c>
      <c r="F1128" s="142" t="s">
        <v>43</v>
      </c>
      <c r="G1128" s="60" t="s">
        <v>1703</v>
      </c>
      <c r="H1128" s="8">
        <v>138</v>
      </c>
      <c r="I1128" s="350">
        <v>2175000</v>
      </c>
      <c r="J1128" s="350">
        <v>2175000</v>
      </c>
      <c r="K1128" s="402" t="s">
        <v>958</v>
      </c>
      <c r="L1128" s="82"/>
    </row>
    <row r="1129" spans="1:12" s="10" customFormat="1" ht="22.5" customHeight="1" x14ac:dyDescent="0.25">
      <c r="A1129" s="311">
        <v>6</v>
      </c>
      <c r="B1129" s="147">
        <v>45175</v>
      </c>
      <c r="C1129" s="58" t="s">
        <v>472</v>
      </c>
      <c r="D1129" s="63" t="s">
        <v>24</v>
      </c>
      <c r="E1129" s="59">
        <v>40</v>
      </c>
      <c r="F1129" s="59" t="s">
        <v>39</v>
      </c>
      <c r="G1129" s="60" t="s">
        <v>1703</v>
      </c>
      <c r="H1129" s="8">
        <v>138</v>
      </c>
      <c r="I1129" s="350">
        <v>950</v>
      </c>
      <c r="J1129" s="352">
        <v>38000</v>
      </c>
      <c r="K1129" s="402" t="s">
        <v>958</v>
      </c>
      <c r="L1129" s="82"/>
    </row>
    <row r="1130" spans="1:12" s="10" customFormat="1" ht="22.5" customHeight="1" x14ac:dyDescent="0.25">
      <c r="A1130" s="311">
        <v>7</v>
      </c>
      <c r="B1130" s="147">
        <v>45175</v>
      </c>
      <c r="C1130" s="58" t="s">
        <v>529</v>
      </c>
      <c r="D1130" s="63" t="s">
        <v>24</v>
      </c>
      <c r="E1130" s="59">
        <v>2</v>
      </c>
      <c r="F1130" s="142" t="s">
        <v>42</v>
      </c>
      <c r="G1130" s="60" t="s">
        <v>1703</v>
      </c>
      <c r="H1130" s="8">
        <v>138</v>
      </c>
      <c r="I1130" s="350">
        <v>2625</v>
      </c>
      <c r="J1130" s="350">
        <v>5250</v>
      </c>
      <c r="K1130" s="402" t="s">
        <v>958</v>
      </c>
      <c r="L1130" s="82"/>
    </row>
    <row r="1131" spans="1:12" s="10" customFormat="1" ht="22.5" customHeight="1" x14ac:dyDescent="0.25">
      <c r="A1131" s="311">
        <v>8</v>
      </c>
      <c r="B1131" s="147">
        <v>45175</v>
      </c>
      <c r="C1131" s="57" t="s">
        <v>964</v>
      </c>
      <c r="D1131" s="63" t="s">
        <v>55</v>
      </c>
      <c r="E1131" s="101" t="s">
        <v>138</v>
      </c>
      <c r="F1131" s="174" t="s">
        <v>42</v>
      </c>
      <c r="G1131" s="60" t="s">
        <v>965</v>
      </c>
      <c r="H1131" s="8">
        <v>138</v>
      </c>
      <c r="I1131" s="350">
        <v>20000</v>
      </c>
      <c r="J1131" s="350">
        <v>80000</v>
      </c>
      <c r="K1131" s="402"/>
      <c r="L1131" s="82"/>
    </row>
    <row r="1132" spans="1:12" s="10" customFormat="1" ht="22.5" customHeight="1" x14ac:dyDescent="0.25">
      <c r="A1132" s="311">
        <v>9</v>
      </c>
      <c r="B1132" s="147">
        <v>45175</v>
      </c>
      <c r="C1132" s="57" t="s">
        <v>966</v>
      </c>
      <c r="D1132" s="63" t="s">
        <v>55</v>
      </c>
      <c r="E1132" s="101" t="s">
        <v>109</v>
      </c>
      <c r="F1132" s="174" t="s">
        <v>42</v>
      </c>
      <c r="G1132" s="60" t="s">
        <v>965</v>
      </c>
      <c r="H1132" s="8">
        <v>138</v>
      </c>
      <c r="I1132" s="354">
        <v>15000</v>
      </c>
      <c r="J1132" s="350">
        <v>15000</v>
      </c>
      <c r="K1132" s="401"/>
      <c r="L1132" s="82"/>
    </row>
    <row r="1133" spans="1:12" s="10" customFormat="1" ht="22.5" customHeight="1" x14ac:dyDescent="0.25">
      <c r="A1133" s="311">
        <v>10</v>
      </c>
      <c r="B1133" s="147">
        <v>45176</v>
      </c>
      <c r="C1133" s="58" t="s">
        <v>976</v>
      </c>
      <c r="D1133" s="63" t="s">
        <v>63</v>
      </c>
      <c r="E1133" s="59">
        <v>1</v>
      </c>
      <c r="F1133" s="142" t="s">
        <v>463</v>
      </c>
      <c r="G1133" s="194" t="s">
        <v>2294</v>
      </c>
      <c r="H1133" s="8">
        <v>138</v>
      </c>
      <c r="I1133" s="355">
        <v>105000</v>
      </c>
      <c r="J1133" s="350">
        <f>E1133*I1133</f>
        <v>105000</v>
      </c>
      <c r="K1133" s="401"/>
      <c r="L1133" s="82"/>
    </row>
    <row r="1134" spans="1:12" s="10" customFormat="1" ht="22.5" customHeight="1" x14ac:dyDescent="0.25">
      <c r="A1134" s="311">
        <v>11</v>
      </c>
      <c r="B1134" s="147">
        <v>45176</v>
      </c>
      <c r="C1134" s="58" t="s">
        <v>978</v>
      </c>
      <c r="D1134" s="63" t="s">
        <v>24</v>
      </c>
      <c r="E1134" s="59">
        <v>1</v>
      </c>
      <c r="F1134" s="59" t="s">
        <v>570</v>
      </c>
      <c r="G1134" s="194" t="s">
        <v>1703</v>
      </c>
      <c r="H1134" s="8">
        <v>138</v>
      </c>
      <c r="I1134" s="355">
        <v>110000</v>
      </c>
      <c r="J1134" s="350">
        <v>110000</v>
      </c>
      <c r="K1134" s="401"/>
      <c r="L1134" s="82"/>
    </row>
    <row r="1135" spans="1:12" s="10" customFormat="1" ht="22.5" customHeight="1" x14ac:dyDescent="0.25">
      <c r="A1135" s="311">
        <v>12</v>
      </c>
      <c r="B1135" s="147">
        <v>45176</v>
      </c>
      <c r="C1135" s="58" t="s">
        <v>1000</v>
      </c>
      <c r="D1135" s="63" t="s">
        <v>55</v>
      </c>
      <c r="E1135" s="59">
        <v>20</v>
      </c>
      <c r="F1135" s="101" t="s">
        <v>101</v>
      </c>
      <c r="G1135" s="109" t="s">
        <v>1001</v>
      </c>
      <c r="H1135" s="8">
        <v>138</v>
      </c>
      <c r="I1135" s="351">
        <v>6800</v>
      </c>
      <c r="J1135" s="350">
        <v>136000</v>
      </c>
      <c r="K1135" s="402"/>
      <c r="L1135" s="82"/>
    </row>
    <row r="1136" spans="1:12" s="10" customFormat="1" ht="22.5" customHeight="1" x14ac:dyDescent="0.25">
      <c r="A1136" s="311">
        <v>13</v>
      </c>
      <c r="B1136" s="147">
        <v>45178</v>
      </c>
      <c r="C1136" s="58" t="s">
        <v>1036</v>
      </c>
      <c r="D1136" s="63" t="s">
        <v>718</v>
      </c>
      <c r="E1136" s="59">
        <v>1</v>
      </c>
      <c r="F1136" s="59" t="s">
        <v>42</v>
      </c>
      <c r="G1136" s="60" t="s">
        <v>1037</v>
      </c>
      <c r="H1136" s="8">
        <v>138</v>
      </c>
      <c r="I1136" s="350">
        <v>96000</v>
      </c>
      <c r="J1136" s="350">
        <v>96000</v>
      </c>
      <c r="K1136" s="402"/>
      <c r="L1136" s="82"/>
    </row>
    <row r="1137" spans="1:14" s="10" customFormat="1" ht="22.5" customHeight="1" x14ac:dyDescent="0.25">
      <c r="A1137" s="311">
        <v>14</v>
      </c>
      <c r="B1137" s="147">
        <v>45181</v>
      </c>
      <c r="C1137" s="58" t="s">
        <v>1122</v>
      </c>
      <c r="D1137" s="63" t="s">
        <v>589</v>
      </c>
      <c r="E1137" s="59">
        <v>7.5</v>
      </c>
      <c r="F1137" s="59" t="s">
        <v>46</v>
      </c>
      <c r="G1137" s="109" t="s">
        <v>1123</v>
      </c>
      <c r="H1137" s="8">
        <v>138</v>
      </c>
      <c r="I1137" s="350">
        <v>17000</v>
      </c>
      <c r="J1137" s="350">
        <v>127500</v>
      </c>
      <c r="K1137" s="401"/>
      <c r="L1137" s="82"/>
    </row>
    <row r="1138" spans="1:14" s="10" customFormat="1" ht="22.5" customHeight="1" x14ac:dyDescent="0.25">
      <c r="A1138" s="378"/>
      <c r="B1138" s="539"/>
      <c r="C1138" s="387"/>
      <c r="D1138" s="387"/>
      <c r="E1138" s="381"/>
      <c r="F1138" s="395"/>
      <c r="G1138" s="391"/>
      <c r="H1138" s="393"/>
      <c r="I1138" s="554"/>
      <c r="J1138" s="563"/>
      <c r="K1138" s="385">
        <f>SUM(J1124:J1137)</f>
        <v>11587750</v>
      </c>
      <c r="L1138" s="82"/>
    </row>
    <row r="1139" spans="1:14" s="10" customFormat="1" ht="22.5" customHeight="1" x14ac:dyDescent="0.25">
      <c r="A1139" s="311">
        <v>1</v>
      </c>
      <c r="B1139" s="147">
        <v>45176</v>
      </c>
      <c r="C1139" s="58" t="s">
        <v>989</v>
      </c>
      <c r="D1139" s="312" t="s">
        <v>990</v>
      </c>
      <c r="E1139" s="59">
        <v>1</v>
      </c>
      <c r="F1139" s="142" t="s">
        <v>42</v>
      </c>
      <c r="G1139" s="60" t="s">
        <v>1704</v>
      </c>
      <c r="H1139" s="8">
        <v>139</v>
      </c>
      <c r="I1139" s="350">
        <v>1697654.165</v>
      </c>
      <c r="J1139" s="350">
        <v>1697654.165</v>
      </c>
      <c r="K1139" s="401"/>
      <c r="L1139" s="82" t="s">
        <v>2310</v>
      </c>
    </row>
    <row r="1140" spans="1:14" s="10" customFormat="1" ht="22.5" customHeight="1" x14ac:dyDescent="0.25">
      <c r="A1140" s="311">
        <v>2</v>
      </c>
      <c r="B1140" s="147">
        <v>45176</v>
      </c>
      <c r="C1140" s="58" t="s">
        <v>989</v>
      </c>
      <c r="D1140" s="312" t="s">
        <v>991</v>
      </c>
      <c r="E1140" s="59">
        <v>1</v>
      </c>
      <c r="F1140" s="142" t="s">
        <v>42</v>
      </c>
      <c r="G1140" s="60" t="s">
        <v>1704</v>
      </c>
      <c r="H1140" s="8">
        <v>139</v>
      </c>
      <c r="I1140" s="350">
        <v>1697654.165</v>
      </c>
      <c r="J1140" s="350">
        <v>1697654.165</v>
      </c>
      <c r="K1140" s="402"/>
      <c r="L1140" s="82"/>
    </row>
    <row r="1141" spans="1:14" s="10" customFormat="1" ht="22.5" customHeight="1" x14ac:dyDescent="0.25">
      <c r="A1141" s="311">
        <v>3</v>
      </c>
      <c r="B1141" s="147">
        <v>45176</v>
      </c>
      <c r="C1141" s="58" t="s">
        <v>989</v>
      </c>
      <c r="D1141" s="312" t="s">
        <v>992</v>
      </c>
      <c r="E1141" s="59">
        <v>1</v>
      </c>
      <c r="F1141" s="142" t="s">
        <v>42</v>
      </c>
      <c r="G1141" s="60" t="s">
        <v>1704</v>
      </c>
      <c r="H1141" s="8">
        <v>139</v>
      </c>
      <c r="I1141" s="350">
        <v>1697654.165</v>
      </c>
      <c r="J1141" s="350">
        <v>1697654.165</v>
      </c>
      <c r="K1141" s="402"/>
      <c r="L1141" s="82"/>
    </row>
    <row r="1142" spans="1:14" s="10" customFormat="1" ht="22.5" customHeight="1" x14ac:dyDescent="0.25">
      <c r="A1142" s="311">
        <v>4</v>
      </c>
      <c r="B1142" s="147">
        <v>45176</v>
      </c>
      <c r="C1142" s="58" t="s">
        <v>989</v>
      </c>
      <c r="D1142" s="338" t="s">
        <v>993</v>
      </c>
      <c r="E1142" s="59">
        <v>1</v>
      </c>
      <c r="F1142" s="142" t="s">
        <v>42</v>
      </c>
      <c r="G1142" s="60" t="s">
        <v>1704</v>
      </c>
      <c r="H1142" s="8">
        <v>139</v>
      </c>
      <c r="I1142" s="350">
        <v>1697654.165</v>
      </c>
      <c r="J1142" s="350">
        <v>1697654.165</v>
      </c>
      <c r="K1142" s="402"/>
      <c r="L1142" s="82"/>
    </row>
    <row r="1143" spans="1:14" s="10" customFormat="1" ht="22.5" customHeight="1" x14ac:dyDescent="0.25">
      <c r="A1143" s="311">
        <v>5</v>
      </c>
      <c r="B1143" s="147">
        <v>45176</v>
      </c>
      <c r="C1143" s="58" t="s">
        <v>989</v>
      </c>
      <c r="D1143" s="312" t="s">
        <v>994</v>
      </c>
      <c r="E1143" s="59">
        <v>1</v>
      </c>
      <c r="F1143" s="142" t="s">
        <v>42</v>
      </c>
      <c r="G1143" s="60" t="s">
        <v>1704</v>
      </c>
      <c r="H1143" s="8">
        <v>139</v>
      </c>
      <c r="I1143" s="350">
        <v>1697654.165</v>
      </c>
      <c r="J1143" s="350">
        <v>1697654.165</v>
      </c>
      <c r="K1143" s="402"/>
      <c r="L1143" s="82"/>
    </row>
    <row r="1144" spans="1:14" s="10" customFormat="1" ht="22.5" customHeight="1" x14ac:dyDescent="0.25">
      <c r="A1144" s="311">
        <v>6</v>
      </c>
      <c r="B1144" s="147">
        <v>45176</v>
      </c>
      <c r="C1144" s="57" t="s">
        <v>995</v>
      </c>
      <c r="D1144" s="63" t="s">
        <v>113</v>
      </c>
      <c r="E1144" s="101" t="s">
        <v>111</v>
      </c>
      <c r="F1144" s="174" t="s">
        <v>42</v>
      </c>
      <c r="G1144" s="60" t="s">
        <v>1704</v>
      </c>
      <c r="H1144" s="8">
        <v>139</v>
      </c>
      <c r="I1144" s="354">
        <v>134389.92000000001</v>
      </c>
      <c r="J1144" s="350">
        <v>671949.60000000009</v>
      </c>
      <c r="K1144" s="402"/>
      <c r="L1144" s="266"/>
    </row>
    <row r="1145" spans="1:14" s="10" customFormat="1" ht="22.5" customHeight="1" x14ac:dyDescent="0.25">
      <c r="A1145" s="311">
        <v>7</v>
      </c>
      <c r="B1145" s="147">
        <v>45176</v>
      </c>
      <c r="C1145" s="57" t="s">
        <v>996</v>
      </c>
      <c r="D1145" s="63" t="s">
        <v>113</v>
      </c>
      <c r="E1145" s="100" t="s">
        <v>111</v>
      </c>
      <c r="F1145" s="101" t="s">
        <v>42</v>
      </c>
      <c r="G1145" s="60" t="s">
        <v>1704</v>
      </c>
      <c r="H1145" s="8">
        <v>139</v>
      </c>
      <c r="I1145" s="350">
        <v>38723.83</v>
      </c>
      <c r="J1145" s="350">
        <v>193619.15000000002</v>
      </c>
      <c r="K1145" s="402"/>
      <c r="L1145" s="82"/>
      <c r="N1145" s="213"/>
    </row>
    <row r="1146" spans="1:14" s="10" customFormat="1" ht="22.5" customHeight="1" x14ac:dyDescent="0.25">
      <c r="A1146" s="311">
        <v>8</v>
      </c>
      <c r="B1146" s="147">
        <v>45176</v>
      </c>
      <c r="C1146" s="57" t="s">
        <v>997</v>
      </c>
      <c r="D1146" s="89" t="s">
        <v>998</v>
      </c>
      <c r="E1146" s="59">
        <v>4</v>
      </c>
      <c r="F1146" s="174" t="s">
        <v>42</v>
      </c>
      <c r="G1146" s="60" t="s">
        <v>1704</v>
      </c>
      <c r="H1146" s="8">
        <v>139</v>
      </c>
      <c r="I1146" s="350">
        <v>20000</v>
      </c>
      <c r="J1146" s="350">
        <v>80000</v>
      </c>
      <c r="K1146" s="402"/>
      <c r="L1146" s="82"/>
      <c r="N1146" s="213"/>
    </row>
    <row r="1147" spans="1:14" s="10" customFormat="1" ht="22.5" customHeight="1" x14ac:dyDescent="0.25">
      <c r="A1147" s="311">
        <v>9</v>
      </c>
      <c r="B1147" s="147">
        <v>45176</v>
      </c>
      <c r="C1147" s="57" t="s">
        <v>987</v>
      </c>
      <c r="D1147" s="63" t="s">
        <v>998</v>
      </c>
      <c r="E1147" s="59">
        <v>1</v>
      </c>
      <c r="F1147" s="142" t="s">
        <v>42</v>
      </c>
      <c r="G1147" s="60" t="s">
        <v>1704</v>
      </c>
      <c r="H1147" s="8">
        <v>139</v>
      </c>
      <c r="I1147" s="350">
        <v>15000</v>
      </c>
      <c r="J1147" s="350">
        <v>15000</v>
      </c>
      <c r="K1147" s="402"/>
      <c r="L1147" s="82"/>
      <c r="N1147" s="213"/>
    </row>
    <row r="1148" spans="1:14" s="10" customFormat="1" ht="22.5" customHeight="1" x14ac:dyDescent="0.25">
      <c r="A1148" s="311">
        <v>10</v>
      </c>
      <c r="B1148" s="147">
        <v>45176</v>
      </c>
      <c r="C1148" s="58" t="s">
        <v>529</v>
      </c>
      <c r="D1148" s="63" t="s">
        <v>24</v>
      </c>
      <c r="E1148" s="59">
        <v>5</v>
      </c>
      <c r="F1148" s="226" t="s">
        <v>42</v>
      </c>
      <c r="G1148" s="194" t="s">
        <v>1704</v>
      </c>
      <c r="H1148" s="8">
        <v>139</v>
      </c>
      <c r="I1148" s="350">
        <v>2625</v>
      </c>
      <c r="J1148" s="350">
        <v>13125</v>
      </c>
      <c r="K1148" s="402"/>
      <c r="L1148" s="82"/>
      <c r="N1148" s="213"/>
    </row>
    <row r="1149" spans="1:14" s="10" customFormat="1" ht="22.5" customHeight="1" x14ac:dyDescent="0.25">
      <c r="A1149" s="311">
        <v>10</v>
      </c>
      <c r="B1149" s="147">
        <v>45176</v>
      </c>
      <c r="C1149" s="58" t="s">
        <v>976</v>
      </c>
      <c r="D1149" s="63" t="s">
        <v>63</v>
      </c>
      <c r="E1149" s="59">
        <v>1</v>
      </c>
      <c r="F1149" s="226" t="s">
        <v>463</v>
      </c>
      <c r="G1149" s="194" t="s">
        <v>2295</v>
      </c>
      <c r="H1149" s="8">
        <v>138</v>
      </c>
      <c r="I1149" s="350">
        <v>105000</v>
      </c>
      <c r="J1149" s="350">
        <f>E1149*I1149</f>
        <v>105000</v>
      </c>
      <c r="K1149" s="401"/>
      <c r="L1149" s="82"/>
    </row>
    <row r="1150" spans="1:14" s="10" customFormat="1" ht="22.5" customHeight="1" x14ac:dyDescent="0.25">
      <c r="A1150" s="311">
        <v>11</v>
      </c>
      <c r="B1150" s="147">
        <v>45176</v>
      </c>
      <c r="C1150" s="58" t="s">
        <v>999</v>
      </c>
      <c r="D1150" s="63" t="s">
        <v>24</v>
      </c>
      <c r="E1150" s="59">
        <v>1</v>
      </c>
      <c r="F1150" s="8" t="s">
        <v>570</v>
      </c>
      <c r="G1150" s="194" t="s">
        <v>1704</v>
      </c>
      <c r="H1150" s="8">
        <v>139</v>
      </c>
      <c r="I1150" s="350">
        <v>110000</v>
      </c>
      <c r="J1150" s="350">
        <v>110000</v>
      </c>
      <c r="K1150" s="402"/>
      <c r="L1150" s="82"/>
      <c r="N1150" s="213"/>
    </row>
    <row r="1151" spans="1:14" s="10" customFormat="1" ht="22.5" customHeight="1" x14ac:dyDescent="0.25">
      <c r="A1151" s="311">
        <v>12</v>
      </c>
      <c r="B1151" s="147">
        <v>45176</v>
      </c>
      <c r="C1151" s="58" t="s">
        <v>1000</v>
      </c>
      <c r="D1151" s="63" t="s">
        <v>55</v>
      </c>
      <c r="E1151" s="59">
        <v>20</v>
      </c>
      <c r="F1151" s="101" t="s">
        <v>101</v>
      </c>
      <c r="G1151" s="109" t="s">
        <v>1002</v>
      </c>
      <c r="H1151" s="8">
        <v>139</v>
      </c>
      <c r="I1151" s="356">
        <v>6800</v>
      </c>
      <c r="J1151" s="350">
        <v>136000</v>
      </c>
      <c r="K1151" s="401"/>
      <c r="L1151" s="82"/>
      <c r="N1151" s="213"/>
    </row>
    <row r="1152" spans="1:14" s="10" customFormat="1" ht="22.5" customHeight="1" x14ac:dyDescent="0.25">
      <c r="A1152" s="311">
        <v>13</v>
      </c>
      <c r="B1152" s="147">
        <v>45178</v>
      </c>
      <c r="C1152" s="58" t="s">
        <v>1036</v>
      </c>
      <c r="D1152" s="63" t="s">
        <v>718</v>
      </c>
      <c r="E1152" s="59">
        <v>1</v>
      </c>
      <c r="F1152" s="59" t="s">
        <v>42</v>
      </c>
      <c r="G1152" s="60" t="s">
        <v>1038</v>
      </c>
      <c r="H1152" s="8">
        <v>139</v>
      </c>
      <c r="I1152" s="350">
        <v>96000</v>
      </c>
      <c r="J1152" s="350">
        <v>96000</v>
      </c>
      <c r="K1152" s="402"/>
      <c r="L1152" s="82"/>
      <c r="N1152" s="213"/>
    </row>
    <row r="1153" spans="1:14" s="10" customFormat="1" ht="22.5" customHeight="1" x14ac:dyDescent="0.25">
      <c r="A1153" s="311">
        <v>14</v>
      </c>
      <c r="B1153" s="147">
        <v>45181</v>
      </c>
      <c r="C1153" s="58" t="s">
        <v>1122</v>
      </c>
      <c r="D1153" s="63" t="s">
        <v>589</v>
      </c>
      <c r="E1153" s="59">
        <v>7.5</v>
      </c>
      <c r="F1153" s="59" t="s">
        <v>46</v>
      </c>
      <c r="G1153" s="109" t="s">
        <v>1124</v>
      </c>
      <c r="H1153" s="8">
        <v>139</v>
      </c>
      <c r="I1153" s="350">
        <v>17000</v>
      </c>
      <c r="J1153" s="350">
        <v>127500</v>
      </c>
      <c r="K1153" s="401"/>
      <c r="L1153" s="82"/>
      <c r="N1153" s="213"/>
    </row>
    <row r="1154" spans="1:14" s="10" customFormat="1" ht="22.5" customHeight="1" x14ac:dyDescent="0.25">
      <c r="A1154" s="378"/>
      <c r="B1154" s="539"/>
      <c r="C1154" s="387"/>
      <c r="D1154" s="387"/>
      <c r="E1154" s="381"/>
      <c r="F1154" s="395"/>
      <c r="G1154" s="391"/>
      <c r="H1154" s="393"/>
      <c r="I1154" s="554"/>
      <c r="J1154" s="563"/>
      <c r="K1154" s="385">
        <f>SUM(J1139:J1153)</f>
        <v>10036464.574999999</v>
      </c>
      <c r="L1154" s="82"/>
    </row>
    <row r="1155" spans="1:14" s="10" customFormat="1" ht="22.5" customHeight="1" x14ac:dyDescent="0.25">
      <c r="A1155" s="311">
        <v>1</v>
      </c>
      <c r="B1155" s="147">
        <v>45182</v>
      </c>
      <c r="C1155" s="58" t="s">
        <v>128</v>
      </c>
      <c r="D1155" s="63" t="s">
        <v>959</v>
      </c>
      <c r="E1155" s="59">
        <v>1</v>
      </c>
      <c r="F1155" s="59" t="s">
        <v>43</v>
      </c>
      <c r="G1155" s="584" t="s">
        <v>1879</v>
      </c>
      <c r="H1155" s="8">
        <v>140</v>
      </c>
      <c r="I1155" s="350">
        <v>2175000</v>
      </c>
      <c r="J1155" s="350">
        <v>2175000</v>
      </c>
      <c r="K1155" s="401" t="s">
        <v>1154</v>
      </c>
      <c r="L1155" s="82" t="s">
        <v>2311</v>
      </c>
      <c r="N1155" s="213"/>
    </row>
    <row r="1156" spans="1:14" s="10" customFormat="1" ht="22.5" customHeight="1" x14ac:dyDescent="0.25">
      <c r="A1156" s="311">
        <v>2</v>
      </c>
      <c r="B1156" s="147">
        <v>45182</v>
      </c>
      <c r="C1156" s="58" t="s">
        <v>128</v>
      </c>
      <c r="D1156" s="263" t="s">
        <v>1155</v>
      </c>
      <c r="E1156" s="59">
        <v>1</v>
      </c>
      <c r="F1156" s="59" t="s">
        <v>43</v>
      </c>
      <c r="G1156" s="584" t="s">
        <v>1879</v>
      </c>
      <c r="H1156" s="8">
        <v>140</v>
      </c>
      <c r="I1156" s="350">
        <v>2175000</v>
      </c>
      <c r="J1156" s="350">
        <v>2175000</v>
      </c>
      <c r="K1156" s="401" t="s">
        <v>1154</v>
      </c>
      <c r="L1156" s="82"/>
      <c r="N1156" s="213"/>
    </row>
    <row r="1157" spans="1:14" ht="22.5" customHeight="1" x14ac:dyDescent="0.25">
      <c r="A1157" s="311">
        <v>3</v>
      </c>
      <c r="B1157" s="147">
        <v>45182</v>
      </c>
      <c r="C1157" s="58" t="s">
        <v>128</v>
      </c>
      <c r="D1157" s="63" t="s">
        <v>1156</v>
      </c>
      <c r="E1157" s="59">
        <v>1</v>
      </c>
      <c r="F1157" s="59" t="s">
        <v>43</v>
      </c>
      <c r="G1157" s="584" t="s">
        <v>1879</v>
      </c>
      <c r="H1157" s="8">
        <v>140</v>
      </c>
      <c r="I1157" s="350">
        <v>2175000</v>
      </c>
      <c r="J1157" s="350">
        <v>2175000</v>
      </c>
      <c r="K1157" s="401" t="s">
        <v>1154</v>
      </c>
      <c r="N1157" s="213"/>
    </row>
    <row r="1158" spans="1:14" ht="22.5" customHeight="1" x14ac:dyDescent="0.25">
      <c r="A1158" s="311">
        <v>4</v>
      </c>
      <c r="B1158" s="147">
        <v>45182</v>
      </c>
      <c r="C1158" s="58" t="s">
        <v>128</v>
      </c>
      <c r="D1158" s="63" t="s">
        <v>557</v>
      </c>
      <c r="E1158" s="59">
        <v>1</v>
      </c>
      <c r="F1158" s="59" t="s">
        <v>43</v>
      </c>
      <c r="G1158" s="584" t="s">
        <v>1879</v>
      </c>
      <c r="H1158" s="8">
        <v>140</v>
      </c>
      <c r="I1158" s="350">
        <v>2175000</v>
      </c>
      <c r="J1158" s="350">
        <v>2175000</v>
      </c>
      <c r="K1158" s="401" t="s">
        <v>1154</v>
      </c>
      <c r="N1158" s="213"/>
    </row>
    <row r="1159" spans="1:14" ht="22.5" customHeight="1" x14ac:dyDescent="0.25">
      <c r="A1159" s="311">
        <v>5</v>
      </c>
      <c r="B1159" s="147">
        <v>45182</v>
      </c>
      <c r="C1159" s="58" t="s">
        <v>128</v>
      </c>
      <c r="D1159" s="63" t="s">
        <v>1157</v>
      </c>
      <c r="E1159" s="101" t="s">
        <v>109</v>
      </c>
      <c r="F1159" s="59" t="s">
        <v>43</v>
      </c>
      <c r="G1159" s="584" t="s">
        <v>1879</v>
      </c>
      <c r="H1159" s="8">
        <v>140</v>
      </c>
      <c r="I1159" s="350">
        <v>2175000</v>
      </c>
      <c r="J1159" s="350">
        <v>2175000</v>
      </c>
      <c r="K1159" s="401" t="s">
        <v>1154</v>
      </c>
      <c r="N1159" s="213"/>
    </row>
    <row r="1160" spans="1:14" ht="22.5" customHeight="1" x14ac:dyDescent="0.25">
      <c r="A1160" s="311">
        <v>6</v>
      </c>
      <c r="B1160" s="147">
        <v>45183</v>
      </c>
      <c r="C1160" s="57" t="s">
        <v>1193</v>
      </c>
      <c r="D1160" s="63" t="s">
        <v>24</v>
      </c>
      <c r="E1160" s="59">
        <v>1</v>
      </c>
      <c r="F1160" s="59" t="s">
        <v>43</v>
      </c>
      <c r="G1160" s="584" t="s">
        <v>1879</v>
      </c>
      <c r="H1160" s="8">
        <v>140</v>
      </c>
      <c r="I1160" s="350">
        <v>110000</v>
      </c>
      <c r="J1160" s="350">
        <v>110000</v>
      </c>
      <c r="K1160" s="401" t="s">
        <v>1194</v>
      </c>
      <c r="N1160" s="213"/>
    </row>
    <row r="1161" spans="1:14" s="25" customFormat="1" ht="22.5" customHeight="1" x14ac:dyDescent="0.25">
      <c r="A1161" s="311">
        <v>7</v>
      </c>
      <c r="B1161" s="147">
        <v>45183</v>
      </c>
      <c r="C1161" s="58" t="s">
        <v>1195</v>
      </c>
      <c r="D1161" s="63" t="s">
        <v>77</v>
      </c>
      <c r="E1161" s="101" t="s">
        <v>109</v>
      </c>
      <c r="F1161" s="101" t="s">
        <v>42</v>
      </c>
      <c r="G1161" s="584" t="s">
        <v>1879</v>
      </c>
      <c r="H1161" s="8">
        <v>140</v>
      </c>
      <c r="I1161" s="356">
        <v>78000</v>
      </c>
      <c r="J1161" s="350">
        <v>78000</v>
      </c>
      <c r="K1161" s="401" t="s">
        <v>1194</v>
      </c>
      <c r="L1161" s="265"/>
      <c r="N1161" s="213"/>
    </row>
    <row r="1162" spans="1:14" ht="22.5" customHeight="1" x14ac:dyDescent="0.25">
      <c r="A1162" s="311">
        <v>8</v>
      </c>
      <c r="B1162" s="147">
        <v>45183</v>
      </c>
      <c r="C1162" s="58" t="s">
        <v>761</v>
      </c>
      <c r="D1162" s="63" t="s">
        <v>620</v>
      </c>
      <c r="E1162" s="59">
        <v>7.75</v>
      </c>
      <c r="F1162" s="59" t="s">
        <v>46</v>
      </c>
      <c r="G1162" s="584" t="s">
        <v>1879</v>
      </c>
      <c r="H1162" s="8">
        <v>140</v>
      </c>
      <c r="I1162" s="350">
        <v>17500</v>
      </c>
      <c r="J1162" s="350">
        <v>135625</v>
      </c>
      <c r="K1162" s="401" t="s">
        <v>1194</v>
      </c>
      <c r="N1162" s="213"/>
    </row>
    <row r="1163" spans="1:14" s="10" customFormat="1" ht="22.5" customHeight="1" x14ac:dyDescent="0.25">
      <c r="A1163" s="311">
        <v>9</v>
      </c>
      <c r="B1163" s="147">
        <v>45185</v>
      </c>
      <c r="C1163" s="58" t="s">
        <v>1280</v>
      </c>
      <c r="D1163" s="63" t="s">
        <v>549</v>
      </c>
      <c r="E1163" s="59">
        <v>1</v>
      </c>
      <c r="F1163" s="142" t="s">
        <v>43</v>
      </c>
      <c r="G1163" s="584" t="s">
        <v>1879</v>
      </c>
      <c r="H1163" s="8">
        <v>140</v>
      </c>
      <c r="I1163" s="350">
        <v>500000</v>
      </c>
      <c r="J1163" s="350">
        <v>500000</v>
      </c>
      <c r="K1163" s="402" t="s">
        <v>1194</v>
      </c>
      <c r="L1163" s="82"/>
      <c r="M1163" s="25"/>
      <c r="N1163" s="213"/>
    </row>
    <row r="1164" spans="1:14" s="10" customFormat="1" ht="22.5" customHeight="1" x14ac:dyDescent="0.25">
      <c r="A1164" s="311">
        <v>10</v>
      </c>
      <c r="B1164" s="147">
        <v>45199</v>
      </c>
      <c r="C1164" s="57" t="s">
        <v>472</v>
      </c>
      <c r="D1164" s="89" t="s">
        <v>24</v>
      </c>
      <c r="E1164" s="59">
        <v>8</v>
      </c>
      <c r="F1164" s="59" t="s">
        <v>42</v>
      </c>
      <c r="G1164" s="60" t="s">
        <v>1532</v>
      </c>
      <c r="H1164" s="8">
        <v>140</v>
      </c>
      <c r="I1164" s="350">
        <v>1000</v>
      </c>
      <c r="J1164" s="350">
        <v>8000</v>
      </c>
      <c r="K1164" s="401"/>
      <c r="L1164" s="82"/>
    </row>
    <row r="1165" spans="1:14" s="10" customFormat="1" ht="22.5" customHeight="1" x14ac:dyDescent="0.25">
      <c r="A1165" s="378"/>
      <c r="B1165" s="539"/>
      <c r="C1165" s="387"/>
      <c r="D1165" s="387"/>
      <c r="E1165" s="381"/>
      <c r="F1165" s="395"/>
      <c r="G1165" s="391"/>
      <c r="H1165" s="393"/>
      <c r="I1165" s="554"/>
      <c r="J1165" s="563"/>
      <c r="K1165" s="385">
        <f>SUM(J1155:J1164)</f>
        <v>11706625</v>
      </c>
      <c r="L1165" s="82"/>
    </row>
    <row r="1166" spans="1:14" s="10" customFormat="1" ht="22.5" customHeight="1" x14ac:dyDescent="0.25">
      <c r="A1166" s="311">
        <v>1</v>
      </c>
      <c r="B1166" s="147">
        <v>45190</v>
      </c>
      <c r="C1166" s="58" t="s">
        <v>1432</v>
      </c>
      <c r="D1166" s="63" t="s">
        <v>998</v>
      </c>
      <c r="E1166" s="59">
        <v>4</v>
      </c>
      <c r="F1166" s="59" t="s">
        <v>42</v>
      </c>
      <c r="G1166" s="584" t="s">
        <v>1705</v>
      </c>
      <c r="H1166" s="8">
        <v>141</v>
      </c>
      <c r="I1166" s="350">
        <v>20000</v>
      </c>
      <c r="J1166" s="350">
        <v>80000</v>
      </c>
      <c r="K1166" s="401"/>
      <c r="L1166" s="82" t="s">
        <v>2312</v>
      </c>
      <c r="N1166" s="213"/>
    </row>
    <row r="1167" spans="1:14" s="10" customFormat="1" ht="22.5" customHeight="1" x14ac:dyDescent="0.25">
      <c r="A1167" s="311">
        <v>2</v>
      </c>
      <c r="B1167" s="147">
        <v>45190</v>
      </c>
      <c r="C1167" s="58" t="s">
        <v>1433</v>
      </c>
      <c r="D1167" s="89" t="s">
        <v>998</v>
      </c>
      <c r="E1167" s="59">
        <v>1</v>
      </c>
      <c r="F1167" s="59" t="s">
        <v>42</v>
      </c>
      <c r="G1167" s="584" t="s">
        <v>1705</v>
      </c>
      <c r="H1167" s="8">
        <v>141</v>
      </c>
      <c r="I1167" s="350">
        <v>15000</v>
      </c>
      <c r="J1167" s="350">
        <v>15000</v>
      </c>
      <c r="K1167" s="401"/>
      <c r="L1167" s="82"/>
      <c r="N1167" s="213"/>
    </row>
    <row r="1168" spans="1:14" s="10" customFormat="1" ht="22.5" customHeight="1" x14ac:dyDescent="0.25">
      <c r="A1168" s="311">
        <v>3</v>
      </c>
      <c r="B1168" s="147">
        <v>45192</v>
      </c>
      <c r="C1168" s="58" t="s">
        <v>761</v>
      </c>
      <c r="D1168" s="63" t="s">
        <v>620</v>
      </c>
      <c r="E1168" s="59">
        <f>20.5/2</f>
        <v>10.25</v>
      </c>
      <c r="F1168" s="59" t="s">
        <v>46</v>
      </c>
      <c r="G1168" s="644" t="s">
        <v>2292</v>
      </c>
      <c r="H1168" s="8">
        <v>141</v>
      </c>
      <c r="I1168" s="350">
        <v>9269</v>
      </c>
      <c r="J1168" s="350">
        <f>E1168*I1168</f>
        <v>95007.25</v>
      </c>
      <c r="K1168" s="401"/>
      <c r="L1168" s="82"/>
      <c r="N1168" s="213"/>
    </row>
    <row r="1169" spans="1:14" s="10" customFormat="1" ht="22.5" customHeight="1" x14ac:dyDescent="0.25">
      <c r="A1169" s="378"/>
      <c r="B1169" s="539"/>
      <c r="C1169" s="387"/>
      <c r="D1169" s="387"/>
      <c r="E1169" s="381"/>
      <c r="F1169" s="395"/>
      <c r="G1169" s="391"/>
      <c r="H1169" s="393"/>
      <c r="I1169" s="554"/>
      <c r="J1169" s="563"/>
      <c r="K1169" s="385">
        <f>SUM(J1166:J1168)</f>
        <v>190007.25</v>
      </c>
      <c r="L1169" s="82"/>
    </row>
    <row r="1170" spans="1:14" s="10" customFormat="1" ht="22.5" customHeight="1" x14ac:dyDescent="0.25">
      <c r="A1170" s="311">
        <v>1</v>
      </c>
      <c r="B1170" s="147">
        <v>45190</v>
      </c>
      <c r="C1170" s="58" t="s">
        <v>1432</v>
      </c>
      <c r="D1170" s="63" t="s">
        <v>998</v>
      </c>
      <c r="E1170" s="59">
        <v>4</v>
      </c>
      <c r="F1170" s="59" t="s">
        <v>42</v>
      </c>
      <c r="G1170" s="584" t="s">
        <v>1434</v>
      </c>
      <c r="H1170" s="8">
        <v>142</v>
      </c>
      <c r="I1170" s="350">
        <v>20000</v>
      </c>
      <c r="J1170" s="350">
        <f t="shared" ref="J1170:J1171" si="15">I1170*E1170</f>
        <v>80000</v>
      </c>
      <c r="K1170" s="401"/>
      <c r="L1170" s="82" t="s">
        <v>2254</v>
      </c>
      <c r="N1170" s="213"/>
    </row>
    <row r="1171" spans="1:14" ht="22.5" customHeight="1" x14ac:dyDescent="0.25">
      <c r="A1171" s="311">
        <v>2</v>
      </c>
      <c r="B1171" s="147">
        <v>45190</v>
      </c>
      <c r="C1171" s="58" t="s">
        <v>1433</v>
      </c>
      <c r="D1171" s="89" t="s">
        <v>998</v>
      </c>
      <c r="E1171" s="59">
        <v>1</v>
      </c>
      <c r="F1171" s="59" t="s">
        <v>42</v>
      </c>
      <c r="G1171" s="584" t="s">
        <v>1434</v>
      </c>
      <c r="H1171" s="8">
        <v>142</v>
      </c>
      <c r="I1171" s="350">
        <v>15000</v>
      </c>
      <c r="J1171" s="350">
        <f t="shared" si="15"/>
        <v>15000</v>
      </c>
      <c r="K1171" s="401"/>
      <c r="L1171" s="82" t="s">
        <v>2254</v>
      </c>
      <c r="N1171" s="213"/>
    </row>
    <row r="1172" spans="1:14" s="10" customFormat="1" ht="22.5" customHeight="1" x14ac:dyDescent="0.25">
      <c r="A1172" s="311">
        <v>3</v>
      </c>
      <c r="B1172" s="147">
        <v>45192</v>
      </c>
      <c r="C1172" s="58" t="s">
        <v>761</v>
      </c>
      <c r="D1172" s="63" t="s">
        <v>620</v>
      </c>
      <c r="E1172" s="59">
        <f>20.5/2</f>
        <v>10.25</v>
      </c>
      <c r="F1172" s="59" t="s">
        <v>46</v>
      </c>
      <c r="G1172" s="644" t="s">
        <v>2293</v>
      </c>
      <c r="H1172" s="8">
        <v>142</v>
      </c>
      <c r="I1172" s="350">
        <v>9269</v>
      </c>
      <c r="J1172" s="350">
        <f>E1172*I1172</f>
        <v>95007.25</v>
      </c>
      <c r="K1172" s="401"/>
      <c r="L1172" s="82"/>
      <c r="N1172" s="213"/>
    </row>
    <row r="1173" spans="1:14" s="10" customFormat="1" ht="22.5" customHeight="1" x14ac:dyDescent="0.25">
      <c r="A1173" s="378"/>
      <c r="B1173" s="539"/>
      <c r="C1173" s="387"/>
      <c r="D1173" s="387"/>
      <c r="E1173" s="381"/>
      <c r="F1173" s="395"/>
      <c r="G1173" s="391"/>
      <c r="H1173" s="393"/>
      <c r="I1173" s="554"/>
      <c r="J1173" s="563"/>
      <c r="K1173" s="385">
        <f>SUM(J1170:J1171)</f>
        <v>95000</v>
      </c>
      <c r="L1173" s="82"/>
    </row>
    <row r="1174" spans="1:14" ht="22.5" customHeight="1" x14ac:dyDescent="0.25">
      <c r="A1174" s="311">
        <v>1</v>
      </c>
      <c r="B1174" s="519">
        <v>45175</v>
      </c>
      <c r="C1174" s="436" t="s">
        <v>2122</v>
      </c>
      <c r="D1174" s="437"/>
      <c r="E1174" s="438">
        <v>1</v>
      </c>
      <c r="F1174" s="438" t="s">
        <v>2173</v>
      </c>
      <c r="G1174" s="582" t="s">
        <v>31</v>
      </c>
      <c r="H1174" s="442">
        <v>301</v>
      </c>
      <c r="I1174" s="521">
        <f t="shared" ref="I1174:I1180" si="16">J1174/E1174</f>
        <v>80000</v>
      </c>
      <c r="J1174" s="475">
        <v>80000</v>
      </c>
      <c r="K1174" s="522" t="s">
        <v>508</v>
      </c>
      <c r="L1174" s="2"/>
      <c r="M1174" s="2"/>
      <c r="N1174" s="213"/>
    </row>
    <row r="1175" spans="1:14" ht="22.5" customHeight="1" x14ac:dyDescent="0.25">
      <c r="A1175" s="311">
        <v>2</v>
      </c>
      <c r="B1175" s="519">
        <v>45175</v>
      </c>
      <c r="C1175" s="436" t="s">
        <v>2122</v>
      </c>
      <c r="D1175" s="437"/>
      <c r="E1175" s="438">
        <v>1</v>
      </c>
      <c r="F1175" s="438" t="s">
        <v>2173</v>
      </c>
      <c r="G1175" s="582" t="s">
        <v>31</v>
      </c>
      <c r="H1175" s="442">
        <v>301</v>
      </c>
      <c r="I1175" s="521">
        <f t="shared" si="16"/>
        <v>80000</v>
      </c>
      <c r="J1175" s="475">
        <v>80000</v>
      </c>
      <c r="K1175" s="522" t="s">
        <v>508</v>
      </c>
      <c r="L1175" s="2"/>
      <c r="M1175" s="2"/>
      <c r="N1175" s="213"/>
    </row>
    <row r="1176" spans="1:14" ht="22.5" customHeight="1" x14ac:dyDescent="0.25">
      <c r="A1176" s="311">
        <v>3</v>
      </c>
      <c r="B1176" s="519">
        <v>45176</v>
      </c>
      <c r="C1176" s="436" t="s">
        <v>2123</v>
      </c>
      <c r="D1176" s="437"/>
      <c r="E1176" s="438">
        <v>1</v>
      </c>
      <c r="F1176" s="438" t="s">
        <v>2173</v>
      </c>
      <c r="G1176" s="582" t="s">
        <v>31</v>
      </c>
      <c r="H1176" s="442">
        <v>301</v>
      </c>
      <c r="I1176" s="521">
        <f t="shared" si="16"/>
        <v>80000</v>
      </c>
      <c r="J1176" s="475">
        <v>80000</v>
      </c>
      <c r="K1176" s="522" t="s">
        <v>508</v>
      </c>
      <c r="L1176" s="2"/>
      <c r="M1176" s="2"/>
      <c r="N1176" s="213"/>
    </row>
    <row r="1177" spans="1:14" ht="22.5" customHeight="1" x14ac:dyDescent="0.25">
      <c r="A1177" s="311">
        <v>4</v>
      </c>
      <c r="B1177" s="519">
        <v>45176</v>
      </c>
      <c r="C1177" s="436" t="s">
        <v>2123</v>
      </c>
      <c r="D1177" s="437"/>
      <c r="E1177" s="438">
        <v>1</v>
      </c>
      <c r="F1177" s="438" t="s">
        <v>2173</v>
      </c>
      <c r="G1177" s="582" t="s">
        <v>31</v>
      </c>
      <c r="H1177" s="442">
        <v>301</v>
      </c>
      <c r="I1177" s="521">
        <f t="shared" si="16"/>
        <v>80000</v>
      </c>
      <c r="J1177" s="475">
        <v>80000</v>
      </c>
      <c r="K1177" s="522" t="s">
        <v>508</v>
      </c>
    </row>
    <row r="1178" spans="1:14" ht="22.5" customHeight="1" x14ac:dyDescent="0.25">
      <c r="A1178" s="311">
        <v>5</v>
      </c>
      <c r="B1178" s="519">
        <v>45177</v>
      </c>
      <c r="C1178" s="436" t="s">
        <v>2123</v>
      </c>
      <c r="D1178" s="437"/>
      <c r="E1178" s="438">
        <v>1</v>
      </c>
      <c r="F1178" s="438" t="s">
        <v>2173</v>
      </c>
      <c r="G1178" s="582" t="s">
        <v>31</v>
      </c>
      <c r="H1178" s="442">
        <v>301</v>
      </c>
      <c r="I1178" s="521">
        <f t="shared" si="16"/>
        <v>80000</v>
      </c>
      <c r="J1178" s="475">
        <v>80000</v>
      </c>
      <c r="K1178" s="522" t="s">
        <v>508</v>
      </c>
    </row>
    <row r="1179" spans="1:14" ht="22.5" customHeight="1" x14ac:dyDescent="0.25">
      <c r="A1179" s="311">
        <v>6</v>
      </c>
      <c r="B1179" s="519">
        <v>45178</v>
      </c>
      <c r="C1179" s="436" t="s">
        <v>2124</v>
      </c>
      <c r="D1179" s="437"/>
      <c r="E1179" s="438">
        <v>1</v>
      </c>
      <c r="F1179" s="438" t="s">
        <v>2173</v>
      </c>
      <c r="G1179" s="582" t="s">
        <v>31</v>
      </c>
      <c r="H1179" s="442">
        <v>301</v>
      </c>
      <c r="I1179" s="521">
        <f t="shared" si="16"/>
        <v>80000</v>
      </c>
      <c r="J1179" s="475">
        <v>80000</v>
      </c>
      <c r="K1179" s="522" t="s">
        <v>508</v>
      </c>
    </row>
    <row r="1180" spans="1:14" ht="22.5" customHeight="1" x14ac:dyDescent="0.25">
      <c r="A1180" s="311">
        <v>7</v>
      </c>
      <c r="B1180" s="519">
        <v>45178</v>
      </c>
      <c r="C1180" s="436" t="s">
        <v>2124</v>
      </c>
      <c r="D1180" s="437"/>
      <c r="E1180" s="438">
        <v>1</v>
      </c>
      <c r="F1180" s="438" t="s">
        <v>2173</v>
      </c>
      <c r="G1180" s="582" t="s">
        <v>31</v>
      </c>
      <c r="H1180" s="442">
        <v>301</v>
      </c>
      <c r="I1180" s="521">
        <f t="shared" si="16"/>
        <v>80000</v>
      </c>
      <c r="J1180" s="475">
        <v>80000</v>
      </c>
      <c r="K1180" s="522" t="s">
        <v>508</v>
      </c>
    </row>
    <row r="1181" spans="1:14" ht="22.5" customHeight="1" x14ac:dyDescent="0.25">
      <c r="A1181" s="311">
        <v>8</v>
      </c>
      <c r="B1181" s="147">
        <v>45182</v>
      </c>
      <c r="C1181" s="58" t="s">
        <v>128</v>
      </c>
      <c r="D1181" s="63" t="s">
        <v>959</v>
      </c>
      <c r="E1181" s="8">
        <v>1</v>
      </c>
      <c r="F1181" s="8" t="s">
        <v>206</v>
      </c>
      <c r="G1181" s="109" t="s">
        <v>31</v>
      </c>
      <c r="H1181" s="8">
        <v>301</v>
      </c>
      <c r="I1181" s="354">
        <v>2175000</v>
      </c>
      <c r="J1181" s="350">
        <v>2175000</v>
      </c>
      <c r="K1181" s="401" t="s">
        <v>1146</v>
      </c>
    </row>
    <row r="1182" spans="1:14" ht="22.5" customHeight="1" x14ac:dyDescent="0.25">
      <c r="A1182" s="311">
        <v>9</v>
      </c>
      <c r="B1182" s="147">
        <v>45182</v>
      </c>
      <c r="C1182" s="58" t="s">
        <v>128</v>
      </c>
      <c r="D1182" s="63" t="s">
        <v>960</v>
      </c>
      <c r="E1182" s="8">
        <v>1</v>
      </c>
      <c r="F1182" s="8" t="s">
        <v>206</v>
      </c>
      <c r="G1182" s="109" t="s">
        <v>31</v>
      </c>
      <c r="H1182" s="8">
        <v>301</v>
      </c>
      <c r="I1182" s="354">
        <v>2175000</v>
      </c>
      <c r="J1182" s="350">
        <v>2175000</v>
      </c>
      <c r="K1182" s="401" t="s">
        <v>1146</v>
      </c>
    </row>
    <row r="1183" spans="1:14" ht="22.5" customHeight="1" x14ac:dyDescent="0.25">
      <c r="A1183" s="311">
        <v>10</v>
      </c>
      <c r="B1183" s="147">
        <v>45182</v>
      </c>
      <c r="C1183" s="58" t="s">
        <v>460</v>
      </c>
      <c r="D1183" s="63" t="s">
        <v>456</v>
      </c>
      <c r="E1183" s="59">
        <v>2</v>
      </c>
      <c r="F1183" s="59" t="s">
        <v>42</v>
      </c>
      <c r="G1183" s="109" t="s">
        <v>31</v>
      </c>
      <c r="H1183" s="8">
        <v>301</v>
      </c>
      <c r="I1183" s="350">
        <v>550000</v>
      </c>
      <c r="J1183" s="355">
        <v>1100000</v>
      </c>
      <c r="K1183" s="401" t="s">
        <v>1150</v>
      </c>
    </row>
    <row r="1184" spans="1:14" ht="22.5" customHeight="1" x14ac:dyDescent="0.25">
      <c r="A1184" s="311">
        <v>11</v>
      </c>
      <c r="B1184" s="147">
        <v>45185</v>
      </c>
      <c r="C1184" s="58" t="s">
        <v>673</v>
      </c>
      <c r="D1184" s="63" t="s">
        <v>113</v>
      </c>
      <c r="E1184" s="59">
        <v>2</v>
      </c>
      <c r="F1184" s="59" t="s">
        <v>42</v>
      </c>
      <c r="G1184" s="109" t="s">
        <v>31</v>
      </c>
      <c r="H1184" s="8">
        <v>301</v>
      </c>
      <c r="I1184" s="350">
        <v>41125</v>
      </c>
      <c r="J1184" s="350">
        <v>82250</v>
      </c>
      <c r="K1184" s="401" t="s">
        <v>1271</v>
      </c>
      <c r="L1184" s="2"/>
      <c r="M1184" s="2"/>
      <c r="N1184" s="213"/>
    </row>
    <row r="1185" spans="1:14" ht="22.5" customHeight="1" x14ac:dyDescent="0.25">
      <c r="A1185" s="311">
        <v>12</v>
      </c>
      <c r="B1185" s="147">
        <v>45187</v>
      </c>
      <c r="C1185" s="58" t="s">
        <v>1310</v>
      </c>
      <c r="D1185" s="63" t="s">
        <v>96</v>
      </c>
      <c r="E1185" s="59">
        <v>1</v>
      </c>
      <c r="F1185" s="59" t="s">
        <v>42</v>
      </c>
      <c r="G1185" s="60" t="s">
        <v>31</v>
      </c>
      <c r="H1185" s="8">
        <v>301</v>
      </c>
      <c r="I1185" s="350">
        <v>40000</v>
      </c>
      <c r="J1185" s="350">
        <v>40000</v>
      </c>
      <c r="K1185" s="401" t="s">
        <v>1320</v>
      </c>
      <c r="L1185" s="2"/>
      <c r="M1185" s="2"/>
      <c r="N1185" s="213"/>
    </row>
    <row r="1186" spans="1:14" ht="22.5" customHeight="1" x14ac:dyDescent="0.25">
      <c r="A1186" s="311">
        <v>13</v>
      </c>
      <c r="B1186" s="147">
        <v>45187</v>
      </c>
      <c r="C1186" s="58" t="s">
        <v>1321</v>
      </c>
      <c r="D1186" s="63" t="s">
        <v>330</v>
      </c>
      <c r="E1186" s="59">
        <v>1</v>
      </c>
      <c r="F1186" s="59" t="s">
        <v>42</v>
      </c>
      <c r="G1186" s="60" t="s">
        <v>31</v>
      </c>
      <c r="H1186" s="8">
        <v>301</v>
      </c>
      <c r="I1186" s="350">
        <v>125000</v>
      </c>
      <c r="J1186" s="350">
        <v>125000</v>
      </c>
      <c r="K1186" s="401" t="s">
        <v>1320</v>
      </c>
      <c r="L1186" s="2"/>
      <c r="M1186" s="2"/>
      <c r="N1186" s="213"/>
    </row>
    <row r="1187" spans="1:14" ht="22.5" customHeight="1" x14ac:dyDescent="0.25">
      <c r="A1187" s="311">
        <v>14</v>
      </c>
      <c r="B1187" s="147">
        <v>45187</v>
      </c>
      <c r="C1187" s="58" t="s">
        <v>1322</v>
      </c>
      <c r="D1187" s="63" t="s">
        <v>96</v>
      </c>
      <c r="E1187" s="59">
        <v>2</v>
      </c>
      <c r="F1187" s="59" t="s">
        <v>42</v>
      </c>
      <c r="G1187" s="60" t="s">
        <v>31</v>
      </c>
      <c r="H1187" s="8">
        <v>301</v>
      </c>
      <c r="I1187" s="350">
        <v>230000</v>
      </c>
      <c r="J1187" s="350">
        <v>460000</v>
      </c>
      <c r="K1187" s="401" t="s">
        <v>1320</v>
      </c>
      <c r="L1187" s="2"/>
      <c r="M1187" s="2"/>
      <c r="N1187" s="213"/>
    </row>
    <row r="1188" spans="1:14" ht="22.5" customHeight="1" x14ac:dyDescent="0.25">
      <c r="A1188" s="311">
        <v>15</v>
      </c>
      <c r="B1188" s="147">
        <v>45187</v>
      </c>
      <c r="C1188" s="58" t="s">
        <v>1323</v>
      </c>
      <c r="D1188" s="63" t="s">
        <v>50</v>
      </c>
      <c r="E1188" s="59">
        <v>1</v>
      </c>
      <c r="F1188" s="142" t="s">
        <v>42</v>
      </c>
      <c r="G1188" s="60" t="s">
        <v>31</v>
      </c>
      <c r="H1188" s="8">
        <v>301</v>
      </c>
      <c r="I1188" s="350">
        <v>90000</v>
      </c>
      <c r="J1188" s="350">
        <v>90000</v>
      </c>
      <c r="K1188" s="401" t="s">
        <v>1320</v>
      </c>
      <c r="L1188" s="2"/>
      <c r="M1188" s="2"/>
      <c r="N1188" s="213"/>
    </row>
    <row r="1189" spans="1:14" ht="22.5" customHeight="1" x14ac:dyDescent="0.25">
      <c r="A1189" s="311">
        <v>16</v>
      </c>
      <c r="B1189" s="147">
        <v>45187</v>
      </c>
      <c r="C1189" s="58" t="s">
        <v>1324</v>
      </c>
      <c r="D1189" s="63" t="s">
        <v>1325</v>
      </c>
      <c r="E1189" s="59">
        <v>1</v>
      </c>
      <c r="F1189" s="59" t="s">
        <v>42</v>
      </c>
      <c r="G1189" s="60" t="s">
        <v>31</v>
      </c>
      <c r="H1189" s="8">
        <v>301</v>
      </c>
      <c r="I1189" s="350">
        <v>380000</v>
      </c>
      <c r="J1189" s="350">
        <v>380000</v>
      </c>
      <c r="K1189" s="401" t="s">
        <v>1320</v>
      </c>
      <c r="M1189" s="2"/>
      <c r="N1189" s="213"/>
    </row>
    <row r="1190" spans="1:14" ht="22.5" customHeight="1" x14ac:dyDescent="0.25">
      <c r="A1190" s="311">
        <v>17</v>
      </c>
      <c r="B1190" s="147">
        <v>45187</v>
      </c>
      <c r="C1190" s="58" t="s">
        <v>953</v>
      </c>
      <c r="D1190" s="63" t="s">
        <v>96</v>
      </c>
      <c r="E1190" s="59">
        <v>1</v>
      </c>
      <c r="F1190" s="59" t="s">
        <v>42</v>
      </c>
      <c r="G1190" s="60" t="s">
        <v>31</v>
      </c>
      <c r="H1190" s="8">
        <v>301</v>
      </c>
      <c r="I1190" s="350">
        <v>290000</v>
      </c>
      <c r="J1190" s="350">
        <v>290000</v>
      </c>
      <c r="K1190" s="401" t="s">
        <v>1320</v>
      </c>
      <c r="M1190" s="144"/>
      <c r="N1190" s="213"/>
    </row>
    <row r="1191" spans="1:14" s="10" customFormat="1" ht="22.5" customHeight="1" x14ac:dyDescent="0.25">
      <c r="A1191" s="311">
        <v>18</v>
      </c>
      <c r="B1191" s="147">
        <v>45187</v>
      </c>
      <c r="C1191" s="58" t="s">
        <v>627</v>
      </c>
      <c r="D1191" s="63" t="s">
        <v>445</v>
      </c>
      <c r="E1191" s="59">
        <v>1</v>
      </c>
      <c r="F1191" s="59" t="s">
        <v>42</v>
      </c>
      <c r="G1191" s="60" t="s">
        <v>31</v>
      </c>
      <c r="H1191" s="8">
        <v>301</v>
      </c>
      <c r="I1191" s="350">
        <v>300000</v>
      </c>
      <c r="J1191" s="350">
        <v>300000</v>
      </c>
      <c r="K1191" s="401" t="s">
        <v>1320</v>
      </c>
      <c r="L1191" s="82"/>
      <c r="N1191" s="213"/>
    </row>
    <row r="1192" spans="1:14" s="10" customFormat="1" ht="22.5" customHeight="1" x14ac:dyDescent="0.25">
      <c r="A1192" s="311">
        <v>19</v>
      </c>
      <c r="B1192" s="147">
        <v>45187</v>
      </c>
      <c r="C1192" s="58" t="s">
        <v>1326</v>
      </c>
      <c r="D1192" s="63" t="s">
        <v>50</v>
      </c>
      <c r="E1192" s="59">
        <v>1</v>
      </c>
      <c r="F1192" s="59" t="s">
        <v>42</v>
      </c>
      <c r="G1192" s="60" t="s">
        <v>31</v>
      </c>
      <c r="H1192" s="8">
        <v>301</v>
      </c>
      <c r="I1192" s="350">
        <v>380000</v>
      </c>
      <c r="J1192" s="350">
        <v>380000</v>
      </c>
      <c r="K1192" s="401" t="s">
        <v>1320</v>
      </c>
      <c r="L1192" s="82"/>
      <c r="N1192" s="213"/>
    </row>
    <row r="1193" spans="1:14" s="10" customFormat="1" ht="22.5" customHeight="1" x14ac:dyDescent="0.25">
      <c r="A1193" s="311">
        <v>20</v>
      </c>
      <c r="B1193" s="147">
        <v>45195</v>
      </c>
      <c r="C1193" s="58" t="s">
        <v>460</v>
      </c>
      <c r="D1193" s="63" t="s">
        <v>456</v>
      </c>
      <c r="E1193" s="59">
        <v>1</v>
      </c>
      <c r="F1193" s="59" t="s">
        <v>42</v>
      </c>
      <c r="G1193" s="109" t="s">
        <v>31</v>
      </c>
      <c r="H1193" s="8">
        <v>301</v>
      </c>
      <c r="I1193" s="350">
        <v>455000</v>
      </c>
      <c r="J1193" s="350">
        <v>455000</v>
      </c>
      <c r="K1193" s="401" t="s">
        <v>1565</v>
      </c>
      <c r="L1193" s="82"/>
      <c r="N1193" s="213"/>
    </row>
    <row r="1194" spans="1:14" s="10" customFormat="1" ht="22.5" customHeight="1" x14ac:dyDescent="0.25">
      <c r="A1194" s="378"/>
      <c r="B1194" s="539"/>
      <c r="C1194" s="387"/>
      <c r="D1194" s="387"/>
      <c r="E1194" s="381"/>
      <c r="F1194" s="395"/>
      <c r="G1194" s="391"/>
      <c r="H1194" s="393"/>
      <c r="I1194" s="554"/>
      <c r="J1194" s="563"/>
      <c r="K1194" s="385">
        <f>SUM(J1174:J1193)</f>
        <v>8612250</v>
      </c>
      <c r="L1194" s="82"/>
    </row>
    <row r="1195" spans="1:14" s="10" customFormat="1" ht="22.5" customHeight="1" x14ac:dyDescent="0.25">
      <c r="A1195" s="311">
        <v>1</v>
      </c>
      <c r="B1195" s="147">
        <v>45174</v>
      </c>
      <c r="C1195" s="58" t="s">
        <v>174</v>
      </c>
      <c r="D1195" s="63" t="s">
        <v>79</v>
      </c>
      <c r="E1195" s="101">
        <v>1</v>
      </c>
      <c r="F1195" s="142" t="s">
        <v>42</v>
      </c>
      <c r="G1195" s="109" t="s">
        <v>598</v>
      </c>
      <c r="H1195" s="8">
        <v>302</v>
      </c>
      <c r="I1195" s="356">
        <v>460000</v>
      </c>
      <c r="J1195" s="350">
        <v>460000</v>
      </c>
      <c r="K1195" s="401"/>
      <c r="L1195" s="82"/>
      <c r="N1195" s="213"/>
    </row>
    <row r="1196" spans="1:14" s="10" customFormat="1" ht="22.5" customHeight="1" x14ac:dyDescent="0.25">
      <c r="A1196" s="311">
        <v>2</v>
      </c>
      <c r="B1196" s="147">
        <v>45174</v>
      </c>
      <c r="C1196" s="58" t="s">
        <v>119</v>
      </c>
      <c r="D1196" s="339" t="s">
        <v>534</v>
      </c>
      <c r="E1196" s="59">
        <v>11</v>
      </c>
      <c r="F1196" s="174" t="s">
        <v>42</v>
      </c>
      <c r="G1196" s="109" t="s">
        <v>598</v>
      </c>
      <c r="H1196" s="8">
        <v>302</v>
      </c>
      <c r="I1196" s="350">
        <v>1565</v>
      </c>
      <c r="J1196" s="352">
        <v>17215</v>
      </c>
      <c r="K1196" s="401"/>
      <c r="L1196" s="82"/>
      <c r="N1196" s="213"/>
    </row>
    <row r="1197" spans="1:14" ht="22.5" customHeight="1" x14ac:dyDescent="0.25">
      <c r="A1197" s="311">
        <v>3</v>
      </c>
      <c r="B1197" s="519">
        <v>45176</v>
      </c>
      <c r="C1197" s="436" t="s">
        <v>2123</v>
      </c>
      <c r="D1197" s="437"/>
      <c r="E1197" s="438">
        <v>1</v>
      </c>
      <c r="F1197" s="438" t="s">
        <v>2173</v>
      </c>
      <c r="G1197" s="442" t="s">
        <v>1941</v>
      </c>
      <c r="H1197" s="440">
        <v>302</v>
      </c>
      <c r="I1197" s="521">
        <f>J1197/E1197</f>
        <v>80000</v>
      </c>
      <c r="J1197" s="475">
        <v>80000</v>
      </c>
      <c r="K1197" s="522" t="s">
        <v>508</v>
      </c>
    </row>
    <row r="1198" spans="1:14" ht="22.5" customHeight="1" x14ac:dyDescent="0.25">
      <c r="A1198" s="311">
        <v>4</v>
      </c>
      <c r="B1198" s="519">
        <v>45177</v>
      </c>
      <c r="C1198" s="436" t="s">
        <v>2123</v>
      </c>
      <c r="D1198" s="437"/>
      <c r="E1198" s="438">
        <v>1</v>
      </c>
      <c r="F1198" s="438" t="s">
        <v>2173</v>
      </c>
      <c r="G1198" s="442" t="s">
        <v>1941</v>
      </c>
      <c r="H1198" s="440">
        <v>302</v>
      </c>
      <c r="I1198" s="521">
        <f>J1198/E1198</f>
        <v>80000</v>
      </c>
      <c r="J1198" s="475">
        <v>80000</v>
      </c>
      <c r="K1198" s="522" t="s">
        <v>508</v>
      </c>
    </row>
    <row r="1199" spans="1:14" ht="22.5" customHeight="1" x14ac:dyDescent="0.25">
      <c r="A1199" s="311">
        <v>5</v>
      </c>
      <c r="B1199" s="519">
        <v>45178</v>
      </c>
      <c r="C1199" s="436" t="s">
        <v>2124</v>
      </c>
      <c r="D1199" s="437"/>
      <c r="E1199" s="438">
        <v>1</v>
      </c>
      <c r="F1199" s="438" t="s">
        <v>2173</v>
      </c>
      <c r="G1199" s="442" t="s">
        <v>1941</v>
      </c>
      <c r="H1199" s="440">
        <v>302</v>
      </c>
      <c r="I1199" s="521">
        <f>J1199/E1199</f>
        <v>80000</v>
      </c>
      <c r="J1199" s="475">
        <v>80000</v>
      </c>
      <c r="K1199" s="522" t="s">
        <v>508</v>
      </c>
    </row>
    <row r="1200" spans="1:14" ht="22.5" customHeight="1" x14ac:dyDescent="0.25">
      <c r="A1200" s="311">
        <v>6</v>
      </c>
      <c r="B1200" s="538">
        <v>45181</v>
      </c>
      <c r="C1200" s="445" t="s">
        <v>1901</v>
      </c>
      <c r="D1200" s="445"/>
      <c r="E1200" s="442">
        <v>1</v>
      </c>
      <c r="F1200" s="442" t="s">
        <v>44</v>
      </c>
      <c r="G1200" s="442" t="s">
        <v>1941</v>
      </c>
      <c r="H1200" s="440">
        <v>302</v>
      </c>
      <c r="I1200" s="450">
        <v>43000</v>
      </c>
      <c r="J1200" s="555">
        <f>E1200*I1200</f>
        <v>43000</v>
      </c>
      <c r="K1200" s="517" t="s">
        <v>1882</v>
      </c>
    </row>
    <row r="1201" spans="1:14" ht="22.5" customHeight="1" x14ac:dyDescent="0.25">
      <c r="A1201" s="311">
        <v>7</v>
      </c>
      <c r="B1201" s="519">
        <v>45183</v>
      </c>
      <c r="C1201" s="436" t="s">
        <v>2126</v>
      </c>
      <c r="D1201" s="437"/>
      <c r="E1201" s="438">
        <v>1</v>
      </c>
      <c r="F1201" s="438" t="s">
        <v>2173</v>
      </c>
      <c r="G1201" s="442" t="s">
        <v>1941</v>
      </c>
      <c r="H1201" s="440">
        <v>302</v>
      </c>
      <c r="I1201" s="521">
        <f>J1201/E1201</f>
        <v>80000</v>
      </c>
      <c r="J1201" s="475">
        <v>80000</v>
      </c>
      <c r="K1201" s="522" t="s">
        <v>508</v>
      </c>
    </row>
    <row r="1202" spans="1:14" s="10" customFormat="1" ht="22.5" customHeight="1" x14ac:dyDescent="0.25">
      <c r="A1202" s="311">
        <v>8</v>
      </c>
      <c r="B1202" s="147">
        <v>45189</v>
      </c>
      <c r="C1202" s="57" t="s">
        <v>1316</v>
      </c>
      <c r="D1202" s="63" t="s">
        <v>96</v>
      </c>
      <c r="E1202" s="59">
        <v>2</v>
      </c>
      <c r="F1202" s="59" t="s">
        <v>42</v>
      </c>
      <c r="G1202" s="109" t="s">
        <v>598</v>
      </c>
      <c r="H1202" s="8">
        <v>302</v>
      </c>
      <c r="I1202" s="350">
        <v>57500</v>
      </c>
      <c r="J1202" s="350">
        <v>115000</v>
      </c>
      <c r="K1202" s="401" t="s">
        <v>1382</v>
      </c>
      <c r="L1202" s="82"/>
      <c r="N1202" s="213"/>
    </row>
    <row r="1203" spans="1:14" ht="22.5" customHeight="1" x14ac:dyDescent="0.25">
      <c r="A1203" s="311">
        <v>9</v>
      </c>
      <c r="B1203" s="147">
        <v>45189</v>
      </c>
      <c r="C1203" s="58" t="s">
        <v>1383</v>
      </c>
      <c r="D1203" s="63" t="s">
        <v>96</v>
      </c>
      <c r="E1203" s="59">
        <v>2</v>
      </c>
      <c r="F1203" s="59" t="s">
        <v>42</v>
      </c>
      <c r="G1203" s="109" t="s">
        <v>598</v>
      </c>
      <c r="H1203" s="8">
        <v>302</v>
      </c>
      <c r="I1203" s="350">
        <v>57500</v>
      </c>
      <c r="J1203" s="350">
        <v>115000</v>
      </c>
      <c r="K1203" s="401" t="s">
        <v>1382</v>
      </c>
      <c r="N1203" s="213"/>
    </row>
    <row r="1204" spans="1:14" ht="22.5" customHeight="1" x14ac:dyDescent="0.25">
      <c r="A1204" s="311">
        <v>10</v>
      </c>
      <c r="B1204" s="147">
        <v>45189</v>
      </c>
      <c r="C1204" s="58" t="s">
        <v>102</v>
      </c>
      <c r="D1204" s="63" t="s">
        <v>103</v>
      </c>
      <c r="E1204" s="59">
        <v>1.5</v>
      </c>
      <c r="F1204" s="174" t="s">
        <v>41</v>
      </c>
      <c r="G1204" s="109" t="s">
        <v>598</v>
      </c>
      <c r="H1204" s="8">
        <v>302</v>
      </c>
      <c r="I1204" s="350">
        <v>32800</v>
      </c>
      <c r="J1204" s="350">
        <v>49200</v>
      </c>
      <c r="K1204" s="401" t="s">
        <v>1382</v>
      </c>
      <c r="N1204" s="213"/>
    </row>
    <row r="1205" spans="1:14" s="10" customFormat="1" ht="22.5" customHeight="1" x14ac:dyDescent="0.25">
      <c r="A1205" s="311">
        <v>11</v>
      </c>
      <c r="B1205" s="147">
        <v>45194</v>
      </c>
      <c r="C1205" s="58" t="s">
        <v>102</v>
      </c>
      <c r="D1205" s="63" t="s">
        <v>103</v>
      </c>
      <c r="E1205" s="59">
        <v>2</v>
      </c>
      <c r="F1205" s="174" t="s">
        <v>41</v>
      </c>
      <c r="G1205" s="109" t="s">
        <v>598</v>
      </c>
      <c r="H1205" s="8">
        <v>302</v>
      </c>
      <c r="I1205" s="350">
        <v>32800</v>
      </c>
      <c r="J1205" s="350">
        <v>65600</v>
      </c>
      <c r="K1205" s="401" t="s">
        <v>1518</v>
      </c>
      <c r="L1205" s="82"/>
      <c r="N1205" s="213"/>
    </row>
    <row r="1206" spans="1:14" s="10" customFormat="1" ht="22.5" customHeight="1" x14ac:dyDescent="0.25">
      <c r="A1206" s="311">
        <v>12</v>
      </c>
      <c r="B1206" s="147">
        <v>45194</v>
      </c>
      <c r="C1206" s="58" t="s">
        <v>48</v>
      </c>
      <c r="D1206" s="63" t="s">
        <v>20</v>
      </c>
      <c r="E1206" s="59">
        <v>7</v>
      </c>
      <c r="F1206" s="59" t="s">
        <v>41</v>
      </c>
      <c r="G1206" s="109" t="s">
        <v>598</v>
      </c>
      <c r="H1206" s="8">
        <v>302</v>
      </c>
      <c r="I1206" s="350">
        <v>32100</v>
      </c>
      <c r="J1206" s="350">
        <v>224700</v>
      </c>
      <c r="K1206" s="401" t="s">
        <v>1518</v>
      </c>
      <c r="L1206" s="82"/>
      <c r="N1206" s="213"/>
    </row>
    <row r="1207" spans="1:14" s="10" customFormat="1" ht="22.5" customHeight="1" x14ac:dyDescent="0.25">
      <c r="A1207" s="311">
        <v>13</v>
      </c>
      <c r="B1207" s="147">
        <v>45194</v>
      </c>
      <c r="C1207" s="58" t="s">
        <v>100</v>
      </c>
      <c r="D1207" s="63" t="s">
        <v>29</v>
      </c>
      <c r="E1207" s="59">
        <v>1</v>
      </c>
      <c r="F1207" s="59" t="s">
        <v>42</v>
      </c>
      <c r="G1207" s="109" t="s">
        <v>598</v>
      </c>
      <c r="H1207" s="8">
        <v>302</v>
      </c>
      <c r="I1207" s="350">
        <v>94575</v>
      </c>
      <c r="J1207" s="350">
        <v>94575</v>
      </c>
      <c r="K1207" s="401" t="s">
        <v>1518</v>
      </c>
      <c r="L1207" s="82"/>
      <c r="N1207" s="213"/>
    </row>
    <row r="1208" spans="1:14" s="10" customFormat="1" ht="22.5" customHeight="1" x14ac:dyDescent="0.25">
      <c r="A1208" s="311">
        <v>14</v>
      </c>
      <c r="B1208" s="147">
        <v>45194</v>
      </c>
      <c r="C1208" s="58" t="s">
        <v>82</v>
      </c>
      <c r="D1208" s="63" t="s">
        <v>107</v>
      </c>
      <c r="E1208" s="59">
        <v>1</v>
      </c>
      <c r="F1208" s="59" t="s">
        <v>42</v>
      </c>
      <c r="G1208" s="109" t="s">
        <v>598</v>
      </c>
      <c r="H1208" s="8">
        <v>302</v>
      </c>
      <c r="I1208" s="350">
        <v>90675</v>
      </c>
      <c r="J1208" s="350">
        <v>90675</v>
      </c>
      <c r="K1208" s="401" t="s">
        <v>1518</v>
      </c>
      <c r="L1208" s="82"/>
      <c r="N1208" s="213"/>
    </row>
    <row r="1209" spans="1:14" ht="22.5" customHeight="1" x14ac:dyDescent="0.25">
      <c r="A1209" s="311">
        <v>15</v>
      </c>
      <c r="B1209" s="147">
        <v>45194</v>
      </c>
      <c r="C1209" s="58" t="s">
        <v>76</v>
      </c>
      <c r="D1209" s="63" t="s">
        <v>66</v>
      </c>
      <c r="E1209" s="59">
        <v>1</v>
      </c>
      <c r="F1209" s="59" t="s">
        <v>42</v>
      </c>
      <c r="G1209" s="109" t="s">
        <v>598</v>
      </c>
      <c r="H1209" s="8">
        <v>302</v>
      </c>
      <c r="I1209" s="350">
        <v>39000</v>
      </c>
      <c r="J1209" s="350">
        <v>39000</v>
      </c>
      <c r="K1209" s="401" t="s">
        <v>1518</v>
      </c>
      <c r="L1209" s="2"/>
      <c r="N1209" s="213"/>
    </row>
    <row r="1210" spans="1:14" s="10" customFormat="1" ht="22.5" customHeight="1" x14ac:dyDescent="0.25">
      <c r="A1210" s="378"/>
      <c r="B1210" s="539"/>
      <c r="C1210" s="387"/>
      <c r="D1210" s="387"/>
      <c r="E1210" s="381"/>
      <c r="F1210" s="395"/>
      <c r="G1210" s="391"/>
      <c r="H1210" s="393"/>
      <c r="I1210" s="554"/>
      <c r="J1210" s="563"/>
      <c r="K1210" s="385">
        <f>SUM(J1195:J1209)</f>
        <v>1633965</v>
      </c>
      <c r="L1210" s="82"/>
    </row>
    <row r="1211" spans="1:14" ht="22.5" customHeight="1" x14ac:dyDescent="0.25">
      <c r="A1211" s="583">
        <v>1</v>
      </c>
      <c r="B1211" s="519">
        <v>45176</v>
      </c>
      <c r="C1211" s="436" t="s">
        <v>2123</v>
      </c>
      <c r="D1211" s="437"/>
      <c r="E1211" s="438">
        <v>1</v>
      </c>
      <c r="F1211" s="438" t="s">
        <v>2173</v>
      </c>
      <c r="G1211" s="651" t="s">
        <v>121</v>
      </c>
      <c r="H1211" s="442">
        <v>303</v>
      </c>
      <c r="I1211" s="521">
        <f>J1211/E1211</f>
        <v>80000</v>
      </c>
      <c r="J1211" s="475">
        <v>80000</v>
      </c>
      <c r="K1211" s="522" t="s">
        <v>508</v>
      </c>
    </row>
    <row r="1212" spans="1:14" ht="22.5" customHeight="1" x14ac:dyDescent="0.25">
      <c r="A1212" s="580">
        <v>2</v>
      </c>
      <c r="B1212" s="519">
        <v>45178</v>
      </c>
      <c r="C1212" s="436" t="s">
        <v>2124</v>
      </c>
      <c r="D1212" s="437"/>
      <c r="E1212" s="438">
        <v>1</v>
      </c>
      <c r="F1212" s="438" t="s">
        <v>2173</v>
      </c>
      <c r="G1212" s="651" t="s">
        <v>121</v>
      </c>
      <c r="H1212" s="442">
        <v>303</v>
      </c>
      <c r="I1212" s="521">
        <f>J1212/E1212</f>
        <v>80000</v>
      </c>
      <c r="J1212" s="475">
        <v>80000</v>
      </c>
      <c r="K1212" s="522" t="s">
        <v>508</v>
      </c>
    </row>
    <row r="1213" spans="1:14" ht="22.5" customHeight="1" x14ac:dyDescent="0.25">
      <c r="A1213" s="583">
        <v>3</v>
      </c>
      <c r="B1213" s="519">
        <v>45181</v>
      </c>
      <c r="C1213" s="436" t="s">
        <v>2161</v>
      </c>
      <c r="D1213" s="436"/>
      <c r="E1213" s="438">
        <v>2</v>
      </c>
      <c r="F1213" s="438" t="s">
        <v>206</v>
      </c>
      <c r="G1213" s="651" t="s">
        <v>121</v>
      </c>
      <c r="H1213" s="442">
        <v>303</v>
      </c>
      <c r="I1213" s="521">
        <f>J1213/E1213</f>
        <v>1950000</v>
      </c>
      <c r="J1213" s="475">
        <v>3900000</v>
      </c>
      <c r="K1213" s="522" t="s">
        <v>508</v>
      </c>
    </row>
    <row r="1214" spans="1:14" ht="22.5" customHeight="1" x14ac:dyDescent="0.25">
      <c r="A1214" s="580">
        <v>4</v>
      </c>
      <c r="B1214" s="147">
        <v>45187</v>
      </c>
      <c r="C1214" s="58" t="s">
        <v>1151</v>
      </c>
      <c r="D1214" s="63" t="s">
        <v>1312</v>
      </c>
      <c r="E1214" s="59">
        <v>1</v>
      </c>
      <c r="F1214" s="59" t="s">
        <v>43</v>
      </c>
      <c r="G1214" s="60" t="s">
        <v>121</v>
      </c>
      <c r="H1214" s="8">
        <v>303</v>
      </c>
      <c r="I1214" s="350">
        <v>1400000</v>
      </c>
      <c r="J1214" s="350">
        <v>1400000</v>
      </c>
      <c r="K1214" s="402" t="s">
        <v>1337</v>
      </c>
      <c r="L1214" s="2"/>
      <c r="N1214" s="213"/>
    </row>
    <row r="1215" spans="1:14" ht="22.5" customHeight="1" x14ac:dyDescent="0.25">
      <c r="A1215" s="583">
        <v>5</v>
      </c>
      <c r="B1215" s="147">
        <v>45192</v>
      </c>
      <c r="C1215" s="58" t="s">
        <v>460</v>
      </c>
      <c r="D1215" s="63" t="s">
        <v>456</v>
      </c>
      <c r="E1215" s="59">
        <v>1</v>
      </c>
      <c r="F1215" s="59" t="s">
        <v>42</v>
      </c>
      <c r="G1215" s="109" t="s">
        <v>121</v>
      </c>
      <c r="H1215" s="8">
        <v>303</v>
      </c>
      <c r="I1215" s="350">
        <v>550000</v>
      </c>
      <c r="J1215" s="350">
        <v>550000</v>
      </c>
      <c r="K1215" s="402" t="s">
        <v>1502</v>
      </c>
      <c r="L1215" s="2"/>
      <c r="N1215" s="213"/>
    </row>
    <row r="1216" spans="1:14" s="10" customFormat="1" ht="22.5" customHeight="1" x14ac:dyDescent="0.25">
      <c r="A1216" s="378"/>
      <c r="B1216" s="539"/>
      <c r="C1216" s="387"/>
      <c r="D1216" s="387"/>
      <c r="E1216" s="381"/>
      <c r="F1216" s="395"/>
      <c r="G1216" s="391"/>
      <c r="H1216" s="393"/>
      <c r="I1216" s="554"/>
      <c r="J1216" s="563"/>
      <c r="K1216" s="385">
        <f>SUM(J1211:J1215)</f>
        <v>6010000</v>
      </c>
      <c r="L1216" s="82"/>
    </row>
    <row r="1217" spans="1:14" ht="22.5" customHeight="1" x14ac:dyDescent="0.25">
      <c r="A1217" s="544">
        <v>1</v>
      </c>
      <c r="B1217" s="538">
        <v>45177</v>
      </c>
      <c r="C1217" s="446" t="s">
        <v>1942</v>
      </c>
      <c r="D1217" s="447"/>
      <c r="E1217" s="442">
        <v>1</v>
      </c>
      <c r="F1217" s="442" t="s">
        <v>1242</v>
      </c>
      <c r="G1217" s="451" t="s">
        <v>559</v>
      </c>
      <c r="H1217" s="440">
        <v>304</v>
      </c>
      <c r="I1217" s="557">
        <v>25000</v>
      </c>
      <c r="J1217" s="555">
        <f>E1217*I1217</f>
        <v>25000</v>
      </c>
      <c r="K1217" s="517" t="s">
        <v>1882</v>
      </c>
    </row>
    <row r="1218" spans="1:14" ht="22.5" customHeight="1" x14ac:dyDescent="0.25">
      <c r="A1218" s="544">
        <v>2</v>
      </c>
      <c r="B1218" s="519">
        <v>45177</v>
      </c>
      <c r="C1218" s="436" t="s">
        <v>2123</v>
      </c>
      <c r="D1218" s="437"/>
      <c r="E1218" s="438">
        <v>1</v>
      </c>
      <c r="F1218" s="438" t="s">
        <v>2173</v>
      </c>
      <c r="G1218" s="451" t="s">
        <v>559</v>
      </c>
      <c r="H1218" s="440">
        <v>304</v>
      </c>
      <c r="I1218" s="521">
        <f>J1218/E1218</f>
        <v>80000</v>
      </c>
      <c r="J1218" s="475">
        <v>80000</v>
      </c>
      <c r="K1218" s="522" t="s">
        <v>508</v>
      </c>
    </row>
    <row r="1219" spans="1:14" ht="22.5" customHeight="1" x14ac:dyDescent="0.25">
      <c r="A1219" s="544">
        <v>3</v>
      </c>
      <c r="B1219" s="519">
        <v>45178</v>
      </c>
      <c r="C1219" s="436" t="s">
        <v>2124</v>
      </c>
      <c r="D1219" s="437"/>
      <c r="E1219" s="438">
        <v>1</v>
      </c>
      <c r="F1219" s="438" t="s">
        <v>2173</v>
      </c>
      <c r="G1219" s="451" t="s">
        <v>559</v>
      </c>
      <c r="H1219" s="440">
        <v>304</v>
      </c>
      <c r="I1219" s="521">
        <f>J1219/E1219</f>
        <v>80000</v>
      </c>
      <c r="J1219" s="475">
        <v>80000</v>
      </c>
      <c r="K1219" s="522" t="s">
        <v>508</v>
      </c>
    </row>
    <row r="1220" spans="1:14" ht="22.5" customHeight="1" x14ac:dyDescent="0.25">
      <c r="A1220" s="544">
        <v>4</v>
      </c>
      <c r="B1220" s="519">
        <v>45178</v>
      </c>
      <c r="C1220" s="436" t="s">
        <v>2124</v>
      </c>
      <c r="D1220" s="437"/>
      <c r="E1220" s="438">
        <v>1</v>
      </c>
      <c r="F1220" s="438" t="s">
        <v>2173</v>
      </c>
      <c r="G1220" s="451" t="s">
        <v>559</v>
      </c>
      <c r="H1220" s="440">
        <v>304</v>
      </c>
      <c r="I1220" s="521">
        <f>J1220/E1220</f>
        <v>80000</v>
      </c>
      <c r="J1220" s="475">
        <v>80000</v>
      </c>
      <c r="K1220" s="522" t="s">
        <v>508</v>
      </c>
    </row>
    <row r="1221" spans="1:14" ht="22.5" customHeight="1" x14ac:dyDescent="0.25">
      <c r="A1221" s="544">
        <v>5</v>
      </c>
      <c r="B1221" s="147">
        <v>45180</v>
      </c>
      <c r="C1221" s="58" t="s">
        <v>809</v>
      </c>
      <c r="D1221" s="63" t="s">
        <v>50</v>
      </c>
      <c r="E1221" s="59">
        <v>3</v>
      </c>
      <c r="F1221" s="59" t="s">
        <v>42</v>
      </c>
      <c r="G1221" s="60" t="s">
        <v>559</v>
      </c>
      <c r="H1221" s="8">
        <v>304</v>
      </c>
      <c r="I1221" s="350">
        <v>57500</v>
      </c>
      <c r="J1221" s="350">
        <f t="shared" ref="J1221" si="17">I1221*E1221</f>
        <v>172500</v>
      </c>
      <c r="K1221" s="401" t="s">
        <v>1067</v>
      </c>
      <c r="L1221" s="2"/>
      <c r="N1221" s="213"/>
    </row>
    <row r="1222" spans="1:14" ht="22.5" customHeight="1" x14ac:dyDescent="0.25">
      <c r="A1222" s="544">
        <v>6</v>
      </c>
      <c r="B1222" s="147">
        <v>45180</v>
      </c>
      <c r="C1222" s="58" t="s">
        <v>586</v>
      </c>
      <c r="D1222" s="63" t="s">
        <v>27</v>
      </c>
      <c r="E1222" s="59">
        <v>1</v>
      </c>
      <c r="F1222" s="59" t="s">
        <v>41</v>
      </c>
      <c r="G1222" s="60" t="s">
        <v>559</v>
      </c>
      <c r="H1222" s="8">
        <v>304</v>
      </c>
      <c r="I1222" s="351">
        <v>43500</v>
      </c>
      <c r="J1222" s="350">
        <f>I1222*E1222</f>
        <v>43500</v>
      </c>
      <c r="K1222" s="401" t="s">
        <v>1067</v>
      </c>
      <c r="L1222" s="2"/>
      <c r="N1222" s="213"/>
    </row>
    <row r="1223" spans="1:14" ht="22.5" customHeight="1" x14ac:dyDescent="0.25">
      <c r="A1223" s="544">
        <v>7</v>
      </c>
      <c r="B1223" s="147">
        <v>45180</v>
      </c>
      <c r="C1223" s="58" t="s">
        <v>93</v>
      </c>
      <c r="D1223" s="63" t="s">
        <v>60</v>
      </c>
      <c r="E1223" s="59">
        <v>1</v>
      </c>
      <c r="F1223" s="142" t="s">
        <v>39</v>
      </c>
      <c r="G1223" s="60" t="s">
        <v>559</v>
      </c>
      <c r="H1223" s="8">
        <v>304</v>
      </c>
      <c r="I1223" s="350">
        <v>900000</v>
      </c>
      <c r="J1223" s="350">
        <f>I1223*E1223</f>
        <v>900000</v>
      </c>
      <c r="K1223" s="401" t="s">
        <v>1067</v>
      </c>
      <c r="L1223" s="2"/>
      <c r="N1223" s="213"/>
    </row>
    <row r="1224" spans="1:14" s="10" customFormat="1" ht="22.5" customHeight="1" x14ac:dyDescent="0.25">
      <c r="A1224" s="378"/>
      <c r="B1224" s="539"/>
      <c r="C1224" s="387"/>
      <c r="D1224" s="387"/>
      <c r="E1224" s="381"/>
      <c r="F1224" s="395"/>
      <c r="G1224" s="391"/>
      <c r="H1224" s="393"/>
      <c r="I1224" s="554"/>
      <c r="J1224" s="563"/>
      <c r="K1224" s="385">
        <f>SUM(J1217:J1223)</f>
        <v>1381000</v>
      </c>
      <c r="L1224" s="82"/>
    </row>
    <row r="1225" spans="1:14" ht="22.5" customHeight="1" x14ac:dyDescent="0.25">
      <c r="A1225" s="311">
        <v>1</v>
      </c>
      <c r="B1225" s="147">
        <v>45173</v>
      </c>
      <c r="C1225" s="62" t="s">
        <v>568</v>
      </c>
      <c r="D1225" s="63" t="s">
        <v>55</v>
      </c>
      <c r="E1225" s="59">
        <v>1</v>
      </c>
      <c r="F1225" s="59" t="s">
        <v>845</v>
      </c>
      <c r="G1225" s="109" t="s">
        <v>847</v>
      </c>
      <c r="H1225" s="8">
        <v>305</v>
      </c>
      <c r="I1225" s="354">
        <v>1670000</v>
      </c>
      <c r="J1225" s="350">
        <f t="shared" ref="J1225" si="18">I1225*E1225</f>
        <v>1670000</v>
      </c>
      <c r="K1225" s="402"/>
      <c r="L1225" s="2"/>
      <c r="N1225" s="213"/>
    </row>
    <row r="1226" spans="1:14" ht="22.5" customHeight="1" x14ac:dyDescent="0.25">
      <c r="A1226" s="311">
        <v>2</v>
      </c>
      <c r="B1226" s="519">
        <v>45176</v>
      </c>
      <c r="C1226" s="436" t="s">
        <v>2123</v>
      </c>
      <c r="D1226" s="437"/>
      <c r="E1226" s="438">
        <v>1</v>
      </c>
      <c r="F1226" s="438" t="s">
        <v>2173</v>
      </c>
      <c r="G1226" s="582" t="s">
        <v>847</v>
      </c>
      <c r="H1226" s="442">
        <v>305</v>
      </c>
      <c r="I1226" s="521">
        <f>J1226/E1226</f>
        <v>80000</v>
      </c>
      <c r="J1226" s="475">
        <v>80000</v>
      </c>
      <c r="K1226" s="522" t="s">
        <v>508</v>
      </c>
    </row>
    <row r="1227" spans="1:14" s="10" customFormat="1" ht="22.5" customHeight="1" x14ac:dyDescent="0.25">
      <c r="A1227" s="378"/>
      <c r="B1227" s="539"/>
      <c r="C1227" s="387"/>
      <c r="D1227" s="387"/>
      <c r="E1227" s="381"/>
      <c r="F1227" s="395"/>
      <c r="G1227" s="391"/>
      <c r="H1227" s="393"/>
      <c r="I1227" s="554"/>
      <c r="J1227" s="563"/>
      <c r="K1227" s="385">
        <f>SUM(J1225:J1226)</f>
        <v>1750000</v>
      </c>
      <c r="L1227" s="82"/>
    </row>
    <row r="1228" spans="1:14" ht="22.5" customHeight="1" x14ac:dyDescent="0.25">
      <c r="A1228" s="311">
        <v>1</v>
      </c>
      <c r="B1228" s="147">
        <v>45173</v>
      </c>
      <c r="C1228" s="62" t="s">
        <v>568</v>
      </c>
      <c r="D1228" s="63" t="s">
        <v>55</v>
      </c>
      <c r="E1228" s="59">
        <v>1</v>
      </c>
      <c r="F1228" s="59" t="s">
        <v>845</v>
      </c>
      <c r="G1228" s="109" t="s">
        <v>453</v>
      </c>
      <c r="H1228" s="8">
        <v>306</v>
      </c>
      <c r="I1228" s="354">
        <v>1670000</v>
      </c>
      <c r="J1228" s="350">
        <v>1670000</v>
      </c>
      <c r="K1228" s="402"/>
      <c r="N1228" s="213"/>
    </row>
    <row r="1229" spans="1:14" ht="22.5" customHeight="1" x14ac:dyDescent="0.25">
      <c r="A1229" s="311">
        <v>2</v>
      </c>
      <c r="B1229" s="147">
        <v>45174</v>
      </c>
      <c r="C1229" s="58" t="s">
        <v>919</v>
      </c>
      <c r="D1229" s="63" t="s">
        <v>96</v>
      </c>
      <c r="E1229" s="59">
        <v>1</v>
      </c>
      <c r="F1229" s="59" t="s">
        <v>42</v>
      </c>
      <c r="G1229" s="109" t="s">
        <v>133</v>
      </c>
      <c r="H1229" s="8">
        <v>306</v>
      </c>
      <c r="I1229" s="350">
        <v>40000</v>
      </c>
      <c r="J1229" s="350">
        <v>40000</v>
      </c>
      <c r="K1229" s="402" t="s">
        <v>920</v>
      </c>
    </row>
    <row r="1230" spans="1:14" ht="22.5" customHeight="1" x14ac:dyDescent="0.25">
      <c r="A1230" s="311">
        <v>3</v>
      </c>
      <c r="B1230" s="538">
        <v>45176</v>
      </c>
      <c r="C1230" s="448" t="s">
        <v>1901</v>
      </c>
      <c r="D1230" s="447"/>
      <c r="E1230" s="442">
        <v>1</v>
      </c>
      <c r="F1230" s="442" t="s">
        <v>44</v>
      </c>
      <c r="G1230" s="442" t="s">
        <v>453</v>
      </c>
      <c r="H1230" s="440">
        <v>306</v>
      </c>
      <c r="I1230" s="556">
        <v>43000</v>
      </c>
      <c r="J1230" s="555">
        <f>E1230*I1230</f>
        <v>43000</v>
      </c>
      <c r="K1230" s="517" t="s">
        <v>1882</v>
      </c>
    </row>
    <row r="1231" spans="1:14" ht="22.5" customHeight="1" x14ac:dyDescent="0.25">
      <c r="A1231" s="311">
        <v>4</v>
      </c>
      <c r="B1231" s="519">
        <v>45176</v>
      </c>
      <c r="C1231" s="436" t="s">
        <v>2123</v>
      </c>
      <c r="D1231" s="437"/>
      <c r="E1231" s="438">
        <v>1</v>
      </c>
      <c r="F1231" s="438" t="s">
        <v>2173</v>
      </c>
      <c r="G1231" s="442" t="s">
        <v>453</v>
      </c>
      <c r="H1231" s="440">
        <v>306</v>
      </c>
      <c r="I1231" s="521">
        <f>J1231/E1231</f>
        <v>80000</v>
      </c>
      <c r="J1231" s="475">
        <v>80000</v>
      </c>
      <c r="K1231" s="522" t="s">
        <v>508</v>
      </c>
    </row>
    <row r="1232" spans="1:14" ht="22.5" customHeight="1" x14ac:dyDescent="0.25">
      <c r="A1232" s="311">
        <v>5</v>
      </c>
      <c r="B1232" s="538">
        <v>45177</v>
      </c>
      <c r="C1232" s="446" t="s">
        <v>1901</v>
      </c>
      <c r="D1232" s="447"/>
      <c r="E1232" s="442">
        <v>1</v>
      </c>
      <c r="F1232" s="442" t="s">
        <v>44</v>
      </c>
      <c r="G1232" s="442" t="s">
        <v>453</v>
      </c>
      <c r="H1232" s="440">
        <v>306</v>
      </c>
      <c r="I1232" s="557">
        <v>43000</v>
      </c>
      <c r="J1232" s="555">
        <f>E1232*I1232</f>
        <v>43000</v>
      </c>
      <c r="K1232" s="517" t="s">
        <v>1882</v>
      </c>
    </row>
    <row r="1233" spans="1:14" ht="22.5" customHeight="1" x14ac:dyDescent="0.25">
      <c r="A1233" s="311">
        <v>6</v>
      </c>
      <c r="B1233" s="538">
        <v>45177</v>
      </c>
      <c r="C1233" s="446" t="s">
        <v>1943</v>
      </c>
      <c r="D1233" s="447"/>
      <c r="E1233" s="442">
        <v>2</v>
      </c>
      <c r="F1233" s="442" t="s">
        <v>44</v>
      </c>
      <c r="G1233" s="442" t="s">
        <v>453</v>
      </c>
      <c r="H1233" s="440">
        <v>306</v>
      </c>
      <c r="I1233" s="557">
        <v>3500</v>
      </c>
      <c r="J1233" s="555">
        <f>E1233*I1233</f>
        <v>7000</v>
      </c>
      <c r="K1233" s="517" t="s">
        <v>1882</v>
      </c>
    </row>
    <row r="1234" spans="1:14" ht="22.5" customHeight="1" x14ac:dyDescent="0.25">
      <c r="A1234" s="311">
        <v>7</v>
      </c>
      <c r="B1234" s="519">
        <v>45178</v>
      </c>
      <c r="C1234" s="436" t="s">
        <v>2124</v>
      </c>
      <c r="D1234" s="437"/>
      <c r="E1234" s="438">
        <v>1</v>
      </c>
      <c r="F1234" s="438" t="s">
        <v>2173</v>
      </c>
      <c r="G1234" s="442" t="s">
        <v>453</v>
      </c>
      <c r="H1234" s="440">
        <v>306</v>
      </c>
      <c r="I1234" s="521">
        <f>J1234/E1234</f>
        <v>80000</v>
      </c>
      <c r="J1234" s="475">
        <v>80000</v>
      </c>
      <c r="K1234" s="522" t="s">
        <v>508</v>
      </c>
    </row>
    <row r="1235" spans="1:14" ht="22.5" customHeight="1" x14ac:dyDescent="0.25">
      <c r="A1235" s="311">
        <v>8</v>
      </c>
      <c r="B1235" s="147">
        <v>45180</v>
      </c>
      <c r="C1235" s="58" t="s">
        <v>1071</v>
      </c>
      <c r="D1235" s="63" t="s">
        <v>50</v>
      </c>
      <c r="E1235" s="59">
        <v>1</v>
      </c>
      <c r="F1235" s="59" t="s">
        <v>43</v>
      </c>
      <c r="G1235" s="60" t="s">
        <v>133</v>
      </c>
      <c r="H1235" s="8">
        <v>306</v>
      </c>
      <c r="I1235" s="350">
        <v>1750000</v>
      </c>
      <c r="J1235" s="350">
        <v>1750000</v>
      </c>
      <c r="K1235" s="401"/>
      <c r="N1235" s="213"/>
    </row>
    <row r="1236" spans="1:14" ht="22.5" customHeight="1" x14ac:dyDescent="0.25">
      <c r="A1236" s="311">
        <v>9</v>
      </c>
      <c r="B1236" s="147">
        <v>45180</v>
      </c>
      <c r="C1236" s="58" t="s">
        <v>1072</v>
      </c>
      <c r="D1236" s="63" t="s">
        <v>50</v>
      </c>
      <c r="E1236" s="59">
        <v>4</v>
      </c>
      <c r="F1236" s="59" t="s">
        <v>42</v>
      </c>
      <c r="G1236" s="60" t="s">
        <v>133</v>
      </c>
      <c r="H1236" s="8">
        <v>306</v>
      </c>
      <c r="I1236" s="350">
        <v>210000</v>
      </c>
      <c r="J1236" s="350">
        <v>840000</v>
      </c>
      <c r="K1236" s="401"/>
      <c r="N1236" s="213"/>
    </row>
    <row r="1237" spans="1:14" ht="22.5" customHeight="1" x14ac:dyDescent="0.25">
      <c r="A1237" s="311">
        <v>10</v>
      </c>
      <c r="B1237" s="147">
        <v>45180</v>
      </c>
      <c r="C1237" s="58" t="s">
        <v>1073</v>
      </c>
      <c r="D1237" s="63" t="s">
        <v>50</v>
      </c>
      <c r="E1237" s="101" t="s">
        <v>110</v>
      </c>
      <c r="F1237" s="101" t="s">
        <v>42</v>
      </c>
      <c r="G1237" s="60" t="s">
        <v>133</v>
      </c>
      <c r="H1237" s="8">
        <v>306</v>
      </c>
      <c r="I1237" s="356">
        <v>590000</v>
      </c>
      <c r="J1237" s="350">
        <v>1180000</v>
      </c>
      <c r="K1237" s="401"/>
      <c r="L1237" s="266"/>
    </row>
    <row r="1238" spans="1:14" ht="22.5" customHeight="1" x14ac:dyDescent="0.25">
      <c r="A1238" s="311">
        <v>11</v>
      </c>
      <c r="B1238" s="538">
        <v>45184</v>
      </c>
      <c r="C1238" s="445" t="s">
        <v>1899</v>
      </c>
      <c r="D1238" s="452"/>
      <c r="E1238" s="442">
        <v>1</v>
      </c>
      <c r="F1238" s="453" t="s">
        <v>44</v>
      </c>
      <c r="G1238" s="442" t="s">
        <v>453</v>
      </c>
      <c r="H1238" s="440">
        <v>306</v>
      </c>
      <c r="I1238" s="450">
        <v>130000</v>
      </c>
      <c r="J1238" s="555">
        <f>E1238*I1238</f>
        <v>130000</v>
      </c>
      <c r="K1238" s="517" t="s">
        <v>1882</v>
      </c>
    </row>
    <row r="1239" spans="1:14" ht="22.5" customHeight="1" x14ac:dyDescent="0.25">
      <c r="A1239" s="311">
        <v>12</v>
      </c>
      <c r="B1239" s="147">
        <v>45194</v>
      </c>
      <c r="C1239" s="58" t="s">
        <v>48</v>
      </c>
      <c r="D1239" s="63" t="s">
        <v>20</v>
      </c>
      <c r="E1239" s="59">
        <v>9</v>
      </c>
      <c r="F1239" s="59" t="s">
        <v>41</v>
      </c>
      <c r="G1239" s="109" t="s">
        <v>133</v>
      </c>
      <c r="H1239" s="8">
        <v>306</v>
      </c>
      <c r="I1239" s="350">
        <v>32100</v>
      </c>
      <c r="J1239" s="350">
        <v>288900</v>
      </c>
      <c r="K1239" s="401" t="s">
        <v>1522</v>
      </c>
      <c r="N1239" s="213"/>
    </row>
    <row r="1240" spans="1:14" ht="22.5" customHeight="1" x14ac:dyDescent="0.25">
      <c r="A1240" s="311">
        <v>13</v>
      </c>
      <c r="B1240" s="147">
        <v>45194</v>
      </c>
      <c r="C1240" s="58" t="s">
        <v>100</v>
      </c>
      <c r="D1240" s="63" t="s">
        <v>29</v>
      </c>
      <c r="E1240" s="59">
        <v>1</v>
      </c>
      <c r="F1240" s="59" t="s">
        <v>42</v>
      </c>
      <c r="G1240" s="109" t="s">
        <v>133</v>
      </c>
      <c r="H1240" s="8">
        <v>306</v>
      </c>
      <c r="I1240" s="350">
        <v>94575</v>
      </c>
      <c r="J1240" s="350">
        <v>94575</v>
      </c>
      <c r="K1240" s="401" t="s">
        <v>1522</v>
      </c>
      <c r="N1240" s="213"/>
    </row>
    <row r="1241" spans="1:14" ht="22.5" customHeight="1" x14ac:dyDescent="0.25">
      <c r="A1241" s="311">
        <v>14</v>
      </c>
      <c r="B1241" s="147">
        <v>45194</v>
      </c>
      <c r="C1241" s="58" t="s">
        <v>82</v>
      </c>
      <c r="D1241" s="63" t="s">
        <v>107</v>
      </c>
      <c r="E1241" s="59">
        <v>1</v>
      </c>
      <c r="F1241" s="59" t="s">
        <v>42</v>
      </c>
      <c r="G1241" s="109" t="s">
        <v>133</v>
      </c>
      <c r="H1241" s="8">
        <v>306</v>
      </c>
      <c r="I1241" s="350">
        <v>90675</v>
      </c>
      <c r="J1241" s="350">
        <v>90675</v>
      </c>
      <c r="K1241" s="401" t="s">
        <v>1522</v>
      </c>
      <c r="N1241" s="213"/>
    </row>
    <row r="1242" spans="1:14" ht="22.5" customHeight="1" x14ac:dyDescent="0.25">
      <c r="A1242" s="311">
        <v>15</v>
      </c>
      <c r="B1242" s="147">
        <v>45194</v>
      </c>
      <c r="C1242" s="58" t="s">
        <v>76</v>
      </c>
      <c r="D1242" s="63" t="s">
        <v>66</v>
      </c>
      <c r="E1242" s="59">
        <v>1</v>
      </c>
      <c r="F1242" s="59" t="s">
        <v>42</v>
      </c>
      <c r="G1242" s="109" t="s">
        <v>133</v>
      </c>
      <c r="H1242" s="8">
        <v>306</v>
      </c>
      <c r="I1242" s="350">
        <v>39000</v>
      </c>
      <c r="J1242" s="350">
        <v>39000</v>
      </c>
      <c r="K1242" s="401" t="s">
        <v>1522</v>
      </c>
      <c r="N1242" s="213"/>
    </row>
    <row r="1243" spans="1:14" s="10" customFormat="1" ht="22.5" customHeight="1" x14ac:dyDescent="0.25">
      <c r="A1243" s="378"/>
      <c r="B1243" s="539"/>
      <c r="C1243" s="387"/>
      <c r="D1243" s="387"/>
      <c r="E1243" s="381"/>
      <c r="F1243" s="395"/>
      <c r="G1243" s="391"/>
      <c r="H1243" s="393"/>
      <c r="I1243" s="554"/>
      <c r="J1243" s="563"/>
      <c r="K1243" s="385">
        <f>SUM(J1228:J1242)</f>
        <v>6376150</v>
      </c>
      <c r="L1243" s="82"/>
    </row>
    <row r="1244" spans="1:14" ht="22.5" customHeight="1" x14ac:dyDescent="0.25">
      <c r="A1244" s="311">
        <v>1</v>
      </c>
      <c r="B1244" s="147">
        <v>45171</v>
      </c>
      <c r="C1244" s="58" t="s">
        <v>579</v>
      </c>
      <c r="D1244" s="63" t="s">
        <v>78</v>
      </c>
      <c r="E1244" s="59">
        <v>1</v>
      </c>
      <c r="F1244" s="59" t="s">
        <v>42</v>
      </c>
      <c r="G1244" s="109" t="s">
        <v>36</v>
      </c>
      <c r="H1244" s="8">
        <v>307</v>
      </c>
      <c r="I1244" s="350">
        <v>124000</v>
      </c>
      <c r="J1244" s="350">
        <v>124000</v>
      </c>
      <c r="K1244" s="402" t="s">
        <v>772</v>
      </c>
      <c r="N1244" s="213"/>
    </row>
    <row r="1245" spans="1:14" s="10" customFormat="1" ht="22.5" customHeight="1" x14ac:dyDescent="0.25">
      <c r="A1245" s="311">
        <v>2</v>
      </c>
      <c r="B1245" s="147">
        <v>45171</v>
      </c>
      <c r="C1245" s="58" t="s">
        <v>617</v>
      </c>
      <c r="D1245" s="63" t="s">
        <v>163</v>
      </c>
      <c r="E1245" s="59">
        <v>1</v>
      </c>
      <c r="F1245" s="59" t="s">
        <v>42</v>
      </c>
      <c r="G1245" s="109" t="s">
        <v>36</v>
      </c>
      <c r="H1245" s="8">
        <v>307</v>
      </c>
      <c r="I1245" s="354">
        <v>80500</v>
      </c>
      <c r="J1245" s="350">
        <v>80500</v>
      </c>
      <c r="K1245" s="402" t="s">
        <v>772</v>
      </c>
      <c r="L1245" s="82"/>
      <c r="N1245" s="213"/>
    </row>
    <row r="1246" spans="1:14" ht="22.5" customHeight="1" x14ac:dyDescent="0.25">
      <c r="A1246" s="311">
        <v>3</v>
      </c>
      <c r="B1246" s="147">
        <v>45171</v>
      </c>
      <c r="C1246" s="58" t="s">
        <v>651</v>
      </c>
      <c r="D1246" s="63" t="s">
        <v>96</v>
      </c>
      <c r="E1246" s="59">
        <v>1</v>
      </c>
      <c r="F1246" s="59" t="s">
        <v>42</v>
      </c>
      <c r="G1246" s="109" t="s">
        <v>36</v>
      </c>
      <c r="H1246" s="8">
        <v>307</v>
      </c>
      <c r="I1246" s="350">
        <v>57500</v>
      </c>
      <c r="J1246" s="350">
        <v>57500</v>
      </c>
      <c r="K1246" s="402" t="s">
        <v>772</v>
      </c>
    </row>
    <row r="1247" spans="1:14" ht="22.5" customHeight="1" x14ac:dyDescent="0.25">
      <c r="A1247" s="311">
        <v>4</v>
      </c>
      <c r="B1247" s="147">
        <v>45173</v>
      </c>
      <c r="C1247" s="62" t="s">
        <v>568</v>
      </c>
      <c r="D1247" s="63" t="s">
        <v>55</v>
      </c>
      <c r="E1247" s="59">
        <v>1</v>
      </c>
      <c r="F1247" s="59" t="s">
        <v>845</v>
      </c>
      <c r="G1247" s="109" t="s">
        <v>848</v>
      </c>
      <c r="H1247" s="8">
        <v>307</v>
      </c>
      <c r="I1247" s="354">
        <v>1670000</v>
      </c>
      <c r="J1247" s="350">
        <v>1670000</v>
      </c>
      <c r="K1247" s="402"/>
    </row>
    <row r="1248" spans="1:14" ht="22.5" customHeight="1" x14ac:dyDescent="0.25">
      <c r="A1248" s="311">
        <v>5</v>
      </c>
      <c r="B1248" s="519">
        <v>45175</v>
      </c>
      <c r="C1248" s="436" t="s">
        <v>2122</v>
      </c>
      <c r="D1248" s="437"/>
      <c r="E1248" s="438">
        <v>1</v>
      </c>
      <c r="F1248" s="438" t="s">
        <v>2173</v>
      </c>
      <c r="G1248" s="442" t="s">
        <v>848</v>
      </c>
      <c r="H1248" s="440">
        <v>307</v>
      </c>
      <c r="I1248" s="521">
        <f t="shared" ref="I1248:I1254" si="19">J1248/E1248</f>
        <v>80000</v>
      </c>
      <c r="J1248" s="475">
        <v>80000</v>
      </c>
      <c r="K1248" s="522" t="s">
        <v>508</v>
      </c>
    </row>
    <row r="1249" spans="1:14" ht="22.5" customHeight="1" x14ac:dyDescent="0.25">
      <c r="A1249" s="311">
        <v>6</v>
      </c>
      <c r="B1249" s="519">
        <v>45175</v>
      </c>
      <c r="C1249" s="436" t="s">
        <v>2122</v>
      </c>
      <c r="D1249" s="437"/>
      <c r="E1249" s="438">
        <v>1</v>
      </c>
      <c r="F1249" s="438" t="s">
        <v>2173</v>
      </c>
      <c r="G1249" s="442" t="s">
        <v>848</v>
      </c>
      <c r="H1249" s="440">
        <v>307</v>
      </c>
      <c r="I1249" s="521">
        <f t="shared" si="19"/>
        <v>80000</v>
      </c>
      <c r="J1249" s="475">
        <v>80000</v>
      </c>
      <c r="K1249" s="522" t="s">
        <v>508</v>
      </c>
    </row>
    <row r="1250" spans="1:14" ht="22.5" customHeight="1" x14ac:dyDescent="0.25">
      <c r="A1250" s="311">
        <v>7</v>
      </c>
      <c r="B1250" s="519">
        <v>45176</v>
      </c>
      <c r="C1250" s="436" t="s">
        <v>2123</v>
      </c>
      <c r="D1250" s="437"/>
      <c r="E1250" s="438">
        <v>1</v>
      </c>
      <c r="F1250" s="438" t="s">
        <v>2173</v>
      </c>
      <c r="G1250" s="442" t="s">
        <v>848</v>
      </c>
      <c r="H1250" s="440">
        <v>307</v>
      </c>
      <c r="I1250" s="521">
        <f t="shared" si="19"/>
        <v>80000</v>
      </c>
      <c r="J1250" s="475">
        <v>80000</v>
      </c>
      <c r="K1250" s="522" t="s">
        <v>508</v>
      </c>
    </row>
    <row r="1251" spans="1:14" ht="22.5" customHeight="1" x14ac:dyDescent="0.25">
      <c r="A1251" s="311">
        <v>8</v>
      </c>
      <c r="B1251" s="519">
        <v>45176</v>
      </c>
      <c r="C1251" s="436" t="s">
        <v>2123</v>
      </c>
      <c r="D1251" s="437"/>
      <c r="E1251" s="438">
        <v>1</v>
      </c>
      <c r="F1251" s="438" t="s">
        <v>2173</v>
      </c>
      <c r="G1251" s="442" t="s">
        <v>848</v>
      </c>
      <c r="H1251" s="440">
        <v>307</v>
      </c>
      <c r="I1251" s="521">
        <f t="shared" si="19"/>
        <v>80000</v>
      </c>
      <c r="J1251" s="475">
        <v>80000</v>
      </c>
      <c r="K1251" s="522" t="s">
        <v>508</v>
      </c>
    </row>
    <row r="1252" spans="1:14" ht="22.5" customHeight="1" x14ac:dyDescent="0.25">
      <c r="A1252" s="311">
        <v>9</v>
      </c>
      <c r="B1252" s="519">
        <v>45177</v>
      </c>
      <c r="C1252" s="436" t="s">
        <v>2123</v>
      </c>
      <c r="D1252" s="437"/>
      <c r="E1252" s="438">
        <v>1</v>
      </c>
      <c r="F1252" s="438" t="s">
        <v>2173</v>
      </c>
      <c r="G1252" s="442" t="s">
        <v>848</v>
      </c>
      <c r="H1252" s="440">
        <v>307</v>
      </c>
      <c r="I1252" s="521">
        <f t="shared" si="19"/>
        <v>80000</v>
      </c>
      <c r="J1252" s="475">
        <v>80000</v>
      </c>
      <c r="K1252" s="522" t="s">
        <v>508</v>
      </c>
    </row>
    <row r="1253" spans="1:14" ht="22.5" customHeight="1" x14ac:dyDescent="0.25">
      <c r="A1253" s="311">
        <v>10</v>
      </c>
      <c r="B1253" s="519">
        <v>45178</v>
      </c>
      <c r="C1253" s="436" t="s">
        <v>2124</v>
      </c>
      <c r="D1253" s="437"/>
      <c r="E1253" s="438">
        <v>1</v>
      </c>
      <c r="F1253" s="438" t="s">
        <v>2173</v>
      </c>
      <c r="G1253" s="442" t="s">
        <v>848</v>
      </c>
      <c r="H1253" s="440">
        <v>307</v>
      </c>
      <c r="I1253" s="521">
        <f t="shared" si="19"/>
        <v>80000</v>
      </c>
      <c r="J1253" s="475">
        <v>80000</v>
      </c>
      <c r="K1253" s="522" t="s">
        <v>508</v>
      </c>
    </row>
    <row r="1254" spans="1:14" ht="22.5" customHeight="1" x14ac:dyDescent="0.25">
      <c r="A1254" s="311">
        <v>11</v>
      </c>
      <c r="B1254" s="519">
        <v>45178</v>
      </c>
      <c r="C1254" s="436" t="s">
        <v>2124</v>
      </c>
      <c r="D1254" s="437"/>
      <c r="E1254" s="438">
        <v>1</v>
      </c>
      <c r="F1254" s="438" t="s">
        <v>2173</v>
      </c>
      <c r="G1254" s="442" t="s">
        <v>848</v>
      </c>
      <c r="H1254" s="440">
        <v>307</v>
      </c>
      <c r="I1254" s="521">
        <f t="shared" si="19"/>
        <v>80000</v>
      </c>
      <c r="J1254" s="475">
        <v>80000</v>
      </c>
      <c r="K1254" s="522" t="s">
        <v>508</v>
      </c>
    </row>
    <row r="1255" spans="1:14" ht="22.5" customHeight="1" x14ac:dyDescent="0.25">
      <c r="A1255" s="311">
        <v>12</v>
      </c>
      <c r="B1255" s="538">
        <v>45182</v>
      </c>
      <c r="C1255" s="448" t="s">
        <v>1944</v>
      </c>
      <c r="D1255" s="452"/>
      <c r="E1255" s="442">
        <v>2</v>
      </c>
      <c r="F1255" s="453" t="s">
        <v>1239</v>
      </c>
      <c r="G1255" s="442" t="s">
        <v>848</v>
      </c>
      <c r="H1255" s="440">
        <v>307</v>
      </c>
      <c r="I1255" s="450">
        <v>3000</v>
      </c>
      <c r="J1255" s="555">
        <f>E1255*I1255</f>
        <v>6000</v>
      </c>
      <c r="K1255" s="517" t="s">
        <v>1882</v>
      </c>
    </row>
    <row r="1256" spans="1:14" s="10" customFormat="1" ht="22.5" customHeight="1" x14ac:dyDescent="0.25">
      <c r="A1256" s="311">
        <v>13</v>
      </c>
      <c r="B1256" s="147">
        <v>45182</v>
      </c>
      <c r="C1256" s="58" t="s">
        <v>128</v>
      </c>
      <c r="D1256" s="63" t="s">
        <v>1147</v>
      </c>
      <c r="E1256" s="8">
        <v>1</v>
      </c>
      <c r="F1256" s="8" t="s">
        <v>206</v>
      </c>
      <c r="G1256" s="109" t="s">
        <v>36</v>
      </c>
      <c r="H1256" s="8">
        <v>307</v>
      </c>
      <c r="I1256" s="354">
        <v>2175000</v>
      </c>
      <c r="J1256" s="350">
        <v>2175000</v>
      </c>
      <c r="K1256" s="401" t="s">
        <v>1148</v>
      </c>
      <c r="L1256" s="82"/>
      <c r="N1256" s="213"/>
    </row>
    <row r="1257" spans="1:14" s="10" customFormat="1" ht="22.5" customHeight="1" x14ac:dyDescent="0.25">
      <c r="A1257" s="311">
        <v>14</v>
      </c>
      <c r="B1257" s="147">
        <v>45182</v>
      </c>
      <c r="C1257" s="58" t="s">
        <v>128</v>
      </c>
      <c r="D1257" s="63" t="s">
        <v>961</v>
      </c>
      <c r="E1257" s="8">
        <v>1</v>
      </c>
      <c r="F1257" s="8" t="s">
        <v>206</v>
      </c>
      <c r="G1257" s="109" t="s">
        <v>36</v>
      </c>
      <c r="H1257" s="8">
        <v>307</v>
      </c>
      <c r="I1257" s="354">
        <v>2175000</v>
      </c>
      <c r="J1257" s="350">
        <v>2175000</v>
      </c>
      <c r="K1257" s="401" t="s">
        <v>1148</v>
      </c>
      <c r="L1257" s="82"/>
      <c r="N1257" s="213"/>
    </row>
    <row r="1258" spans="1:14" s="10" customFormat="1" ht="22.5" customHeight="1" x14ac:dyDescent="0.25">
      <c r="A1258" s="311">
        <v>15</v>
      </c>
      <c r="B1258" s="147">
        <v>45185</v>
      </c>
      <c r="C1258" s="58" t="s">
        <v>48</v>
      </c>
      <c r="D1258" s="63" t="s">
        <v>20</v>
      </c>
      <c r="E1258" s="59">
        <v>9</v>
      </c>
      <c r="F1258" s="59" t="s">
        <v>41</v>
      </c>
      <c r="G1258" s="109" t="s">
        <v>36</v>
      </c>
      <c r="H1258" s="8">
        <v>307</v>
      </c>
      <c r="I1258" s="350">
        <v>32100</v>
      </c>
      <c r="J1258" s="350">
        <v>288900</v>
      </c>
      <c r="K1258" s="401" t="s">
        <v>1246</v>
      </c>
      <c r="L1258" s="82"/>
      <c r="N1258" s="213"/>
    </row>
    <row r="1259" spans="1:14" s="10" customFormat="1" ht="22.5" customHeight="1" x14ac:dyDescent="0.25">
      <c r="A1259" s="311">
        <v>16</v>
      </c>
      <c r="B1259" s="147">
        <v>45185</v>
      </c>
      <c r="C1259" s="58" t="s">
        <v>100</v>
      </c>
      <c r="D1259" s="63" t="s">
        <v>29</v>
      </c>
      <c r="E1259" s="59">
        <v>1</v>
      </c>
      <c r="F1259" s="59" t="s">
        <v>42</v>
      </c>
      <c r="G1259" s="109" t="s">
        <v>36</v>
      </c>
      <c r="H1259" s="8">
        <v>307</v>
      </c>
      <c r="I1259" s="356">
        <v>94575</v>
      </c>
      <c r="J1259" s="350">
        <v>94575</v>
      </c>
      <c r="K1259" s="401" t="s">
        <v>1246</v>
      </c>
      <c r="L1259" s="82"/>
      <c r="N1259" s="213"/>
    </row>
    <row r="1260" spans="1:14" s="10" customFormat="1" ht="22.5" customHeight="1" x14ac:dyDescent="0.25">
      <c r="A1260" s="311">
        <v>17</v>
      </c>
      <c r="B1260" s="147">
        <v>45185</v>
      </c>
      <c r="C1260" s="58" t="s">
        <v>76</v>
      </c>
      <c r="D1260" s="63" t="s">
        <v>66</v>
      </c>
      <c r="E1260" s="59">
        <v>1</v>
      </c>
      <c r="F1260" s="59" t="s">
        <v>42</v>
      </c>
      <c r="G1260" s="109" t="s">
        <v>36</v>
      </c>
      <c r="H1260" s="8">
        <v>307</v>
      </c>
      <c r="I1260" s="350">
        <v>39000</v>
      </c>
      <c r="J1260" s="350">
        <v>39000</v>
      </c>
      <c r="K1260" s="401" t="s">
        <v>1246</v>
      </c>
      <c r="L1260" s="82"/>
      <c r="N1260" s="213"/>
    </row>
    <row r="1261" spans="1:14" s="10" customFormat="1" ht="22.5" customHeight="1" x14ac:dyDescent="0.25">
      <c r="A1261" s="311">
        <v>18</v>
      </c>
      <c r="B1261" s="147">
        <v>45185</v>
      </c>
      <c r="C1261" s="58" t="s">
        <v>82</v>
      </c>
      <c r="D1261" s="63" t="s">
        <v>107</v>
      </c>
      <c r="E1261" s="59">
        <v>1</v>
      </c>
      <c r="F1261" s="59" t="s">
        <v>42</v>
      </c>
      <c r="G1261" s="109" t="s">
        <v>36</v>
      </c>
      <c r="H1261" s="8">
        <v>307</v>
      </c>
      <c r="I1261" s="350">
        <v>90675</v>
      </c>
      <c r="J1261" s="350">
        <v>90675</v>
      </c>
      <c r="K1261" s="401" t="s">
        <v>1246</v>
      </c>
      <c r="L1261" s="82"/>
      <c r="N1261" s="213"/>
    </row>
    <row r="1262" spans="1:14" s="10" customFormat="1" ht="22.5" customHeight="1" x14ac:dyDescent="0.25">
      <c r="A1262" s="311">
        <v>19</v>
      </c>
      <c r="B1262" s="147">
        <v>45185</v>
      </c>
      <c r="C1262" s="58" t="s">
        <v>520</v>
      </c>
      <c r="D1262" s="63" t="s">
        <v>96</v>
      </c>
      <c r="E1262" s="59">
        <v>2</v>
      </c>
      <c r="F1262" s="59" t="s">
        <v>42</v>
      </c>
      <c r="G1262" s="109" t="s">
        <v>36</v>
      </c>
      <c r="H1262" s="8">
        <v>307</v>
      </c>
      <c r="I1262" s="350">
        <v>10000</v>
      </c>
      <c r="J1262" s="350">
        <v>20000</v>
      </c>
      <c r="K1262" s="401" t="s">
        <v>1246</v>
      </c>
      <c r="L1262" s="82"/>
      <c r="N1262" s="213"/>
    </row>
    <row r="1263" spans="1:14" s="10" customFormat="1" ht="22.5" customHeight="1" x14ac:dyDescent="0.25">
      <c r="A1263" s="311">
        <v>20</v>
      </c>
      <c r="B1263" s="147">
        <v>45185</v>
      </c>
      <c r="C1263" s="58" t="s">
        <v>460</v>
      </c>
      <c r="D1263" s="63" t="s">
        <v>456</v>
      </c>
      <c r="E1263" s="59">
        <v>1</v>
      </c>
      <c r="F1263" s="59" t="s">
        <v>42</v>
      </c>
      <c r="G1263" s="109" t="s">
        <v>36</v>
      </c>
      <c r="H1263" s="8">
        <v>307</v>
      </c>
      <c r="I1263" s="350">
        <v>550000</v>
      </c>
      <c r="J1263" s="350">
        <v>550000</v>
      </c>
      <c r="K1263" s="401" t="s">
        <v>1246</v>
      </c>
      <c r="L1263" s="82"/>
      <c r="N1263" s="213"/>
    </row>
    <row r="1264" spans="1:14" s="10" customFormat="1" ht="22.5" customHeight="1" x14ac:dyDescent="0.25">
      <c r="A1264" s="311">
        <v>21</v>
      </c>
      <c r="B1264" s="147">
        <v>45189</v>
      </c>
      <c r="C1264" s="58" t="s">
        <v>48</v>
      </c>
      <c r="D1264" s="63" t="s">
        <v>20</v>
      </c>
      <c r="E1264" s="59">
        <v>1.5</v>
      </c>
      <c r="F1264" s="59" t="s">
        <v>41</v>
      </c>
      <c r="G1264" s="109" t="s">
        <v>36</v>
      </c>
      <c r="H1264" s="8">
        <v>307</v>
      </c>
      <c r="I1264" s="350">
        <v>32100</v>
      </c>
      <c r="J1264" s="350">
        <v>48150</v>
      </c>
      <c r="K1264" s="401"/>
      <c r="L1264" s="82"/>
      <c r="N1264" s="213"/>
    </row>
    <row r="1265" spans="1:14" s="10" customFormat="1" ht="22.5" customHeight="1" x14ac:dyDescent="0.25">
      <c r="A1265" s="311">
        <v>22</v>
      </c>
      <c r="B1265" s="147">
        <v>45189</v>
      </c>
      <c r="C1265" s="57" t="s">
        <v>1817</v>
      </c>
      <c r="D1265" s="63" t="s">
        <v>38</v>
      </c>
      <c r="E1265" s="59">
        <v>1.5</v>
      </c>
      <c r="F1265" s="59" t="s">
        <v>42</v>
      </c>
      <c r="G1265" s="109" t="s">
        <v>36</v>
      </c>
      <c r="H1265" s="8">
        <v>307</v>
      </c>
      <c r="I1265" s="350">
        <v>40000</v>
      </c>
      <c r="J1265" s="350">
        <v>60000</v>
      </c>
      <c r="K1265" s="401"/>
      <c r="L1265" s="82"/>
      <c r="N1265" s="213"/>
    </row>
    <row r="1266" spans="1:14" s="10" customFormat="1" ht="22.5" customHeight="1" x14ac:dyDescent="0.25">
      <c r="A1266" s="311">
        <v>23</v>
      </c>
      <c r="B1266" s="519">
        <v>45194</v>
      </c>
      <c r="C1266" s="436" t="s">
        <v>2097</v>
      </c>
      <c r="D1266" s="468"/>
      <c r="E1266" s="438">
        <v>1</v>
      </c>
      <c r="F1266" s="438" t="s">
        <v>39</v>
      </c>
      <c r="G1266" s="442" t="s">
        <v>848</v>
      </c>
      <c r="H1266" s="440">
        <v>307</v>
      </c>
      <c r="I1266" s="521">
        <v>25000</v>
      </c>
      <c r="J1266" s="475">
        <v>25000</v>
      </c>
      <c r="K1266" s="522" t="s">
        <v>508</v>
      </c>
      <c r="L1266" s="82"/>
      <c r="N1266" s="213"/>
    </row>
    <row r="1267" spans="1:14" s="10" customFormat="1" ht="22.5" customHeight="1" x14ac:dyDescent="0.25">
      <c r="A1267" s="311">
        <v>24</v>
      </c>
      <c r="B1267" s="538">
        <v>45194</v>
      </c>
      <c r="C1267" s="445" t="s">
        <v>1909</v>
      </c>
      <c r="D1267" s="468"/>
      <c r="E1267" s="442">
        <v>1</v>
      </c>
      <c r="F1267" s="459" t="s">
        <v>44</v>
      </c>
      <c r="G1267" s="442" t="s">
        <v>848</v>
      </c>
      <c r="H1267" s="440">
        <v>307</v>
      </c>
      <c r="I1267" s="450">
        <v>477215</v>
      </c>
      <c r="J1267" s="555">
        <f>E1267*I1267</f>
        <v>477215</v>
      </c>
      <c r="K1267" s="517" t="s">
        <v>1882</v>
      </c>
      <c r="L1267" s="82"/>
      <c r="N1267" s="213"/>
    </row>
    <row r="1268" spans="1:14" s="10" customFormat="1" ht="22.5" customHeight="1" x14ac:dyDescent="0.25">
      <c r="A1268" s="524"/>
      <c r="B1268" s="539"/>
      <c r="C1268" s="387"/>
      <c r="D1268" s="387"/>
      <c r="E1268" s="381"/>
      <c r="F1268" s="395"/>
      <c r="G1268" s="391"/>
      <c r="H1268" s="393"/>
      <c r="I1268" s="554"/>
      <c r="J1268" s="563"/>
      <c r="K1268" s="385">
        <f>SUM(J1244:J1267)</f>
        <v>8541515</v>
      </c>
      <c r="L1268" s="82"/>
    </row>
    <row r="1269" spans="1:14" s="10" customFormat="1" ht="22.5" customHeight="1" x14ac:dyDescent="0.25">
      <c r="A1269" s="311">
        <v>1</v>
      </c>
      <c r="B1269" s="147">
        <v>45170</v>
      </c>
      <c r="C1269" s="58" t="s">
        <v>599</v>
      </c>
      <c r="D1269" s="63" t="s">
        <v>115</v>
      </c>
      <c r="E1269" s="59">
        <v>1</v>
      </c>
      <c r="F1269" s="59" t="s">
        <v>39</v>
      </c>
      <c r="G1269" s="60" t="s">
        <v>490</v>
      </c>
      <c r="H1269" s="8">
        <v>308</v>
      </c>
      <c r="I1269" s="350">
        <v>2000</v>
      </c>
      <c r="J1269" s="350">
        <v>2000</v>
      </c>
      <c r="K1269" s="402"/>
      <c r="L1269" s="82"/>
      <c r="N1269" s="213"/>
    </row>
    <row r="1270" spans="1:14" s="10" customFormat="1" ht="22.5" customHeight="1" x14ac:dyDescent="0.25">
      <c r="A1270" s="311">
        <v>2</v>
      </c>
      <c r="B1270" s="147">
        <v>45173</v>
      </c>
      <c r="C1270" s="62" t="s">
        <v>568</v>
      </c>
      <c r="D1270" s="63" t="s">
        <v>55</v>
      </c>
      <c r="E1270" s="59">
        <v>1</v>
      </c>
      <c r="F1270" s="59" t="s">
        <v>845</v>
      </c>
      <c r="G1270" s="109" t="s">
        <v>846</v>
      </c>
      <c r="H1270" s="8">
        <v>308</v>
      </c>
      <c r="I1270" s="354">
        <v>1670000</v>
      </c>
      <c r="J1270" s="350">
        <v>1670000</v>
      </c>
      <c r="K1270" s="402"/>
      <c r="L1270" s="82"/>
      <c r="N1270" s="213"/>
    </row>
    <row r="1271" spans="1:14" s="10" customFormat="1" ht="22.5" customHeight="1" x14ac:dyDescent="0.25">
      <c r="A1271" s="311">
        <v>3</v>
      </c>
      <c r="B1271" s="147">
        <v>45174</v>
      </c>
      <c r="C1271" s="58" t="s">
        <v>610</v>
      </c>
      <c r="D1271" s="63" t="s">
        <v>123</v>
      </c>
      <c r="E1271" s="59">
        <v>3</v>
      </c>
      <c r="F1271" s="59" t="s">
        <v>42</v>
      </c>
      <c r="G1271" s="109" t="s">
        <v>490</v>
      </c>
      <c r="H1271" s="8">
        <v>308</v>
      </c>
      <c r="I1271" s="350">
        <v>10000</v>
      </c>
      <c r="J1271" s="350">
        <v>30000</v>
      </c>
      <c r="K1271" s="401"/>
      <c r="L1271" s="82"/>
      <c r="N1271" s="213"/>
    </row>
    <row r="1272" spans="1:14" ht="22.5" customHeight="1" x14ac:dyDescent="0.25">
      <c r="A1272" s="311">
        <v>4</v>
      </c>
      <c r="B1272" s="147">
        <v>45174</v>
      </c>
      <c r="C1272" s="58" t="s">
        <v>599</v>
      </c>
      <c r="D1272" s="63" t="s">
        <v>115</v>
      </c>
      <c r="E1272" s="59">
        <v>23</v>
      </c>
      <c r="F1272" s="59" t="s">
        <v>39</v>
      </c>
      <c r="G1272" s="109" t="s">
        <v>490</v>
      </c>
      <c r="H1272" s="8">
        <v>308</v>
      </c>
      <c r="I1272" s="350">
        <v>2000</v>
      </c>
      <c r="J1272" s="350">
        <v>46000</v>
      </c>
      <c r="K1272" s="401"/>
    </row>
    <row r="1273" spans="1:14" ht="22.5" customHeight="1" x14ac:dyDescent="0.25">
      <c r="A1273" s="311">
        <v>5</v>
      </c>
      <c r="B1273" s="147">
        <v>45174</v>
      </c>
      <c r="C1273" s="58" t="s">
        <v>611</v>
      </c>
      <c r="D1273" s="63" t="s">
        <v>123</v>
      </c>
      <c r="E1273" s="59">
        <v>2</v>
      </c>
      <c r="F1273" s="59" t="s">
        <v>45</v>
      </c>
      <c r="G1273" s="109" t="s">
        <v>490</v>
      </c>
      <c r="H1273" s="8">
        <v>308</v>
      </c>
      <c r="I1273" s="350">
        <v>3000</v>
      </c>
      <c r="J1273" s="350">
        <v>6000</v>
      </c>
      <c r="K1273" s="401"/>
    </row>
    <row r="1274" spans="1:14" ht="22.5" customHeight="1" x14ac:dyDescent="0.25">
      <c r="A1274" s="311">
        <v>6</v>
      </c>
      <c r="B1274" s="538">
        <v>45176</v>
      </c>
      <c r="C1274" s="448" t="s">
        <v>1901</v>
      </c>
      <c r="D1274" s="469"/>
      <c r="E1274" s="442">
        <v>1</v>
      </c>
      <c r="F1274" s="442" t="s">
        <v>44</v>
      </c>
      <c r="G1274" s="442" t="s">
        <v>846</v>
      </c>
      <c r="H1274" s="440">
        <v>308</v>
      </c>
      <c r="I1274" s="443">
        <v>43000</v>
      </c>
      <c r="J1274" s="555">
        <f>E1274*I1274</f>
        <v>43000</v>
      </c>
      <c r="K1274" s="517" t="s">
        <v>1882</v>
      </c>
    </row>
    <row r="1275" spans="1:14" ht="22.5" customHeight="1" x14ac:dyDescent="0.25">
      <c r="A1275" s="311">
        <v>7</v>
      </c>
      <c r="B1275" s="538">
        <v>45176</v>
      </c>
      <c r="C1275" s="446" t="s">
        <v>1944</v>
      </c>
      <c r="D1275" s="447"/>
      <c r="E1275" s="442">
        <v>2</v>
      </c>
      <c r="F1275" s="442" t="s">
        <v>1239</v>
      </c>
      <c r="G1275" s="451" t="s">
        <v>846</v>
      </c>
      <c r="H1275" s="440">
        <v>308</v>
      </c>
      <c r="I1275" s="557">
        <v>3000</v>
      </c>
      <c r="J1275" s="555">
        <f>E1275*I1275</f>
        <v>6000</v>
      </c>
      <c r="K1275" s="517" t="s">
        <v>1882</v>
      </c>
    </row>
    <row r="1276" spans="1:14" ht="22.5" customHeight="1" x14ac:dyDescent="0.25">
      <c r="A1276" s="311">
        <v>8</v>
      </c>
      <c r="B1276" s="519">
        <v>45176</v>
      </c>
      <c r="C1276" s="436" t="s">
        <v>2123</v>
      </c>
      <c r="D1276" s="437"/>
      <c r="E1276" s="438">
        <v>1</v>
      </c>
      <c r="F1276" s="438" t="s">
        <v>2173</v>
      </c>
      <c r="G1276" s="451" t="s">
        <v>846</v>
      </c>
      <c r="H1276" s="440">
        <v>308</v>
      </c>
      <c r="I1276" s="521">
        <f>J1276/E1276</f>
        <v>80000</v>
      </c>
      <c r="J1276" s="475">
        <v>80000</v>
      </c>
      <c r="K1276" s="522" t="s">
        <v>508</v>
      </c>
    </row>
    <row r="1277" spans="1:14" ht="22.5" customHeight="1" x14ac:dyDescent="0.25">
      <c r="A1277" s="311">
        <v>9</v>
      </c>
      <c r="B1277" s="519">
        <v>45177</v>
      </c>
      <c r="C1277" s="436" t="s">
        <v>2123</v>
      </c>
      <c r="D1277" s="437"/>
      <c r="E1277" s="438">
        <v>1</v>
      </c>
      <c r="F1277" s="438" t="s">
        <v>2173</v>
      </c>
      <c r="G1277" s="451" t="s">
        <v>846</v>
      </c>
      <c r="H1277" s="440">
        <v>308</v>
      </c>
      <c r="I1277" s="521">
        <f>J1277/E1277</f>
        <v>80000</v>
      </c>
      <c r="J1277" s="475">
        <v>80000</v>
      </c>
      <c r="K1277" s="522" t="s">
        <v>508</v>
      </c>
    </row>
    <row r="1278" spans="1:14" s="10" customFormat="1" ht="22.5" customHeight="1" x14ac:dyDescent="0.25">
      <c r="A1278" s="311">
        <v>10</v>
      </c>
      <c r="B1278" s="519">
        <v>45178</v>
      </c>
      <c r="C1278" s="436" t="s">
        <v>2124</v>
      </c>
      <c r="D1278" s="437"/>
      <c r="E1278" s="438">
        <v>1</v>
      </c>
      <c r="F1278" s="438" t="s">
        <v>2173</v>
      </c>
      <c r="G1278" s="451" t="s">
        <v>846</v>
      </c>
      <c r="H1278" s="440">
        <v>308</v>
      </c>
      <c r="I1278" s="521">
        <f>J1278/E1278</f>
        <v>80000</v>
      </c>
      <c r="J1278" s="475">
        <v>80000</v>
      </c>
      <c r="K1278" s="522" t="s">
        <v>508</v>
      </c>
      <c r="L1278" s="82"/>
      <c r="N1278" s="213"/>
    </row>
    <row r="1279" spans="1:14" s="10" customFormat="1" ht="22.5" customHeight="1" x14ac:dyDescent="0.25">
      <c r="A1279" s="311">
        <v>11</v>
      </c>
      <c r="B1279" s="519">
        <v>45178</v>
      </c>
      <c r="C1279" s="436" t="s">
        <v>2124</v>
      </c>
      <c r="D1279" s="437"/>
      <c r="E1279" s="438">
        <v>1</v>
      </c>
      <c r="F1279" s="438" t="s">
        <v>2173</v>
      </c>
      <c r="G1279" s="451" t="s">
        <v>846</v>
      </c>
      <c r="H1279" s="440">
        <v>308</v>
      </c>
      <c r="I1279" s="521">
        <f>J1279/E1279</f>
        <v>80000</v>
      </c>
      <c r="J1279" s="475">
        <v>80000</v>
      </c>
      <c r="K1279" s="522" t="s">
        <v>508</v>
      </c>
      <c r="L1279" s="82"/>
      <c r="N1279" s="213"/>
    </row>
    <row r="1280" spans="1:14" s="10" customFormat="1" ht="22.5" customHeight="1" x14ac:dyDescent="0.25">
      <c r="A1280" s="311">
        <v>12</v>
      </c>
      <c r="B1280" s="147">
        <v>45178</v>
      </c>
      <c r="C1280" s="58" t="s">
        <v>40</v>
      </c>
      <c r="D1280" s="63" t="s">
        <v>75</v>
      </c>
      <c r="E1280" s="59">
        <v>1</v>
      </c>
      <c r="F1280" s="59" t="s">
        <v>42</v>
      </c>
      <c r="G1280" s="60" t="s">
        <v>490</v>
      </c>
      <c r="H1280" s="8">
        <v>308</v>
      </c>
      <c r="I1280" s="351">
        <v>188000</v>
      </c>
      <c r="J1280" s="350">
        <v>188000</v>
      </c>
      <c r="K1280" s="401" t="s">
        <v>1033</v>
      </c>
      <c r="L1280" s="82"/>
      <c r="N1280" s="213"/>
    </row>
    <row r="1281" spans="1:14" s="10" customFormat="1" ht="22.5" customHeight="1" x14ac:dyDescent="0.25">
      <c r="A1281" s="311">
        <v>13</v>
      </c>
      <c r="B1281" s="147">
        <v>45178</v>
      </c>
      <c r="C1281" s="58" t="s">
        <v>92</v>
      </c>
      <c r="D1281" s="63" t="s">
        <v>99</v>
      </c>
      <c r="E1281" s="101" t="s">
        <v>109</v>
      </c>
      <c r="F1281" s="59" t="s">
        <v>42</v>
      </c>
      <c r="G1281" s="60" t="s">
        <v>490</v>
      </c>
      <c r="H1281" s="8">
        <v>308</v>
      </c>
      <c r="I1281" s="351">
        <v>186000</v>
      </c>
      <c r="J1281" s="350">
        <v>186000</v>
      </c>
      <c r="K1281" s="401" t="s">
        <v>1033</v>
      </c>
      <c r="L1281" s="82"/>
      <c r="N1281" s="213"/>
    </row>
    <row r="1282" spans="1:14" s="10" customFormat="1" ht="22.5" customHeight="1" x14ac:dyDescent="0.25">
      <c r="A1282" s="311">
        <v>14</v>
      </c>
      <c r="B1282" s="147">
        <v>45178</v>
      </c>
      <c r="C1282" s="58" t="s">
        <v>579</v>
      </c>
      <c r="D1282" s="63" t="s">
        <v>78</v>
      </c>
      <c r="E1282" s="59">
        <v>1</v>
      </c>
      <c r="F1282" s="59" t="s">
        <v>42</v>
      </c>
      <c r="G1282" s="60" t="s">
        <v>490</v>
      </c>
      <c r="H1282" s="8">
        <v>308</v>
      </c>
      <c r="I1282" s="350">
        <v>124000</v>
      </c>
      <c r="J1282" s="350">
        <v>124000</v>
      </c>
      <c r="K1282" s="401" t="s">
        <v>1033</v>
      </c>
      <c r="L1282" s="82"/>
      <c r="N1282" s="213"/>
    </row>
    <row r="1283" spans="1:14" s="10" customFormat="1" ht="22.5" customHeight="1" x14ac:dyDescent="0.25">
      <c r="A1283" s="311">
        <v>15</v>
      </c>
      <c r="B1283" s="147">
        <v>45178</v>
      </c>
      <c r="C1283" s="58" t="s">
        <v>617</v>
      </c>
      <c r="D1283" s="63" t="s">
        <v>163</v>
      </c>
      <c r="E1283" s="100" t="s">
        <v>109</v>
      </c>
      <c r="F1283" s="59" t="s">
        <v>42</v>
      </c>
      <c r="G1283" s="60" t="s">
        <v>490</v>
      </c>
      <c r="H1283" s="8">
        <v>308</v>
      </c>
      <c r="I1283" s="350">
        <v>80500</v>
      </c>
      <c r="J1283" s="350">
        <v>80500</v>
      </c>
      <c r="K1283" s="401" t="s">
        <v>1033</v>
      </c>
      <c r="L1283" s="82"/>
      <c r="N1283" s="213"/>
    </row>
    <row r="1284" spans="1:14" s="10" customFormat="1" ht="22.5" customHeight="1" x14ac:dyDescent="0.25">
      <c r="A1284" s="311">
        <v>16</v>
      </c>
      <c r="B1284" s="147">
        <v>45178</v>
      </c>
      <c r="C1284" s="58" t="s">
        <v>76</v>
      </c>
      <c r="D1284" s="63" t="s">
        <v>66</v>
      </c>
      <c r="E1284" s="59">
        <v>1</v>
      </c>
      <c r="F1284" s="59" t="s">
        <v>42</v>
      </c>
      <c r="G1284" s="60" t="s">
        <v>490</v>
      </c>
      <c r="H1284" s="8">
        <v>308</v>
      </c>
      <c r="I1284" s="350">
        <v>39000</v>
      </c>
      <c r="J1284" s="350">
        <v>39000</v>
      </c>
      <c r="K1284" s="401" t="s">
        <v>1033</v>
      </c>
      <c r="L1284" s="82"/>
      <c r="N1284" s="213"/>
    </row>
    <row r="1285" spans="1:14" s="10" customFormat="1" ht="22.5" customHeight="1" x14ac:dyDescent="0.25">
      <c r="A1285" s="311">
        <v>17</v>
      </c>
      <c r="B1285" s="147">
        <v>45178</v>
      </c>
      <c r="C1285" s="58" t="s">
        <v>82</v>
      </c>
      <c r="D1285" s="63" t="s">
        <v>107</v>
      </c>
      <c r="E1285" s="59">
        <v>1</v>
      </c>
      <c r="F1285" s="264" t="s">
        <v>42</v>
      </c>
      <c r="G1285" s="60" t="s">
        <v>490</v>
      </c>
      <c r="H1285" s="8">
        <v>308</v>
      </c>
      <c r="I1285" s="350">
        <v>93000</v>
      </c>
      <c r="J1285" s="350">
        <v>93000</v>
      </c>
      <c r="K1285" s="401" t="s">
        <v>1033</v>
      </c>
      <c r="L1285" s="82"/>
      <c r="N1285" s="213"/>
    </row>
    <row r="1286" spans="1:14" s="10" customFormat="1" ht="22.5" customHeight="1" x14ac:dyDescent="0.25">
      <c r="A1286" s="311">
        <v>18</v>
      </c>
      <c r="B1286" s="147">
        <v>45178</v>
      </c>
      <c r="C1286" s="58" t="s">
        <v>56</v>
      </c>
      <c r="D1286" s="63" t="s">
        <v>28</v>
      </c>
      <c r="E1286" s="59">
        <v>0.3</v>
      </c>
      <c r="F1286" s="59" t="s">
        <v>41</v>
      </c>
      <c r="G1286" s="60" t="s">
        <v>490</v>
      </c>
      <c r="H1286" s="8">
        <v>308</v>
      </c>
      <c r="I1286" s="350">
        <v>86250</v>
      </c>
      <c r="J1286" s="350">
        <v>25875</v>
      </c>
      <c r="K1286" s="401" t="s">
        <v>1033</v>
      </c>
      <c r="L1286" s="82"/>
      <c r="N1286" s="213"/>
    </row>
    <row r="1287" spans="1:14" s="10" customFormat="1" ht="22.5" customHeight="1" x14ac:dyDescent="0.25">
      <c r="A1287" s="311">
        <v>19</v>
      </c>
      <c r="B1287" s="147">
        <v>45178</v>
      </c>
      <c r="C1287" s="58" t="s">
        <v>48</v>
      </c>
      <c r="D1287" s="63" t="s">
        <v>20</v>
      </c>
      <c r="E1287" s="59">
        <v>9</v>
      </c>
      <c r="F1287" s="59" t="s">
        <v>41</v>
      </c>
      <c r="G1287" s="60" t="s">
        <v>490</v>
      </c>
      <c r="H1287" s="8">
        <v>308</v>
      </c>
      <c r="I1287" s="350">
        <v>32100</v>
      </c>
      <c r="J1287" s="350">
        <v>288900</v>
      </c>
      <c r="K1287" s="401" t="s">
        <v>1033</v>
      </c>
      <c r="L1287" s="82"/>
      <c r="N1287" s="213"/>
    </row>
    <row r="1288" spans="1:14" s="10" customFormat="1" ht="22.5" customHeight="1" x14ac:dyDescent="0.25">
      <c r="A1288" s="311">
        <v>20</v>
      </c>
      <c r="B1288" s="147">
        <v>45178</v>
      </c>
      <c r="C1288" s="58" t="s">
        <v>100</v>
      </c>
      <c r="D1288" s="63" t="s">
        <v>29</v>
      </c>
      <c r="E1288" s="59">
        <v>1</v>
      </c>
      <c r="F1288" s="59" t="s">
        <v>42</v>
      </c>
      <c r="G1288" s="60" t="s">
        <v>490</v>
      </c>
      <c r="H1288" s="8">
        <v>308</v>
      </c>
      <c r="I1288" s="350">
        <v>94575</v>
      </c>
      <c r="J1288" s="350">
        <v>94575</v>
      </c>
      <c r="K1288" s="401" t="s">
        <v>1033</v>
      </c>
      <c r="L1288" s="82"/>
      <c r="N1288" s="213"/>
    </row>
    <row r="1289" spans="1:14" s="10" customFormat="1" ht="22.5" customHeight="1" x14ac:dyDescent="0.25">
      <c r="A1289" s="311">
        <v>21</v>
      </c>
      <c r="B1289" s="147">
        <v>45178</v>
      </c>
      <c r="C1289" s="58" t="s">
        <v>586</v>
      </c>
      <c r="D1289" s="63" t="s">
        <v>27</v>
      </c>
      <c r="E1289" s="101" t="s">
        <v>109</v>
      </c>
      <c r="F1289" s="174" t="s">
        <v>42</v>
      </c>
      <c r="G1289" s="60" t="s">
        <v>490</v>
      </c>
      <c r="H1289" s="8">
        <v>308</v>
      </c>
      <c r="I1289" s="354">
        <v>43500</v>
      </c>
      <c r="J1289" s="350">
        <v>43500</v>
      </c>
      <c r="K1289" s="401" t="s">
        <v>1033</v>
      </c>
      <c r="L1289" s="82"/>
      <c r="N1289" s="213"/>
    </row>
    <row r="1290" spans="1:14" s="10" customFormat="1" ht="22.5" customHeight="1" x14ac:dyDescent="0.25">
      <c r="A1290" s="311">
        <v>22</v>
      </c>
      <c r="B1290" s="147">
        <v>45178</v>
      </c>
      <c r="C1290" s="58" t="s">
        <v>676</v>
      </c>
      <c r="D1290" s="63" t="s">
        <v>149</v>
      </c>
      <c r="E1290" s="59">
        <v>1</v>
      </c>
      <c r="F1290" s="59" t="s">
        <v>42</v>
      </c>
      <c r="G1290" s="60" t="s">
        <v>490</v>
      </c>
      <c r="H1290" s="8">
        <v>308</v>
      </c>
      <c r="I1290" s="350">
        <v>31500</v>
      </c>
      <c r="J1290" s="350">
        <v>31500</v>
      </c>
      <c r="K1290" s="401" t="s">
        <v>1033</v>
      </c>
      <c r="L1290" s="82"/>
      <c r="N1290" s="213"/>
    </row>
    <row r="1291" spans="1:14" s="10" customFormat="1" ht="22.5" customHeight="1" x14ac:dyDescent="0.25">
      <c r="A1291" s="311">
        <v>23</v>
      </c>
      <c r="B1291" s="147">
        <v>45178</v>
      </c>
      <c r="C1291" s="57" t="s">
        <v>678</v>
      </c>
      <c r="D1291" s="57" t="s">
        <v>362</v>
      </c>
      <c r="E1291" s="59">
        <v>2</v>
      </c>
      <c r="F1291" s="142" t="s">
        <v>42</v>
      </c>
      <c r="G1291" s="60" t="s">
        <v>490</v>
      </c>
      <c r="H1291" s="8">
        <v>308</v>
      </c>
      <c r="I1291" s="350">
        <v>47500</v>
      </c>
      <c r="J1291" s="350">
        <v>95000</v>
      </c>
      <c r="K1291" s="401" t="s">
        <v>1033</v>
      </c>
      <c r="L1291" s="82"/>
      <c r="N1291" s="213"/>
    </row>
    <row r="1292" spans="1:14" s="10" customFormat="1" ht="22.5" customHeight="1" x14ac:dyDescent="0.25">
      <c r="A1292" s="311">
        <v>24</v>
      </c>
      <c r="B1292" s="147">
        <v>45180</v>
      </c>
      <c r="C1292" s="58" t="s">
        <v>295</v>
      </c>
      <c r="D1292" s="63" t="s">
        <v>296</v>
      </c>
      <c r="E1292" s="59">
        <v>1</v>
      </c>
      <c r="F1292" s="59" t="s">
        <v>42</v>
      </c>
      <c r="G1292" s="60" t="s">
        <v>490</v>
      </c>
      <c r="H1292" s="8">
        <v>308</v>
      </c>
      <c r="I1292" s="350">
        <v>1200000</v>
      </c>
      <c r="J1292" s="350">
        <v>1200000</v>
      </c>
      <c r="K1292" s="402"/>
      <c r="L1292" s="82"/>
      <c r="N1292" s="213"/>
    </row>
    <row r="1293" spans="1:14" s="10" customFormat="1" ht="22.5" customHeight="1" x14ac:dyDescent="0.25">
      <c r="A1293" s="311">
        <v>25</v>
      </c>
      <c r="B1293" s="147">
        <v>45180</v>
      </c>
      <c r="C1293" s="58" t="s">
        <v>1069</v>
      </c>
      <c r="D1293" s="63" t="s">
        <v>96</v>
      </c>
      <c r="E1293" s="59">
        <v>1</v>
      </c>
      <c r="F1293" s="59" t="s">
        <v>42</v>
      </c>
      <c r="G1293" s="60" t="s">
        <v>490</v>
      </c>
      <c r="H1293" s="8">
        <v>308</v>
      </c>
      <c r="I1293" s="350">
        <v>390000</v>
      </c>
      <c r="J1293" s="350">
        <v>390000</v>
      </c>
      <c r="K1293" s="402"/>
      <c r="L1293" s="82"/>
      <c r="N1293" s="213"/>
    </row>
    <row r="1294" spans="1:14" s="10" customFormat="1" ht="22.5" customHeight="1" x14ac:dyDescent="0.25">
      <c r="A1294" s="311">
        <v>26</v>
      </c>
      <c r="B1294" s="147">
        <v>45180</v>
      </c>
      <c r="C1294" s="62" t="s">
        <v>1070</v>
      </c>
      <c r="D1294" s="63" t="s">
        <v>96</v>
      </c>
      <c r="E1294" s="59">
        <v>2</v>
      </c>
      <c r="F1294" s="142" t="s">
        <v>42</v>
      </c>
      <c r="G1294" s="60" t="s">
        <v>490</v>
      </c>
      <c r="H1294" s="8">
        <v>308</v>
      </c>
      <c r="I1294" s="350">
        <v>85000</v>
      </c>
      <c r="J1294" s="350">
        <v>170000</v>
      </c>
      <c r="K1294" s="402"/>
      <c r="L1294" s="266"/>
    </row>
    <row r="1295" spans="1:14" s="10" customFormat="1" ht="22.5" customHeight="1" x14ac:dyDescent="0.25">
      <c r="A1295" s="311">
        <v>27</v>
      </c>
      <c r="B1295" s="147">
        <v>45180</v>
      </c>
      <c r="C1295" s="58" t="s">
        <v>93</v>
      </c>
      <c r="D1295" s="63" t="s">
        <v>60</v>
      </c>
      <c r="E1295" s="59">
        <v>1</v>
      </c>
      <c r="F1295" s="142" t="s">
        <v>39</v>
      </c>
      <c r="G1295" s="60" t="s">
        <v>490</v>
      </c>
      <c r="H1295" s="8">
        <v>308</v>
      </c>
      <c r="I1295" s="350">
        <v>900000</v>
      </c>
      <c r="J1295" s="350">
        <v>900000</v>
      </c>
      <c r="K1295" s="401" t="s">
        <v>1074</v>
      </c>
      <c r="L1295" s="82"/>
    </row>
    <row r="1296" spans="1:14" s="10" customFormat="1" ht="22.5" customHeight="1" x14ac:dyDescent="0.25">
      <c r="A1296" s="311">
        <v>28</v>
      </c>
      <c r="B1296" s="147">
        <v>45180</v>
      </c>
      <c r="C1296" s="58" t="s">
        <v>295</v>
      </c>
      <c r="D1296" s="63" t="s">
        <v>296</v>
      </c>
      <c r="E1296" s="59">
        <v>1</v>
      </c>
      <c r="F1296" s="174" t="s">
        <v>42</v>
      </c>
      <c r="G1296" s="60" t="s">
        <v>490</v>
      </c>
      <c r="H1296" s="8">
        <v>308</v>
      </c>
      <c r="I1296" s="350">
        <v>1200000</v>
      </c>
      <c r="J1296" s="350">
        <v>1200000</v>
      </c>
      <c r="K1296" s="401" t="s">
        <v>1074</v>
      </c>
      <c r="L1296" s="82"/>
    </row>
    <row r="1297" spans="1:12" s="10" customFormat="1" ht="22.5" customHeight="1" x14ac:dyDescent="0.25">
      <c r="A1297" s="311">
        <v>29</v>
      </c>
      <c r="B1297" s="147">
        <v>45180</v>
      </c>
      <c r="C1297" s="58" t="s">
        <v>1069</v>
      </c>
      <c r="D1297" s="63" t="s">
        <v>96</v>
      </c>
      <c r="E1297" s="59">
        <v>1</v>
      </c>
      <c r="F1297" s="59" t="s">
        <v>42</v>
      </c>
      <c r="G1297" s="60" t="s">
        <v>490</v>
      </c>
      <c r="H1297" s="8">
        <v>308</v>
      </c>
      <c r="I1297" s="350">
        <v>390000</v>
      </c>
      <c r="J1297" s="350">
        <v>390000</v>
      </c>
      <c r="K1297" s="401" t="s">
        <v>1074</v>
      </c>
      <c r="L1297" s="82"/>
    </row>
    <row r="1298" spans="1:12" s="10" customFormat="1" ht="22.5" customHeight="1" x14ac:dyDescent="0.25">
      <c r="A1298" s="311">
        <v>30</v>
      </c>
      <c r="B1298" s="147">
        <v>45180</v>
      </c>
      <c r="C1298" s="58" t="s">
        <v>1075</v>
      </c>
      <c r="D1298" s="63" t="s">
        <v>1076</v>
      </c>
      <c r="E1298" s="59">
        <v>2</v>
      </c>
      <c r="F1298" s="59" t="s">
        <v>42</v>
      </c>
      <c r="G1298" s="60" t="s">
        <v>490</v>
      </c>
      <c r="H1298" s="8">
        <v>308</v>
      </c>
      <c r="I1298" s="350">
        <v>25000</v>
      </c>
      <c r="J1298" s="350">
        <v>50000</v>
      </c>
      <c r="K1298" s="401" t="s">
        <v>1074</v>
      </c>
      <c r="L1298" s="82"/>
    </row>
    <row r="1299" spans="1:12" s="10" customFormat="1" ht="22.5" customHeight="1" x14ac:dyDescent="0.25">
      <c r="A1299" s="311">
        <v>31</v>
      </c>
      <c r="B1299" s="147">
        <v>45180</v>
      </c>
      <c r="C1299" s="58" t="s">
        <v>1077</v>
      </c>
      <c r="D1299" s="263" t="s">
        <v>96</v>
      </c>
      <c r="E1299" s="59">
        <v>2</v>
      </c>
      <c r="F1299" s="142" t="s">
        <v>39</v>
      </c>
      <c r="G1299" s="60" t="s">
        <v>490</v>
      </c>
      <c r="H1299" s="8">
        <v>308</v>
      </c>
      <c r="I1299" s="350">
        <v>85000</v>
      </c>
      <c r="J1299" s="350">
        <v>170000</v>
      </c>
      <c r="K1299" s="401" t="s">
        <v>1074</v>
      </c>
      <c r="L1299" s="82"/>
    </row>
    <row r="1300" spans="1:12" s="10" customFormat="1" ht="22.5" customHeight="1" x14ac:dyDescent="0.25">
      <c r="A1300" s="311">
        <v>32</v>
      </c>
      <c r="B1300" s="147">
        <v>45191</v>
      </c>
      <c r="C1300" s="58" t="s">
        <v>1444</v>
      </c>
      <c r="D1300" s="63" t="s">
        <v>1325</v>
      </c>
      <c r="E1300" s="59">
        <v>1</v>
      </c>
      <c r="F1300" s="59" t="s">
        <v>42</v>
      </c>
      <c r="G1300" s="60" t="s">
        <v>490</v>
      </c>
      <c r="H1300" s="8">
        <v>308</v>
      </c>
      <c r="I1300" s="350">
        <v>380000</v>
      </c>
      <c r="J1300" s="350">
        <v>380000</v>
      </c>
      <c r="K1300" s="401" t="s">
        <v>1445</v>
      </c>
      <c r="L1300" s="82"/>
    </row>
    <row r="1301" spans="1:12" s="10" customFormat="1" ht="22.5" customHeight="1" x14ac:dyDescent="0.25">
      <c r="A1301" s="311">
        <v>33</v>
      </c>
      <c r="B1301" s="147">
        <v>45191</v>
      </c>
      <c r="C1301" s="58" t="s">
        <v>1446</v>
      </c>
      <c r="D1301" s="89" t="s">
        <v>96</v>
      </c>
      <c r="E1301" s="59">
        <v>1</v>
      </c>
      <c r="F1301" s="59" t="s">
        <v>42</v>
      </c>
      <c r="G1301" s="60" t="s">
        <v>490</v>
      </c>
      <c r="H1301" s="8">
        <v>308</v>
      </c>
      <c r="I1301" s="350">
        <v>350000</v>
      </c>
      <c r="J1301" s="350">
        <v>350000</v>
      </c>
      <c r="K1301" s="401" t="s">
        <v>1445</v>
      </c>
      <c r="L1301" s="82"/>
    </row>
    <row r="1302" spans="1:12" s="10" customFormat="1" ht="22.5" customHeight="1" x14ac:dyDescent="0.25">
      <c r="A1302" s="311">
        <v>34</v>
      </c>
      <c r="B1302" s="147">
        <v>45191</v>
      </c>
      <c r="C1302" s="58" t="s">
        <v>1447</v>
      </c>
      <c r="D1302" s="63" t="s">
        <v>113</v>
      </c>
      <c r="E1302" s="59">
        <v>1</v>
      </c>
      <c r="F1302" s="59" t="s">
        <v>42</v>
      </c>
      <c r="G1302" s="60" t="s">
        <v>490</v>
      </c>
      <c r="H1302" s="8">
        <v>308</v>
      </c>
      <c r="I1302" s="350">
        <v>183020.13</v>
      </c>
      <c r="J1302" s="350">
        <v>183020.13</v>
      </c>
      <c r="K1302" s="401" t="s">
        <v>1445</v>
      </c>
      <c r="L1302" s="82"/>
    </row>
    <row r="1303" spans="1:12" s="10" customFormat="1" ht="22.5" customHeight="1" x14ac:dyDescent="0.25">
      <c r="A1303" s="311">
        <v>35</v>
      </c>
      <c r="B1303" s="147">
        <v>45191</v>
      </c>
      <c r="C1303" s="58" t="s">
        <v>1448</v>
      </c>
      <c r="D1303" s="63" t="s">
        <v>113</v>
      </c>
      <c r="E1303" s="59">
        <v>1</v>
      </c>
      <c r="F1303" s="59" t="s">
        <v>42</v>
      </c>
      <c r="G1303" s="60" t="s">
        <v>490</v>
      </c>
      <c r="H1303" s="8">
        <v>308</v>
      </c>
      <c r="I1303" s="350">
        <v>189723.42</v>
      </c>
      <c r="J1303" s="350">
        <v>189723.42</v>
      </c>
      <c r="K1303" s="401" t="s">
        <v>1445</v>
      </c>
      <c r="L1303" s="82"/>
    </row>
    <row r="1304" spans="1:12" s="10" customFormat="1" ht="22.5" customHeight="1" x14ac:dyDescent="0.25">
      <c r="A1304" s="311">
        <v>36</v>
      </c>
      <c r="B1304" s="147">
        <v>45191</v>
      </c>
      <c r="C1304" s="58" t="s">
        <v>1449</v>
      </c>
      <c r="D1304" s="63" t="s">
        <v>1325</v>
      </c>
      <c r="E1304" s="59">
        <v>1</v>
      </c>
      <c r="F1304" s="142" t="s">
        <v>42</v>
      </c>
      <c r="G1304" s="60" t="s">
        <v>490</v>
      </c>
      <c r="H1304" s="8">
        <v>308</v>
      </c>
      <c r="I1304" s="350">
        <v>40000</v>
      </c>
      <c r="J1304" s="350">
        <v>40000</v>
      </c>
      <c r="K1304" s="401" t="s">
        <v>1445</v>
      </c>
      <c r="L1304" s="82"/>
    </row>
    <row r="1305" spans="1:12" s="10" customFormat="1" ht="22.5" customHeight="1" x14ac:dyDescent="0.25">
      <c r="A1305" s="311">
        <v>37</v>
      </c>
      <c r="B1305" s="147">
        <v>45191</v>
      </c>
      <c r="C1305" s="58" t="s">
        <v>812</v>
      </c>
      <c r="D1305" s="63" t="s">
        <v>50</v>
      </c>
      <c r="E1305" s="59">
        <v>1</v>
      </c>
      <c r="F1305" s="59" t="s">
        <v>42</v>
      </c>
      <c r="G1305" s="60" t="s">
        <v>490</v>
      </c>
      <c r="H1305" s="8">
        <v>308</v>
      </c>
      <c r="I1305" s="351">
        <v>260000</v>
      </c>
      <c r="J1305" s="350">
        <v>260000</v>
      </c>
      <c r="K1305" s="401" t="s">
        <v>1445</v>
      </c>
      <c r="L1305" s="82"/>
    </row>
    <row r="1306" spans="1:12" s="10" customFormat="1" ht="22.5" customHeight="1" x14ac:dyDescent="0.25">
      <c r="A1306" s="311">
        <v>38</v>
      </c>
      <c r="B1306" s="147">
        <v>45191</v>
      </c>
      <c r="C1306" s="58" t="s">
        <v>1450</v>
      </c>
      <c r="D1306" s="63" t="s">
        <v>1451</v>
      </c>
      <c r="E1306" s="59">
        <v>2</v>
      </c>
      <c r="F1306" s="59" t="s">
        <v>42</v>
      </c>
      <c r="G1306" s="60" t="s">
        <v>490</v>
      </c>
      <c r="H1306" s="8">
        <v>308</v>
      </c>
      <c r="I1306" s="354">
        <v>45000</v>
      </c>
      <c r="J1306" s="350">
        <v>90000</v>
      </c>
      <c r="K1306" s="401" t="s">
        <v>1445</v>
      </c>
      <c r="L1306" s="82"/>
    </row>
    <row r="1307" spans="1:12" s="10" customFormat="1" ht="22.5" customHeight="1" x14ac:dyDescent="0.25">
      <c r="A1307" s="311">
        <v>39</v>
      </c>
      <c r="B1307" s="147">
        <v>45191</v>
      </c>
      <c r="C1307" s="58" t="s">
        <v>614</v>
      </c>
      <c r="D1307" s="63" t="s">
        <v>615</v>
      </c>
      <c r="E1307" s="59">
        <v>1</v>
      </c>
      <c r="F1307" s="59" t="s">
        <v>616</v>
      </c>
      <c r="G1307" s="60" t="s">
        <v>490</v>
      </c>
      <c r="H1307" s="8">
        <v>308</v>
      </c>
      <c r="I1307" s="350">
        <v>10000</v>
      </c>
      <c r="J1307" s="350">
        <v>10000</v>
      </c>
      <c r="K1307" s="401" t="s">
        <v>1445</v>
      </c>
      <c r="L1307" s="82"/>
    </row>
    <row r="1308" spans="1:12" s="10" customFormat="1" ht="22.5" customHeight="1" x14ac:dyDescent="0.25">
      <c r="A1308" s="524"/>
      <c r="B1308" s="539"/>
      <c r="C1308" s="387"/>
      <c r="D1308" s="387"/>
      <c r="E1308" s="381"/>
      <c r="F1308" s="395"/>
      <c r="G1308" s="391"/>
      <c r="H1308" s="393"/>
      <c r="I1308" s="554"/>
      <c r="J1308" s="563"/>
      <c r="K1308" s="385">
        <f>SUM(J1269:J1307)</f>
        <v>9385593.5500000007</v>
      </c>
      <c r="L1308" s="82"/>
    </row>
    <row r="1309" spans="1:12" s="10" customFormat="1" ht="22.5" customHeight="1" x14ac:dyDescent="0.25">
      <c r="A1309" s="311">
        <v>1</v>
      </c>
      <c r="B1309" s="519">
        <v>45176</v>
      </c>
      <c r="C1309" s="436" t="s">
        <v>2123</v>
      </c>
      <c r="D1309" s="437"/>
      <c r="E1309" s="438">
        <v>1</v>
      </c>
      <c r="F1309" s="438" t="s">
        <v>2173</v>
      </c>
      <c r="G1309" s="582" t="s">
        <v>26</v>
      </c>
      <c r="H1309" s="442">
        <v>309</v>
      </c>
      <c r="I1309" s="521">
        <f>J1309/E1309</f>
        <v>80000</v>
      </c>
      <c r="J1309" s="475">
        <v>80000</v>
      </c>
      <c r="K1309" s="522" t="s">
        <v>508</v>
      </c>
      <c r="L1309" s="82"/>
    </row>
    <row r="1310" spans="1:12" ht="22.5" customHeight="1" x14ac:dyDescent="0.25">
      <c r="A1310" s="311">
        <v>2</v>
      </c>
      <c r="B1310" s="519">
        <v>45177</v>
      </c>
      <c r="C1310" s="436" t="s">
        <v>2123</v>
      </c>
      <c r="D1310" s="437"/>
      <c r="E1310" s="438">
        <v>1</v>
      </c>
      <c r="F1310" s="438" t="s">
        <v>2173</v>
      </c>
      <c r="G1310" s="582" t="s">
        <v>26</v>
      </c>
      <c r="H1310" s="442">
        <v>309</v>
      </c>
      <c r="I1310" s="521">
        <f>J1310/E1310</f>
        <v>80000</v>
      </c>
      <c r="J1310" s="475">
        <v>80000</v>
      </c>
      <c r="K1310" s="522" t="s">
        <v>508</v>
      </c>
    </row>
    <row r="1311" spans="1:12" ht="22.5" customHeight="1" x14ac:dyDescent="0.25">
      <c r="A1311" s="311">
        <v>3</v>
      </c>
      <c r="B1311" s="519">
        <v>45178</v>
      </c>
      <c r="C1311" s="436" t="s">
        <v>2124</v>
      </c>
      <c r="D1311" s="437"/>
      <c r="E1311" s="438">
        <v>1</v>
      </c>
      <c r="F1311" s="438" t="s">
        <v>2173</v>
      </c>
      <c r="G1311" s="582" t="s">
        <v>26</v>
      </c>
      <c r="H1311" s="442">
        <v>309</v>
      </c>
      <c r="I1311" s="521">
        <f>J1311/E1311</f>
        <v>80000</v>
      </c>
      <c r="J1311" s="475">
        <v>80000</v>
      </c>
      <c r="K1311" s="522" t="s">
        <v>508</v>
      </c>
    </row>
    <row r="1312" spans="1:12" ht="22.5" customHeight="1" x14ac:dyDescent="0.25">
      <c r="A1312" s="311">
        <v>4</v>
      </c>
      <c r="B1312" s="519">
        <v>45178</v>
      </c>
      <c r="C1312" s="436" t="s">
        <v>2124</v>
      </c>
      <c r="D1312" s="437"/>
      <c r="E1312" s="438">
        <v>1</v>
      </c>
      <c r="F1312" s="438" t="s">
        <v>2173</v>
      </c>
      <c r="G1312" s="582" t="s">
        <v>26</v>
      </c>
      <c r="H1312" s="442">
        <v>309</v>
      </c>
      <c r="I1312" s="521">
        <f>J1312/E1312</f>
        <v>80000</v>
      </c>
      <c r="J1312" s="475">
        <v>80000</v>
      </c>
      <c r="K1312" s="522" t="s">
        <v>508</v>
      </c>
    </row>
    <row r="1313" spans="1:12" s="10" customFormat="1" ht="22.5" customHeight="1" x14ac:dyDescent="0.25">
      <c r="A1313" s="311">
        <v>5</v>
      </c>
      <c r="B1313" s="147">
        <v>45184</v>
      </c>
      <c r="C1313" s="58" t="s">
        <v>56</v>
      </c>
      <c r="D1313" s="63" t="s">
        <v>28</v>
      </c>
      <c r="E1313" s="59">
        <v>0.3</v>
      </c>
      <c r="F1313" s="142" t="s">
        <v>41</v>
      </c>
      <c r="G1313" s="109" t="s">
        <v>26</v>
      </c>
      <c r="H1313" s="8">
        <v>309</v>
      </c>
      <c r="I1313" s="350">
        <v>86250</v>
      </c>
      <c r="J1313" s="350">
        <v>25875</v>
      </c>
      <c r="K1313" s="401" t="s">
        <v>1216</v>
      </c>
      <c r="L1313" s="82"/>
    </row>
    <row r="1314" spans="1:12" ht="22.5" customHeight="1" x14ac:dyDescent="0.25">
      <c r="A1314" s="311">
        <v>6</v>
      </c>
      <c r="B1314" s="147">
        <v>45184</v>
      </c>
      <c r="C1314" s="57" t="s">
        <v>543</v>
      </c>
      <c r="D1314" s="63" t="s">
        <v>96</v>
      </c>
      <c r="E1314" s="59">
        <v>4</v>
      </c>
      <c r="F1314" s="142" t="s">
        <v>42</v>
      </c>
      <c r="G1314" s="109" t="s">
        <v>26</v>
      </c>
      <c r="H1314" s="8">
        <v>309</v>
      </c>
      <c r="I1314" s="351">
        <v>3500</v>
      </c>
      <c r="J1314" s="350">
        <v>14000</v>
      </c>
      <c r="K1314" s="401" t="s">
        <v>1216</v>
      </c>
    </row>
    <row r="1315" spans="1:12" s="10" customFormat="1" ht="22.5" customHeight="1" x14ac:dyDescent="0.25">
      <c r="A1315" s="311">
        <v>7</v>
      </c>
      <c r="B1315" s="147">
        <v>45184</v>
      </c>
      <c r="C1315" s="58" t="s">
        <v>520</v>
      </c>
      <c r="D1315" s="63" t="s">
        <v>96</v>
      </c>
      <c r="E1315" s="59">
        <v>4</v>
      </c>
      <c r="F1315" s="59" t="s">
        <v>42</v>
      </c>
      <c r="G1315" s="109" t="s">
        <v>26</v>
      </c>
      <c r="H1315" s="8">
        <v>309</v>
      </c>
      <c r="I1315" s="350">
        <v>10000</v>
      </c>
      <c r="J1315" s="350">
        <v>40000</v>
      </c>
      <c r="K1315" s="401" t="s">
        <v>1216</v>
      </c>
      <c r="L1315" s="82"/>
    </row>
    <row r="1316" spans="1:12" s="10" customFormat="1" ht="22.5" customHeight="1" x14ac:dyDescent="0.25">
      <c r="A1316" s="311">
        <v>8</v>
      </c>
      <c r="B1316" s="147">
        <v>45184</v>
      </c>
      <c r="C1316" s="58" t="s">
        <v>1217</v>
      </c>
      <c r="D1316" s="63" t="s">
        <v>97</v>
      </c>
      <c r="E1316" s="59">
        <v>1</v>
      </c>
      <c r="F1316" s="59" t="s">
        <v>43</v>
      </c>
      <c r="G1316" s="109" t="s">
        <v>26</v>
      </c>
      <c r="H1316" s="8">
        <v>309</v>
      </c>
      <c r="I1316" s="350">
        <v>475000</v>
      </c>
      <c r="J1316" s="350">
        <v>475000</v>
      </c>
      <c r="K1316" s="401" t="s">
        <v>1216</v>
      </c>
      <c r="L1316" s="82"/>
    </row>
    <row r="1317" spans="1:12" s="10" customFormat="1" ht="22.5" customHeight="1" x14ac:dyDescent="0.25">
      <c r="A1317" s="311">
        <v>9</v>
      </c>
      <c r="B1317" s="147">
        <v>45184</v>
      </c>
      <c r="C1317" s="58" t="s">
        <v>673</v>
      </c>
      <c r="D1317" s="63" t="s">
        <v>113</v>
      </c>
      <c r="E1317" s="59">
        <v>2</v>
      </c>
      <c r="F1317" s="59" t="s">
        <v>42</v>
      </c>
      <c r="G1317" s="109" t="s">
        <v>26</v>
      </c>
      <c r="H1317" s="8">
        <v>309</v>
      </c>
      <c r="I1317" s="350">
        <v>41125</v>
      </c>
      <c r="J1317" s="350">
        <v>82250</v>
      </c>
      <c r="K1317" s="401" t="s">
        <v>1216</v>
      </c>
      <c r="L1317" s="82"/>
    </row>
    <row r="1318" spans="1:12" s="10" customFormat="1" ht="22.5" customHeight="1" x14ac:dyDescent="0.25">
      <c r="A1318" s="311">
        <v>10</v>
      </c>
      <c r="B1318" s="147">
        <v>45190</v>
      </c>
      <c r="C1318" s="58" t="s">
        <v>1439</v>
      </c>
      <c r="D1318" s="63" t="s">
        <v>196</v>
      </c>
      <c r="E1318" s="59">
        <v>1</v>
      </c>
      <c r="F1318" s="59" t="s">
        <v>42</v>
      </c>
      <c r="G1318" s="109" t="s">
        <v>26</v>
      </c>
      <c r="H1318" s="8">
        <v>309</v>
      </c>
      <c r="I1318" s="350">
        <v>974500</v>
      </c>
      <c r="J1318" s="350">
        <v>974500</v>
      </c>
      <c r="K1318" s="402" t="s">
        <v>1216</v>
      </c>
      <c r="L1318" s="82"/>
    </row>
    <row r="1319" spans="1:12" s="10" customFormat="1" ht="22.5" customHeight="1" x14ac:dyDescent="0.25">
      <c r="A1319" s="311">
        <v>11</v>
      </c>
      <c r="B1319" s="147">
        <v>45198</v>
      </c>
      <c r="C1319" s="58" t="s">
        <v>337</v>
      </c>
      <c r="D1319" s="63" t="s">
        <v>338</v>
      </c>
      <c r="E1319" s="59">
        <v>1</v>
      </c>
      <c r="F1319" s="142" t="s">
        <v>42</v>
      </c>
      <c r="G1319" s="109" t="s">
        <v>26</v>
      </c>
      <c r="H1319" s="8">
        <v>309</v>
      </c>
      <c r="I1319" s="350">
        <v>780000</v>
      </c>
      <c r="J1319" s="350">
        <v>780000</v>
      </c>
      <c r="K1319" s="402" t="s">
        <v>1656</v>
      </c>
      <c r="L1319" s="82"/>
    </row>
    <row r="1320" spans="1:12" s="10" customFormat="1" ht="22.5" customHeight="1" x14ac:dyDescent="0.25">
      <c r="A1320" s="311">
        <v>12</v>
      </c>
      <c r="B1320" s="147">
        <v>45198</v>
      </c>
      <c r="C1320" s="58" t="s">
        <v>1657</v>
      </c>
      <c r="D1320" s="63" t="s">
        <v>50</v>
      </c>
      <c r="E1320" s="59">
        <v>2</v>
      </c>
      <c r="F1320" s="59" t="s">
        <v>42</v>
      </c>
      <c r="G1320" s="109" t="s">
        <v>26</v>
      </c>
      <c r="H1320" s="8">
        <v>309</v>
      </c>
      <c r="I1320" s="350">
        <v>60000</v>
      </c>
      <c r="J1320" s="350">
        <v>120000</v>
      </c>
      <c r="K1320" s="402" t="s">
        <v>1656</v>
      </c>
      <c r="L1320" s="82"/>
    </row>
    <row r="1321" spans="1:12" s="10" customFormat="1" ht="22.5" customHeight="1" x14ac:dyDescent="0.25">
      <c r="A1321" s="378"/>
      <c r="B1321" s="539"/>
      <c r="C1321" s="387"/>
      <c r="D1321" s="387"/>
      <c r="E1321" s="381"/>
      <c r="F1321" s="395"/>
      <c r="G1321" s="391"/>
      <c r="H1321" s="393"/>
      <c r="I1321" s="554"/>
      <c r="J1321" s="563"/>
      <c r="K1321" s="385">
        <f>SUM(J1309:J1320)</f>
        <v>2831625</v>
      </c>
      <c r="L1321" s="82"/>
    </row>
    <row r="1322" spans="1:12" s="10" customFormat="1" ht="22.5" customHeight="1" x14ac:dyDescent="0.25">
      <c r="A1322" s="311">
        <v>1</v>
      </c>
      <c r="B1322" s="519">
        <v>45176</v>
      </c>
      <c r="C1322" s="436" t="s">
        <v>2123</v>
      </c>
      <c r="D1322" s="437"/>
      <c r="E1322" s="438">
        <v>1</v>
      </c>
      <c r="F1322" s="438" t="s">
        <v>2173</v>
      </c>
      <c r="G1322" s="582" t="s">
        <v>454</v>
      </c>
      <c r="H1322" s="442">
        <v>310</v>
      </c>
      <c r="I1322" s="521">
        <f t="shared" ref="I1322:I1327" si="20">J1322/E1322</f>
        <v>80000</v>
      </c>
      <c r="J1322" s="475">
        <v>80000</v>
      </c>
      <c r="K1322" s="522" t="s">
        <v>508</v>
      </c>
      <c r="L1322" s="82"/>
    </row>
    <row r="1323" spans="1:12" s="10" customFormat="1" ht="22.5" customHeight="1" x14ac:dyDescent="0.25">
      <c r="A1323" s="311">
        <v>2</v>
      </c>
      <c r="B1323" s="519">
        <v>45176</v>
      </c>
      <c r="C1323" s="436" t="s">
        <v>2123</v>
      </c>
      <c r="D1323" s="437"/>
      <c r="E1323" s="438">
        <v>1</v>
      </c>
      <c r="F1323" s="438" t="s">
        <v>2173</v>
      </c>
      <c r="G1323" s="582" t="s">
        <v>454</v>
      </c>
      <c r="H1323" s="442">
        <v>310</v>
      </c>
      <c r="I1323" s="521">
        <f t="shared" si="20"/>
        <v>80000</v>
      </c>
      <c r="J1323" s="475">
        <v>80000</v>
      </c>
      <c r="K1323" s="522" t="s">
        <v>508</v>
      </c>
      <c r="L1323" s="82"/>
    </row>
    <row r="1324" spans="1:12" ht="22.5" customHeight="1" x14ac:dyDescent="0.25">
      <c r="A1324" s="311">
        <v>3</v>
      </c>
      <c r="B1324" s="519">
        <v>45177</v>
      </c>
      <c r="C1324" s="436" t="s">
        <v>2123</v>
      </c>
      <c r="D1324" s="437"/>
      <c r="E1324" s="438">
        <v>1</v>
      </c>
      <c r="F1324" s="438" t="s">
        <v>2173</v>
      </c>
      <c r="G1324" s="582" t="s">
        <v>454</v>
      </c>
      <c r="H1324" s="442">
        <v>310</v>
      </c>
      <c r="I1324" s="521">
        <f t="shared" si="20"/>
        <v>80000</v>
      </c>
      <c r="J1324" s="475">
        <v>80000</v>
      </c>
      <c r="K1324" s="522" t="s">
        <v>508</v>
      </c>
    </row>
    <row r="1325" spans="1:12" ht="22.5" customHeight="1" x14ac:dyDescent="0.25">
      <c r="A1325" s="311">
        <v>4</v>
      </c>
      <c r="B1325" s="519">
        <v>45178</v>
      </c>
      <c r="C1325" s="436" t="s">
        <v>2124</v>
      </c>
      <c r="D1325" s="437"/>
      <c r="E1325" s="438">
        <v>1</v>
      </c>
      <c r="F1325" s="438" t="s">
        <v>2173</v>
      </c>
      <c r="G1325" s="582" t="s">
        <v>454</v>
      </c>
      <c r="H1325" s="442">
        <v>310</v>
      </c>
      <c r="I1325" s="521">
        <f t="shared" si="20"/>
        <v>80000</v>
      </c>
      <c r="J1325" s="475">
        <v>80000</v>
      </c>
      <c r="K1325" s="522" t="s">
        <v>508</v>
      </c>
    </row>
    <row r="1326" spans="1:12" ht="22.5" customHeight="1" x14ac:dyDescent="0.25">
      <c r="A1326" s="311">
        <v>5</v>
      </c>
      <c r="B1326" s="519">
        <v>45178</v>
      </c>
      <c r="C1326" s="436" t="s">
        <v>2124</v>
      </c>
      <c r="D1326" s="437"/>
      <c r="E1326" s="438">
        <v>1</v>
      </c>
      <c r="F1326" s="438" t="s">
        <v>2173</v>
      </c>
      <c r="G1326" s="582" t="s">
        <v>454</v>
      </c>
      <c r="H1326" s="442">
        <v>310</v>
      </c>
      <c r="I1326" s="521">
        <f t="shared" si="20"/>
        <v>80000</v>
      </c>
      <c r="J1326" s="475">
        <v>80000</v>
      </c>
      <c r="K1326" s="522" t="s">
        <v>508</v>
      </c>
    </row>
    <row r="1327" spans="1:12" ht="22.5" customHeight="1" x14ac:dyDescent="0.25">
      <c r="A1327" s="311">
        <v>6</v>
      </c>
      <c r="B1327" s="519">
        <v>45178</v>
      </c>
      <c r="C1327" s="436" t="s">
        <v>2125</v>
      </c>
      <c r="D1327" s="437"/>
      <c r="E1327" s="438">
        <v>1</v>
      </c>
      <c r="F1327" s="438" t="s">
        <v>2173</v>
      </c>
      <c r="G1327" s="582" t="s">
        <v>454</v>
      </c>
      <c r="H1327" s="442">
        <v>310</v>
      </c>
      <c r="I1327" s="521">
        <f t="shared" si="20"/>
        <v>80000</v>
      </c>
      <c r="J1327" s="475">
        <v>80000</v>
      </c>
      <c r="K1327" s="522" t="s">
        <v>508</v>
      </c>
    </row>
    <row r="1328" spans="1:12" ht="22.5" customHeight="1" x14ac:dyDescent="0.25">
      <c r="A1328" s="311">
        <v>7</v>
      </c>
      <c r="B1328" s="147">
        <v>45190</v>
      </c>
      <c r="C1328" s="58" t="s">
        <v>645</v>
      </c>
      <c r="D1328" s="63" t="s">
        <v>137</v>
      </c>
      <c r="E1328" s="59">
        <v>1</v>
      </c>
      <c r="F1328" s="59" t="s">
        <v>42</v>
      </c>
      <c r="G1328" s="109" t="s">
        <v>454</v>
      </c>
      <c r="H1328" s="8">
        <v>310</v>
      </c>
      <c r="I1328" s="350">
        <v>120000</v>
      </c>
      <c r="J1328" s="350">
        <v>120000</v>
      </c>
      <c r="K1328" s="401" t="s">
        <v>1430</v>
      </c>
    </row>
    <row r="1329" spans="1:12" ht="22.5" customHeight="1" x14ac:dyDescent="0.25">
      <c r="A1329" s="311">
        <v>8</v>
      </c>
      <c r="B1329" s="147">
        <v>45190</v>
      </c>
      <c r="C1329" s="58" t="s">
        <v>472</v>
      </c>
      <c r="D1329" s="63" t="s">
        <v>24</v>
      </c>
      <c r="E1329" s="59">
        <v>10</v>
      </c>
      <c r="F1329" s="59" t="s">
        <v>39</v>
      </c>
      <c r="G1329" s="109" t="s">
        <v>454</v>
      </c>
      <c r="H1329" s="8">
        <v>310</v>
      </c>
      <c r="I1329" s="350">
        <v>950</v>
      </c>
      <c r="J1329" s="350">
        <v>9500</v>
      </c>
      <c r="K1329" s="401" t="s">
        <v>1431</v>
      </c>
    </row>
    <row r="1330" spans="1:12" s="10" customFormat="1" ht="22.5" customHeight="1" x14ac:dyDescent="0.25">
      <c r="A1330" s="311">
        <v>9</v>
      </c>
      <c r="B1330" s="147">
        <v>45190</v>
      </c>
      <c r="C1330" s="58" t="s">
        <v>1188</v>
      </c>
      <c r="D1330" s="89" t="s">
        <v>50</v>
      </c>
      <c r="E1330" s="59">
        <v>4</v>
      </c>
      <c r="F1330" s="59" t="s">
        <v>42</v>
      </c>
      <c r="G1330" s="109" t="s">
        <v>454</v>
      </c>
      <c r="H1330" s="8">
        <v>310</v>
      </c>
      <c r="I1330" s="350">
        <v>7500</v>
      </c>
      <c r="J1330" s="350">
        <v>30000</v>
      </c>
      <c r="K1330" s="401" t="s">
        <v>1431</v>
      </c>
      <c r="L1330" s="82"/>
    </row>
    <row r="1331" spans="1:12" s="10" customFormat="1" ht="22.5" customHeight="1" x14ac:dyDescent="0.25">
      <c r="A1331" s="311">
        <v>10</v>
      </c>
      <c r="B1331" s="147">
        <v>45190</v>
      </c>
      <c r="C1331" s="58" t="s">
        <v>633</v>
      </c>
      <c r="D1331" s="63" t="s">
        <v>96</v>
      </c>
      <c r="E1331" s="59">
        <v>1</v>
      </c>
      <c r="F1331" s="59" t="s">
        <v>43</v>
      </c>
      <c r="G1331" s="109" t="s">
        <v>454</v>
      </c>
      <c r="H1331" s="8">
        <v>310</v>
      </c>
      <c r="I1331" s="350">
        <v>30000</v>
      </c>
      <c r="J1331" s="350">
        <v>30000</v>
      </c>
      <c r="K1331" s="401" t="s">
        <v>1431</v>
      </c>
      <c r="L1331" s="82"/>
    </row>
    <row r="1332" spans="1:12" s="10" customFormat="1" ht="22.5" customHeight="1" x14ac:dyDescent="0.25">
      <c r="A1332" s="311">
        <v>11</v>
      </c>
      <c r="B1332" s="147">
        <v>45190</v>
      </c>
      <c r="C1332" s="58" t="s">
        <v>582</v>
      </c>
      <c r="D1332" s="63" t="s">
        <v>476</v>
      </c>
      <c r="E1332" s="59">
        <v>0.5</v>
      </c>
      <c r="F1332" s="59" t="s">
        <v>45</v>
      </c>
      <c r="G1332" s="109" t="s">
        <v>454</v>
      </c>
      <c r="H1332" s="8">
        <v>310</v>
      </c>
      <c r="I1332" s="354">
        <v>121000</v>
      </c>
      <c r="J1332" s="350">
        <v>60500</v>
      </c>
      <c r="K1332" s="401" t="s">
        <v>1431</v>
      </c>
      <c r="L1332" s="82"/>
    </row>
    <row r="1333" spans="1:12" s="10" customFormat="1" ht="22.5" customHeight="1" x14ac:dyDescent="0.25">
      <c r="A1333" s="311">
        <v>12</v>
      </c>
      <c r="B1333" s="147">
        <v>45190</v>
      </c>
      <c r="C1333" s="58" t="s">
        <v>40</v>
      </c>
      <c r="D1333" s="63" t="s">
        <v>75</v>
      </c>
      <c r="E1333" s="59">
        <v>1</v>
      </c>
      <c r="F1333" s="59" t="s">
        <v>42</v>
      </c>
      <c r="G1333" s="109" t="s">
        <v>454</v>
      </c>
      <c r="H1333" s="8">
        <v>310</v>
      </c>
      <c r="I1333" s="350">
        <v>188000</v>
      </c>
      <c r="J1333" s="350">
        <v>188000</v>
      </c>
      <c r="K1333" s="401" t="s">
        <v>1431</v>
      </c>
      <c r="L1333" s="82"/>
    </row>
    <row r="1334" spans="1:12" s="10" customFormat="1" ht="22.5" customHeight="1" x14ac:dyDescent="0.25">
      <c r="A1334" s="311">
        <v>13</v>
      </c>
      <c r="B1334" s="147">
        <v>45190</v>
      </c>
      <c r="C1334" s="58" t="s">
        <v>92</v>
      </c>
      <c r="D1334" s="63" t="s">
        <v>99</v>
      </c>
      <c r="E1334" s="59">
        <v>1</v>
      </c>
      <c r="F1334" s="59" t="s">
        <v>42</v>
      </c>
      <c r="G1334" s="109" t="s">
        <v>454</v>
      </c>
      <c r="H1334" s="8">
        <v>310</v>
      </c>
      <c r="I1334" s="350">
        <v>186000</v>
      </c>
      <c r="J1334" s="350">
        <v>186000</v>
      </c>
      <c r="K1334" s="401" t="s">
        <v>1431</v>
      </c>
      <c r="L1334" s="82"/>
    </row>
    <row r="1335" spans="1:12" s="10" customFormat="1" ht="22.5" customHeight="1" x14ac:dyDescent="0.25">
      <c r="A1335" s="311">
        <v>14</v>
      </c>
      <c r="B1335" s="147">
        <v>45190</v>
      </c>
      <c r="C1335" s="58" t="s">
        <v>586</v>
      </c>
      <c r="D1335" s="63" t="s">
        <v>27</v>
      </c>
      <c r="E1335" s="59">
        <v>1</v>
      </c>
      <c r="F1335" s="59" t="s">
        <v>42</v>
      </c>
      <c r="G1335" s="109" t="s">
        <v>454</v>
      </c>
      <c r="H1335" s="8">
        <v>310</v>
      </c>
      <c r="I1335" s="350">
        <v>43500</v>
      </c>
      <c r="J1335" s="350">
        <v>43500</v>
      </c>
      <c r="K1335" s="401" t="s">
        <v>1431</v>
      </c>
      <c r="L1335" s="82"/>
    </row>
    <row r="1336" spans="1:12" s="10" customFormat="1" ht="22.5" customHeight="1" x14ac:dyDescent="0.25">
      <c r="A1336" s="311">
        <v>15</v>
      </c>
      <c r="B1336" s="147">
        <v>45190</v>
      </c>
      <c r="C1336" s="58" t="s">
        <v>676</v>
      </c>
      <c r="D1336" s="63" t="s">
        <v>149</v>
      </c>
      <c r="E1336" s="59">
        <v>1</v>
      </c>
      <c r="F1336" s="59" t="s">
        <v>42</v>
      </c>
      <c r="G1336" s="109" t="s">
        <v>454</v>
      </c>
      <c r="H1336" s="8">
        <v>310</v>
      </c>
      <c r="I1336" s="350">
        <v>31500</v>
      </c>
      <c r="J1336" s="350">
        <v>31500</v>
      </c>
      <c r="K1336" s="401" t="s">
        <v>1431</v>
      </c>
      <c r="L1336" s="82"/>
    </row>
    <row r="1337" spans="1:12" s="10" customFormat="1" ht="22.5" customHeight="1" x14ac:dyDescent="0.25">
      <c r="A1337" s="311">
        <v>16</v>
      </c>
      <c r="B1337" s="147">
        <v>45190</v>
      </c>
      <c r="C1337" s="58" t="s">
        <v>170</v>
      </c>
      <c r="D1337" s="63" t="s">
        <v>73</v>
      </c>
      <c r="E1337" s="8">
        <v>1</v>
      </c>
      <c r="F1337" s="59" t="s">
        <v>42</v>
      </c>
      <c r="G1337" s="109" t="s">
        <v>454</v>
      </c>
      <c r="H1337" s="8">
        <v>310</v>
      </c>
      <c r="I1337" s="351">
        <v>12500</v>
      </c>
      <c r="J1337" s="350">
        <v>12500</v>
      </c>
      <c r="K1337" s="401" t="s">
        <v>1431</v>
      </c>
      <c r="L1337" s="82"/>
    </row>
    <row r="1338" spans="1:12" s="10" customFormat="1" ht="22.5" customHeight="1" x14ac:dyDescent="0.25">
      <c r="A1338" s="311">
        <v>17</v>
      </c>
      <c r="B1338" s="147">
        <v>45195</v>
      </c>
      <c r="C1338" s="62" t="s">
        <v>550</v>
      </c>
      <c r="D1338" s="63" t="s">
        <v>1325</v>
      </c>
      <c r="E1338" s="59">
        <v>2</v>
      </c>
      <c r="F1338" s="59" t="s">
        <v>42</v>
      </c>
      <c r="G1338" s="109" t="s">
        <v>454</v>
      </c>
      <c r="H1338" s="8">
        <v>310</v>
      </c>
      <c r="I1338" s="350">
        <v>7500</v>
      </c>
      <c r="J1338" s="350">
        <v>15000</v>
      </c>
      <c r="K1338" s="401"/>
      <c r="L1338" s="82"/>
    </row>
    <row r="1339" spans="1:12" s="10" customFormat="1" ht="22.5" customHeight="1" x14ac:dyDescent="0.25">
      <c r="A1339" s="311">
        <v>18</v>
      </c>
      <c r="B1339" s="147">
        <v>45195</v>
      </c>
      <c r="C1339" s="58" t="s">
        <v>1186</v>
      </c>
      <c r="D1339" s="63" t="s">
        <v>1187</v>
      </c>
      <c r="E1339" s="59">
        <v>0.5</v>
      </c>
      <c r="F1339" s="59" t="s">
        <v>45</v>
      </c>
      <c r="G1339" s="109" t="s">
        <v>454</v>
      </c>
      <c r="H1339" s="8">
        <v>310</v>
      </c>
      <c r="I1339" s="350">
        <v>91000</v>
      </c>
      <c r="J1339" s="350">
        <v>45500</v>
      </c>
      <c r="K1339" s="401"/>
      <c r="L1339" s="82"/>
    </row>
    <row r="1340" spans="1:12" s="10" customFormat="1" ht="22.5" customHeight="1" x14ac:dyDescent="0.25">
      <c r="A1340" s="311">
        <v>19</v>
      </c>
      <c r="B1340" s="147">
        <v>45199</v>
      </c>
      <c r="C1340" s="58" t="s">
        <v>1669</v>
      </c>
      <c r="D1340" s="63" t="s">
        <v>196</v>
      </c>
      <c r="E1340" s="59">
        <v>1</v>
      </c>
      <c r="F1340" s="59" t="s">
        <v>42</v>
      </c>
      <c r="G1340" s="109" t="s">
        <v>454</v>
      </c>
      <c r="H1340" s="8">
        <v>310</v>
      </c>
      <c r="I1340" s="354">
        <v>632000</v>
      </c>
      <c r="J1340" s="350">
        <v>632000</v>
      </c>
      <c r="K1340" s="401" t="s">
        <v>1431</v>
      </c>
      <c r="L1340" s="82"/>
    </row>
    <row r="1341" spans="1:12" s="10" customFormat="1" ht="22.5" customHeight="1" x14ac:dyDescent="0.25">
      <c r="A1341" s="378"/>
      <c r="B1341" s="539"/>
      <c r="C1341" s="387"/>
      <c r="D1341" s="387"/>
      <c r="E1341" s="381"/>
      <c r="F1341" s="395"/>
      <c r="G1341" s="391"/>
      <c r="H1341" s="393"/>
      <c r="I1341" s="554"/>
      <c r="J1341" s="563"/>
      <c r="K1341" s="385">
        <f>SUM(J1322:J1340)</f>
        <v>1884000</v>
      </c>
      <c r="L1341" s="82"/>
    </row>
    <row r="1342" spans="1:12" s="10" customFormat="1" ht="22.5" customHeight="1" x14ac:dyDescent="0.25">
      <c r="A1342" s="311">
        <v>1</v>
      </c>
      <c r="B1342" s="147">
        <v>45171</v>
      </c>
      <c r="C1342" s="58" t="s">
        <v>783</v>
      </c>
      <c r="D1342" s="63" t="s">
        <v>50</v>
      </c>
      <c r="E1342" s="59">
        <v>2</v>
      </c>
      <c r="F1342" s="59" t="s">
        <v>42</v>
      </c>
      <c r="G1342" s="109" t="s">
        <v>530</v>
      </c>
      <c r="H1342" s="8">
        <v>311</v>
      </c>
      <c r="I1342" s="350">
        <v>57500</v>
      </c>
      <c r="J1342" s="350">
        <v>115000</v>
      </c>
      <c r="K1342" s="402"/>
      <c r="L1342" s="82"/>
    </row>
    <row r="1343" spans="1:12" s="10" customFormat="1" ht="22.5" customHeight="1" x14ac:dyDescent="0.25">
      <c r="A1343" s="311">
        <v>2</v>
      </c>
      <c r="B1343" s="538">
        <v>45174</v>
      </c>
      <c r="C1343" s="445" t="s">
        <v>1945</v>
      </c>
      <c r="D1343" s="446"/>
      <c r="E1343" s="442">
        <v>1</v>
      </c>
      <c r="F1343" s="442" t="s">
        <v>44</v>
      </c>
      <c r="G1343" s="442" t="s">
        <v>1946</v>
      </c>
      <c r="H1343" s="440">
        <v>311</v>
      </c>
      <c r="I1343" s="443">
        <v>25000</v>
      </c>
      <c r="J1343" s="555">
        <f>E1343*I1343</f>
        <v>25000</v>
      </c>
      <c r="K1343" s="517" t="s">
        <v>1882</v>
      </c>
      <c r="L1343" s="82"/>
    </row>
    <row r="1344" spans="1:12" ht="22.5" customHeight="1" x14ac:dyDescent="0.25">
      <c r="A1344" s="311">
        <v>3</v>
      </c>
      <c r="B1344" s="519">
        <v>45175</v>
      </c>
      <c r="C1344" s="436" t="s">
        <v>2122</v>
      </c>
      <c r="D1344" s="437"/>
      <c r="E1344" s="438">
        <v>1</v>
      </c>
      <c r="F1344" s="438" t="s">
        <v>2173</v>
      </c>
      <c r="G1344" s="442" t="s">
        <v>1946</v>
      </c>
      <c r="H1344" s="440">
        <v>311</v>
      </c>
      <c r="I1344" s="521">
        <f>J1344/E1344</f>
        <v>80000</v>
      </c>
      <c r="J1344" s="475">
        <v>80000</v>
      </c>
      <c r="K1344" s="522" t="s">
        <v>508</v>
      </c>
    </row>
    <row r="1345" spans="1:12" ht="22.5" customHeight="1" x14ac:dyDescent="0.25">
      <c r="A1345" s="311">
        <v>4</v>
      </c>
      <c r="B1345" s="519">
        <v>45175</v>
      </c>
      <c r="C1345" s="436" t="s">
        <v>2122</v>
      </c>
      <c r="D1345" s="437"/>
      <c r="E1345" s="438">
        <v>1</v>
      </c>
      <c r="F1345" s="438" t="s">
        <v>2173</v>
      </c>
      <c r="G1345" s="442" t="s">
        <v>1946</v>
      </c>
      <c r="H1345" s="440">
        <v>311</v>
      </c>
      <c r="I1345" s="521">
        <f>J1345/E1345</f>
        <v>80000</v>
      </c>
      <c r="J1345" s="475">
        <v>80000</v>
      </c>
      <c r="K1345" s="522" t="s">
        <v>508</v>
      </c>
    </row>
    <row r="1346" spans="1:12" ht="22.5" customHeight="1" x14ac:dyDescent="0.25">
      <c r="A1346" s="311">
        <v>5</v>
      </c>
      <c r="B1346" s="519">
        <v>45178</v>
      </c>
      <c r="C1346" s="436" t="s">
        <v>2124</v>
      </c>
      <c r="D1346" s="437"/>
      <c r="E1346" s="438">
        <v>1</v>
      </c>
      <c r="F1346" s="438" t="s">
        <v>2173</v>
      </c>
      <c r="G1346" s="442" t="s">
        <v>1946</v>
      </c>
      <c r="H1346" s="440">
        <v>311</v>
      </c>
      <c r="I1346" s="521">
        <f>J1346/E1346</f>
        <v>80000</v>
      </c>
      <c r="J1346" s="475">
        <v>80000</v>
      </c>
      <c r="K1346" s="522" t="s">
        <v>508</v>
      </c>
    </row>
    <row r="1347" spans="1:12" ht="22.5" customHeight="1" x14ac:dyDescent="0.25">
      <c r="A1347" s="311">
        <v>6</v>
      </c>
      <c r="B1347" s="519">
        <v>45178</v>
      </c>
      <c r="C1347" s="436" t="s">
        <v>2124</v>
      </c>
      <c r="D1347" s="437"/>
      <c r="E1347" s="438">
        <v>1</v>
      </c>
      <c r="F1347" s="438" t="s">
        <v>2173</v>
      </c>
      <c r="G1347" s="442" t="s">
        <v>1946</v>
      </c>
      <c r="H1347" s="440">
        <v>311</v>
      </c>
      <c r="I1347" s="521">
        <f>J1347/E1347</f>
        <v>80000</v>
      </c>
      <c r="J1347" s="475">
        <v>80000</v>
      </c>
      <c r="K1347" s="522" t="s">
        <v>508</v>
      </c>
    </row>
    <row r="1348" spans="1:12" ht="22.5" customHeight="1" x14ac:dyDescent="0.25">
      <c r="A1348" s="311">
        <v>7</v>
      </c>
      <c r="B1348" s="147">
        <v>45189</v>
      </c>
      <c r="C1348" s="58" t="s">
        <v>93</v>
      </c>
      <c r="D1348" s="63" t="s">
        <v>60</v>
      </c>
      <c r="E1348" s="59">
        <v>6</v>
      </c>
      <c r="F1348" s="142" t="s">
        <v>39</v>
      </c>
      <c r="G1348" s="109" t="s">
        <v>530</v>
      </c>
      <c r="H1348" s="8">
        <v>311</v>
      </c>
      <c r="I1348" s="350">
        <v>900000</v>
      </c>
      <c r="J1348" s="350">
        <v>5400000</v>
      </c>
      <c r="K1348" s="401" t="s">
        <v>1391</v>
      </c>
    </row>
    <row r="1349" spans="1:12" s="10" customFormat="1" ht="22.5" customHeight="1" x14ac:dyDescent="0.25">
      <c r="A1349" s="311">
        <v>8</v>
      </c>
      <c r="B1349" s="147">
        <v>45189</v>
      </c>
      <c r="C1349" s="58" t="s">
        <v>540</v>
      </c>
      <c r="D1349" s="63" t="s">
        <v>113</v>
      </c>
      <c r="E1349" s="101" t="s">
        <v>109</v>
      </c>
      <c r="F1349" s="264" t="s">
        <v>42</v>
      </c>
      <c r="G1349" s="109" t="s">
        <v>530</v>
      </c>
      <c r="H1349" s="8">
        <v>311</v>
      </c>
      <c r="I1349" s="356">
        <v>62637</v>
      </c>
      <c r="J1349" s="350">
        <v>62637</v>
      </c>
      <c r="K1349" s="401" t="s">
        <v>1391</v>
      </c>
      <c r="L1349" s="82"/>
    </row>
    <row r="1350" spans="1:12" s="10" customFormat="1" ht="22.5" customHeight="1" x14ac:dyDescent="0.25">
      <c r="A1350" s="311">
        <v>9</v>
      </c>
      <c r="B1350" s="147">
        <v>45194</v>
      </c>
      <c r="C1350" s="62" t="s">
        <v>112</v>
      </c>
      <c r="D1350" s="63" t="s">
        <v>113</v>
      </c>
      <c r="E1350" s="59">
        <v>2</v>
      </c>
      <c r="F1350" s="59" t="s">
        <v>42</v>
      </c>
      <c r="G1350" s="109" t="s">
        <v>530</v>
      </c>
      <c r="H1350" s="8">
        <v>311</v>
      </c>
      <c r="I1350" s="350">
        <v>810668</v>
      </c>
      <c r="J1350" s="350">
        <v>1621336</v>
      </c>
      <c r="K1350" s="401" t="s">
        <v>1520</v>
      </c>
      <c r="L1350" s="82"/>
    </row>
    <row r="1351" spans="1:12" s="10" customFormat="1" ht="22.5" customHeight="1" x14ac:dyDescent="0.25">
      <c r="A1351" s="311">
        <v>10</v>
      </c>
      <c r="B1351" s="147">
        <v>45194</v>
      </c>
      <c r="C1351" s="58" t="s">
        <v>1521</v>
      </c>
      <c r="D1351" s="63" t="s">
        <v>1325</v>
      </c>
      <c r="E1351" s="59">
        <v>1</v>
      </c>
      <c r="F1351" s="59" t="s">
        <v>43</v>
      </c>
      <c r="G1351" s="109" t="s">
        <v>530</v>
      </c>
      <c r="H1351" s="8">
        <v>311</v>
      </c>
      <c r="I1351" s="354">
        <v>30000</v>
      </c>
      <c r="J1351" s="350">
        <v>30000</v>
      </c>
      <c r="K1351" s="401" t="s">
        <v>1520</v>
      </c>
      <c r="L1351" s="82"/>
    </row>
    <row r="1352" spans="1:12" s="10" customFormat="1" ht="22.5" customHeight="1" x14ac:dyDescent="0.25">
      <c r="A1352" s="378"/>
      <c r="B1352" s="539"/>
      <c r="C1352" s="387"/>
      <c r="D1352" s="387"/>
      <c r="E1352" s="381"/>
      <c r="F1352" s="395"/>
      <c r="G1352" s="391"/>
      <c r="H1352" s="393"/>
      <c r="I1352" s="554"/>
      <c r="J1352" s="563"/>
      <c r="K1352" s="385">
        <f>SUM(J1342:J1351)</f>
        <v>7573973</v>
      </c>
      <c r="L1352" s="82"/>
    </row>
    <row r="1353" spans="1:12" s="10" customFormat="1" ht="22.5" customHeight="1" x14ac:dyDescent="0.25">
      <c r="A1353" s="311">
        <v>1</v>
      </c>
      <c r="B1353" s="147">
        <v>45180</v>
      </c>
      <c r="C1353" s="58" t="s">
        <v>48</v>
      </c>
      <c r="D1353" s="63" t="s">
        <v>20</v>
      </c>
      <c r="E1353" s="59">
        <v>9</v>
      </c>
      <c r="F1353" s="59" t="s">
        <v>41</v>
      </c>
      <c r="G1353" s="60" t="s">
        <v>458</v>
      </c>
      <c r="H1353" s="8">
        <v>312</v>
      </c>
      <c r="I1353" s="350">
        <v>32100</v>
      </c>
      <c r="J1353" s="350">
        <v>288900</v>
      </c>
      <c r="K1353" s="401" t="s">
        <v>1062</v>
      </c>
      <c r="L1353" s="82"/>
    </row>
    <row r="1354" spans="1:12" s="10" customFormat="1" ht="22.5" customHeight="1" x14ac:dyDescent="0.25">
      <c r="A1354" s="311">
        <v>2</v>
      </c>
      <c r="B1354" s="147">
        <v>45180</v>
      </c>
      <c r="C1354" s="58" t="s">
        <v>100</v>
      </c>
      <c r="D1354" s="63" t="s">
        <v>29</v>
      </c>
      <c r="E1354" s="59">
        <v>1</v>
      </c>
      <c r="F1354" s="59" t="s">
        <v>42</v>
      </c>
      <c r="G1354" s="60" t="s">
        <v>458</v>
      </c>
      <c r="H1354" s="8">
        <v>312</v>
      </c>
      <c r="I1354" s="350">
        <v>94575</v>
      </c>
      <c r="J1354" s="350">
        <v>94575</v>
      </c>
      <c r="K1354" s="401" t="s">
        <v>1062</v>
      </c>
      <c r="L1354" s="82"/>
    </row>
    <row r="1355" spans="1:12" s="10" customFormat="1" ht="22.5" customHeight="1" x14ac:dyDescent="0.25">
      <c r="A1355" s="311">
        <v>3</v>
      </c>
      <c r="B1355" s="147">
        <v>45180</v>
      </c>
      <c r="C1355" s="58" t="s">
        <v>56</v>
      </c>
      <c r="D1355" s="63" t="s">
        <v>28</v>
      </c>
      <c r="E1355" s="59">
        <v>0.3</v>
      </c>
      <c r="F1355" s="59" t="s">
        <v>41</v>
      </c>
      <c r="G1355" s="60" t="s">
        <v>458</v>
      </c>
      <c r="H1355" s="8">
        <v>312</v>
      </c>
      <c r="I1355" s="350">
        <v>86250</v>
      </c>
      <c r="J1355" s="350">
        <v>25875</v>
      </c>
      <c r="K1355" s="401" t="s">
        <v>1062</v>
      </c>
      <c r="L1355" s="82"/>
    </row>
    <row r="1356" spans="1:12" ht="22.5" customHeight="1" x14ac:dyDescent="0.25">
      <c r="A1356" s="518">
        <v>9</v>
      </c>
      <c r="B1356" s="519">
        <v>45175</v>
      </c>
      <c r="C1356" s="436" t="s">
        <v>2122</v>
      </c>
      <c r="D1356" s="437"/>
      <c r="E1356" s="438">
        <v>1</v>
      </c>
      <c r="F1356" s="438" t="s">
        <v>2173</v>
      </c>
      <c r="G1356" s="438" t="s">
        <v>2253</v>
      </c>
      <c r="H1356" s="520">
        <v>312</v>
      </c>
      <c r="I1356" s="521">
        <f>J1356/E1356</f>
        <v>80000</v>
      </c>
      <c r="J1356" s="475">
        <v>80000</v>
      </c>
      <c r="K1356" s="522" t="s">
        <v>508</v>
      </c>
    </row>
    <row r="1357" spans="1:12" ht="22.5" customHeight="1" x14ac:dyDescent="0.25">
      <c r="A1357" s="518">
        <v>10</v>
      </c>
      <c r="B1357" s="519">
        <v>45175</v>
      </c>
      <c r="C1357" s="436" t="s">
        <v>2122</v>
      </c>
      <c r="D1357" s="437"/>
      <c r="E1357" s="438">
        <v>1</v>
      </c>
      <c r="F1357" s="438" t="s">
        <v>2173</v>
      </c>
      <c r="G1357" s="438" t="s">
        <v>2253</v>
      </c>
      <c r="H1357" s="520">
        <v>312</v>
      </c>
      <c r="I1357" s="521">
        <f>J1357/E1357</f>
        <v>80000</v>
      </c>
      <c r="J1357" s="475">
        <v>80000</v>
      </c>
      <c r="K1357" s="522" t="s">
        <v>508</v>
      </c>
    </row>
    <row r="1358" spans="1:12" s="10" customFormat="1" ht="22.5" customHeight="1" x14ac:dyDescent="0.25">
      <c r="A1358" s="311">
        <v>4</v>
      </c>
      <c r="B1358" s="147">
        <v>45180</v>
      </c>
      <c r="C1358" s="58" t="s">
        <v>1029</v>
      </c>
      <c r="D1358" s="63" t="s">
        <v>1078</v>
      </c>
      <c r="E1358" s="59">
        <v>1</v>
      </c>
      <c r="F1358" s="59" t="s">
        <v>43</v>
      </c>
      <c r="G1358" s="60" t="s">
        <v>458</v>
      </c>
      <c r="H1358" s="8">
        <v>312</v>
      </c>
      <c r="I1358" s="354">
        <v>1950000</v>
      </c>
      <c r="J1358" s="350">
        <v>1950000</v>
      </c>
      <c r="K1358" s="402" t="s">
        <v>1079</v>
      </c>
      <c r="L1358" s="82"/>
    </row>
    <row r="1359" spans="1:12" s="10" customFormat="1" ht="22.5" customHeight="1" x14ac:dyDescent="0.25">
      <c r="A1359" s="311">
        <v>5</v>
      </c>
      <c r="B1359" s="147">
        <v>45180</v>
      </c>
      <c r="C1359" s="58" t="s">
        <v>1080</v>
      </c>
      <c r="D1359" s="63" t="s">
        <v>1081</v>
      </c>
      <c r="E1359" s="59">
        <v>1</v>
      </c>
      <c r="F1359" s="59" t="s">
        <v>43</v>
      </c>
      <c r="G1359" s="60" t="s">
        <v>458</v>
      </c>
      <c r="H1359" s="8">
        <v>312</v>
      </c>
      <c r="I1359" s="350">
        <v>1697654.165</v>
      </c>
      <c r="J1359" s="350">
        <v>1697654.165</v>
      </c>
      <c r="K1359" s="402" t="s">
        <v>1079</v>
      </c>
      <c r="L1359" s="82"/>
    </row>
    <row r="1360" spans="1:12" s="10" customFormat="1" ht="22.5" customHeight="1" x14ac:dyDescent="0.25">
      <c r="A1360" s="311">
        <v>6</v>
      </c>
      <c r="B1360" s="147">
        <v>45180</v>
      </c>
      <c r="C1360" s="57" t="s">
        <v>995</v>
      </c>
      <c r="D1360" s="63" t="s">
        <v>113</v>
      </c>
      <c r="E1360" s="101" t="s">
        <v>109</v>
      </c>
      <c r="F1360" s="174" t="s">
        <v>42</v>
      </c>
      <c r="G1360" s="60" t="s">
        <v>458</v>
      </c>
      <c r="H1360" s="8">
        <v>312</v>
      </c>
      <c r="I1360" s="354">
        <v>134389.92000000001</v>
      </c>
      <c r="J1360" s="350">
        <v>134389.92000000001</v>
      </c>
      <c r="K1360" s="402" t="s">
        <v>1079</v>
      </c>
      <c r="L1360" s="82"/>
    </row>
    <row r="1361" spans="1:14" s="10" customFormat="1" ht="22.5" customHeight="1" x14ac:dyDescent="0.25">
      <c r="A1361" s="311">
        <v>7</v>
      </c>
      <c r="B1361" s="147">
        <v>45180</v>
      </c>
      <c r="C1361" s="57" t="s">
        <v>996</v>
      </c>
      <c r="D1361" s="63" t="s">
        <v>113</v>
      </c>
      <c r="E1361" s="100" t="s">
        <v>109</v>
      </c>
      <c r="F1361" s="101" t="s">
        <v>42</v>
      </c>
      <c r="G1361" s="60" t="s">
        <v>458</v>
      </c>
      <c r="H1361" s="8">
        <v>312</v>
      </c>
      <c r="I1361" s="350">
        <v>38723.83</v>
      </c>
      <c r="J1361" s="350">
        <v>38723.83</v>
      </c>
      <c r="K1361" s="402" t="s">
        <v>1079</v>
      </c>
      <c r="L1361" s="82"/>
    </row>
    <row r="1362" spans="1:14" s="10" customFormat="1" ht="22.5" customHeight="1" x14ac:dyDescent="0.25">
      <c r="A1362" s="311">
        <v>8</v>
      </c>
      <c r="B1362" s="147">
        <v>45195</v>
      </c>
      <c r="C1362" s="58" t="s">
        <v>76</v>
      </c>
      <c r="D1362" s="63" t="s">
        <v>66</v>
      </c>
      <c r="E1362" s="59">
        <v>1</v>
      </c>
      <c r="F1362" s="59" t="s">
        <v>42</v>
      </c>
      <c r="G1362" s="19" t="s">
        <v>458</v>
      </c>
      <c r="H1362" s="8">
        <v>312</v>
      </c>
      <c r="I1362" s="350">
        <v>39000</v>
      </c>
      <c r="J1362" s="350">
        <v>39000</v>
      </c>
      <c r="K1362" s="402" t="s">
        <v>1574</v>
      </c>
      <c r="L1362" s="82"/>
    </row>
    <row r="1363" spans="1:14" ht="22.5" customHeight="1" x14ac:dyDescent="0.25">
      <c r="A1363" s="311">
        <v>9</v>
      </c>
      <c r="B1363" s="147">
        <v>45195</v>
      </c>
      <c r="C1363" s="58" t="s">
        <v>82</v>
      </c>
      <c r="D1363" s="63" t="s">
        <v>107</v>
      </c>
      <c r="E1363" s="59">
        <v>1</v>
      </c>
      <c r="F1363" s="59" t="s">
        <v>42</v>
      </c>
      <c r="G1363" s="109" t="s">
        <v>458</v>
      </c>
      <c r="H1363" s="8">
        <v>312</v>
      </c>
      <c r="I1363" s="350">
        <v>90675</v>
      </c>
      <c r="J1363" s="350">
        <v>90675</v>
      </c>
      <c r="K1363" s="402" t="s">
        <v>1574</v>
      </c>
      <c r="L1363" s="2"/>
      <c r="M1363" s="2"/>
      <c r="N1363" s="2"/>
    </row>
    <row r="1364" spans="1:14" ht="22.5" customHeight="1" x14ac:dyDescent="0.25">
      <c r="A1364" s="311">
        <v>10</v>
      </c>
      <c r="B1364" s="147">
        <v>45195</v>
      </c>
      <c r="C1364" s="58" t="s">
        <v>1575</v>
      </c>
      <c r="D1364" s="63" t="s">
        <v>96</v>
      </c>
      <c r="E1364" s="59">
        <v>1</v>
      </c>
      <c r="F1364" s="59" t="s">
        <v>42</v>
      </c>
      <c r="G1364" s="109" t="s">
        <v>458</v>
      </c>
      <c r="H1364" s="8">
        <v>312</v>
      </c>
      <c r="I1364" s="350">
        <v>260000</v>
      </c>
      <c r="J1364" s="350">
        <v>260000</v>
      </c>
      <c r="K1364" s="402" t="s">
        <v>1574</v>
      </c>
      <c r="L1364" s="2"/>
      <c r="M1364" s="2"/>
      <c r="N1364" s="2"/>
    </row>
    <row r="1365" spans="1:14" s="10" customFormat="1" ht="22.5" customHeight="1" x14ac:dyDescent="0.25">
      <c r="A1365" s="378"/>
      <c r="B1365" s="539"/>
      <c r="C1365" s="387"/>
      <c r="D1365" s="387"/>
      <c r="E1365" s="381"/>
      <c r="F1365" s="395"/>
      <c r="G1365" s="391"/>
      <c r="H1365" s="393"/>
      <c r="I1365" s="554"/>
      <c r="J1365" s="563"/>
      <c r="K1365" s="385">
        <f>SUM(J1353:J1364)</f>
        <v>4779792.915</v>
      </c>
      <c r="L1365" s="82"/>
    </row>
    <row r="1366" spans="1:14" ht="22.5" customHeight="1" x14ac:dyDescent="0.25">
      <c r="A1366" s="311">
        <v>1</v>
      </c>
      <c r="B1366" s="519">
        <v>45175</v>
      </c>
      <c r="C1366" s="436" t="s">
        <v>2122</v>
      </c>
      <c r="D1366" s="437"/>
      <c r="E1366" s="438">
        <v>1</v>
      </c>
      <c r="F1366" s="438" t="s">
        <v>2173</v>
      </c>
      <c r="G1366" s="439" t="s">
        <v>473</v>
      </c>
      <c r="H1366" s="442">
        <v>313</v>
      </c>
      <c r="I1366" s="521">
        <f>J1366/E1366</f>
        <v>80000</v>
      </c>
      <c r="J1366" s="475">
        <v>80000</v>
      </c>
      <c r="K1366" s="522" t="s">
        <v>508</v>
      </c>
      <c r="L1366" s="2"/>
      <c r="M1366" s="2"/>
      <c r="N1366" s="2"/>
    </row>
    <row r="1367" spans="1:14" ht="22.5" customHeight="1" x14ac:dyDescent="0.25">
      <c r="A1367" s="311">
        <v>2</v>
      </c>
      <c r="B1367" s="519">
        <v>45175</v>
      </c>
      <c r="C1367" s="436" t="s">
        <v>2122</v>
      </c>
      <c r="D1367" s="437"/>
      <c r="E1367" s="438">
        <v>1</v>
      </c>
      <c r="F1367" s="438" t="s">
        <v>2173</v>
      </c>
      <c r="G1367" s="439" t="s">
        <v>473</v>
      </c>
      <c r="H1367" s="442">
        <v>313</v>
      </c>
      <c r="I1367" s="521">
        <f>J1367/E1367</f>
        <v>80000</v>
      </c>
      <c r="J1367" s="475">
        <v>80000</v>
      </c>
      <c r="K1367" s="522" t="s">
        <v>508</v>
      </c>
      <c r="L1367" s="2"/>
      <c r="M1367" s="2"/>
      <c r="N1367" s="2"/>
    </row>
    <row r="1368" spans="1:14" ht="22.5" customHeight="1" x14ac:dyDescent="0.25">
      <c r="A1368" s="311">
        <v>3</v>
      </c>
      <c r="B1368" s="519">
        <v>45177</v>
      </c>
      <c r="C1368" s="436" t="s">
        <v>2123</v>
      </c>
      <c r="D1368" s="437"/>
      <c r="E1368" s="438">
        <v>1</v>
      </c>
      <c r="F1368" s="438" t="s">
        <v>2173</v>
      </c>
      <c r="G1368" s="439" t="s">
        <v>473</v>
      </c>
      <c r="H1368" s="442">
        <v>313</v>
      </c>
      <c r="I1368" s="521">
        <f>J1368/E1368</f>
        <v>80000</v>
      </c>
      <c r="J1368" s="475">
        <v>80000</v>
      </c>
      <c r="K1368" s="522" t="s">
        <v>508</v>
      </c>
    </row>
    <row r="1369" spans="1:14" ht="22.5" customHeight="1" x14ac:dyDescent="0.25">
      <c r="A1369" s="311">
        <v>4</v>
      </c>
      <c r="B1369" s="519">
        <v>45178</v>
      </c>
      <c r="C1369" s="436" t="s">
        <v>2124</v>
      </c>
      <c r="D1369" s="437"/>
      <c r="E1369" s="438">
        <v>1</v>
      </c>
      <c r="F1369" s="438" t="s">
        <v>2173</v>
      </c>
      <c r="G1369" s="439" t="s">
        <v>473</v>
      </c>
      <c r="H1369" s="442">
        <v>313</v>
      </c>
      <c r="I1369" s="521">
        <f>J1369/E1369</f>
        <v>80000</v>
      </c>
      <c r="J1369" s="475">
        <v>80000</v>
      </c>
      <c r="K1369" s="522" t="s">
        <v>508</v>
      </c>
    </row>
    <row r="1370" spans="1:14" ht="22.5" customHeight="1" x14ac:dyDescent="0.25">
      <c r="A1370" s="311">
        <v>5</v>
      </c>
      <c r="B1370" s="147">
        <v>45185</v>
      </c>
      <c r="C1370" s="58" t="s">
        <v>783</v>
      </c>
      <c r="D1370" s="63" t="s">
        <v>50</v>
      </c>
      <c r="E1370" s="59">
        <v>2</v>
      </c>
      <c r="F1370" s="59" t="s">
        <v>42</v>
      </c>
      <c r="G1370" s="203" t="s">
        <v>473</v>
      </c>
      <c r="H1370" s="8">
        <v>313</v>
      </c>
      <c r="I1370" s="350">
        <v>47500</v>
      </c>
      <c r="J1370" s="350">
        <v>95000</v>
      </c>
      <c r="K1370" s="401" t="s">
        <v>1247</v>
      </c>
      <c r="L1370" s="2"/>
      <c r="M1370" s="2"/>
      <c r="N1370" s="2"/>
    </row>
    <row r="1371" spans="1:14" ht="22.5" customHeight="1" x14ac:dyDescent="0.25">
      <c r="A1371" s="311">
        <v>6</v>
      </c>
      <c r="B1371" s="147">
        <v>45191</v>
      </c>
      <c r="C1371" s="58" t="s">
        <v>1452</v>
      </c>
      <c r="D1371" s="63" t="s">
        <v>1083</v>
      </c>
      <c r="E1371" s="59">
        <v>1</v>
      </c>
      <c r="F1371" s="59" t="s">
        <v>43</v>
      </c>
      <c r="G1371" s="60" t="s">
        <v>473</v>
      </c>
      <c r="H1371" s="8">
        <v>313</v>
      </c>
      <c r="I1371" s="350">
        <v>310000</v>
      </c>
      <c r="J1371" s="350">
        <v>310000</v>
      </c>
      <c r="K1371" s="401" t="s">
        <v>1453</v>
      </c>
    </row>
    <row r="1372" spans="1:14" ht="22.5" customHeight="1" x14ac:dyDescent="0.25">
      <c r="A1372" s="311">
        <v>7</v>
      </c>
      <c r="B1372" s="147">
        <v>45191</v>
      </c>
      <c r="C1372" s="57" t="s">
        <v>1270</v>
      </c>
      <c r="D1372" s="89" t="s">
        <v>50</v>
      </c>
      <c r="E1372" s="59">
        <v>1</v>
      </c>
      <c r="F1372" s="59" t="s">
        <v>43</v>
      </c>
      <c r="G1372" s="60" t="s">
        <v>473</v>
      </c>
      <c r="H1372" s="8">
        <v>313</v>
      </c>
      <c r="I1372" s="350">
        <v>500000</v>
      </c>
      <c r="J1372" s="350">
        <v>500000</v>
      </c>
      <c r="K1372" s="401" t="s">
        <v>1453</v>
      </c>
    </row>
    <row r="1373" spans="1:14" ht="22.5" customHeight="1" x14ac:dyDescent="0.25">
      <c r="A1373" s="311">
        <v>8</v>
      </c>
      <c r="B1373" s="147">
        <v>45191</v>
      </c>
      <c r="C1373" s="58" t="s">
        <v>579</v>
      </c>
      <c r="D1373" s="63" t="s">
        <v>78</v>
      </c>
      <c r="E1373" s="59">
        <v>2</v>
      </c>
      <c r="F1373" s="59" t="s">
        <v>42</v>
      </c>
      <c r="G1373" s="60" t="s">
        <v>473</v>
      </c>
      <c r="H1373" s="8">
        <v>313</v>
      </c>
      <c r="I1373" s="350">
        <v>124000</v>
      </c>
      <c r="J1373" s="350">
        <v>248000</v>
      </c>
      <c r="K1373" s="401" t="s">
        <v>1453</v>
      </c>
      <c r="L1373" s="2"/>
      <c r="M1373" s="144"/>
      <c r="N1373" s="2"/>
    </row>
    <row r="1374" spans="1:14" s="10" customFormat="1" ht="22.5" customHeight="1" x14ac:dyDescent="0.25">
      <c r="A1374" s="311">
        <v>9</v>
      </c>
      <c r="B1374" s="147">
        <v>45191</v>
      </c>
      <c r="C1374" s="58" t="s">
        <v>617</v>
      </c>
      <c r="D1374" s="63" t="s">
        <v>163</v>
      </c>
      <c r="E1374" s="59">
        <v>2</v>
      </c>
      <c r="F1374" s="59" t="s">
        <v>42</v>
      </c>
      <c r="G1374" s="60" t="s">
        <v>473</v>
      </c>
      <c r="H1374" s="8">
        <v>313</v>
      </c>
      <c r="I1374" s="350">
        <v>80500</v>
      </c>
      <c r="J1374" s="350">
        <v>161000</v>
      </c>
      <c r="K1374" s="401" t="s">
        <v>1453</v>
      </c>
      <c r="L1374" s="82"/>
    </row>
    <row r="1375" spans="1:14" ht="22.5" customHeight="1" x14ac:dyDescent="0.25">
      <c r="A1375" s="311">
        <v>10</v>
      </c>
      <c r="B1375" s="147">
        <v>45192</v>
      </c>
      <c r="C1375" s="58" t="s">
        <v>1489</v>
      </c>
      <c r="D1375" s="63" t="s">
        <v>576</v>
      </c>
      <c r="E1375" s="59">
        <v>1</v>
      </c>
      <c r="F1375" s="59" t="s">
        <v>42</v>
      </c>
      <c r="G1375" s="109" t="s">
        <v>473</v>
      </c>
      <c r="H1375" s="8">
        <v>313</v>
      </c>
      <c r="I1375" s="350">
        <v>100000</v>
      </c>
      <c r="J1375" s="350">
        <v>100000</v>
      </c>
      <c r="K1375" s="401"/>
      <c r="L1375" s="2"/>
      <c r="M1375" s="2"/>
      <c r="N1375" s="2"/>
    </row>
    <row r="1376" spans="1:14" s="10" customFormat="1" ht="22.5" customHeight="1" x14ac:dyDescent="0.25">
      <c r="A1376" s="378"/>
      <c r="B1376" s="539"/>
      <c r="C1376" s="387"/>
      <c r="D1376" s="387"/>
      <c r="E1376" s="381"/>
      <c r="F1376" s="395"/>
      <c r="G1376" s="391"/>
      <c r="H1376" s="393"/>
      <c r="I1376" s="554"/>
      <c r="J1376" s="563"/>
      <c r="K1376" s="385">
        <f>SUM(J1366:J1375)</f>
        <v>1734000</v>
      </c>
      <c r="L1376" s="82"/>
    </row>
    <row r="1377" spans="1:14" s="10" customFormat="1" ht="22.5" customHeight="1" x14ac:dyDescent="0.25">
      <c r="A1377" s="311">
        <v>1</v>
      </c>
      <c r="B1377" s="519">
        <v>45175</v>
      </c>
      <c r="C1377" s="436" t="s">
        <v>2122</v>
      </c>
      <c r="D1377" s="437"/>
      <c r="E1377" s="438">
        <v>1</v>
      </c>
      <c r="F1377" s="438" t="s">
        <v>2173</v>
      </c>
      <c r="G1377" s="651" t="s">
        <v>25</v>
      </c>
      <c r="H1377" s="442" t="s">
        <v>701</v>
      </c>
      <c r="I1377" s="521">
        <f t="shared" ref="I1377:I1385" si="21">J1377/E1377</f>
        <v>80000</v>
      </c>
      <c r="J1377" s="475">
        <v>80000</v>
      </c>
      <c r="K1377" s="522" t="s">
        <v>508</v>
      </c>
      <c r="L1377" s="82"/>
    </row>
    <row r="1378" spans="1:14" ht="22.5" customHeight="1" x14ac:dyDescent="0.25">
      <c r="A1378" s="311">
        <v>2</v>
      </c>
      <c r="B1378" s="519">
        <v>45175</v>
      </c>
      <c r="C1378" s="436" t="s">
        <v>2122</v>
      </c>
      <c r="D1378" s="437"/>
      <c r="E1378" s="438">
        <v>1</v>
      </c>
      <c r="F1378" s="438" t="s">
        <v>2173</v>
      </c>
      <c r="G1378" s="651" t="s">
        <v>25</v>
      </c>
      <c r="H1378" s="442" t="s">
        <v>701</v>
      </c>
      <c r="I1378" s="521">
        <f t="shared" si="21"/>
        <v>80000</v>
      </c>
      <c r="J1378" s="475">
        <v>80000</v>
      </c>
      <c r="K1378" s="522" t="s">
        <v>508</v>
      </c>
    </row>
    <row r="1379" spans="1:14" ht="22.5" customHeight="1" x14ac:dyDescent="0.25">
      <c r="A1379" s="311">
        <v>3</v>
      </c>
      <c r="B1379" s="519">
        <v>45176</v>
      </c>
      <c r="C1379" s="436" t="s">
        <v>2123</v>
      </c>
      <c r="D1379" s="437"/>
      <c r="E1379" s="438">
        <v>1</v>
      </c>
      <c r="F1379" s="438" t="s">
        <v>2173</v>
      </c>
      <c r="G1379" s="651" t="s">
        <v>25</v>
      </c>
      <c r="H1379" s="442" t="s">
        <v>701</v>
      </c>
      <c r="I1379" s="521">
        <f t="shared" si="21"/>
        <v>80000</v>
      </c>
      <c r="J1379" s="475">
        <v>80000</v>
      </c>
      <c r="K1379" s="522" t="s">
        <v>508</v>
      </c>
    </row>
    <row r="1380" spans="1:14" ht="22.5" customHeight="1" x14ac:dyDescent="0.25">
      <c r="A1380" s="311">
        <v>4</v>
      </c>
      <c r="B1380" s="519">
        <v>45177</v>
      </c>
      <c r="C1380" s="436" t="s">
        <v>2123</v>
      </c>
      <c r="D1380" s="437"/>
      <c r="E1380" s="438">
        <v>1</v>
      </c>
      <c r="F1380" s="438" t="s">
        <v>2173</v>
      </c>
      <c r="G1380" s="651" t="s">
        <v>25</v>
      </c>
      <c r="H1380" s="442" t="s">
        <v>701</v>
      </c>
      <c r="I1380" s="521">
        <f t="shared" si="21"/>
        <v>80000</v>
      </c>
      <c r="J1380" s="475">
        <v>80000</v>
      </c>
      <c r="K1380" s="522" t="s">
        <v>508</v>
      </c>
    </row>
    <row r="1381" spans="1:14" ht="22.5" customHeight="1" x14ac:dyDescent="0.25">
      <c r="A1381" s="311">
        <v>5</v>
      </c>
      <c r="B1381" s="519">
        <v>45178</v>
      </c>
      <c r="C1381" s="436" t="s">
        <v>2124</v>
      </c>
      <c r="D1381" s="437"/>
      <c r="E1381" s="438">
        <v>1</v>
      </c>
      <c r="F1381" s="438" t="s">
        <v>2173</v>
      </c>
      <c r="G1381" s="651" t="s">
        <v>25</v>
      </c>
      <c r="H1381" s="442" t="s">
        <v>701</v>
      </c>
      <c r="I1381" s="521">
        <f t="shared" si="21"/>
        <v>80000</v>
      </c>
      <c r="J1381" s="475">
        <v>80000</v>
      </c>
      <c r="K1381" s="522" t="s">
        <v>508</v>
      </c>
    </row>
    <row r="1382" spans="1:14" ht="22.5" customHeight="1" x14ac:dyDescent="0.25">
      <c r="A1382" s="311">
        <v>6</v>
      </c>
      <c r="B1382" s="519">
        <v>45178</v>
      </c>
      <c r="C1382" s="436" t="s">
        <v>2124</v>
      </c>
      <c r="D1382" s="437"/>
      <c r="E1382" s="438">
        <v>1</v>
      </c>
      <c r="F1382" s="438" t="s">
        <v>2173</v>
      </c>
      <c r="G1382" s="651" t="s">
        <v>25</v>
      </c>
      <c r="H1382" s="442" t="s">
        <v>701</v>
      </c>
      <c r="I1382" s="521">
        <f t="shared" si="21"/>
        <v>80000</v>
      </c>
      <c r="J1382" s="475">
        <v>80000</v>
      </c>
      <c r="K1382" s="522" t="s">
        <v>508</v>
      </c>
    </row>
    <row r="1383" spans="1:14" ht="22.5" customHeight="1" x14ac:dyDescent="0.25">
      <c r="A1383" s="311">
        <v>7</v>
      </c>
      <c r="B1383" s="519">
        <v>45178</v>
      </c>
      <c r="C1383" s="436" t="s">
        <v>2125</v>
      </c>
      <c r="D1383" s="437"/>
      <c r="E1383" s="438">
        <v>1</v>
      </c>
      <c r="F1383" s="438" t="s">
        <v>2173</v>
      </c>
      <c r="G1383" s="651" t="s">
        <v>25</v>
      </c>
      <c r="H1383" s="442" t="s">
        <v>701</v>
      </c>
      <c r="I1383" s="521">
        <f t="shared" si="21"/>
        <v>80000</v>
      </c>
      <c r="J1383" s="475">
        <v>80000</v>
      </c>
      <c r="K1383" s="522" t="s">
        <v>508</v>
      </c>
    </row>
    <row r="1384" spans="1:14" ht="22.5" customHeight="1" x14ac:dyDescent="0.25">
      <c r="A1384" s="311">
        <v>8</v>
      </c>
      <c r="B1384" s="519">
        <v>45182</v>
      </c>
      <c r="C1384" s="436" t="s">
        <v>2162</v>
      </c>
      <c r="D1384" s="436"/>
      <c r="E1384" s="438">
        <v>2</v>
      </c>
      <c r="F1384" s="438" t="s">
        <v>206</v>
      </c>
      <c r="G1384" s="651" t="s">
        <v>25</v>
      </c>
      <c r="H1384" s="442" t="s">
        <v>701</v>
      </c>
      <c r="I1384" s="521">
        <f t="shared" si="21"/>
        <v>1950000</v>
      </c>
      <c r="J1384" s="475">
        <v>3900000</v>
      </c>
      <c r="K1384" s="522" t="s">
        <v>508</v>
      </c>
    </row>
    <row r="1385" spans="1:14" ht="22.5" customHeight="1" x14ac:dyDescent="0.25">
      <c r="A1385" s="311">
        <v>9</v>
      </c>
      <c r="B1385" s="519">
        <v>45183</v>
      </c>
      <c r="C1385" s="436" t="s">
        <v>2108</v>
      </c>
      <c r="D1385" s="436"/>
      <c r="E1385" s="438">
        <v>2</v>
      </c>
      <c r="F1385" s="438" t="s">
        <v>2175</v>
      </c>
      <c r="G1385" s="651" t="s">
        <v>25</v>
      </c>
      <c r="H1385" s="442" t="s">
        <v>701</v>
      </c>
      <c r="I1385" s="521">
        <f t="shared" si="21"/>
        <v>22500</v>
      </c>
      <c r="J1385" s="475">
        <v>45000</v>
      </c>
      <c r="K1385" s="522" t="s">
        <v>508</v>
      </c>
      <c r="L1385" s="2"/>
      <c r="M1385" s="2"/>
      <c r="N1385" s="2"/>
    </row>
    <row r="1386" spans="1:14" ht="22.5" customHeight="1" x14ac:dyDescent="0.25">
      <c r="A1386" s="311">
        <v>10</v>
      </c>
      <c r="B1386" s="147">
        <v>45184</v>
      </c>
      <c r="C1386" s="57" t="s">
        <v>543</v>
      </c>
      <c r="D1386" s="63" t="s">
        <v>96</v>
      </c>
      <c r="E1386" s="59">
        <v>6</v>
      </c>
      <c r="F1386" s="142" t="s">
        <v>42</v>
      </c>
      <c r="G1386" s="109" t="s">
        <v>25</v>
      </c>
      <c r="H1386" s="8" t="s">
        <v>701</v>
      </c>
      <c r="I1386" s="351">
        <v>3500</v>
      </c>
      <c r="J1386" s="350">
        <v>21000</v>
      </c>
      <c r="K1386" s="402" t="s">
        <v>1224</v>
      </c>
      <c r="L1386" s="2"/>
      <c r="M1386" s="2"/>
      <c r="N1386" s="2"/>
    </row>
    <row r="1387" spans="1:14" s="10" customFormat="1" ht="22.5" customHeight="1" x14ac:dyDescent="0.25">
      <c r="A1387" s="311">
        <v>11</v>
      </c>
      <c r="B1387" s="147">
        <v>45184</v>
      </c>
      <c r="C1387" s="58" t="s">
        <v>520</v>
      </c>
      <c r="D1387" s="63" t="s">
        <v>96</v>
      </c>
      <c r="E1387" s="59">
        <v>6</v>
      </c>
      <c r="F1387" s="59" t="s">
        <v>42</v>
      </c>
      <c r="G1387" s="109" t="s">
        <v>25</v>
      </c>
      <c r="H1387" s="8" t="s">
        <v>701</v>
      </c>
      <c r="I1387" s="350">
        <v>10000</v>
      </c>
      <c r="J1387" s="350">
        <v>60000</v>
      </c>
      <c r="K1387" s="402" t="s">
        <v>1224</v>
      </c>
      <c r="L1387" s="82"/>
    </row>
    <row r="1388" spans="1:14" s="10" customFormat="1" ht="22.5" customHeight="1" x14ac:dyDescent="0.25">
      <c r="A1388" s="311">
        <v>12</v>
      </c>
      <c r="B1388" s="147">
        <v>45184</v>
      </c>
      <c r="C1388" s="58" t="s">
        <v>56</v>
      </c>
      <c r="D1388" s="63" t="s">
        <v>28</v>
      </c>
      <c r="E1388" s="59">
        <v>0.5</v>
      </c>
      <c r="F1388" s="142" t="s">
        <v>41</v>
      </c>
      <c r="G1388" s="109" t="s">
        <v>25</v>
      </c>
      <c r="H1388" s="8" t="s">
        <v>701</v>
      </c>
      <c r="I1388" s="350">
        <v>86250</v>
      </c>
      <c r="J1388" s="350">
        <v>43125</v>
      </c>
      <c r="K1388" s="402" t="s">
        <v>1224</v>
      </c>
      <c r="L1388" s="82"/>
    </row>
    <row r="1389" spans="1:14" s="10" customFormat="1" ht="22.5" customHeight="1" x14ac:dyDescent="0.25">
      <c r="A1389" s="378"/>
      <c r="B1389" s="539"/>
      <c r="C1389" s="387"/>
      <c r="D1389" s="387"/>
      <c r="E1389" s="381"/>
      <c r="F1389" s="395"/>
      <c r="G1389" s="391"/>
      <c r="H1389" s="393"/>
      <c r="I1389" s="554"/>
      <c r="J1389" s="563"/>
      <c r="K1389" s="385">
        <f>SUM(J1377:J1388)</f>
        <v>4629125</v>
      </c>
      <c r="L1389" s="82"/>
    </row>
    <row r="1390" spans="1:14" ht="22.5" customHeight="1" x14ac:dyDescent="0.25">
      <c r="A1390" s="311">
        <v>1</v>
      </c>
      <c r="B1390" s="147">
        <v>45170</v>
      </c>
      <c r="C1390" s="58" t="s">
        <v>58</v>
      </c>
      <c r="D1390" s="63" t="s">
        <v>59</v>
      </c>
      <c r="E1390" s="59">
        <v>1.5</v>
      </c>
      <c r="F1390" s="59" t="s">
        <v>41</v>
      </c>
      <c r="G1390" s="60" t="s">
        <v>469</v>
      </c>
      <c r="H1390" s="8">
        <v>401</v>
      </c>
      <c r="I1390" s="351">
        <v>29000</v>
      </c>
      <c r="J1390" s="350">
        <v>43500</v>
      </c>
      <c r="K1390" s="401"/>
    </row>
    <row r="1391" spans="1:14" s="10" customFormat="1" ht="22.5" customHeight="1" x14ac:dyDescent="0.25">
      <c r="A1391" s="311">
        <v>2</v>
      </c>
      <c r="B1391" s="147">
        <v>45170</v>
      </c>
      <c r="C1391" s="58" t="s">
        <v>56</v>
      </c>
      <c r="D1391" s="63" t="s">
        <v>28</v>
      </c>
      <c r="E1391" s="59">
        <v>1.2</v>
      </c>
      <c r="F1391" s="59" t="s">
        <v>41</v>
      </c>
      <c r="G1391" s="60" t="s">
        <v>469</v>
      </c>
      <c r="H1391" s="8">
        <v>401</v>
      </c>
      <c r="I1391" s="350">
        <v>86250</v>
      </c>
      <c r="J1391" s="350">
        <v>103500</v>
      </c>
      <c r="K1391" s="401"/>
      <c r="L1391" s="82"/>
    </row>
    <row r="1392" spans="1:14" s="10" customFormat="1" ht="22.5" customHeight="1" x14ac:dyDescent="0.25">
      <c r="A1392" s="311">
        <v>3</v>
      </c>
      <c r="B1392" s="147">
        <v>45170</v>
      </c>
      <c r="C1392" s="58" t="s">
        <v>520</v>
      </c>
      <c r="D1392" s="63" t="s">
        <v>96</v>
      </c>
      <c r="E1392" s="59">
        <v>4</v>
      </c>
      <c r="F1392" s="59" t="s">
        <v>42</v>
      </c>
      <c r="G1392" s="60" t="s">
        <v>469</v>
      </c>
      <c r="H1392" s="8">
        <v>401</v>
      </c>
      <c r="I1392" s="350">
        <v>10000</v>
      </c>
      <c r="J1392" s="350">
        <v>40000</v>
      </c>
      <c r="K1392" s="401"/>
      <c r="L1392" s="82"/>
    </row>
    <row r="1393" spans="1:14" s="10" customFormat="1" ht="22.5" customHeight="1" x14ac:dyDescent="0.25">
      <c r="A1393" s="311">
        <v>4</v>
      </c>
      <c r="B1393" s="147">
        <v>45170</v>
      </c>
      <c r="C1393" s="57" t="s">
        <v>543</v>
      </c>
      <c r="D1393" s="63" t="s">
        <v>96</v>
      </c>
      <c r="E1393" s="59">
        <v>4</v>
      </c>
      <c r="F1393" s="142" t="s">
        <v>42</v>
      </c>
      <c r="G1393" s="60" t="s">
        <v>469</v>
      </c>
      <c r="H1393" s="8">
        <v>401</v>
      </c>
      <c r="I1393" s="351">
        <v>3500</v>
      </c>
      <c r="J1393" s="350">
        <v>14000</v>
      </c>
      <c r="K1393" s="401"/>
      <c r="L1393" s="82"/>
    </row>
    <row r="1394" spans="1:14" ht="22.5" customHeight="1" x14ac:dyDescent="0.25">
      <c r="A1394" s="311">
        <v>5</v>
      </c>
      <c r="B1394" s="147">
        <v>45170</v>
      </c>
      <c r="C1394" s="57" t="s">
        <v>726</v>
      </c>
      <c r="D1394" s="63" t="s">
        <v>115</v>
      </c>
      <c r="E1394" s="100" t="s">
        <v>109</v>
      </c>
      <c r="F1394" s="101" t="s">
        <v>42</v>
      </c>
      <c r="G1394" s="60" t="s">
        <v>469</v>
      </c>
      <c r="H1394" s="8">
        <v>401</v>
      </c>
      <c r="I1394" s="353">
        <v>35000</v>
      </c>
      <c r="J1394" s="350">
        <v>35000</v>
      </c>
      <c r="K1394" s="402"/>
      <c r="L1394" s="2"/>
      <c r="M1394" s="2"/>
      <c r="N1394" s="2"/>
    </row>
    <row r="1395" spans="1:14" ht="22.5" customHeight="1" x14ac:dyDescent="0.25">
      <c r="A1395" s="311">
        <v>6</v>
      </c>
      <c r="B1395" s="147">
        <v>45183</v>
      </c>
      <c r="C1395" s="58" t="s">
        <v>48</v>
      </c>
      <c r="D1395" s="63" t="s">
        <v>20</v>
      </c>
      <c r="E1395" s="59">
        <v>1</v>
      </c>
      <c r="F1395" s="59" t="s">
        <v>41</v>
      </c>
      <c r="G1395" s="109" t="s">
        <v>469</v>
      </c>
      <c r="H1395" s="8">
        <v>401</v>
      </c>
      <c r="I1395" s="350">
        <v>32100</v>
      </c>
      <c r="J1395" s="350">
        <v>32100</v>
      </c>
      <c r="K1395" s="401"/>
      <c r="L1395" s="2"/>
      <c r="M1395" s="144"/>
      <c r="N1395" s="2"/>
    </row>
    <row r="1396" spans="1:14" ht="22.5" customHeight="1" x14ac:dyDescent="0.25">
      <c r="A1396" s="311">
        <v>7</v>
      </c>
      <c r="B1396" s="147">
        <v>45184</v>
      </c>
      <c r="C1396" s="58" t="s">
        <v>1236</v>
      </c>
      <c r="D1396" s="63" t="s">
        <v>96</v>
      </c>
      <c r="E1396" s="59">
        <v>1</v>
      </c>
      <c r="F1396" s="59" t="s">
        <v>42</v>
      </c>
      <c r="G1396" s="109" t="s">
        <v>469</v>
      </c>
      <c r="H1396" s="8">
        <v>401</v>
      </c>
      <c r="I1396" s="350">
        <v>350000</v>
      </c>
      <c r="J1396" s="350">
        <v>350000</v>
      </c>
      <c r="K1396" s="402"/>
    </row>
    <row r="1397" spans="1:14" s="10" customFormat="1" ht="22.5" customHeight="1" x14ac:dyDescent="0.25">
      <c r="A1397" s="311">
        <v>8</v>
      </c>
      <c r="B1397" s="147">
        <v>45190</v>
      </c>
      <c r="C1397" s="57" t="s">
        <v>82</v>
      </c>
      <c r="D1397" s="63" t="s">
        <v>70</v>
      </c>
      <c r="E1397" s="59">
        <v>1</v>
      </c>
      <c r="F1397" s="101" t="s">
        <v>42</v>
      </c>
      <c r="G1397" s="109" t="s">
        <v>469</v>
      </c>
      <c r="H1397" s="8">
        <v>401</v>
      </c>
      <c r="I1397" s="350">
        <v>37000</v>
      </c>
      <c r="J1397" s="350">
        <v>37000</v>
      </c>
      <c r="K1397" s="401" t="s">
        <v>1428</v>
      </c>
      <c r="L1397" s="82"/>
    </row>
    <row r="1398" spans="1:14" ht="22.5" customHeight="1" x14ac:dyDescent="0.25">
      <c r="A1398" s="311">
        <v>9</v>
      </c>
      <c r="B1398" s="147">
        <v>45190</v>
      </c>
      <c r="C1398" s="58" t="s">
        <v>82</v>
      </c>
      <c r="D1398" s="63" t="s">
        <v>107</v>
      </c>
      <c r="E1398" s="59">
        <v>1</v>
      </c>
      <c r="F1398" s="101" t="s">
        <v>42</v>
      </c>
      <c r="G1398" s="109" t="s">
        <v>469</v>
      </c>
      <c r="H1398" s="8">
        <v>401</v>
      </c>
      <c r="I1398" s="354">
        <v>90675</v>
      </c>
      <c r="J1398" s="350">
        <v>90675</v>
      </c>
      <c r="K1398" s="401" t="s">
        <v>1428</v>
      </c>
      <c r="L1398" s="2"/>
      <c r="M1398" s="2"/>
      <c r="N1398" s="2"/>
    </row>
    <row r="1399" spans="1:14" ht="22.5" customHeight="1" x14ac:dyDescent="0.25">
      <c r="A1399" s="311">
        <v>10</v>
      </c>
      <c r="B1399" s="147">
        <v>45190</v>
      </c>
      <c r="C1399" s="58" t="s">
        <v>1429</v>
      </c>
      <c r="D1399" s="63" t="s">
        <v>123</v>
      </c>
      <c r="E1399" s="59">
        <v>1</v>
      </c>
      <c r="F1399" s="59" t="s">
        <v>45</v>
      </c>
      <c r="G1399" s="109" t="s">
        <v>469</v>
      </c>
      <c r="H1399" s="8">
        <v>401</v>
      </c>
      <c r="I1399" s="354">
        <v>30000</v>
      </c>
      <c r="J1399" s="350">
        <v>30000</v>
      </c>
      <c r="K1399" s="401" t="s">
        <v>1428</v>
      </c>
      <c r="L1399" s="2"/>
      <c r="M1399" s="144"/>
      <c r="N1399" s="2"/>
    </row>
    <row r="1400" spans="1:14" ht="22.5" customHeight="1" x14ac:dyDescent="0.25">
      <c r="A1400" s="311">
        <v>11</v>
      </c>
      <c r="B1400" s="147">
        <v>45194</v>
      </c>
      <c r="C1400" s="58" t="s">
        <v>48</v>
      </c>
      <c r="D1400" s="63" t="s">
        <v>20</v>
      </c>
      <c r="E1400" s="59">
        <v>1.5</v>
      </c>
      <c r="F1400" s="59" t="s">
        <v>41</v>
      </c>
      <c r="G1400" s="109" t="s">
        <v>469</v>
      </c>
      <c r="H1400" s="8">
        <v>401</v>
      </c>
      <c r="I1400" s="350">
        <v>32100</v>
      </c>
      <c r="J1400" s="350">
        <v>48150</v>
      </c>
      <c r="K1400" s="401"/>
      <c r="L1400" s="2"/>
      <c r="M1400" s="2"/>
      <c r="N1400" s="2"/>
    </row>
    <row r="1401" spans="1:14" ht="22.5" customHeight="1" x14ac:dyDescent="0.25">
      <c r="A1401" s="311">
        <v>12</v>
      </c>
      <c r="B1401" s="147">
        <v>45196</v>
      </c>
      <c r="C1401" s="57" t="s">
        <v>766</v>
      </c>
      <c r="D1401" s="89" t="s">
        <v>96</v>
      </c>
      <c r="E1401" s="59">
        <v>4</v>
      </c>
      <c r="F1401" s="174" t="s">
        <v>42</v>
      </c>
      <c r="G1401" s="109" t="s">
        <v>469</v>
      </c>
      <c r="H1401" s="8">
        <v>401</v>
      </c>
      <c r="I1401" s="350">
        <v>10000</v>
      </c>
      <c r="J1401" s="350">
        <v>40000</v>
      </c>
      <c r="K1401" s="402"/>
      <c r="L1401" s="2"/>
      <c r="M1401" s="2"/>
      <c r="N1401" s="2"/>
    </row>
    <row r="1402" spans="1:14" ht="22.5" customHeight="1" x14ac:dyDescent="0.25">
      <c r="A1402" s="311">
        <v>13</v>
      </c>
      <c r="B1402" s="147">
        <v>45196</v>
      </c>
      <c r="C1402" s="58" t="s">
        <v>1594</v>
      </c>
      <c r="D1402" s="89" t="s">
        <v>73</v>
      </c>
      <c r="E1402" s="59">
        <v>4</v>
      </c>
      <c r="F1402" s="142" t="s">
        <v>42</v>
      </c>
      <c r="G1402" s="109" t="s">
        <v>469</v>
      </c>
      <c r="H1402" s="8">
        <v>401</v>
      </c>
      <c r="I1402" s="350">
        <v>3500</v>
      </c>
      <c r="J1402" s="350">
        <v>14000</v>
      </c>
      <c r="K1402" s="402"/>
      <c r="L1402" s="2"/>
      <c r="M1402" s="2"/>
      <c r="N1402" s="2"/>
    </row>
    <row r="1403" spans="1:14" s="10" customFormat="1" ht="22.5" customHeight="1" x14ac:dyDescent="0.25">
      <c r="A1403" s="311">
        <v>14</v>
      </c>
      <c r="B1403" s="147">
        <v>45196</v>
      </c>
      <c r="C1403" s="58" t="s">
        <v>56</v>
      </c>
      <c r="D1403" s="63" t="s">
        <v>28</v>
      </c>
      <c r="E1403" s="8">
        <v>0.35</v>
      </c>
      <c r="F1403" s="142" t="s">
        <v>41</v>
      </c>
      <c r="G1403" s="109" t="s">
        <v>469</v>
      </c>
      <c r="H1403" s="8">
        <v>401</v>
      </c>
      <c r="I1403" s="350">
        <v>86250</v>
      </c>
      <c r="J1403" s="350">
        <v>30187.499999999996</v>
      </c>
      <c r="K1403" s="402"/>
      <c r="L1403" s="82"/>
    </row>
    <row r="1404" spans="1:14" ht="22.5" customHeight="1" x14ac:dyDescent="0.25">
      <c r="A1404" s="311">
        <v>15</v>
      </c>
      <c r="B1404" s="147">
        <v>45196</v>
      </c>
      <c r="C1404" s="58" t="s">
        <v>92</v>
      </c>
      <c r="D1404" s="63" t="s">
        <v>99</v>
      </c>
      <c r="E1404" s="59">
        <v>1</v>
      </c>
      <c r="F1404" s="142" t="s">
        <v>42</v>
      </c>
      <c r="G1404" s="109" t="s">
        <v>469</v>
      </c>
      <c r="H1404" s="8">
        <v>401</v>
      </c>
      <c r="I1404" s="350">
        <v>186000</v>
      </c>
      <c r="J1404" s="350">
        <v>186000</v>
      </c>
      <c r="K1404" s="402"/>
      <c r="L1404" s="2"/>
      <c r="M1404" s="2"/>
      <c r="N1404" s="2"/>
    </row>
    <row r="1405" spans="1:14" ht="22.5" customHeight="1" x14ac:dyDescent="0.25">
      <c r="A1405" s="311">
        <v>16</v>
      </c>
      <c r="B1405" s="147">
        <v>45196</v>
      </c>
      <c r="C1405" s="58" t="s">
        <v>580</v>
      </c>
      <c r="D1405" s="63" t="s">
        <v>134</v>
      </c>
      <c r="E1405" s="59">
        <v>1</v>
      </c>
      <c r="F1405" s="142" t="s">
        <v>42</v>
      </c>
      <c r="G1405" s="109" t="s">
        <v>469</v>
      </c>
      <c r="H1405" s="8">
        <v>401</v>
      </c>
      <c r="I1405" s="354">
        <v>202500</v>
      </c>
      <c r="J1405" s="350">
        <v>202500</v>
      </c>
      <c r="K1405" s="402"/>
      <c r="L1405" s="2"/>
      <c r="M1405" s="2"/>
      <c r="N1405" s="2"/>
    </row>
    <row r="1406" spans="1:14" ht="22.5" customHeight="1" x14ac:dyDescent="0.25">
      <c r="A1406" s="311">
        <v>17</v>
      </c>
      <c r="B1406" s="147">
        <v>45196</v>
      </c>
      <c r="C1406" s="58" t="s">
        <v>677</v>
      </c>
      <c r="D1406" s="63" t="s">
        <v>361</v>
      </c>
      <c r="E1406" s="59">
        <v>1</v>
      </c>
      <c r="F1406" s="142" t="s">
        <v>42</v>
      </c>
      <c r="G1406" s="109" t="s">
        <v>469</v>
      </c>
      <c r="H1406" s="8">
        <v>401</v>
      </c>
      <c r="I1406" s="350">
        <v>37500</v>
      </c>
      <c r="J1406" s="350">
        <v>37500</v>
      </c>
      <c r="K1406" s="402"/>
      <c r="L1406" s="2"/>
      <c r="M1406" s="2"/>
      <c r="N1406" s="2"/>
    </row>
    <row r="1407" spans="1:14" ht="22.5" customHeight="1" x14ac:dyDescent="0.25">
      <c r="A1407" s="311">
        <v>18</v>
      </c>
      <c r="B1407" s="147">
        <v>45196</v>
      </c>
      <c r="C1407" s="58" t="s">
        <v>673</v>
      </c>
      <c r="D1407" s="63" t="s">
        <v>113</v>
      </c>
      <c r="E1407" s="59">
        <v>2</v>
      </c>
      <c r="F1407" s="59" t="s">
        <v>42</v>
      </c>
      <c r="G1407" s="109" t="s">
        <v>469</v>
      </c>
      <c r="H1407" s="8">
        <v>401</v>
      </c>
      <c r="I1407" s="350">
        <v>41125</v>
      </c>
      <c r="J1407" s="350">
        <v>82250</v>
      </c>
      <c r="K1407" s="402"/>
      <c r="L1407" s="2"/>
      <c r="M1407" s="2"/>
      <c r="N1407" s="2"/>
    </row>
    <row r="1408" spans="1:14" s="10" customFormat="1" ht="22.5" customHeight="1" x14ac:dyDescent="0.25">
      <c r="A1408" s="311">
        <v>19</v>
      </c>
      <c r="B1408" s="147">
        <v>45196</v>
      </c>
      <c r="C1408" s="58" t="s">
        <v>606</v>
      </c>
      <c r="D1408" s="63" t="s">
        <v>479</v>
      </c>
      <c r="E1408" s="59">
        <v>1</v>
      </c>
      <c r="F1408" s="59" t="s">
        <v>42</v>
      </c>
      <c r="G1408" s="109" t="s">
        <v>469</v>
      </c>
      <c r="H1408" s="8">
        <v>401</v>
      </c>
      <c r="I1408" s="350">
        <v>162500</v>
      </c>
      <c r="J1408" s="350">
        <v>162500</v>
      </c>
      <c r="K1408" s="401"/>
      <c r="L1408" s="82"/>
    </row>
    <row r="1409" spans="1:12" s="10" customFormat="1" ht="22.5" customHeight="1" x14ac:dyDescent="0.25">
      <c r="A1409" s="311">
        <v>20</v>
      </c>
      <c r="B1409" s="147">
        <v>45196</v>
      </c>
      <c r="C1409" s="58" t="s">
        <v>590</v>
      </c>
      <c r="D1409" s="63" t="s">
        <v>479</v>
      </c>
      <c r="E1409" s="59">
        <v>1</v>
      </c>
      <c r="F1409" s="59" t="s">
        <v>42</v>
      </c>
      <c r="G1409" s="109" t="s">
        <v>469</v>
      </c>
      <c r="H1409" s="8">
        <v>401</v>
      </c>
      <c r="I1409" s="350">
        <v>40000</v>
      </c>
      <c r="J1409" s="350">
        <v>40000</v>
      </c>
      <c r="K1409" s="401"/>
      <c r="L1409" s="82"/>
    </row>
    <row r="1410" spans="1:12" s="10" customFormat="1" ht="22.5" customHeight="1" x14ac:dyDescent="0.25">
      <c r="A1410" s="378"/>
      <c r="B1410" s="539"/>
      <c r="C1410" s="387"/>
      <c r="D1410" s="387"/>
      <c r="E1410" s="381"/>
      <c r="F1410" s="395"/>
      <c r="G1410" s="391"/>
      <c r="H1410" s="393"/>
      <c r="I1410" s="554"/>
      <c r="J1410" s="563"/>
      <c r="K1410" s="385">
        <f>SUM(J1390:J1409)</f>
        <v>1618862.5</v>
      </c>
      <c r="L1410" s="82"/>
    </row>
    <row r="1411" spans="1:12" s="10" customFormat="1" ht="22.5" customHeight="1" x14ac:dyDescent="0.25">
      <c r="A1411" s="319">
        <v>1</v>
      </c>
      <c r="B1411" s="147">
        <v>45174</v>
      </c>
      <c r="C1411" s="58" t="s">
        <v>907</v>
      </c>
      <c r="D1411" s="63" t="s">
        <v>116</v>
      </c>
      <c r="E1411" s="59">
        <v>30</v>
      </c>
      <c r="F1411" s="59" t="s">
        <v>43</v>
      </c>
      <c r="G1411" s="109" t="s">
        <v>52</v>
      </c>
      <c r="H1411" s="8">
        <v>402</v>
      </c>
      <c r="I1411" s="350">
        <v>1200</v>
      </c>
      <c r="J1411" s="350">
        <v>36000</v>
      </c>
      <c r="K1411" s="401"/>
      <c r="L1411" s="82"/>
    </row>
    <row r="1412" spans="1:12" s="10" customFormat="1" ht="22.5" customHeight="1" x14ac:dyDescent="0.25">
      <c r="A1412" s="310">
        <v>2</v>
      </c>
      <c r="B1412" s="147">
        <v>45174</v>
      </c>
      <c r="C1412" s="58" t="s">
        <v>908</v>
      </c>
      <c r="D1412" s="63" t="s">
        <v>116</v>
      </c>
      <c r="E1412" s="59">
        <v>10</v>
      </c>
      <c r="F1412" s="59" t="s">
        <v>43</v>
      </c>
      <c r="G1412" s="109" t="s">
        <v>52</v>
      </c>
      <c r="H1412" s="8">
        <v>402</v>
      </c>
      <c r="I1412" s="350">
        <v>3200</v>
      </c>
      <c r="J1412" s="350">
        <v>32000</v>
      </c>
      <c r="K1412" s="401"/>
      <c r="L1412" s="82"/>
    </row>
    <row r="1413" spans="1:12" s="10" customFormat="1" ht="22.5" customHeight="1" x14ac:dyDescent="0.25">
      <c r="A1413" s="319">
        <v>3</v>
      </c>
      <c r="B1413" s="147">
        <v>45174</v>
      </c>
      <c r="C1413" s="58" t="s">
        <v>909</v>
      </c>
      <c r="D1413" s="89" t="s">
        <v>116</v>
      </c>
      <c r="E1413" s="59">
        <v>10</v>
      </c>
      <c r="F1413" s="59" t="s">
        <v>42</v>
      </c>
      <c r="G1413" s="109" t="s">
        <v>52</v>
      </c>
      <c r="H1413" s="8">
        <v>402</v>
      </c>
      <c r="I1413" s="350">
        <v>3900</v>
      </c>
      <c r="J1413" s="350">
        <v>39000</v>
      </c>
      <c r="K1413" s="401"/>
      <c r="L1413" s="82"/>
    </row>
    <row r="1414" spans="1:12" s="10" customFormat="1" ht="22.5" customHeight="1" x14ac:dyDescent="0.25">
      <c r="A1414" s="310">
        <v>4</v>
      </c>
      <c r="B1414" s="147">
        <v>45175</v>
      </c>
      <c r="C1414" s="58" t="s">
        <v>1854</v>
      </c>
      <c r="D1414" s="58" t="s">
        <v>963</v>
      </c>
      <c r="E1414" s="59">
        <v>6</v>
      </c>
      <c r="F1414" s="59" t="s">
        <v>42</v>
      </c>
      <c r="G1414" s="194" t="s">
        <v>52</v>
      </c>
      <c r="H1414" s="8">
        <v>402</v>
      </c>
      <c r="I1414" s="376">
        <v>8000</v>
      </c>
      <c r="J1414" s="33">
        <v>48000</v>
      </c>
      <c r="K1414" s="403"/>
      <c r="L1414" s="82"/>
    </row>
    <row r="1415" spans="1:12" s="10" customFormat="1" ht="22.5" customHeight="1" x14ac:dyDescent="0.25">
      <c r="A1415" s="319">
        <v>5</v>
      </c>
      <c r="B1415" s="147">
        <v>45177</v>
      </c>
      <c r="C1415" s="58" t="s">
        <v>1019</v>
      </c>
      <c r="D1415" s="63" t="s">
        <v>50</v>
      </c>
      <c r="E1415" s="59">
        <v>1</v>
      </c>
      <c r="F1415" s="59" t="s">
        <v>42</v>
      </c>
      <c r="G1415" s="60" t="s">
        <v>52</v>
      </c>
      <c r="H1415" s="8">
        <v>402</v>
      </c>
      <c r="I1415" s="350">
        <v>22500</v>
      </c>
      <c r="J1415" s="350">
        <v>22500</v>
      </c>
      <c r="K1415" s="401"/>
      <c r="L1415" s="82"/>
    </row>
    <row r="1416" spans="1:12" s="10" customFormat="1" ht="22.5" customHeight="1" x14ac:dyDescent="0.25">
      <c r="A1416" s="310">
        <v>6</v>
      </c>
      <c r="B1416" s="147">
        <v>45178</v>
      </c>
      <c r="C1416" s="58" t="s">
        <v>1035</v>
      </c>
      <c r="D1416" s="63" t="s">
        <v>123</v>
      </c>
      <c r="E1416" s="59">
        <v>5</v>
      </c>
      <c r="F1416" s="59" t="s">
        <v>45</v>
      </c>
      <c r="G1416" s="60" t="s">
        <v>52</v>
      </c>
      <c r="H1416" s="8">
        <v>402</v>
      </c>
      <c r="I1416" s="350">
        <v>10000</v>
      </c>
      <c r="J1416" s="350">
        <v>50000</v>
      </c>
      <c r="K1416" s="402"/>
      <c r="L1416" s="82"/>
    </row>
    <row r="1417" spans="1:12" s="10" customFormat="1" ht="22.5" customHeight="1" x14ac:dyDescent="0.25">
      <c r="A1417" s="319">
        <v>7</v>
      </c>
      <c r="B1417" s="147">
        <v>45178</v>
      </c>
      <c r="C1417" s="58" t="s">
        <v>1862</v>
      </c>
      <c r="D1417" s="58" t="s">
        <v>1863</v>
      </c>
      <c r="E1417" s="59">
        <v>1</v>
      </c>
      <c r="F1417" s="59" t="s">
        <v>42</v>
      </c>
      <c r="G1417" s="203" t="s">
        <v>52</v>
      </c>
      <c r="H1417" s="8">
        <v>402</v>
      </c>
      <c r="I1417" s="376">
        <v>275000</v>
      </c>
      <c r="J1417" s="33">
        <v>275000</v>
      </c>
      <c r="K1417" s="403"/>
      <c r="L1417" s="82"/>
    </row>
    <row r="1418" spans="1:12" s="10" customFormat="1" ht="22.5" customHeight="1" x14ac:dyDescent="0.25">
      <c r="A1418" s="310">
        <v>8</v>
      </c>
      <c r="B1418" s="147">
        <v>45180</v>
      </c>
      <c r="C1418" s="58" t="s">
        <v>1060</v>
      </c>
      <c r="D1418" s="63" t="s">
        <v>476</v>
      </c>
      <c r="E1418" s="59">
        <v>1</v>
      </c>
      <c r="F1418" s="59" t="s">
        <v>42</v>
      </c>
      <c r="G1418" s="60" t="s">
        <v>52</v>
      </c>
      <c r="H1418" s="8">
        <v>402</v>
      </c>
      <c r="I1418" s="351">
        <v>6000</v>
      </c>
      <c r="J1418" s="350">
        <v>6000</v>
      </c>
      <c r="K1418" s="401"/>
      <c r="L1418" s="82"/>
    </row>
    <row r="1419" spans="1:12" s="10" customFormat="1" ht="22.5" customHeight="1" x14ac:dyDescent="0.25">
      <c r="A1419" s="319">
        <v>9</v>
      </c>
      <c r="B1419" s="147">
        <v>45182</v>
      </c>
      <c r="C1419" s="57" t="s">
        <v>972</v>
      </c>
      <c r="D1419" s="63" t="s">
        <v>973</v>
      </c>
      <c r="E1419" s="59">
        <v>1</v>
      </c>
      <c r="F1419" s="59" t="s">
        <v>42</v>
      </c>
      <c r="G1419" s="109" t="s">
        <v>52</v>
      </c>
      <c r="H1419" s="8">
        <v>402</v>
      </c>
      <c r="I1419" s="350">
        <v>118000</v>
      </c>
      <c r="J1419" s="350">
        <v>118000</v>
      </c>
      <c r="K1419" s="401"/>
      <c r="L1419" s="82"/>
    </row>
    <row r="1420" spans="1:12" s="10" customFormat="1" ht="22.5" customHeight="1" x14ac:dyDescent="0.25">
      <c r="A1420" s="310">
        <v>10</v>
      </c>
      <c r="B1420" s="147">
        <v>45183</v>
      </c>
      <c r="C1420" s="58" t="s">
        <v>539</v>
      </c>
      <c r="D1420" s="63" t="s">
        <v>63</v>
      </c>
      <c r="E1420" s="59">
        <v>20</v>
      </c>
      <c r="F1420" s="59" t="s">
        <v>41</v>
      </c>
      <c r="G1420" s="109" t="s">
        <v>52</v>
      </c>
      <c r="H1420" s="8">
        <v>402</v>
      </c>
      <c r="I1420" s="350">
        <v>17000</v>
      </c>
      <c r="J1420" s="350">
        <v>340000</v>
      </c>
      <c r="K1420" s="401"/>
      <c r="L1420" s="82"/>
    </row>
    <row r="1421" spans="1:12" s="10" customFormat="1" ht="22.5" customHeight="1" x14ac:dyDescent="0.25">
      <c r="A1421" s="319">
        <v>11</v>
      </c>
      <c r="B1421" s="147">
        <v>45183</v>
      </c>
      <c r="C1421" s="58" t="s">
        <v>1186</v>
      </c>
      <c r="D1421" s="63" t="s">
        <v>1187</v>
      </c>
      <c r="E1421" s="59">
        <v>3</v>
      </c>
      <c r="F1421" s="59" t="s">
        <v>45</v>
      </c>
      <c r="G1421" s="109" t="s">
        <v>52</v>
      </c>
      <c r="H1421" s="8">
        <v>402</v>
      </c>
      <c r="I1421" s="350">
        <v>91000</v>
      </c>
      <c r="J1421" s="350">
        <v>273000</v>
      </c>
      <c r="K1421" s="401"/>
      <c r="L1421" s="82"/>
    </row>
    <row r="1422" spans="1:12" s="10" customFormat="1" ht="22.5" customHeight="1" x14ac:dyDescent="0.25">
      <c r="A1422" s="310">
        <v>12</v>
      </c>
      <c r="B1422" s="147">
        <v>45183</v>
      </c>
      <c r="C1422" s="58" t="s">
        <v>1188</v>
      </c>
      <c r="D1422" s="89" t="s">
        <v>50</v>
      </c>
      <c r="E1422" s="59">
        <v>4</v>
      </c>
      <c r="F1422" s="59" t="s">
        <v>42</v>
      </c>
      <c r="G1422" s="109" t="s">
        <v>52</v>
      </c>
      <c r="H1422" s="8">
        <v>402</v>
      </c>
      <c r="I1422" s="350">
        <v>7500</v>
      </c>
      <c r="J1422" s="350">
        <v>30000</v>
      </c>
      <c r="K1422" s="401"/>
      <c r="L1422" s="82"/>
    </row>
    <row r="1423" spans="1:12" s="10" customFormat="1" ht="22.5" customHeight="1" x14ac:dyDescent="0.25">
      <c r="A1423" s="319">
        <v>13</v>
      </c>
      <c r="B1423" s="147">
        <v>45184</v>
      </c>
      <c r="C1423" s="58" t="s">
        <v>574</v>
      </c>
      <c r="D1423" s="63" t="s">
        <v>97</v>
      </c>
      <c r="E1423" s="59">
        <v>2</v>
      </c>
      <c r="F1423" s="59" t="s">
        <v>39</v>
      </c>
      <c r="G1423" s="109" t="s">
        <v>52</v>
      </c>
      <c r="H1423" s="8">
        <v>402</v>
      </c>
      <c r="I1423" s="354">
        <v>45000</v>
      </c>
      <c r="J1423" s="350">
        <v>90000</v>
      </c>
      <c r="K1423" s="401"/>
      <c r="L1423" s="82"/>
    </row>
    <row r="1424" spans="1:12" s="10" customFormat="1" ht="22.5" customHeight="1" x14ac:dyDescent="0.25">
      <c r="A1424" s="310">
        <v>14</v>
      </c>
      <c r="B1424" s="147">
        <v>45184</v>
      </c>
      <c r="C1424" s="58" t="s">
        <v>1226</v>
      </c>
      <c r="D1424" s="63" t="s">
        <v>50</v>
      </c>
      <c r="E1424" s="59">
        <v>6</v>
      </c>
      <c r="F1424" s="59" t="s">
        <v>42</v>
      </c>
      <c r="G1424" s="109" t="s">
        <v>52</v>
      </c>
      <c r="H1424" s="8">
        <v>402</v>
      </c>
      <c r="I1424" s="350">
        <v>4000</v>
      </c>
      <c r="J1424" s="350">
        <v>24000</v>
      </c>
      <c r="K1424" s="401"/>
      <c r="L1424" s="82"/>
    </row>
    <row r="1425" spans="1:12" s="10" customFormat="1" ht="22.5" customHeight="1" x14ac:dyDescent="0.25">
      <c r="A1425" s="319">
        <v>15</v>
      </c>
      <c r="B1425" s="147">
        <v>45184</v>
      </c>
      <c r="C1425" s="58" t="s">
        <v>1227</v>
      </c>
      <c r="D1425" s="63" t="s">
        <v>50</v>
      </c>
      <c r="E1425" s="59">
        <v>6</v>
      </c>
      <c r="F1425" s="59" t="s">
        <v>39</v>
      </c>
      <c r="G1425" s="109" t="s">
        <v>52</v>
      </c>
      <c r="H1425" s="8">
        <v>402</v>
      </c>
      <c r="I1425" s="350">
        <v>4000</v>
      </c>
      <c r="J1425" s="350">
        <v>24000</v>
      </c>
      <c r="K1425" s="401"/>
      <c r="L1425" s="82"/>
    </row>
    <row r="1426" spans="1:12" s="10" customFormat="1" ht="22.5" customHeight="1" x14ac:dyDescent="0.25">
      <c r="A1426" s="310">
        <v>16</v>
      </c>
      <c r="B1426" s="147">
        <v>45184</v>
      </c>
      <c r="C1426" s="57" t="s">
        <v>1228</v>
      </c>
      <c r="D1426" s="63" t="s">
        <v>50</v>
      </c>
      <c r="E1426" s="59">
        <v>3</v>
      </c>
      <c r="F1426" s="59" t="s">
        <v>42</v>
      </c>
      <c r="G1426" s="109" t="s">
        <v>52</v>
      </c>
      <c r="H1426" s="8">
        <v>402</v>
      </c>
      <c r="I1426" s="350">
        <v>7500</v>
      </c>
      <c r="J1426" s="350">
        <v>22500</v>
      </c>
      <c r="K1426" s="401"/>
      <c r="L1426" s="82"/>
    </row>
    <row r="1427" spans="1:12" s="10" customFormat="1" ht="22.5" customHeight="1" x14ac:dyDescent="0.25">
      <c r="A1427" s="319">
        <v>17</v>
      </c>
      <c r="B1427" s="147">
        <v>45184</v>
      </c>
      <c r="C1427" s="58" t="s">
        <v>1214</v>
      </c>
      <c r="D1427" s="63" t="s">
        <v>1076</v>
      </c>
      <c r="E1427" s="59">
        <v>4</v>
      </c>
      <c r="F1427" s="59" t="s">
        <v>42</v>
      </c>
      <c r="G1427" s="109" t="s">
        <v>52</v>
      </c>
      <c r="H1427" s="8">
        <v>402</v>
      </c>
      <c r="I1427" s="350">
        <v>5000</v>
      </c>
      <c r="J1427" s="350">
        <v>20000</v>
      </c>
      <c r="K1427" s="402"/>
      <c r="L1427" s="82"/>
    </row>
    <row r="1428" spans="1:12" s="10" customFormat="1" ht="22.5" customHeight="1" x14ac:dyDescent="0.25">
      <c r="A1428" s="310">
        <v>18</v>
      </c>
      <c r="B1428" s="147">
        <v>45184</v>
      </c>
      <c r="C1428" s="58" t="s">
        <v>1229</v>
      </c>
      <c r="D1428" s="338" t="s">
        <v>115</v>
      </c>
      <c r="E1428" s="59">
        <v>1</v>
      </c>
      <c r="F1428" s="142" t="s">
        <v>42</v>
      </c>
      <c r="G1428" s="109" t="s">
        <v>52</v>
      </c>
      <c r="H1428" s="8">
        <v>402</v>
      </c>
      <c r="I1428" s="350">
        <v>8000</v>
      </c>
      <c r="J1428" s="350">
        <v>8000</v>
      </c>
      <c r="K1428" s="402"/>
      <c r="L1428" s="82"/>
    </row>
    <row r="1429" spans="1:12" s="10" customFormat="1" ht="22.5" customHeight="1" x14ac:dyDescent="0.25">
      <c r="A1429" s="319">
        <v>19</v>
      </c>
      <c r="B1429" s="147">
        <v>45184</v>
      </c>
      <c r="C1429" s="58" t="s">
        <v>1230</v>
      </c>
      <c r="D1429" s="63" t="s">
        <v>123</v>
      </c>
      <c r="E1429" s="59">
        <v>2</v>
      </c>
      <c r="F1429" s="59" t="s">
        <v>43</v>
      </c>
      <c r="G1429" s="109" t="s">
        <v>52</v>
      </c>
      <c r="H1429" s="8">
        <v>402</v>
      </c>
      <c r="I1429" s="350">
        <v>15000</v>
      </c>
      <c r="J1429" s="350">
        <v>30000</v>
      </c>
      <c r="K1429" s="402"/>
      <c r="L1429" s="82"/>
    </row>
    <row r="1430" spans="1:12" s="10" customFormat="1" ht="22.5" customHeight="1" x14ac:dyDescent="0.25">
      <c r="A1430" s="310">
        <v>20</v>
      </c>
      <c r="B1430" s="147">
        <v>45184</v>
      </c>
      <c r="C1430" s="58" t="s">
        <v>1231</v>
      </c>
      <c r="D1430" s="63" t="s">
        <v>123</v>
      </c>
      <c r="E1430" s="59">
        <v>2</v>
      </c>
      <c r="F1430" s="59" t="s">
        <v>39</v>
      </c>
      <c r="G1430" s="109" t="s">
        <v>52</v>
      </c>
      <c r="H1430" s="8">
        <v>402</v>
      </c>
      <c r="I1430" s="350">
        <v>12000</v>
      </c>
      <c r="J1430" s="350">
        <v>24000</v>
      </c>
      <c r="K1430" s="402"/>
      <c r="L1430" s="82"/>
    </row>
    <row r="1431" spans="1:12" s="10" customFormat="1" ht="22.5" customHeight="1" x14ac:dyDescent="0.25">
      <c r="A1431" s="319">
        <v>21</v>
      </c>
      <c r="B1431" s="147">
        <v>45184</v>
      </c>
      <c r="C1431" s="58" t="s">
        <v>1232</v>
      </c>
      <c r="D1431" s="63" t="s">
        <v>123</v>
      </c>
      <c r="E1431" s="59">
        <v>10</v>
      </c>
      <c r="F1431" s="59" t="s">
        <v>39</v>
      </c>
      <c r="G1431" s="109" t="s">
        <v>52</v>
      </c>
      <c r="H1431" s="8">
        <v>402</v>
      </c>
      <c r="I1431" s="350">
        <v>3000</v>
      </c>
      <c r="J1431" s="350">
        <v>30000</v>
      </c>
      <c r="K1431" s="402"/>
      <c r="L1431" s="82"/>
    </row>
    <row r="1432" spans="1:12" s="10" customFormat="1" ht="22.5" customHeight="1" x14ac:dyDescent="0.25">
      <c r="A1432" s="310">
        <v>22</v>
      </c>
      <c r="B1432" s="147">
        <v>45184</v>
      </c>
      <c r="C1432" s="58" t="s">
        <v>1233</v>
      </c>
      <c r="D1432" s="63" t="s">
        <v>50</v>
      </c>
      <c r="E1432" s="59">
        <v>1</v>
      </c>
      <c r="F1432" s="59" t="s">
        <v>42</v>
      </c>
      <c r="G1432" s="109" t="s">
        <v>52</v>
      </c>
      <c r="H1432" s="8">
        <v>402</v>
      </c>
      <c r="I1432" s="350">
        <v>380000</v>
      </c>
      <c r="J1432" s="350">
        <v>380000</v>
      </c>
      <c r="K1432" s="402"/>
      <c r="L1432" s="82"/>
    </row>
    <row r="1433" spans="1:12" s="10" customFormat="1" ht="22.5" customHeight="1" x14ac:dyDescent="0.25">
      <c r="A1433" s="319">
        <v>23</v>
      </c>
      <c r="B1433" s="147">
        <v>45184</v>
      </c>
      <c r="C1433" s="58" t="s">
        <v>1234</v>
      </c>
      <c r="D1433" s="63" t="s">
        <v>50</v>
      </c>
      <c r="E1433" s="59">
        <v>1</v>
      </c>
      <c r="F1433" s="59" t="s">
        <v>42</v>
      </c>
      <c r="G1433" s="109" t="s">
        <v>52</v>
      </c>
      <c r="H1433" s="8">
        <v>402</v>
      </c>
      <c r="I1433" s="350">
        <v>50000</v>
      </c>
      <c r="J1433" s="350">
        <v>50000</v>
      </c>
      <c r="K1433" s="402"/>
      <c r="L1433" s="82"/>
    </row>
    <row r="1434" spans="1:12" s="10" customFormat="1" ht="22.5" customHeight="1" x14ac:dyDescent="0.25">
      <c r="A1434" s="310">
        <v>24</v>
      </c>
      <c r="B1434" s="147">
        <v>45184</v>
      </c>
      <c r="C1434" s="58" t="s">
        <v>1235</v>
      </c>
      <c r="D1434" s="63" t="s">
        <v>50</v>
      </c>
      <c r="E1434" s="101" t="s">
        <v>109</v>
      </c>
      <c r="F1434" s="101" t="s">
        <v>42</v>
      </c>
      <c r="G1434" s="109" t="s">
        <v>52</v>
      </c>
      <c r="H1434" s="8">
        <v>402</v>
      </c>
      <c r="I1434" s="356">
        <v>35000</v>
      </c>
      <c r="J1434" s="350">
        <v>35000</v>
      </c>
      <c r="K1434" s="402"/>
      <c r="L1434" s="82"/>
    </row>
    <row r="1435" spans="1:12" s="10" customFormat="1" ht="22.5" customHeight="1" x14ac:dyDescent="0.25">
      <c r="A1435" s="319">
        <v>25</v>
      </c>
      <c r="B1435" s="147">
        <v>45184</v>
      </c>
      <c r="C1435" s="57" t="s">
        <v>1237</v>
      </c>
      <c r="D1435" s="89" t="s">
        <v>113</v>
      </c>
      <c r="E1435" s="59">
        <v>2</v>
      </c>
      <c r="F1435" s="59" t="s">
        <v>42</v>
      </c>
      <c r="G1435" s="109" t="s">
        <v>52</v>
      </c>
      <c r="H1435" s="8">
        <v>402</v>
      </c>
      <c r="I1435" s="350">
        <v>810668</v>
      </c>
      <c r="J1435" s="350">
        <v>1621336</v>
      </c>
      <c r="K1435" s="402"/>
      <c r="L1435" s="82"/>
    </row>
    <row r="1436" spans="1:12" s="10" customFormat="1" ht="22.5" customHeight="1" x14ac:dyDescent="0.25">
      <c r="A1436" s="310">
        <v>26</v>
      </c>
      <c r="B1436" s="147">
        <v>45185</v>
      </c>
      <c r="C1436" s="58" t="s">
        <v>1258</v>
      </c>
      <c r="D1436" s="63" t="s">
        <v>116</v>
      </c>
      <c r="E1436" s="59">
        <v>10</v>
      </c>
      <c r="F1436" s="59" t="s">
        <v>42</v>
      </c>
      <c r="G1436" s="109" t="s">
        <v>52</v>
      </c>
      <c r="H1436" s="8">
        <v>402</v>
      </c>
      <c r="I1436" s="350">
        <v>600</v>
      </c>
      <c r="J1436" s="350">
        <v>6000</v>
      </c>
      <c r="K1436" s="401"/>
      <c r="L1436" s="82"/>
    </row>
    <row r="1437" spans="1:12" s="10" customFormat="1" ht="22.5" customHeight="1" x14ac:dyDescent="0.25">
      <c r="A1437" s="319">
        <v>27</v>
      </c>
      <c r="B1437" s="147">
        <v>45185</v>
      </c>
      <c r="C1437" s="58" t="s">
        <v>1259</v>
      </c>
      <c r="D1437" s="63" t="s">
        <v>116</v>
      </c>
      <c r="E1437" s="59">
        <v>10</v>
      </c>
      <c r="F1437" s="59" t="s">
        <v>42</v>
      </c>
      <c r="G1437" s="109" t="s">
        <v>52</v>
      </c>
      <c r="H1437" s="8">
        <v>402</v>
      </c>
      <c r="I1437" s="350">
        <v>1100</v>
      </c>
      <c r="J1437" s="350">
        <v>11000</v>
      </c>
      <c r="K1437" s="401"/>
      <c r="L1437" s="82"/>
    </row>
    <row r="1438" spans="1:12" s="10" customFormat="1" ht="22.5" customHeight="1" x14ac:dyDescent="0.25">
      <c r="A1438" s="310">
        <v>28</v>
      </c>
      <c r="B1438" s="147">
        <v>45185</v>
      </c>
      <c r="C1438" s="58" t="s">
        <v>1260</v>
      </c>
      <c r="D1438" s="63" t="s">
        <v>116</v>
      </c>
      <c r="E1438" s="59">
        <v>10</v>
      </c>
      <c r="F1438" s="59" t="s">
        <v>39</v>
      </c>
      <c r="G1438" s="109" t="s">
        <v>52</v>
      </c>
      <c r="H1438" s="8">
        <v>402</v>
      </c>
      <c r="I1438" s="350">
        <v>2500</v>
      </c>
      <c r="J1438" s="350">
        <v>25000</v>
      </c>
      <c r="K1438" s="401"/>
      <c r="L1438" s="82"/>
    </row>
    <row r="1439" spans="1:12" s="10" customFormat="1" ht="22.5" customHeight="1" x14ac:dyDescent="0.25">
      <c r="A1439" s="319">
        <v>29</v>
      </c>
      <c r="B1439" s="147">
        <v>45185</v>
      </c>
      <c r="C1439" s="58" t="s">
        <v>1261</v>
      </c>
      <c r="D1439" s="63" t="s">
        <v>24</v>
      </c>
      <c r="E1439" s="59">
        <v>2</v>
      </c>
      <c r="F1439" s="59" t="s">
        <v>39</v>
      </c>
      <c r="G1439" s="109" t="s">
        <v>52</v>
      </c>
      <c r="H1439" s="8">
        <v>402</v>
      </c>
      <c r="I1439" s="350">
        <v>1000</v>
      </c>
      <c r="J1439" s="350">
        <v>2000</v>
      </c>
      <c r="K1439" s="401"/>
      <c r="L1439" s="82"/>
    </row>
    <row r="1440" spans="1:12" s="10" customFormat="1" ht="22.5" customHeight="1" x14ac:dyDescent="0.25">
      <c r="A1440" s="310">
        <v>30</v>
      </c>
      <c r="B1440" s="147">
        <v>45185</v>
      </c>
      <c r="C1440" s="58" t="s">
        <v>1262</v>
      </c>
      <c r="D1440" s="63" t="s">
        <v>718</v>
      </c>
      <c r="E1440" s="59">
        <v>5</v>
      </c>
      <c r="F1440" s="59" t="s">
        <v>42</v>
      </c>
      <c r="G1440" s="109" t="s">
        <v>52</v>
      </c>
      <c r="H1440" s="8">
        <v>402</v>
      </c>
      <c r="I1440" s="350">
        <v>13000</v>
      </c>
      <c r="J1440" s="350">
        <v>65000</v>
      </c>
      <c r="K1440" s="401"/>
      <c r="L1440" s="82"/>
    </row>
    <row r="1441" spans="1:12" s="10" customFormat="1" ht="22.5" customHeight="1" x14ac:dyDescent="0.25">
      <c r="A1441" s="319">
        <v>31</v>
      </c>
      <c r="B1441" s="147">
        <v>45185</v>
      </c>
      <c r="C1441" s="58" t="s">
        <v>1263</v>
      </c>
      <c r="D1441" s="63" t="s">
        <v>96</v>
      </c>
      <c r="E1441" s="59">
        <v>1</v>
      </c>
      <c r="F1441" s="59" t="s">
        <v>42</v>
      </c>
      <c r="G1441" s="109" t="s">
        <v>52</v>
      </c>
      <c r="H1441" s="8">
        <v>402</v>
      </c>
      <c r="I1441" s="350">
        <v>130000</v>
      </c>
      <c r="J1441" s="350">
        <v>130000</v>
      </c>
      <c r="K1441" s="401"/>
      <c r="L1441" s="82"/>
    </row>
    <row r="1442" spans="1:12" s="10" customFormat="1" ht="22.5" customHeight="1" x14ac:dyDescent="0.25">
      <c r="A1442" s="310">
        <v>32</v>
      </c>
      <c r="B1442" s="147">
        <v>45185</v>
      </c>
      <c r="C1442" s="58" t="s">
        <v>1264</v>
      </c>
      <c r="D1442" s="63" t="s">
        <v>96</v>
      </c>
      <c r="E1442" s="101" t="s">
        <v>109</v>
      </c>
      <c r="F1442" s="101" t="s">
        <v>42</v>
      </c>
      <c r="G1442" s="109" t="s">
        <v>52</v>
      </c>
      <c r="H1442" s="8">
        <v>402</v>
      </c>
      <c r="I1442" s="356">
        <v>50000</v>
      </c>
      <c r="J1442" s="350">
        <v>50000</v>
      </c>
      <c r="K1442" s="401"/>
      <c r="L1442" s="82"/>
    </row>
    <row r="1443" spans="1:12" s="10" customFormat="1" ht="22.5" customHeight="1" x14ac:dyDescent="0.25">
      <c r="A1443" s="319">
        <v>33</v>
      </c>
      <c r="B1443" s="147">
        <v>45185</v>
      </c>
      <c r="C1443" s="58" t="s">
        <v>1265</v>
      </c>
      <c r="D1443" s="63" t="s">
        <v>115</v>
      </c>
      <c r="E1443" s="59">
        <v>1</v>
      </c>
      <c r="F1443" s="59" t="s">
        <v>42</v>
      </c>
      <c r="G1443" s="109" t="s">
        <v>52</v>
      </c>
      <c r="H1443" s="8">
        <v>402</v>
      </c>
      <c r="I1443" s="350">
        <v>75000</v>
      </c>
      <c r="J1443" s="350">
        <v>75000</v>
      </c>
      <c r="K1443" s="401"/>
      <c r="L1443" s="82"/>
    </row>
    <row r="1444" spans="1:12" s="10" customFormat="1" ht="22.5" customHeight="1" x14ac:dyDescent="0.25">
      <c r="A1444" s="310">
        <v>34</v>
      </c>
      <c r="B1444" s="147">
        <v>45185</v>
      </c>
      <c r="C1444" s="58" t="s">
        <v>1266</v>
      </c>
      <c r="D1444" s="63" t="s">
        <v>115</v>
      </c>
      <c r="E1444" s="101" t="s">
        <v>109</v>
      </c>
      <c r="F1444" s="101" t="s">
        <v>42</v>
      </c>
      <c r="G1444" s="109" t="s">
        <v>52</v>
      </c>
      <c r="H1444" s="8">
        <v>402</v>
      </c>
      <c r="I1444" s="356">
        <v>4000</v>
      </c>
      <c r="J1444" s="350">
        <v>4000</v>
      </c>
      <c r="K1444" s="401"/>
      <c r="L1444" s="82"/>
    </row>
    <row r="1445" spans="1:12" s="10" customFormat="1" ht="22.5" customHeight="1" x14ac:dyDescent="0.25">
      <c r="A1445" s="319">
        <v>35</v>
      </c>
      <c r="B1445" s="147">
        <v>45185</v>
      </c>
      <c r="C1445" s="57" t="s">
        <v>1267</v>
      </c>
      <c r="D1445" s="63" t="s">
        <v>924</v>
      </c>
      <c r="E1445" s="101" t="s">
        <v>109</v>
      </c>
      <c r="F1445" s="101" t="s">
        <v>45</v>
      </c>
      <c r="G1445" s="109" t="s">
        <v>52</v>
      </c>
      <c r="H1445" s="8">
        <v>402</v>
      </c>
      <c r="I1445" s="356">
        <v>80000</v>
      </c>
      <c r="J1445" s="350">
        <v>80000</v>
      </c>
      <c r="K1445" s="401"/>
      <c r="L1445" s="82"/>
    </row>
    <row r="1446" spans="1:12" s="10" customFormat="1" ht="22.5" customHeight="1" x14ac:dyDescent="0.25">
      <c r="A1446" s="310">
        <v>36</v>
      </c>
      <c r="B1446" s="147">
        <v>45185</v>
      </c>
      <c r="C1446" s="58" t="s">
        <v>1869</v>
      </c>
      <c r="D1446" s="58" t="s">
        <v>963</v>
      </c>
      <c r="E1446" s="59">
        <v>0.5</v>
      </c>
      <c r="F1446" s="59" t="s">
        <v>45</v>
      </c>
      <c r="G1446" s="203" t="s">
        <v>52</v>
      </c>
      <c r="H1446" s="8">
        <v>402</v>
      </c>
      <c r="I1446" s="354">
        <v>30000</v>
      </c>
      <c r="J1446" s="33">
        <v>15000</v>
      </c>
      <c r="K1446" s="403"/>
      <c r="L1446" s="96"/>
    </row>
    <row r="1447" spans="1:12" s="10" customFormat="1" ht="22.5" customHeight="1" x14ac:dyDescent="0.25">
      <c r="A1447" s="319">
        <v>37</v>
      </c>
      <c r="B1447" s="147">
        <v>45185</v>
      </c>
      <c r="C1447" s="62" t="s">
        <v>1870</v>
      </c>
      <c r="D1447" s="58" t="s">
        <v>963</v>
      </c>
      <c r="E1447" s="59">
        <v>1</v>
      </c>
      <c r="F1447" s="59" t="s">
        <v>45</v>
      </c>
      <c r="G1447" s="203" t="s">
        <v>52</v>
      </c>
      <c r="H1447" s="8">
        <v>402</v>
      </c>
      <c r="I1447" s="376">
        <v>9000</v>
      </c>
      <c r="J1447" s="33">
        <v>9000</v>
      </c>
      <c r="K1447" s="403"/>
      <c r="L1447" s="96"/>
    </row>
    <row r="1448" spans="1:12" s="10" customFormat="1" ht="22.5" customHeight="1" x14ac:dyDescent="0.25">
      <c r="A1448" s="310">
        <v>38</v>
      </c>
      <c r="B1448" s="147">
        <v>45185</v>
      </c>
      <c r="C1448" s="58" t="s">
        <v>1871</v>
      </c>
      <c r="D1448" s="58" t="s">
        <v>963</v>
      </c>
      <c r="E1448" s="59">
        <v>1</v>
      </c>
      <c r="F1448" s="59" t="s">
        <v>42</v>
      </c>
      <c r="G1448" s="203" t="s">
        <v>52</v>
      </c>
      <c r="H1448" s="8">
        <v>402</v>
      </c>
      <c r="I1448" s="376">
        <v>9000</v>
      </c>
      <c r="J1448" s="33">
        <v>9000</v>
      </c>
      <c r="K1448" s="403"/>
      <c r="L1448" s="82"/>
    </row>
    <row r="1449" spans="1:12" s="10" customFormat="1" ht="22.5" customHeight="1" x14ac:dyDescent="0.25">
      <c r="A1449" s="319">
        <v>39</v>
      </c>
      <c r="B1449" s="147">
        <v>45187</v>
      </c>
      <c r="C1449" s="58" t="s">
        <v>1318</v>
      </c>
      <c r="D1449" s="63" t="s">
        <v>123</v>
      </c>
      <c r="E1449" s="101" t="s">
        <v>138</v>
      </c>
      <c r="F1449" s="101" t="s">
        <v>42</v>
      </c>
      <c r="G1449" s="60" t="s">
        <v>52</v>
      </c>
      <c r="H1449" s="8">
        <v>402</v>
      </c>
      <c r="I1449" s="356">
        <v>9000</v>
      </c>
      <c r="J1449" s="350">
        <v>36000</v>
      </c>
      <c r="K1449" s="401"/>
      <c r="L1449" s="82"/>
    </row>
    <row r="1450" spans="1:12" s="10" customFormat="1" ht="22.5" customHeight="1" x14ac:dyDescent="0.25">
      <c r="A1450" s="310">
        <v>40</v>
      </c>
      <c r="B1450" s="147">
        <v>45188</v>
      </c>
      <c r="C1450" s="193" t="s">
        <v>1351</v>
      </c>
      <c r="D1450" s="373" t="s">
        <v>1352</v>
      </c>
      <c r="E1450" s="8">
        <v>1</v>
      </c>
      <c r="F1450" s="226" t="s">
        <v>42</v>
      </c>
      <c r="G1450" s="203" t="s">
        <v>52</v>
      </c>
      <c r="H1450" s="8">
        <v>402</v>
      </c>
      <c r="I1450" s="355">
        <v>0</v>
      </c>
      <c r="J1450" s="355">
        <v>0</v>
      </c>
      <c r="K1450" s="406" t="s">
        <v>1353</v>
      </c>
      <c r="L1450" s="82"/>
    </row>
    <row r="1451" spans="1:12" s="10" customFormat="1" ht="22.5" customHeight="1" x14ac:dyDescent="0.25">
      <c r="A1451" s="319">
        <v>41</v>
      </c>
      <c r="B1451" s="147">
        <v>45188</v>
      </c>
      <c r="C1451" s="58" t="s">
        <v>1151</v>
      </c>
      <c r="D1451" s="63" t="s">
        <v>1354</v>
      </c>
      <c r="E1451" s="59">
        <v>1</v>
      </c>
      <c r="F1451" s="59" t="s">
        <v>43</v>
      </c>
      <c r="G1451" s="109" t="s">
        <v>52</v>
      </c>
      <c r="H1451" s="8">
        <v>402</v>
      </c>
      <c r="I1451" s="350">
        <v>1400000</v>
      </c>
      <c r="J1451" s="350">
        <v>1400000</v>
      </c>
      <c r="K1451" s="401" t="s">
        <v>1353</v>
      </c>
      <c r="L1451" s="82"/>
    </row>
    <row r="1452" spans="1:12" s="10" customFormat="1" ht="22.5" customHeight="1" x14ac:dyDescent="0.25">
      <c r="A1452" s="310">
        <v>42</v>
      </c>
      <c r="B1452" s="147">
        <v>45188</v>
      </c>
      <c r="C1452" s="58" t="s">
        <v>1151</v>
      </c>
      <c r="D1452" s="63" t="s">
        <v>1355</v>
      </c>
      <c r="E1452" s="59">
        <v>1</v>
      </c>
      <c r="F1452" s="59" t="s">
        <v>43</v>
      </c>
      <c r="G1452" s="109" t="s">
        <v>52</v>
      </c>
      <c r="H1452" s="8">
        <v>402</v>
      </c>
      <c r="I1452" s="350">
        <v>1400000</v>
      </c>
      <c r="J1452" s="350">
        <v>1400000</v>
      </c>
      <c r="K1452" s="401" t="s">
        <v>1353</v>
      </c>
      <c r="L1452" s="82"/>
    </row>
    <row r="1453" spans="1:12" s="10" customFormat="1" ht="22.5" customHeight="1" x14ac:dyDescent="0.25">
      <c r="A1453" s="319">
        <v>43</v>
      </c>
      <c r="B1453" s="147">
        <v>45188</v>
      </c>
      <c r="C1453" s="58" t="s">
        <v>1356</v>
      </c>
      <c r="D1453" s="63" t="s">
        <v>73</v>
      </c>
      <c r="E1453" s="101" t="s">
        <v>109</v>
      </c>
      <c r="F1453" s="101" t="s">
        <v>42</v>
      </c>
      <c r="G1453" s="109" t="s">
        <v>52</v>
      </c>
      <c r="H1453" s="8">
        <v>402</v>
      </c>
      <c r="I1453" s="356">
        <v>1000000</v>
      </c>
      <c r="J1453" s="350">
        <v>1000000</v>
      </c>
      <c r="K1453" s="401"/>
      <c r="L1453" s="82"/>
    </row>
    <row r="1454" spans="1:12" s="10" customFormat="1" ht="22.5" customHeight="1" x14ac:dyDescent="0.25">
      <c r="A1454" s="310">
        <v>44</v>
      </c>
      <c r="B1454" s="147">
        <v>45188</v>
      </c>
      <c r="C1454" s="58" t="s">
        <v>1357</v>
      </c>
      <c r="D1454" s="63" t="s">
        <v>718</v>
      </c>
      <c r="E1454" s="59">
        <v>20</v>
      </c>
      <c r="F1454" s="59" t="s">
        <v>42</v>
      </c>
      <c r="G1454" s="109" t="s">
        <v>52</v>
      </c>
      <c r="H1454" s="8">
        <v>402</v>
      </c>
      <c r="I1454" s="350">
        <v>2000</v>
      </c>
      <c r="J1454" s="350">
        <v>40000</v>
      </c>
      <c r="K1454" s="401"/>
      <c r="L1454" s="82"/>
    </row>
    <row r="1455" spans="1:12" s="10" customFormat="1" ht="22.5" customHeight="1" x14ac:dyDescent="0.25">
      <c r="A1455" s="319">
        <v>45</v>
      </c>
      <c r="B1455" s="147">
        <v>45188</v>
      </c>
      <c r="C1455" s="62" t="s">
        <v>550</v>
      </c>
      <c r="D1455" s="63" t="s">
        <v>1325</v>
      </c>
      <c r="E1455" s="59">
        <v>2</v>
      </c>
      <c r="F1455" s="59" t="s">
        <v>42</v>
      </c>
      <c r="G1455" s="109" t="s">
        <v>52</v>
      </c>
      <c r="H1455" s="8">
        <v>402</v>
      </c>
      <c r="I1455" s="350">
        <v>7500</v>
      </c>
      <c r="J1455" s="350">
        <v>15000</v>
      </c>
      <c r="K1455" s="401"/>
      <c r="L1455" s="82"/>
    </row>
    <row r="1456" spans="1:12" s="10" customFormat="1" ht="22.5" customHeight="1" x14ac:dyDescent="0.25">
      <c r="A1456" s="310">
        <v>46</v>
      </c>
      <c r="B1456" s="147">
        <v>45188</v>
      </c>
      <c r="C1456" s="58" t="s">
        <v>58</v>
      </c>
      <c r="D1456" s="63" t="s">
        <v>59</v>
      </c>
      <c r="E1456" s="59">
        <v>0.5</v>
      </c>
      <c r="F1456" s="59" t="s">
        <v>41</v>
      </c>
      <c r="G1456" s="109" t="s">
        <v>52</v>
      </c>
      <c r="H1456" s="8">
        <v>402</v>
      </c>
      <c r="I1456" s="351">
        <v>29000</v>
      </c>
      <c r="J1456" s="350">
        <v>14500</v>
      </c>
      <c r="K1456" s="401"/>
      <c r="L1456" s="82"/>
    </row>
    <row r="1457" spans="1:12" s="10" customFormat="1" ht="22.5" customHeight="1" x14ac:dyDescent="0.25">
      <c r="A1457" s="319">
        <v>47</v>
      </c>
      <c r="B1457" s="147">
        <v>45188</v>
      </c>
      <c r="C1457" s="58" t="s">
        <v>987</v>
      </c>
      <c r="D1457" s="89" t="s">
        <v>1358</v>
      </c>
      <c r="E1457" s="59">
        <v>2</v>
      </c>
      <c r="F1457" s="59" t="s">
        <v>42</v>
      </c>
      <c r="G1457" s="109" t="s">
        <v>52</v>
      </c>
      <c r="H1457" s="8">
        <v>402</v>
      </c>
      <c r="I1457" s="350">
        <v>15000</v>
      </c>
      <c r="J1457" s="350">
        <v>30000</v>
      </c>
      <c r="K1457" s="401"/>
      <c r="L1457" s="82"/>
    </row>
    <row r="1458" spans="1:12" s="10" customFormat="1" ht="22.5" customHeight="1" x14ac:dyDescent="0.25">
      <c r="A1458" s="310">
        <v>48</v>
      </c>
      <c r="B1458" s="147">
        <v>45188</v>
      </c>
      <c r="C1458" s="58" t="s">
        <v>1359</v>
      </c>
      <c r="D1458" s="63" t="s">
        <v>1358</v>
      </c>
      <c r="E1458" s="59">
        <v>1</v>
      </c>
      <c r="F1458" s="59" t="s">
        <v>42</v>
      </c>
      <c r="G1458" s="109" t="s">
        <v>52</v>
      </c>
      <c r="H1458" s="8">
        <v>402</v>
      </c>
      <c r="I1458" s="350">
        <v>20000</v>
      </c>
      <c r="J1458" s="350">
        <v>20000</v>
      </c>
      <c r="K1458" s="401"/>
      <c r="L1458" s="82"/>
    </row>
    <row r="1459" spans="1:12" s="10" customFormat="1" ht="22.5" customHeight="1" x14ac:dyDescent="0.25">
      <c r="A1459" s="319">
        <v>49</v>
      </c>
      <c r="B1459" s="147">
        <v>45188</v>
      </c>
      <c r="C1459" s="58" t="s">
        <v>1360</v>
      </c>
      <c r="D1459" s="63" t="s">
        <v>196</v>
      </c>
      <c r="E1459" s="59">
        <v>1</v>
      </c>
      <c r="F1459" s="59" t="s">
        <v>87</v>
      </c>
      <c r="G1459" s="109" t="s">
        <v>52</v>
      </c>
      <c r="H1459" s="8">
        <v>402</v>
      </c>
      <c r="I1459" s="350">
        <v>2420000</v>
      </c>
      <c r="J1459" s="350">
        <v>2420000</v>
      </c>
      <c r="K1459" s="401"/>
      <c r="L1459" s="82"/>
    </row>
    <row r="1460" spans="1:12" s="10" customFormat="1" ht="22.5" customHeight="1" x14ac:dyDescent="0.25">
      <c r="A1460" s="310">
        <v>50</v>
      </c>
      <c r="B1460" s="147">
        <v>45190</v>
      </c>
      <c r="C1460" s="58" t="s">
        <v>439</v>
      </c>
      <c r="D1460" s="63" t="s">
        <v>440</v>
      </c>
      <c r="E1460" s="59">
        <v>1</v>
      </c>
      <c r="F1460" s="59" t="s">
        <v>42</v>
      </c>
      <c r="G1460" s="109" t="s">
        <v>52</v>
      </c>
      <c r="H1460" s="8">
        <v>402</v>
      </c>
      <c r="I1460" s="350">
        <v>340000</v>
      </c>
      <c r="J1460" s="350">
        <v>340000</v>
      </c>
      <c r="K1460" s="402"/>
      <c r="L1460" s="82"/>
    </row>
    <row r="1461" spans="1:12" s="10" customFormat="1" ht="22.5" customHeight="1" x14ac:dyDescent="0.25">
      <c r="A1461" s="319">
        <v>51</v>
      </c>
      <c r="B1461" s="147">
        <v>45190</v>
      </c>
      <c r="C1461" s="58" t="s">
        <v>56</v>
      </c>
      <c r="D1461" s="63" t="s">
        <v>28</v>
      </c>
      <c r="E1461" s="101" t="s">
        <v>109</v>
      </c>
      <c r="F1461" s="101" t="s">
        <v>41</v>
      </c>
      <c r="G1461" s="109" t="s">
        <v>52</v>
      </c>
      <c r="H1461" s="8">
        <v>402</v>
      </c>
      <c r="I1461" s="350">
        <v>86250</v>
      </c>
      <c r="J1461" s="350">
        <v>86250</v>
      </c>
      <c r="K1461" s="402"/>
      <c r="L1461" s="82"/>
    </row>
    <row r="1462" spans="1:12" s="10" customFormat="1" ht="22.5" customHeight="1" x14ac:dyDescent="0.25">
      <c r="A1462" s="310">
        <v>52</v>
      </c>
      <c r="B1462" s="147">
        <v>45190</v>
      </c>
      <c r="C1462" s="58" t="s">
        <v>689</v>
      </c>
      <c r="D1462" s="63" t="s">
        <v>96</v>
      </c>
      <c r="E1462" s="59">
        <v>1</v>
      </c>
      <c r="F1462" s="59" t="s">
        <v>39</v>
      </c>
      <c r="G1462" s="109" t="s">
        <v>52</v>
      </c>
      <c r="H1462" s="8">
        <v>402</v>
      </c>
      <c r="I1462" s="354">
        <v>25000</v>
      </c>
      <c r="J1462" s="350">
        <v>25000</v>
      </c>
      <c r="K1462" s="402"/>
      <c r="L1462" s="82"/>
    </row>
    <row r="1463" spans="1:12" s="10" customFormat="1" ht="22.5" customHeight="1" x14ac:dyDescent="0.25">
      <c r="A1463" s="319">
        <v>53</v>
      </c>
      <c r="B1463" s="147">
        <v>45190</v>
      </c>
      <c r="C1463" s="62" t="s">
        <v>1440</v>
      </c>
      <c r="D1463" s="63" t="s">
        <v>24</v>
      </c>
      <c r="E1463" s="59">
        <v>1</v>
      </c>
      <c r="F1463" s="59" t="s">
        <v>42</v>
      </c>
      <c r="G1463" s="109" t="s">
        <v>52</v>
      </c>
      <c r="H1463" s="8">
        <v>402</v>
      </c>
      <c r="I1463" s="350">
        <v>35000</v>
      </c>
      <c r="J1463" s="350">
        <v>35000</v>
      </c>
      <c r="K1463" s="402"/>
      <c r="L1463" s="82"/>
    </row>
    <row r="1464" spans="1:12" s="10" customFormat="1" ht="22.5" customHeight="1" x14ac:dyDescent="0.25">
      <c r="A1464" s="310">
        <v>54</v>
      </c>
      <c r="B1464" s="147">
        <v>45190</v>
      </c>
      <c r="C1464" s="58" t="s">
        <v>1441</v>
      </c>
      <c r="D1464" s="63" t="s">
        <v>55</v>
      </c>
      <c r="E1464" s="59">
        <v>30</v>
      </c>
      <c r="F1464" s="59" t="s">
        <v>101</v>
      </c>
      <c r="G1464" s="109" t="s">
        <v>52</v>
      </c>
      <c r="H1464" s="8">
        <v>402</v>
      </c>
      <c r="I1464" s="350">
        <v>6800</v>
      </c>
      <c r="J1464" s="350">
        <v>204000</v>
      </c>
      <c r="K1464" s="402"/>
      <c r="L1464" s="82"/>
    </row>
    <row r="1465" spans="1:12" s="10" customFormat="1" ht="22.5" customHeight="1" x14ac:dyDescent="0.25">
      <c r="A1465" s="319">
        <v>55</v>
      </c>
      <c r="B1465" s="147">
        <v>45191</v>
      </c>
      <c r="C1465" s="58" t="s">
        <v>1454</v>
      </c>
      <c r="D1465" s="63" t="s">
        <v>565</v>
      </c>
      <c r="E1465" s="59">
        <v>36</v>
      </c>
      <c r="F1465" s="59" t="s">
        <v>43</v>
      </c>
      <c r="G1465" s="60" t="s">
        <v>52</v>
      </c>
      <c r="H1465" s="8">
        <v>402</v>
      </c>
      <c r="I1465" s="350">
        <v>1000</v>
      </c>
      <c r="J1465" s="350">
        <v>36000</v>
      </c>
      <c r="K1465" s="401"/>
      <c r="L1465" s="82"/>
    </row>
    <row r="1466" spans="1:12" s="10" customFormat="1" ht="22.5" customHeight="1" x14ac:dyDescent="0.25">
      <c r="A1466" s="310">
        <v>56</v>
      </c>
      <c r="B1466" s="147">
        <v>45191</v>
      </c>
      <c r="C1466" s="58" t="s">
        <v>1455</v>
      </c>
      <c r="D1466" s="63" t="s">
        <v>565</v>
      </c>
      <c r="E1466" s="59">
        <v>2</v>
      </c>
      <c r="F1466" s="59" t="s">
        <v>43</v>
      </c>
      <c r="G1466" s="60" t="s">
        <v>52</v>
      </c>
      <c r="H1466" s="8">
        <v>402</v>
      </c>
      <c r="I1466" s="350">
        <v>5000</v>
      </c>
      <c r="J1466" s="350">
        <v>10000</v>
      </c>
      <c r="K1466" s="401"/>
      <c r="L1466" s="82"/>
    </row>
    <row r="1467" spans="1:12" s="10" customFormat="1" ht="22.5" customHeight="1" x14ac:dyDescent="0.25">
      <c r="A1467" s="319">
        <v>57</v>
      </c>
      <c r="B1467" s="147">
        <v>45191</v>
      </c>
      <c r="C1467" s="58" t="s">
        <v>1456</v>
      </c>
      <c r="D1467" s="63" t="s">
        <v>96</v>
      </c>
      <c r="E1467" s="59">
        <v>2</v>
      </c>
      <c r="F1467" s="59" t="s">
        <v>42</v>
      </c>
      <c r="G1467" s="60" t="s">
        <v>52</v>
      </c>
      <c r="H1467" s="8">
        <v>402</v>
      </c>
      <c r="I1467" s="350">
        <v>10000</v>
      </c>
      <c r="J1467" s="350">
        <v>20000</v>
      </c>
      <c r="K1467" s="401"/>
      <c r="L1467" s="82"/>
    </row>
    <row r="1468" spans="1:12" s="10" customFormat="1" ht="22.5" customHeight="1" x14ac:dyDescent="0.25">
      <c r="A1468" s="310">
        <v>58</v>
      </c>
      <c r="B1468" s="147">
        <v>45191</v>
      </c>
      <c r="C1468" s="58" t="s">
        <v>1457</v>
      </c>
      <c r="D1468" s="63" t="s">
        <v>1458</v>
      </c>
      <c r="E1468" s="59">
        <v>1</v>
      </c>
      <c r="F1468" s="59" t="s">
        <v>42</v>
      </c>
      <c r="G1468" s="60" t="s">
        <v>52</v>
      </c>
      <c r="H1468" s="8">
        <v>402</v>
      </c>
      <c r="I1468" s="350">
        <v>15000</v>
      </c>
      <c r="J1468" s="350">
        <v>15000</v>
      </c>
      <c r="K1468" s="401"/>
      <c r="L1468" s="82"/>
    </row>
    <row r="1469" spans="1:12" s="10" customFormat="1" ht="22.5" customHeight="1" x14ac:dyDescent="0.25">
      <c r="A1469" s="319">
        <v>59</v>
      </c>
      <c r="B1469" s="147">
        <v>45191</v>
      </c>
      <c r="C1469" s="58" t="s">
        <v>1459</v>
      </c>
      <c r="D1469" s="63" t="s">
        <v>1458</v>
      </c>
      <c r="E1469" s="59">
        <v>4</v>
      </c>
      <c r="F1469" s="59" t="s">
        <v>42</v>
      </c>
      <c r="G1469" s="60" t="s">
        <v>52</v>
      </c>
      <c r="H1469" s="8">
        <v>402</v>
      </c>
      <c r="I1469" s="350">
        <v>3000</v>
      </c>
      <c r="J1469" s="350">
        <v>12000</v>
      </c>
      <c r="K1469" s="401"/>
      <c r="L1469" s="82"/>
    </row>
    <row r="1470" spans="1:12" s="10" customFormat="1" ht="22.5" customHeight="1" x14ac:dyDescent="0.25">
      <c r="A1470" s="310">
        <v>60</v>
      </c>
      <c r="B1470" s="147">
        <v>45191</v>
      </c>
      <c r="C1470" s="58" t="s">
        <v>1460</v>
      </c>
      <c r="D1470" s="63" t="s">
        <v>96</v>
      </c>
      <c r="E1470" s="59">
        <v>1</v>
      </c>
      <c r="F1470" s="59" t="s">
        <v>42</v>
      </c>
      <c r="G1470" s="60" t="s">
        <v>52</v>
      </c>
      <c r="H1470" s="8">
        <v>402</v>
      </c>
      <c r="I1470" s="350">
        <v>190000</v>
      </c>
      <c r="J1470" s="350">
        <v>190000</v>
      </c>
      <c r="K1470" s="401"/>
      <c r="L1470" s="82"/>
    </row>
    <row r="1471" spans="1:12" s="10" customFormat="1" ht="22.5" customHeight="1" x14ac:dyDescent="0.25">
      <c r="A1471" s="319">
        <v>61</v>
      </c>
      <c r="B1471" s="147">
        <v>45191</v>
      </c>
      <c r="C1471" s="58" t="s">
        <v>1461</v>
      </c>
      <c r="D1471" s="63" t="s">
        <v>96</v>
      </c>
      <c r="E1471" s="59">
        <v>1</v>
      </c>
      <c r="F1471" s="59" t="s">
        <v>87</v>
      </c>
      <c r="G1471" s="60" t="s">
        <v>52</v>
      </c>
      <c r="H1471" s="8">
        <v>402</v>
      </c>
      <c r="I1471" s="350">
        <v>1750000</v>
      </c>
      <c r="J1471" s="350">
        <v>1750000</v>
      </c>
      <c r="K1471" s="401"/>
      <c r="L1471" s="82"/>
    </row>
    <row r="1472" spans="1:12" s="10" customFormat="1" ht="22.5" customHeight="1" x14ac:dyDescent="0.25">
      <c r="A1472" s="310">
        <v>62</v>
      </c>
      <c r="B1472" s="147">
        <v>45195</v>
      </c>
      <c r="C1472" s="58" t="s">
        <v>673</v>
      </c>
      <c r="D1472" s="63" t="s">
        <v>113</v>
      </c>
      <c r="E1472" s="59">
        <v>2</v>
      </c>
      <c r="F1472" s="59" t="s">
        <v>42</v>
      </c>
      <c r="G1472" s="109" t="s">
        <v>52</v>
      </c>
      <c r="H1472" s="8">
        <v>402</v>
      </c>
      <c r="I1472" s="350">
        <v>41125</v>
      </c>
      <c r="J1472" s="350">
        <v>82250</v>
      </c>
      <c r="K1472" s="401"/>
      <c r="L1472" s="82"/>
    </row>
    <row r="1473" spans="1:12" s="10" customFormat="1" ht="22.5" customHeight="1" x14ac:dyDescent="0.25">
      <c r="A1473" s="319">
        <v>63</v>
      </c>
      <c r="B1473" s="147">
        <v>45195</v>
      </c>
      <c r="C1473" s="58" t="s">
        <v>520</v>
      </c>
      <c r="D1473" s="63" t="s">
        <v>96</v>
      </c>
      <c r="E1473" s="59">
        <v>2</v>
      </c>
      <c r="F1473" s="59" t="s">
        <v>42</v>
      </c>
      <c r="G1473" s="109" t="s">
        <v>52</v>
      </c>
      <c r="H1473" s="8">
        <v>402</v>
      </c>
      <c r="I1473" s="350">
        <v>10000</v>
      </c>
      <c r="J1473" s="350">
        <v>20000</v>
      </c>
      <c r="K1473" s="401"/>
      <c r="L1473" s="82"/>
    </row>
    <row r="1474" spans="1:12" s="10" customFormat="1" ht="22.5" customHeight="1" x14ac:dyDescent="0.25">
      <c r="A1474" s="310">
        <v>64</v>
      </c>
      <c r="B1474" s="147">
        <v>45195</v>
      </c>
      <c r="C1474" s="57" t="s">
        <v>543</v>
      </c>
      <c r="D1474" s="63" t="s">
        <v>96</v>
      </c>
      <c r="E1474" s="59">
        <v>2</v>
      </c>
      <c r="F1474" s="142" t="s">
        <v>42</v>
      </c>
      <c r="G1474" s="109" t="s">
        <v>52</v>
      </c>
      <c r="H1474" s="8">
        <v>402</v>
      </c>
      <c r="I1474" s="351">
        <v>3500</v>
      </c>
      <c r="J1474" s="350">
        <v>7000</v>
      </c>
      <c r="K1474" s="401"/>
      <c r="L1474" s="82"/>
    </row>
    <row r="1475" spans="1:12" s="10" customFormat="1" ht="22.5" customHeight="1" x14ac:dyDescent="0.25">
      <c r="A1475" s="319">
        <v>65</v>
      </c>
      <c r="B1475" s="147">
        <v>45195</v>
      </c>
      <c r="C1475" s="57" t="s">
        <v>1568</v>
      </c>
      <c r="D1475" s="89" t="s">
        <v>1569</v>
      </c>
      <c r="E1475" s="59">
        <v>1</v>
      </c>
      <c r="F1475" s="174" t="s">
        <v>42</v>
      </c>
      <c r="G1475" s="109" t="s">
        <v>52</v>
      </c>
      <c r="H1475" s="8">
        <v>402</v>
      </c>
      <c r="I1475" s="350">
        <v>720000</v>
      </c>
      <c r="J1475" s="350">
        <v>720000</v>
      </c>
      <c r="K1475" s="402"/>
      <c r="L1475" s="82"/>
    </row>
    <row r="1476" spans="1:12" s="10" customFormat="1" ht="22.5" customHeight="1" x14ac:dyDescent="0.25">
      <c r="A1476" s="310">
        <v>66</v>
      </c>
      <c r="B1476" s="147">
        <v>45195</v>
      </c>
      <c r="C1476" s="58" t="s">
        <v>1570</v>
      </c>
      <c r="D1476" s="89" t="s">
        <v>1569</v>
      </c>
      <c r="E1476" s="8">
        <v>1</v>
      </c>
      <c r="F1476" s="59" t="s">
        <v>42</v>
      </c>
      <c r="G1476" s="109" t="s">
        <v>52</v>
      </c>
      <c r="H1476" s="8">
        <v>402</v>
      </c>
      <c r="I1476" s="350">
        <v>55000</v>
      </c>
      <c r="J1476" s="350">
        <v>55000</v>
      </c>
      <c r="K1476" s="402"/>
      <c r="L1476" s="82"/>
    </row>
    <row r="1477" spans="1:12" s="10" customFormat="1" ht="22.5" customHeight="1" x14ac:dyDescent="0.25">
      <c r="A1477" s="319">
        <v>67</v>
      </c>
      <c r="B1477" s="147">
        <v>45196</v>
      </c>
      <c r="C1477" s="58" t="s">
        <v>606</v>
      </c>
      <c r="D1477" s="63" t="s">
        <v>479</v>
      </c>
      <c r="E1477" s="59">
        <v>1</v>
      </c>
      <c r="F1477" s="59" t="s">
        <v>42</v>
      </c>
      <c r="G1477" s="109" t="s">
        <v>52</v>
      </c>
      <c r="H1477" s="8">
        <v>402</v>
      </c>
      <c r="I1477" s="350">
        <v>162500</v>
      </c>
      <c r="J1477" s="350">
        <v>162500</v>
      </c>
      <c r="K1477" s="401"/>
      <c r="L1477" s="82"/>
    </row>
    <row r="1478" spans="1:12" s="10" customFormat="1" ht="22.5" customHeight="1" x14ac:dyDescent="0.25">
      <c r="A1478" s="310">
        <v>68</v>
      </c>
      <c r="B1478" s="147">
        <v>45196</v>
      </c>
      <c r="C1478" s="58" t="s">
        <v>590</v>
      </c>
      <c r="D1478" s="63" t="s">
        <v>479</v>
      </c>
      <c r="E1478" s="59">
        <v>1</v>
      </c>
      <c r="F1478" s="59" t="s">
        <v>42</v>
      </c>
      <c r="G1478" s="109" t="s">
        <v>52</v>
      </c>
      <c r="H1478" s="8">
        <v>402</v>
      </c>
      <c r="I1478" s="350">
        <v>40000</v>
      </c>
      <c r="J1478" s="350">
        <v>40000</v>
      </c>
      <c r="K1478" s="401"/>
      <c r="L1478" s="82"/>
    </row>
    <row r="1479" spans="1:12" s="10" customFormat="1" ht="22.5" customHeight="1" x14ac:dyDescent="0.25">
      <c r="A1479" s="319">
        <v>69</v>
      </c>
      <c r="B1479" s="147">
        <v>45196</v>
      </c>
      <c r="C1479" s="58" t="s">
        <v>537</v>
      </c>
      <c r="D1479" s="63" t="s">
        <v>96</v>
      </c>
      <c r="E1479" s="59">
        <v>1</v>
      </c>
      <c r="F1479" s="142" t="s">
        <v>42</v>
      </c>
      <c r="G1479" s="109" t="s">
        <v>52</v>
      </c>
      <c r="H1479" s="8">
        <v>402</v>
      </c>
      <c r="I1479" s="350">
        <v>50000</v>
      </c>
      <c r="J1479" s="350">
        <v>50000</v>
      </c>
      <c r="K1479" s="401"/>
      <c r="L1479" s="82"/>
    </row>
    <row r="1480" spans="1:12" s="10" customFormat="1" ht="22.5" customHeight="1" x14ac:dyDescent="0.25">
      <c r="A1480" s="310">
        <v>70</v>
      </c>
      <c r="B1480" s="147">
        <v>45196</v>
      </c>
      <c r="C1480" s="57" t="s">
        <v>1601</v>
      </c>
      <c r="D1480" s="63" t="s">
        <v>96</v>
      </c>
      <c r="E1480" s="59">
        <v>1</v>
      </c>
      <c r="F1480" s="142" t="s">
        <v>42</v>
      </c>
      <c r="G1480" s="109" t="s">
        <v>52</v>
      </c>
      <c r="H1480" s="8">
        <v>402</v>
      </c>
      <c r="I1480" s="350">
        <v>50000</v>
      </c>
      <c r="J1480" s="350">
        <v>50000</v>
      </c>
      <c r="K1480" s="401"/>
      <c r="L1480" s="82"/>
    </row>
    <row r="1481" spans="1:12" s="10" customFormat="1" ht="22.5" customHeight="1" x14ac:dyDescent="0.25">
      <c r="A1481" s="319">
        <v>71</v>
      </c>
      <c r="B1481" s="147">
        <v>45196</v>
      </c>
      <c r="C1481" s="58" t="s">
        <v>1602</v>
      </c>
      <c r="D1481" s="63" t="s">
        <v>97</v>
      </c>
      <c r="E1481" s="59">
        <v>3</v>
      </c>
      <c r="F1481" s="59" t="s">
        <v>42</v>
      </c>
      <c r="G1481" s="109" t="s">
        <v>52</v>
      </c>
      <c r="H1481" s="8">
        <v>402</v>
      </c>
      <c r="I1481" s="350">
        <v>75000</v>
      </c>
      <c r="J1481" s="350">
        <v>225000</v>
      </c>
      <c r="K1481" s="402"/>
      <c r="L1481" s="82"/>
    </row>
    <row r="1482" spans="1:12" s="10" customFormat="1" ht="22.5" customHeight="1" x14ac:dyDescent="0.25">
      <c r="A1482" s="310">
        <v>72</v>
      </c>
      <c r="B1482" s="147">
        <v>45196</v>
      </c>
      <c r="C1482" s="62" t="s">
        <v>1603</v>
      </c>
      <c r="D1482" s="63" t="s">
        <v>123</v>
      </c>
      <c r="E1482" s="59">
        <v>4</v>
      </c>
      <c r="F1482" s="59" t="s">
        <v>42</v>
      </c>
      <c r="G1482" s="109" t="s">
        <v>52</v>
      </c>
      <c r="H1482" s="8">
        <v>402</v>
      </c>
      <c r="I1482" s="350">
        <v>5000</v>
      </c>
      <c r="J1482" s="350">
        <v>20000</v>
      </c>
      <c r="K1482" s="402"/>
      <c r="L1482" s="82"/>
    </row>
    <row r="1483" spans="1:12" s="10" customFormat="1" ht="22.5" customHeight="1" x14ac:dyDescent="0.25">
      <c r="A1483" s="319">
        <v>73</v>
      </c>
      <c r="B1483" s="147">
        <v>45196</v>
      </c>
      <c r="C1483" s="57" t="s">
        <v>1604</v>
      </c>
      <c r="D1483" s="89" t="s">
        <v>123</v>
      </c>
      <c r="E1483" s="59">
        <v>2</v>
      </c>
      <c r="F1483" s="174" t="s">
        <v>42</v>
      </c>
      <c r="G1483" s="109" t="s">
        <v>52</v>
      </c>
      <c r="H1483" s="8">
        <v>402</v>
      </c>
      <c r="I1483" s="350">
        <v>5000</v>
      </c>
      <c r="J1483" s="350">
        <v>10000</v>
      </c>
      <c r="K1483" s="402"/>
      <c r="L1483" s="82"/>
    </row>
    <row r="1484" spans="1:12" s="10" customFormat="1" ht="22.5" customHeight="1" x14ac:dyDescent="0.25">
      <c r="A1484" s="310">
        <v>74</v>
      </c>
      <c r="B1484" s="147">
        <v>45196</v>
      </c>
      <c r="C1484" s="58" t="s">
        <v>1027</v>
      </c>
      <c r="D1484" s="63" t="s">
        <v>96</v>
      </c>
      <c r="E1484" s="59">
        <v>0.5</v>
      </c>
      <c r="F1484" s="59" t="s">
        <v>43</v>
      </c>
      <c r="G1484" s="109" t="s">
        <v>52</v>
      </c>
      <c r="H1484" s="8">
        <v>402</v>
      </c>
      <c r="I1484" s="350">
        <v>150000</v>
      </c>
      <c r="J1484" s="350">
        <v>75000</v>
      </c>
      <c r="K1484" s="402"/>
      <c r="L1484" s="82"/>
    </row>
    <row r="1485" spans="1:12" s="10" customFormat="1" ht="22.5" customHeight="1" x14ac:dyDescent="0.25">
      <c r="A1485" s="319">
        <v>75</v>
      </c>
      <c r="B1485" s="147">
        <v>45196</v>
      </c>
      <c r="C1485" s="58" t="s">
        <v>188</v>
      </c>
      <c r="D1485" s="63" t="s">
        <v>189</v>
      </c>
      <c r="E1485" s="59">
        <v>1</v>
      </c>
      <c r="F1485" s="59" t="s">
        <v>39</v>
      </c>
      <c r="G1485" s="109" t="s">
        <v>52</v>
      </c>
      <c r="H1485" s="8">
        <v>402</v>
      </c>
      <c r="I1485" s="350">
        <v>230000</v>
      </c>
      <c r="J1485" s="350">
        <v>230000</v>
      </c>
      <c r="K1485" s="402"/>
      <c r="L1485" s="82"/>
    </row>
    <row r="1486" spans="1:12" s="10" customFormat="1" ht="22.5" customHeight="1" x14ac:dyDescent="0.25">
      <c r="A1486" s="310">
        <v>76</v>
      </c>
      <c r="B1486" s="147">
        <v>45199</v>
      </c>
      <c r="C1486" s="58" t="s">
        <v>1677</v>
      </c>
      <c r="D1486" s="63" t="s">
        <v>96</v>
      </c>
      <c r="E1486" s="59">
        <v>1</v>
      </c>
      <c r="F1486" s="59" t="s">
        <v>42</v>
      </c>
      <c r="G1486" s="109" t="s">
        <v>52</v>
      </c>
      <c r="H1486" s="8">
        <v>402</v>
      </c>
      <c r="I1486" s="350">
        <v>110000</v>
      </c>
      <c r="J1486" s="350">
        <v>110000</v>
      </c>
      <c r="K1486" s="401"/>
      <c r="L1486" s="82"/>
    </row>
    <row r="1487" spans="1:12" s="10" customFormat="1" ht="22.5" customHeight="1" x14ac:dyDescent="0.25">
      <c r="A1487" s="319">
        <v>77</v>
      </c>
      <c r="B1487" s="147">
        <v>45199</v>
      </c>
      <c r="C1487" s="58" t="s">
        <v>56</v>
      </c>
      <c r="D1487" s="63" t="s">
        <v>28</v>
      </c>
      <c r="E1487" s="59">
        <v>0.3</v>
      </c>
      <c r="F1487" s="59" t="s">
        <v>41</v>
      </c>
      <c r="G1487" s="109" t="s">
        <v>52</v>
      </c>
      <c r="H1487" s="8">
        <v>402</v>
      </c>
      <c r="I1487" s="351">
        <v>86250</v>
      </c>
      <c r="J1487" s="350">
        <v>25875</v>
      </c>
      <c r="K1487" s="402"/>
      <c r="L1487" s="82"/>
    </row>
    <row r="1488" spans="1:12" s="10" customFormat="1" ht="22.5" customHeight="1" x14ac:dyDescent="0.25">
      <c r="A1488" s="378"/>
      <c r="B1488" s="539"/>
      <c r="C1488" s="387"/>
      <c r="D1488" s="387"/>
      <c r="E1488" s="381"/>
      <c r="F1488" s="395"/>
      <c r="G1488" s="391"/>
      <c r="H1488" s="393"/>
      <c r="I1488" s="554"/>
      <c r="J1488" s="563"/>
      <c r="K1488" s="385">
        <f>SUM(J1411:J1487)</f>
        <v>15090711</v>
      </c>
      <c r="L1488" s="82"/>
    </row>
    <row r="1489" spans="1:12" s="10" customFormat="1" ht="22.5" customHeight="1" x14ac:dyDescent="0.25">
      <c r="A1489" s="311">
        <v>1</v>
      </c>
      <c r="B1489" s="147">
        <v>45177</v>
      </c>
      <c r="C1489" s="58" t="s">
        <v>48</v>
      </c>
      <c r="D1489" s="63" t="s">
        <v>20</v>
      </c>
      <c r="E1489" s="59">
        <v>1</v>
      </c>
      <c r="F1489" s="59" t="s">
        <v>41</v>
      </c>
      <c r="G1489" s="60" t="s">
        <v>30</v>
      </c>
      <c r="H1489" s="8">
        <v>403</v>
      </c>
      <c r="I1489" s="350">
        <v>32100</v>
      </c>
      <c r="J1489" s="350">
        <v>32100</v>
      </c>
      <c r="K1489" s="401"/>
      <c r="L1489" s="82"/>
    </row>
    <row r="1490" spans="1:12" s="10" customFormat="1" ht="22.5" customHeight="1" x14ac:dyDescent="0.25">
      <c r="A1490" s="311">
        <v>2</v>
      </c>
      <c r="B1490" s="147">
        <v>45178</v>
      </c>
      <c r="C1490" s="57" t="s">
        <v>661</v>
      </c>
      <c r="D1490" s="63" t="s">
        <v>50</v>
      </c>
      <c r="E1490" s="59">
        <v>1</v>
      </c>
      <c r="F1490" s="59" t="s">
        <v>42</v>
      </c>
      <c r="G1490" s="60" t="s">
        <v>30</v>
      </c>
      <c r="H1490" s="8">
        <v>403</v>
      </c>
      <c r="I1490" s="350">
        <v>75000</v>
      </c>
      <c r="J1490" s="350">
        <v>75000</v>
      </c>
      <c r="K1490" s="401"/>
      <c r="L1490" s="82"/>
    </row>
    <row r="1491" spans="1:12" s="10" customFormat="1" ht="22.5" customHeight="1" x14ac:dyDescent="0.25">
      <c r="A1491" s="311">
        <v>3</v>
      </c>
      <c r="B1491" s="147">
        <v>45178</v>
      </c>
      <c r="C1491" s="58" t="s">
        <v>1025</v>
      </c>
      <c r="D1491" s="63" t="s">
        <v>24</v>
      </c>
      <c r="E1491" s="59">
        <v>5</v>
      </c>
      <c r="F1491" s="59" t="s">
        <v>42</v>
      </c>
      <c r="G1491" s="60" t="s">
        <v>30</v>
      </c>
      <c r="H1491" s="8">
        <v>403</v>
      </c>
      <c r="I1491" s="351">
        <v>3000</v>
      </c>
      <c r="J1491" s="350">
        <v>15000</v>
      </c>
      <c r="K1491" s="401"/>
      <c r="L1491" s="82"/>
    </row>
    <row r="1492" spans="1:12" s="10" customFormat="1" ht="22.5" customHeight="1" x14ac:dyDescent="0.25">
      <c r="A1492" s="311">
        <v>4</v>
      </c>
      <c r="B1492" s="147">
        <v>45183</v>
      </c>
      <c r="C1492" s="57" t="s">
        <v>1189</v>
      </c>
      <c r="D1492" s="89" t="s">
        <v>50</v>
      </c>
      <c r="E1492" s="59">
        <v>1</v>
      </c>
      <c r="F1492" s="174" t="s">
        <v>42</v>
      </c>
      <c r="G1492" s="109" t="s">
        <v>30</v>
      </c>
      <c r="H1492" s="8">
        <v>403</v>
      </c>
      <c r="I1492" s="350">
        <v>1700000</v>
      </c>
      <c r="J1492" s="350">
        <v>1700000</v>
      </c>
      <c r="K1492" s="401" t="s">
        <v>1190</v>
      </c>
      <c r="L1492" s="82"/>
    </row>
    <row r="1493" spans="1:12" s="10" customFormat="1" ht="22.5" customHeight="1" x14ac:dyDescent="0.25">
      <c r="A1493" s="311">
        <v>5</v>
      </c>
      <c r="B1493" s="147">
        <v>45183</v>
      </c>
      <c r="C1493" s="58" t="s">
        <v>627</v>
      </c>
      <c r="D1493" s="63" t="s">
        <v>445</v>
      </c>
      <c r="E1493" s="59">
        <v>1</v>
      </c>
      <c r="F1493" s="59" t="s">
        <v>42</v>
      </c>
      <c r="G1493" s="109" t="s">
        <v>30</v>
      </c>
      <c r="H1493" s="8">
        <v>403</v>
      </c>
      <c r="I1493" s="350">
        <v>300000</v>
      </c>
      <c r="J1493" s="350">
        <v>300000</v>
      </c>
      <c r="K1493" s="401" t="s">
        <v>1190</v>
      </c>
      <c r="L1493" s="82"/>
    </row>
    <row r="1494" spans="1:12" s="10" customFormat="1" ht="22.5" customHeight="1" x14ac:dyDescent="0.25">
      <c r="A1494" s="311">
        <v>6</v>
      </c>
      <c r="B1494" s="147">
        <v>45183</v>
      </c>
      <c r="C1494" s="58" t="s">
        <v>1191</v>
      </c>
      <c r="D1494" s="63" t="s">
        <v>50</v>
      </c>
      <c r="E1494" s="59">
        <v>1</v>
      </c>
      <c r="F1494" s="59" t="s">
        <v>42</v>
      </c>
      <c r="G1494" s="109" t="s">
        <v>30</v>
      </c>
      <c r="H1494" s="8">
        <v>403</v>
      </c>
      <c r="I1494" s="351">
        <v>380000</v>
      </c>
      <c r="J1494" s="350">
        <v>380000</v>
      </c>
      <c r="K1494" s="401" t="s">
        <v>1190</v>
      </c>
      <c r="L1494" s="82"/>
    </row>
    <row r="1495" spans="1:12" s="10" customFormat="1" ht="22.5" customHeight="1" x14ac:dyDescent="0.25">
      <c r="A1495" s="311">
        <v>7</v>
      </c>
      <c r="B1495" s="147">
        <v>45184</v>
      </c>
      <c r="C1495" s="58" t="s">
        <v>1213</v>
      </c>
      <c r="D1495" s="63" t="s">
        <v>1076</v>
      </c>
      <c r="E1495" s="59">
        <v>1</v>
      </c>
      <c r="F1495" s="59" t="s">
        <v>42</v>
      </c>
      <c r="G1495" s="109" t="s">
        <v>30</v>
      </c>
      <c r="H1495" s="8">
        <v>403</v>
      </c>
      <c r="I1495" s="350">
        <v>85000</v>
      </c>
      <c r="J1495" s="350">
        <v>85000</v>
      </c>
      <c r="K1495" s="401"/>
      <c r="L1495" s="82"/>
    </row>
    <row r="1496" spans="1:12" s="10" customFormat="1" ht="22.5" customHeight="1" x14ac:dyDescent="0.25">
      <c r="A1496" s="311">
        <v>8</v>
      </c>
      <c r="B1496" s="147">
        <v>45184</v>
      </c>
      <c r="C1496" s="58" t="s">
        <v>1214</v>
      </c>
      <c r="D1496" s="63" t="s">
        <v>1076</v>
      </c>
      <c r="E1496" s="59">
        <v>2</v>
      </c>
      <c r="F1496" s="59" t="s">
        <v>42</v>
      </c>
      <c r="G1496" s="109" t="s">
        <v>30</v>
      </c>
      <c r="H1496" s="8">
        <v>403</v>
      </c>
      <c r="I1496" s="350">
        <v>5000</v>
      </c>
      <c r="J1496" s="350">
        <v>10000</v>
      </c>
      <c r="K1496" s="401"/>
      <c r="L1496" s="82"/>
    </row>
    <row r="1497" spans="1:12" s="10" customFormat="1" ht="22.5" customHeight="1" x14ac:dyDescent="0.25">
      <c r="A1497" s="311">
        <v>9</v>
      </c>
      <c r="B1497" s="147">
        <v>45188</v>
      </c>
      <c r="C1497" s="58" t="s">
        <v>1213</v>
      </c>
      <c r="D1497" s="63" t="s">
        <v>1076</v>
      </c>
      <c r="E1497" s="59">
        <v>1</v>
      </c>
      <c r="F1497" s="59" t="s">
        <v>42</v>
      </c>
      <c r="G1497" s="109" t="s">
        <v>30</v>
      </c>
      <c r="H1497" s="8">
        <v>403</v>
      </c>
      <c r="I1497" s="350">
        <v>85000</v>
      </c>
      <c r="J1497" s="350">
        <v>85000</v>
      </c>
      <c r="K1497" s="401"/>
      <c r="L1497" s="82"/>
    </row>
    <row r="1498" spans="1:12" s="10" customFormat="1" ht="22.5" customHeight="1" x14ac:dyDescent="0.25">
      <c r="A1498" s="311">
        <v>10</v>
      </c>
      <c r="B1498" s="147">
        <v>45194</v>
      </c>
      <c r="C1498" s="57" t="s">
        <v>1519</v>
      </c>
      <c r="D1498" s="63" t="s">
        <v>50</v>
      </c>
      <c r="E1498" s="59">
        <v>1</v>
      </c>
      <c r="F1498" s="142" t="s">
        <v>42</v>
      </c>
      <c r="G1498" s="109" t="s">
        <v>30</v>
      </c>
      <c r="H1498" s="8">
        <v>403</v>
      </c>
      <c r="I1498" s="350">
        <v>380000</v>
      </c>
      <c r="J1498" s="350">
        <v>380000</v>
      </c>
      <c r="K1498" s="401"/>
      <c r="L1498" s="82"/>
    </row>
    <row r="1499" spans="1:12" s="10" customFormat="1" ht="22.5" customHeight="1" x14ac:dyDescent="0.25">
      <c r="A1499" s="311">
        <v>11</v>
      </c>
      <c r="B1499" s="147">
        <v>45196</v>
      </c>
      <c r="C1499" s="58" t="s">
        <v>1597</v>
      </c>
      <c r="D1499" s="63" t="s">
        <v>97</v>
      </c>
      <c r="E1499" s="59">
        <v>1</v>
      </c>
      <c r="F1499" s="59" t="s">
        <v>42</v>
      </c>
      <c r="G1499" s="109" t="s">
        <v>1598</v>
      </c>
      <c r="H1499" s="8">
        <v>403</v>
      </c>
      <c r="I1499" s="350">
        <v>95000</v>
      </c>
      <c r="J1499" s="350">
        <v>95000</v>
      </c>
      <c r="K1499" s="401"/>
      <c r="L1499" s="82"/>
    </row>
    <row r="1500" spans="1:12" s="10" customFormat="1" ht="22.5" customHeight="1" x14ac:dyDescent="0.25">
      <c r="A1500" s="311">
        <v>12</v>
      </c>
      <c r="B1500" s="147">
        <v>45198</v>
      </c>
      <c r="C1500" s="58" t="s">
        <v>1213</v>
      </c>
      <c r="D1500" s="89" t="s">
        <v>73</v>
      </c>
      <c r="E1500" s="8">
        <v>1</v>
      </c>
      <c r="F1500" s="59" t="s">
        <v>42</v>
      </c>
      <c r="G1500" s="109" t="s">
        <v>30</v>
      </c>
      <c r="H1500" s="8">
        <v>403</v>
      </c>
      <c r="I1500" s="350">
        <v>95000</v>
      </c>
      <c r="J1500" s="350">
        <v>95000</v>
      </c>
      <c r="K1500" s="402"/>
      <c r="L1500" s="82"/>
    </row>
    <row r="1501" spans="1:12" s="10" customFormat="1" ht="22.5" customHeight="1" x14ac:dyDescent="0.25">
      <c r="A1501" s="311">
        <v>13</v>
      </c>
      <c r="B1501" s="147">
        <v>45199</v>
      </c>
      <c r="C1501" s="57" t="s">
        <v>1842</v>
      </c>
      <c r="D1501" s="63" t="s">
        <v>38</v>
      </c>
      <c r="E1501" s="59">
        <v>2</v>
      </c>
      <c r="F1501" s="59" t="s">
        <v>41</v>
      </c>
      <c r="G1501" s="109" t="s">
        <v>30</v>
      </c>
      <c r="H1501" s="8">
        <v>403</v>
      </c>
      <c r="I1501" s="350">
        <v>40000</v>
      </c>
      <c r="J1501" s="350">
        <v>80000</v>
      </c>
      <c r="K1501" s="401"/>
      <c r="L1501" s="82"/>
    </row>
    <row r="1502" spans="1:12" s="10" customFormat="1" ht="22.5" customHeight="1" x14ac:dyDescent="0.25">
      <c r="A1502" s="378"/>
      <c r="B1502" s="539"/>
      <c r="C1502" s="387"/>
      <c r="D1502" s="387"/>
      <c r="E1502" s="381"/>
      <c r="F1502" s="395"/>
      <c r="G1502" s="391"/>
      <c r="H1502" s="393"/>
      <c r="I1502" s="554"/>
      <c r="J1502" s="563"/>
      <c r="K1502" s="385">
        <f>SUM(J1489:J1501)</f>
        <v>3332100</v>
      </c>
      <c r="L1502" s="82"/>
    </row>
    <row r="1503" spans="1:12" s="10" customFormat="1" ht="22.5" customHeight="1" x14ac:dyDescent="0.25">
      <c r="A1503" s="311">
        <v>1</v>
      </c>
      <c r="B1503" s="147">
        <v>45173</v>
      </c>
      <c r="C1503" s="58" t="s">
        <v>48</v>
      </c>
      <c r="D1503" s="63" t="s">
        <v>20</v>
      </c>
      <c r="E1503" s="59">
        <v>3</v>
      </c>
      <c r="F1503" s="59" t="s">
        <v>41</v>
      </c>
      <c r="G1503" s="109" t="s">
        <v>34</v>
      </c>
      <c r="H1503" s="8">
        <v>404</v>
      </c>
      <c r="I1503" s="350">
        <v>32100</v>
      </c>
      <c r="J1503" s="350">
        <v>96300</v>
      </c>
      <c r="K1503" s="401"/>
      <c r="L1503" s="82"/>
    </row>
    <row r="1504" spans="1:12" s="10" customFormat="1" ht="22.5" customHeight="1" x14ac:dyDescent="0.25">
      <c r="A1504" s="311">
        <v>2</v>
      </c>
      <c r="B1504" s="147">
        <v>45173</v>
      </c>
      <c r="C1504" s="58" t="s">
        <v>58</v>
      </c>
      <c r="D1504" s="63" t="s">
        <v>59</v>
      </c>
      <c r="E1504" s="59">
        <v>0.6</v>
      </c>
      <c r="F1504" s="59" t="s">
        <v>41</v>
      </c>
      <c r="G1504" s="109" t="s">
        <v>34</v>
      </c>
      <c r="H1504" s="8">
        <v>404</v>
      </c>
      <c r="I1504" s="351">
        <v>29000</v>
      </c>
      <c r="J1504" s="350">
        <v>17400</v>
      </c>
      <c r="K1504" s="401"/>
      <c r="L1504" s="82"/>
    </row>
    <row r="1505" spans="1:12" s="10" customFormat="1" ht="22.5" customHeight="1" x14ac:dyDescent="0.25">
      <c r="A1505" s="311">
        <v>3</v>
      </c>
      <c r="B1505" s="147">
        <v>45175</v>
      </c>
      <c r="C1505" s="58" t="s">
        <v>48</v>
      </c>
      <c r="D1505" s="63" t="s">
        <v>20</v>
      </c>
      <c r="E1505" s="59">
        <v>3</v>
      </c>
      <c r="F1505" s="59" t="s">
        <v>41</v>
      </c>
      <c r="G1505" s="109" t="s">
        <v>34</v>
      </c>
      <c r="H1505" s="8">
        <v>404</v>
      </c>
      <c r="I1505" s="350">
        <v>32100</v>
      </c>
      <c r="J1505" s="350">
        <v>96300</v>
      </c>
      <c r="K1505" s="401"/>
      <c r="L1505" s="82"/>
    </row>
    <row r="1506" spans="1:12" s="10" customFormat="1" ht="22.5" customHeight="1" x14ac:dyDescent="0.25">
      <c r="A1506" s="311">
        <v>4</v>
      </c>
      <c r="B1506" s="147">
        <v>45177</v>
      </c>
      <c r="C1506" s="58" t="s">
        <v>48</v>
      </c>
      <c r="D1506" s="63" t="s">
        <v>20</v>
      </c>
      <c r="E1506" s="59">
        <v>3</v>
      </c>
      <c r="F1506" s="59" t="s">
        <v>41</v>
      </c>
      <c r="G1506" s="60" t="s">
        <v>34</v>
      </c>
      <c r="H1506" s="8">
        <v>404</v>
      </c>
      <c r="I1506" s="350">
        <v>32100</v>
      </c>
      <c r="J1506" s="350">
        <v>96300</v>
      </c>
      <c r="K1506" s="401"/>
      <c r="L1506" s="82"/>
    </row>
    <row r="1507" spans="1:12" s="10" customFormat="1" ht="22.5" customHeight="1" x14ac:dyDescent="0.25">
      <c r="A1507" s="311">
        <v>5</v>
      </c>
      <c r="B1507" s="147">
        <v>45180</v>
      </c>
      <c r="C1507" s="58" t="s">
        <v>48</v>
      </c>
      <c r="D1507" s="63" t="s">
        <v>20</v>
      </c>
      <c r="E1507" s="59">
        <v>3</v>
      </c>
      <c r="F1507" s="59" t="s">
        <v>41</v>
      </c>
      <c r="G1507" s="60" t="s">
        <v>34</v>
      </c>
      <c r="H1507" s="8">
        <v>404</v>
      </c>
      <c r="I1507" s="350">
        <v>32100</v>
      </c>
      <c r="J1507" s="350">
        <v>96300</v>
      </c>
      <c r="K1507" s="401"/>
      <c r="L1507" s="82"/>
    </row>
    <row r="1508" spans="1:12" s="10" customFormat="1" ht="22.5" customHeight="1" x14ac:dyDescent="0.25">
      <c r="A1508" s="311">
        <v>6</v>
      </c>
      <c r="B1508" s="147">
        <v>45182</v>
      </c>
      <c r="C1508" s="58" t="s">
        <v>48</v>
      </c>
      <c r="D1508" s="63" t="s">
        <v>20</v>
      </c>
      <c r="E1508" s="59">
        <v>6</v>
      </c>
      <c r="F1508" s="59" t="s">
        <v>41</v>
      </c>
      <c r="G1508" s="109" t="s">
        <v>34</v>
      </c>
      <c r="H1508" s="8">
        <v>404</v>
      </c>
      <c r="I1508" s="350">
        <v>32100</v>
      </c>
      <c r="J1508" s="350">
        <v>192600</v>
      </c>
      <c r="K1508" s="401"/>
      <c r="L1508" s="82"/>
    </row>
    <row r="1509" spans="1:12" s="10" customFormat="1" ht="22.5" customHeight="1" x14ac:dyDescent="0.25">
      <c r="A1509" s="311">
        <v>7</v>
      </c>
      <c r="B1509" s="147">
        <v>45182</v>
      </c>
      <c r="C1509" s="58" t="s">
        <v>56</v>
      </c>
      <c r="D1509" s="63" t="s">
        <v>28</v>
      </c>
      <c r="E1509" s="59">
        <v>0.3</v>
      </c>
      <c r="F1509" s="59" t="s">
        <v>41</v>
      </c>
      <c r="G1509" s="109" t="s">
        <v>34</v>
      </c>
      <c r="H1509" s="8">
        <v>404</v>
      </c>
      <c r="I1509" s="350">
        <v>86250</v>
      </c>
      <c r="J1509" s="350">
        <v>25875</v>
      </c>
      <c r="K1509" s="401"/>
      <c r="L1509" s="82"/>
    </row>
    <row r="1510" spans="1:12" s="10" customFormat="1" ht="22.5" customHeight="1" x14ac:dyDescent="0.25">
      <c r="A1510" s="311">
        <v>8</v>
      </c>
      <c r="B1510" s="147">
        <v>45183</v>
      </c>
      <c r="C1510" s="58" t="s">
        <v>48</v>
      </c>
      <c r="D1510" s="63" t="s">
        <v>20</v>
      </c>
      <c r="E1510" s="59">
        <v>3</v>
      </c>
      <c r="F1510" s="59" t="s">
        <v>41</v>
      </c>
      <c r="G1510" s="109" t="s">
        <v>34</v>
      </c>
      <c r="H1510" s="8">
        <v>404</v>
      </c>
      <c r="I1510" s="350">
        <v>32100</v>
      </c>
      <c r="J1510" s="350">
        <v>96300</v>
      </c>
      <c r="K1510" s="401"/>
      <c r="L1510" s="82"/>
    </row>
    <row r="1511" spans="1:12" s="10" customFormat="1" ht="22.5" customHeight="1" x14ac:dyDescent="0.25">
      <c r="A1511" s="311">
        <v>9</v>
      </c>
      <c r="B1511" s="147">
        <v>45184</v>
      </c>
      <c r="C1511" s="58" t="s">
        <v>48</v>
      </c>
      <c r="D1511" s="63" t="s">
        <v>20</v>
      </c>
      <c r="E1511" s="59">
        <v>3</v>
      </c>
      <c r="F1511" s="59" t="s">
        <v>41</v>
      </c>
      <c r="G1511" s="109" t="s">
        <v>34</v>
      </c>
      <c r="H1511" s="8">
        <v>404</v>
      </c>
      <c r="I1511" s="350">
        <v>32100</v>
      </c>
      <c r="J1511" s="350">
        <v>96300</v>
      </c>
      <c r="K1511" s="401"/>
      <c r="L1511" s="82"/>
    </row>
    <row r="1512" spans="1:12" s="10" customFormat="1" ht="22.5" customHeight="1" x14ac:dyDescent="0.25">
      <c r="A1512" s="311">
        <v>10</v>
      </c>
      <c r="B1512" s="147">
        <v>45187</v>
      </c>
      <c r="C1512" s="58" t="s">
        <v>48</v>
      </c>
      <c r="D1512" s="63" t="s">
        <v>20</v>
      </c>
      <c r="E1512" s="59">
        <v>3</v>
      </c>
      <c r="F1512" s="59" t="s">
        <v>41</v>
      </c>
      <c r="G1512" s="60" t="s">
        <v>34</v>
      </c>
      <c r="H1512" s="8">
        <v>404</v>
      </c>
      <c r="I1512" s="350">
        <v>32100</v>
      </c>
      <c r="J1512" s="350">
        <v>96300</v>
      </c>
      <c r="K1512" s="401"/>
      <c r="L1512" s="82"/>
    </row>
    <row r="1513" spans="1:12" s="10" customFormat="1" ht="22.5" customHeight="1" x14ac:dyDescent="0.25">
      <c r="A1513" s="311">
        <v>11</v>
      </c>
      <c r="B1513" s="147">
        <v>45188</v>
      </c>
      <c r="C1513" s="58" t="s">
        <v>48</v>
      </c>
      <c r="D1513" s="63" t="s">
        <v>20</v>
      </c>
      <c r="E1513" s="59">
        <v>3</v>
      </c>
      <c r="F1513" s="59" t="s">
        <v>41</v>
      </c>
      <c r="G1513" s="109" t="s">
        <v>34</v>
      </c>
      <c r="H1513" s="8">
        <v>404</v>
      </c>
      <c r="I1513" s="350">
        <v>32100</v>
      </c>
      <c r="J1513" s="350">
        <v>96300</v>
      </c>
      <c r="K1513" s="401"/>
      <c r="L1513" s="82"/>
    </row>
    <row r="1514" spans="1:12" s="10" customFormat="1" ht="22.5" customHeight="1" x14ac:dyDescent="0.25">
      <c r="A1514" s="311">
        <v>12</v>
      </c>
      <c r="B1514" s="147">
        <v>45188</v>
      </c>
      <c r="C1514" s="58" t="s">
        <v>1344</v>
      </c>
      <c r="D1514" s="63" t="s">
        <v>1325</v>
      </c>
      <c r="E1514" s="59">
        <v>1</v>
      </c>
      <c r="F1514" s="59" t="s">
        <v>43</v>
      </c>
      <c r="G1514" s="109" t="s">
        <v>34</v>
      </c>
      <c r="H1514" s="8">
        <v>404</v>
      </c>
      <c r="I1514" s="350">
        <v>1350000</v>
      </c>
      <c r="J1514" s="350">
        <v>1350000</v>
      </c>
      <c r="K1514" s="401" t="s">
        <v>1345</v>
      </c>
      <c r="L1514" s="82"/>
    </row>
    <row r="1515" spans="1:12" s="10" customFormat="1" ht="22.5" customHeight="1" x14ac:dyDescent="0.25">
      <c r="A1515" s="311">
        <v>13</v>
      </c>
      <c r="B1515" s="147">
        <v>45189</v>
      </c>
      <c r="C1515" s="58" t="s">
        <v>48</v>
      </c>
      <c r="D1515" s="63" t="s">
        <v>20</v>
      </c>
      <c r="E1515" s="59">
        <v>9</v>
      </c>
      <c r="F1515" s="59" t="s">
        <v>41</v>
      </c>
      <c r="G1515" s="109" t="s">
        <v>34</v>
      </c>
      <c r="H1515" s="8">
        <v>404</v>
      </c>
      <c r="I1515" s="350">
        <v>32100</v>
      </c>
      <c r="J1515" s="350">
        <v>288900</v>
      </c>
      <c r="K1515" s="401" t="s">
        <v>1345</v>
      </c>
      <c r="L1515" s="82"/>
    </row>
    <row r="1516" spans="1:12" s="10" customFormat="1" ht="22.5" customHeight="1" x14ac:dyDescent="0.25">
      <c r="A1516" s="311">
        <v>14</v>
      </c>
      <c r="B1516" s="147">
        <v>45189</v>
      </c>
      <c r="C1516" s="58" t="s">
        <v>100</v>
      </c>
      <c r="D1516" s="63" t="s">
        <v>29</v>
      </c>
      <c r="E1516" s="59">
        <v>1</v>
      </c>
      <c r="F1516" s="59" t="s">
        <v>42</v>
      </c>
      <c r="G1516" s="109" t="s">
        <v>34</v>
      </c>
      <c r="H1516" s="8">
        <v>404</v>
      </c>
      <c r="I1516" s="350">
        <v>94575</v>
      </c>
      <c r="J1516" s="350">
        <v>94575</v>
      </c>
      <c r="K1516" s="401" t="s">
        <v>1345</v>
      </c>
      <c r="L1516" s="82"/>
    </row>
    <row r="1517" spans="1:12" s="10" customFormat="1" ht="22.5" customHeight="1" x14ac:dyDescent="0.25">
      <c r="A1517" s="311">
        <v>15</v>
      </c>
      <c r="B1517" s="147">
        <v>45190</v>
      </c>
      <c r="C1517" s="58" t="s">
        <v>633</v>
      </c>
      <c r="D1517" s="63" t="s">
        <v>96</v>
      </c>
      <c r="E1517" s="59">
        <v>1</v>
      </c>
      <c r="F1517" s="59" t="s">
        <v>43</v>
      </c>
      <c r="G1517" s="109" t="s">
        <v>34</v>
      </c>
      <c r="H1517" s="8">
        <v>404</v>
      </c>
      <c r="I1517" s="350">
        <v>30000</v>
      </c>
      <c r="J1517" s="350">
        <v>30000</v>
      </c>
      <c r="K1517" s="401"/>
      <c r="L1517" s="82"/>
    </row>
    <row r="1518" spans="1:12" s="10" customFormat="1" ht="22.5" customHeight="1" x14ac:dyDescent="0.25">
      <c r="A1518" s="311">
        <v>16</v>
      </c>
      <c r="B1518" s="147">
        <v>45192</v>
      </c>
      <c r="C1518" s="58" t="s">
        <v>48</v>
      </c>
      <c r="D1518" s="63" t="s">
        <v>20</v>
      </c>
      <c r="E1518" s="59">
        <v>3</v>
      </c>
      <c r="F1518" s="59" t="s">
        <v>41</v>
      </c>
      <c r="G1518" s="109" t="s">
        <v>34</v>
      </c>
      <c r="H1518" s="8">
        <v>404</v>
      </c>
      <c r="I1518" s="350">
        <v>32100</v>
      </c>
      <c r="J1518" s="350">
        <v>96300</v>
      </c>
      <c r="K1518" s="402"/>
      <c r="L1518" s="82"/>
    </row>
    <row r="1519" spans="1:12" s="10" customFormat="1" ht="22.5" customHeight="1" x14ac:dyDescent="0.25">
      <c r="A1519" s="311">
        <v>17</v>
      </c>
      <c r="B1519" s="147">
        <v>45194</v>
      </c>
      <c r="C1519" s="58" t="s">
        <v>48</v>
      </c>
      <c r="D1519" s="63" t="s">
        <v>20</v>
      </c>
      <c r="E1519" s="59">
        <v>3</v>
      </c>
      <c r="F1519" s="59" t="s">
        <v>41</v>
      </c>
      <c r="G1519" s="109" t="s">
        <v>34</v>
      </c>
      <c r="H1519" s="8">
        <v>404</v>
      </c>
      <c r="I1519" s="350">
        <v>32100</v>
      </c>
      <c r="J1519" s="350">
        <v>96300</v>
      </c>
      <c r="K1519" s="401"/>
      <c r="L1519" s="82"/>
    </row>
    <row r="1520" spans="1:12" s="10" customFormat="1" ht="22.5" customHeight="1" x14ac:dyDescent="0.25">
      <c r="A1520" s="311">
        <v>18</v>
      </c>
      <c r="B1520" s="147">
        <v>45195</v>
      </c>
      <c r="C1520" s="62" t="s">
        <v>550</v>
      </c>
      <c r="D1520" s="63" t="s">
        <v>1325</v>
      </c>
      <c r="E1520" s="59">
        <v>2</v>
      </c>
      <c r="F1520" s="59" t="s">
        <v>42</v>
      </c>
      <c r="G1520" s="109" t="s">
        <v>34</v>
      </c>
      <c r="H1520" s="8">
        <v>404</v>
      </c>
      <c r="I1520" s="350">
        <v>7500</v>
      </c>
      <c r="J1520" s="350">
        <v>15000</v>
      </c>
      <c r="K1520" s="401" t="s">
        <v>1501</v>
      </c>
      <c r="L1520" s="82"/>
    </row>
    <row r="1521" spans="1:12" s="10" customFormat="1" ht="22.5" customHeight="1" x14ac:dyDescent="0.25">
      <c r="A1521" s="311">
        <v>19</v>
      </c>
      <c r="B1521" s="147">
        <v>45195</v>
      </c>
      <c r="C1521" s="58" t="s">
        <v>1521</v>
      </c>
      <c r="D1521" s="63" t="s">
        <v>1325</v>
      </c>
      <c r="E1521" s="59">
        <v>1</v>
      </c>
      <c r="F1521" s="59" t="s">
        <v>43</v>
      </c>
      <c r="G1521" s="109" t="s">
        <v>34</v>
      </c>
      <c r="H1521" s="8">
        <v>404</v>
      </c>
      <c r="I1521" s="354">
        <v>30000</v>
      </c>
      <c r="J1521" s="350">
        <v>30000</v>
      </c>
      <c r="K1521" s="401" t="s">
        <v>1501</v>
      </c>
      <c r="L1521" s="82"/>
    </row>
    <row r="1522" spans="1:12" s="10" customFormat="1" ht="22.5" customHeight="1" x14ac:dyDescent="0.25">
      <c r="A1522" s="311">
        <v>20</v>
      </c>
      <c r="B1522" s="147">
        <v>45195</v>
      </c>
      <c r="C1522" s="58" t="s">
        <v>1186</v>
      </c>
      <c r="D1522" s="63" t="s">
        <v>1187</v>
      </c>
      <c r="E1522" s="59">
        <v>0.5</v>
      </c>
      <c r="F1522" s="59" t="s">
        <v>45</v>
      </c>
      <c r="G1522" s="109" t="s">
        <v>34</v>
      </c>
      <c r="H1522" s="8">
        <v>404</v>
      </c>
      <c r="I1522" s="350">
        <v>91000</v>
      </c>
      <c r="J1522" s="350">
        <v>45500</v>
      </c>
      <c r="K1522" s="401" t="s">
        <v>1501</v>
      </c>
      <c r="L1522" s="82"/>
    </row>
    <row r="1523" spans="1:12" s="10" customFormat="1" ht="22.5" customHeight="1" x14ac:dyDescent="0.25">
      <c r="A1523" s="311">
        <v>21</v>
      </c>
      <c r="B1523" s="147">
        <v>45195</v>
      </c>
      <c r="C1523" s="58" t="s">
        <v>600</v>
      </c>
      <c r="D1523" s="63" t="s">
        <v>115</v>
      </c>
      <c r="E1523" s="59">
        <v>5</v>
      </c>
      <c r="F1523" s="59" t="s">
        <v>42</v>
      </c>
      <c r="G1523" s="109" t="s">
        <v>34</v>
      </c>
      <c r="H1523" s="8">
        <v>404</v>
      </c>
      <c r="I1523" s="350">
        <v>900</v>
      </c>
      <c r="J1523" s="350">
        <v>4500</v>
      </c>
      <c r="K1523" s="402"/>
      <c r="L1523" s="82"/>
    </row>
    <row r="1524" spans="1:12" s="10" customFormat="1" ht="22.5" customHeight="1" x14ac:dyDescent="0.25">
      <c r="A1524" s="311">
        <v>22</v>
      </c>
      <c r="B1524" s="147">
        <v>45195</v>
      </c>
      <c r="C1524" s="57" t="s">
        <v>1571</v>
      </c>
      <c r="D1524" s="63" t="s">
        <v>96</v>
      </c>
      <c r="E1524" s="59">
        <v>1</v>
      </c>
      <c r="F1524" s="142" t="s">
        <v>43</v>
      </c>
      <c r="G1524" s="109" t="s">
        <v>34</v>
      </c>
      <c r="H1524" s="8">
        <v>404</v>
      </c>
      <c r="I1524" s="350">
        <v>100000</v>
      </c>
      <c r="J1524" s="350">
        <v>100000</v>
      </c>
      <c r="K1524" s="402" t="s">
        <v>1572</v>
      </c>
      <c r="L1524" s="82"/>
    </row>
    <row r="1525" spans="1:12" s="10" customFormat="1" ht="22.5" customHeight="1" x14ac:dyDescent="0.25">
      <c r="A1525" s="311">
        <v>23</v>
      </c>
      <c r="B1525" s="147">
        <v>45195</v>
      </c>
      <c r="C1525" s="58" t="s">
        <v>1573</v>
      </c>
      <c r="D1525" s="63" t="s">
        <v>96</v>
      </c>
      <c r="E1525" s="59">
        <v>1</v>
      </c>
      <c r="F1525" s="59" t="s">
        <v>43</v>
      </c>
      <c r="G1525" s="109" t="s">
        <v>34</v>
      </c>
      <c r="H1525" s="8">
        <v>404</v>
      </c>
      <c r="I1525" s="354">
        <v>100000</v>
      </c>
      <c r="J1525" s="350">
        <v>100000</v>
      </c>
      <c r="K1525" s="402" t="s">
        <v>1572</v>
      </c>
      <c r="L1525" s="82"/>
    </row>
    <row r="1526" spans="1:12" s="10" customFormat="1" ht="22.5" customHeight="1" x14ac:dyDescent="0.25">
      <c r="A1526" s="311">
        <v>24</v>
      </c>
      <c r="B1526" s="147">
        <v>45196</v>
      </c>
      <c r="C1526" s="58" t="s">
        <v>48</v>
      </c>
      <c r="D1526" s="63" t="s">
        <v>20</v>
      </c>
      <c r="E1526" s="59">
        <v>4.5</v>
      </c>
      <c r="F1526" s="59" t="s">
        <v>41</v>
      </c>
      <c r="G1526" s="109" t="s">
        <v>34</v>
      </c>
      <c r="H1526" s="8">
        <v>404</v>
      </c>
      <c r="I1526" s="350">
        <v>32100</v>
      </c>
      <c r="J1526" s="350">
        <v>144450</v>
      </c>
      <c r="K1526" s="401"/>
      <c r="L1526" s="82"/>
    </row>
    <row r="1527" spans="1:12" s="10" customFormat="1" ht="22.5" customHeight="1" x14ac:dyDescent="0.25">
      <c r="A1527" s="311">
        <v>25</v>
      </c>
      <c r="B1527" s="147">
        <v>45196</v>
      </c>
      <c r="C1527" s="58" t="s">
        <v>606</v>
      </c>
      <c r="D1527" s="63" t="s">
        <v>479</v>
      </c>
      <c r="E1527" s="59">
        <v>1</v>
      </c>
      <c r="F1527" s="59" t="s">
        <v>42</v>
      </c>
      <c r="G1527" s="109" t="s">
        <v>34</v>
      </c>
      <c r="H1527" s="8">
        <v>404</v>
      </c>
      <c r="I1527" s="350">
        <v>162500</v>
      </c>
      <c r="J1527" s="350">
        <v>162500</v>
      </c>
      <c r="K1527" s="401"/>
      <c r="L1527" s="82"/>
    </row>
    <row r="1528" spans="1:12" s="10" customFormat="1" ht="22.5" customHeight="1" x14ac:dyDescent="0.25">
      <c r="A1528" s="311">
        <v>26</v>
      </c>
      <c r="B1528" s="147">
        <v>45196</v>
      </c>
      <c r="C1528" s="58" t="s">
        <v>590</v>
      </c>
      <c r="D1528" s="63" t="s">
        <v>479</v>
      </c>
      <c r="E1528" s="59">
        <v>1</v>
      </c>
      <c r="F1528" s="59" t="s">
        <v>42</v>
      </c>
      <c r="G1528" s="109" t="s">
        <v>34</v>
      </c>
      <c r="H1528" s="8">
        <v>404</v>
      </c>
      <c r="I1528" s="350">
        <v>40000</v>
      </c>
      <c r="J1528" s="350">
        <v>40000</v>
      </c>
      <c r="K1528" s="401"/>
      <c r="L1528" s="82"/>
    </row>
    <row r="1529" spans="1:12" s="10" customFormat="1" ht="22.5" customHeight="1" x14ac:dyDescent="0.25">
      <c r="A1529" s="311">
        <v>27</v>
      </c>
      <c r="B1529" s="147">
        <v>45198</v>
      </c>
      <c r="C1529" s="58" t="s">
        <v>48</v>
      </c>
      <c r="D1529" s="63" t="s">
        <v>20</v>
      </c>
      <c r="E1529" s="59">
        <v>3</v>
      </c>
      <c r="F1529" s="59" t="s">
        <v>41</v>
      </c>
      <c r="G1529" s="109" t="s">
        <v>34</v>
      </c>
      <c r="H1529" s="8">
        <v>404</v>
      </c>
      <c r="I1529" s="350">
        <v>32100</v>
      </c>
      <c r="J1529" s="350">
        <v>96300</v>
      </c>
      <c r="K1529" s="402"/>
      <c r="L1529" s="82"/>
    </row>
    <row r="1530" spans="1:12" s="10" customFormat="1" ht="22.5" customHeight="1" x14ac:dyDescent="0.25">
      <c r="A1530" s="311">
        <v>28</v>
      </c>
      <c r="B1530" s="147">
        <v>45198</v>
      </c>
      <c r="C1530" s="58" t="s">
        <v>56</v>
      </c>
      <c r="D1530" s="63" t="s">
        <v>28</v>
      </c>
      <c r="E1530" s="59">
        <v>0.3</v>
      </c>
      <c r="F1530" s="59" t="s">
        <v>41</v>
      </c>
      <c r="G1530" s="109" t="s">
        <v>34</v>
      </c>
      <c r="H1530" s="8">
        <v>404</v>
      </c>
      <c r="I1530" s="351">
        <v>86250</v>
      </c>
      <c r="J1530" s="350">
        <v>25875</v>
      </c>
      <c r="K1530" s="402"/>
      <c r="L1530" s="82"/>
    </row>
    <row r="1531" spans="1:12" s="10" customFormat="1" ht="22.5" customHeight="1" x14ac:dyDescent="0.25">
      <c r="A1531" s="311">
        <v>29</v>
      </c>
      <c r="B1531" s="147">
        <v>45199</v>
      </c>
      <c r="C1531" s="58" t="s">
        <v>48</v>
      </c>
      <c r="D1531" s="63" t="s">
        <v>20</v>
      </c>
      <c r="E1531" s="59">
        <v>3.6</v>
      </c>
      <c r="F1531" s="59" t="s">
        <v>41</v>
      </c>
      <c r="G1531" s="109" t="s">
        <v>34</v>
      </c>
      <c r="H1531" s="8">
        <v>404</v>
      </c>
      <c r="I1531" s="350">
        <v>32100</v>
      </c>
      <c r="J1531" s="350">
        <v>115560</v>
      </c>
      <c r="K1531" s="402"/>
      <c r="L1531" s="82"/>
    </row>
    <row r="1532" spans="1:12" s="10" customFormat="1" ht="22.5" customHeight="1" x14ac:dyDescent="0.25">
      <c r="A1532" s="378"/>
      <c r="B1532" s="539"/>
      <c r="C1532" s="387"/>
      <c r="D1532" s="387"/>
      <c r="E1532" s="381"/>
      <c r="F1532" s="395"/>
      <c r="G1532" s="391"/>
      <c r="H1532" s="393"/>
      <c r="I1532" s="554"/>
      <c r="J1532" s="563"/>
      <c r="K1532" s="385">
        <f>SUM(J1503:J1531)</f>
        <v>3842035</v>
      </c>
      <c r="L1532" s="82"/>
    </row>
    <row r="1533" spans="1:12" s="10" customFormat="1" ht="22.5" customHeight="1" x14ac:dyDescent="0.25">
      <c r="A1533" s="311">
        <v>1</v>
      </c>
      <c r="B1533" s="147">
        <v>45170</v>
      </c>
      <c r="C1533" s="58" t="s">
        <v>48</v>
      </c>
      <c r="D1533" s="63" t="s">
        <v>20</v>
      </c>
      <c r="E1533" s="59">
        <v>1.5</v>
      </c>
      <c r="F1533" s="59" t="s">
        <v>41</v>
      </c>
      <c r="G1533" s="60" t="s">
        <v>21</v>
      </c>
      <c r="H1533" s="8">
        <v>405</v>
      </c>
      <c r="I1533" s="350">
        <v>32100</v>
      </c>
      <c r="J1533" s="350">
        <v>48150</v>
      </c>
      <c r="K1533" s="401"/>
      <c r="L1533" s="82"/>
    </row>
    <row r="1534" spans="1:12" s="10" customFormat="1" ht="22.5" customHeight="1" x14ac:dyDescent="0.25">
      <c r="A1534" s="311">
        <v>2</v>
      </c>
      <c r="B1534" s="147">
        <v>45173</v>
      </c>
      <c r="C1534" s="58" t="s">
        <v>48</v>
      </c>
      <c r="D1534" s="63" t="s">
        <v>20</v>
      </c>
      <c r="E1534" s="59">
        <v>1.5</v>
      </c>
      <c r="F1534" s="59" t="s">
        <v>41</v>
      </c>
      <c r="G1534" s="109" t="s">
        <v>21</v>
      </c>
      <c r="H1534" s="8">
        <v>405</v>
      </c>
      <c r="I1534" s="350">
        <v>32100</v>
      </c>
      <c r="J1534" s="350">
        <v>48150</v>
      </c>
      <c r="K1534" s="401"/>
      <c r="L1534" s="82"/>
    </row>
    <row r="1535" spans="1:12" s="10" customFormat="1" ht="22.5" customHeight="1" x14ac:dyDescent="0.25">
      <c r="A1535" s="311">
        <v>3</v>
      </c>
      <c r="B1535" s="147">
        <v>45175</v>
      </c>
      <c r="C1535" s="58" t="s">
        <v>48</v>
      </c>
      <c r="D1535" s="63" t="s">
        <v>20</v>
      </c>
      <c r="E1535" s="59">
        <v>1.5</v>
      </c>
      <c r="F1535" s="59" t="s">
        <v>41</v>
      </c>
      <c r="G1535" s="109" t="s">
        <v>21</v>
      </c>
      <c r="H1535" s="8">
        <v>405</v>
      </c>
      <c r="I1535" s="350">
        <v>32100</v>
      </c>
      <c r="J1535" s="350">
        <v>48150</v>
      </c>
      <c r="K1535" s="401"/>
      <c r="L1535" s="82"/>
    </row>
    <row r="1536" spans="1:12" s="10" customFormat="1" ht="22.5" customHeight="1" x14ac:dyDescent="0.25">
      <c r="A1536" s="311">
        <v>4</v>
      </c>
      <c r="B1536" s="147">
        <v>45176</v>
      </c>
      <c r="C1536" s="58" t="s">
        <v>48</v>
      </c>
      <c r="D1536" s="63" t="s">
        <v>20</v>
      </c>
      <c r="E1536" s="59">
        <v>1.5</v>
      </c>
      <c r="F1536" s="59" t="s">
        <v>41</v>
      </c>
      <c r="G1536" s="109" t="s">
        <v>21</v>
      </c>
      <c r="H1536" s="8">
        <v>405</v>
      </c>
      <c r="I1536" s="350">
        <v>32100</v>
      </c>
      <c r="J1536" s="350">
        <v>48150</v>
      </c>
      <c r="K1536" s="401"/>
      <c r="L1536" s="82"/>
    </row>
    <row r="1537" spans="1:12" s="10" customFormat="1" ht="22.5" customHeight="1" x14ac:dyDescent="0.25">
      <c r="A1537" s="311">
        <v>5</v>
      </c>
      <c r="B1537" s="147">
        <v>45178</v>
      </c>
      <c r="C1537" s="58" t="s">
        <v>48</v>
      </c>
      <c r="D1537" s="63" t="s">
        <v>20</v>
      </c>
      <c r="E1537" s="59">
        <v>1.5</v>
      </c>
      <c r="F1537" s="59" t="s">
        <v>41</v>
      </c>
      <c r="G1537" s="60" t="s">
        <v>21</v>
      </c>
      <c r="H1537" s="8">
        <v>405</v>
      </c>
      <c r="I1537" s="350">
        <v>32100</v>
      </c>
      <c r="J1537" s="350">
        <v>48150</v>
      </c>
      <c r="K1537" s="401"/>
      <c r="L1537" s="82"/>
    </row>
    <row r="1538" spans="1:12" s="10" customFormat="1" ht="22.5" customHeight="1" x14ac:dyDescent="0.25">
      <c r="A1538" s="311">
        <v>6</v>
      </c>
      <c r="B1538" s="147">
        <v>45180</v>
      </c>
      <c r="C1538" s="58" t="s">
        <v>58</v>
      </c>
      <c r="D1538" s="63" t="s">
        <v>59</v>
      </c>
      <c r="E1538" s="59">
        <v>1</v>
      </c>
      <c r="F1538" s="59" t="s">
        <v>41</v>
      </c>
      <c r="G1538" s="60" t="s">
        <v>21</v>
      </c>
      <c r="H1538" s="8">
        <v>405</v>
      </c>
      <c r="I1538" s="351">
        <v>29000</v>
      </c>
      <c r="J1538" s="350">
        <v>29000</v>
      </c>
      <c r="K1538" s="402"/>
      <c r="L1538" s="82"/>
    </row>
    <row r="1539" spans="1:12" s="10" customFormat="1" ht="22.5" customHeight="1" x14ac:dyDescent="0.25">
      <c r="A1539" s="311">
        <v>7</v>
      </c>
      <c r="B1539" s="147">
        <v>45181</v>
      </c>
      <c r="C1539" s="58" t="s">
        <v>48</v>
      </c>
      <c r="D1539" s="63" t="s">
        <v>20</v>
      </c>
      <c r="E1539" s="59">
        <v>1.5</v>
      </c>
      <c r="F1539" s="59" t="s">
        <v>41</v>
      </c>
      <c r="G1539" s="109" t="s">
        <v>21</v>
      </c>
      <c r="H1539" s="8">
        <v>405</v>
      </c>
      <c r="I1539" s="350">
        <v>32100</v>
      </c>
      <c r="J1539" s="350">
        <v>48150</v>
      </c>
      <c r="K1539" s="401"/>
      <c r="L1539" s="82"/>
    </row>
    <row r="1540" spans="1:12" s="10" customFormat="1" ht="22.5" customHeight="1" x14ac:dyDescent="0.25">
      <c r="A1540" s="311">
        <v>8</v>
      </c>
      <c r="B1540" s="147">
        <v>45183</v>
      </c>
      <c r="C1540" s="58" t="s">
        <v>48</v>
      </c>
      <c r="D1540" s="63" t="s">
        <v>20</v>
      </c>
      <c r="E1540" s="59">
        <v>1</v>
      </c>
      <c r="F1540" s="59" t="s">
        <v>41</v>
      </c>
      <c r="G1540" s="109" t="s">
        <v>21</v>
      </c>
      <c r="H1540" s="8">
        <v>405</v>
      </c>
      <c r="I1540" s="350">
        <v>32100</v>
      </c>
      <c r="J1540" s="350">
        <v>32100</v>
      </c>
      <c r="K1540" s="401"/>
      <c r="L1540" s="82"/>
    </row>
    <row r="1541" spans="1:12" s="10" customFormat="1" ht="22.5" customHeight="1" x14ac:dyDescent="0.25">
      <c r="A1541" s="311">
        <v>9</v>
      </c>
      <c r="B1541" s="147">
        <v>45187</v>
      </c>
      <c r="C1541" s="58" t="s">
        <v>48</v>
      </c>
      <c r="D1541" s="63" t="s">
        <v>20</v>
      </c>
      <c r="E1541" s="59">
        <v>1.5</v>
      </c>
      <c r="F1541" s="59" t="s">
        <v>41</v>
      </c>
      <c r="G1541" s="60" t="s">
        <v>21</v>
      </c>
      <c r="H1541" s="8">
        <v>405</v>
      </c>
      <c r="I1541" s="350">
        <v>32100</v>
      </c>
      <c r="J1541" s="350">
        <v>48150</v>
      </c>
      <c r="K1541" s="401"/>
      <c r="L1541" s="82"/>
    </row>
    <row r="1542" spans="1:12" s="10" customFormat="1" ht="22.5" customHeight="1" x14ac:dyDescent="0.25">
      <c r="A1542" s="311">
        <v>10</v>
      </c>
      <c r="B1542" s="147">
        <v>45188</v>
      </c>
      <c r="C1542" s="58" t="s">
        <v>1346</v>
      </c>
      <c r="D1542" s="63" t="s">
        <v>73</v>
      </c>
      <c r="E1542" s="59">
        <v>1</v>
      </c>
      <c r="F1542" s="174" t="s">
        <v>42</v>
      </c>
      <c r="G1542" s="109" t="s">
        <v>21</v>
      </c>
      <c r="H1542" s="8">
        <v>405</v>
      </c>
      <c r="I1542" s="354">
        <v>425000</v>
      </c>
      <c r="J1542" s="350">
        <v>425000</v>
      </c>
      <c r="K1542" s="401" t="s">
        <v>1347</v>
      </c>
      <c r="L1542" s="82"/>
    </row>
    <row r="1543" spans="1:12" s="10" customFormat="1" ht="22.5" customHeight="1" x14ac:dyDescent="0.25">
      <c r="A1543" s="311">
        <v>11</v>
      </c>
      <c r="B1543" s="147">
        <v>45188</v>
      </c>
      <c r="C1543" s="62" t="s">
        <v>1348</v>
      </c>
      <c r="D1543" s="63" t="s">
        <v>73</v>
      </c>
      <c r="E1543" s="59">
        <v>1</v>
      </c>
      <c r="F1543" s="59" t="s">
        <v>42</v>
      </c>
      <c r="G1543" s="109" t="s">
        <v>21</v>
      </c>
      <c r="H1543" s="8">
        <v>405</v>
      </c>
      <c r="I1543" s="350">
        <v>500000</v>
      </c>
      <c r="J1543" s="350">
        <v>500000</v>
      </c>
      <c r="K1543" s="401" t="s">
        <v>1347</v>
      </c>
      <c r="L1543" s="82"/>
    </row>
    <row r="1544" spans="1:12" s="10" customFormat="1" ht="22.5" customHeight="1" x14ac:dyDescent="0.25">
      <c r="A1544" s="311">
        <v>12</v>
      </c>
      <c r="B1544" s="147">
        <v>45188</v>
      </c>
      <c r="C1544" s="58" t="s">
        <v>48</v>
      </c>
      <c r="D1544" s="63" t="s">
        <v>20</v>
      </c>
      <c r="E1544" s="59">
        <v>3</v>
      </c>
      <c r="F1544" s="59" t="s">
        <v>41</v>
      </c>
      <c r="G1544" s="109" t="s">
        <v>21</v>
      </c>
      <c r="H1544" s="8">
        <v>405</v>
      </c>
      <c r="I1544" s="350">
        <v>32100</v>
      </c>
      <c r="J1544" s="350">
        <v>96300</v>
      </c>
      <c r="K1544" s="401"/>
      <c r="L1544" s="82"/>
    </row>
    <row r="1545" spans="1:12" s="10" customFormat="1" ht="22.5" customHeight="1" x14ac:dyDescent="0.25">
      <c r="A1545" s="311">
        <v>13</v>
      </c>
      <c r="B1545" s="147">
        <v>45188</v>
      </c>
      <c r="C1545" s="58" t="s">
        <v>1349</v>
      </c>
      <c r="D1545" s="63" t="s">
        <v>97</v>
      </c>
      <c r="E1545" s="59">
        <v>1</v>
      </c>
      <c r="F1545" s="59" t="s">
        <v>42</v>
      </c>
      <c r="G1545" s="109" t="s">
        <v>21</v>
      </c>
      <c r="H1545" s="8">
        <v>405</v>
      </c>
      <c r="I1545" s="350">
        <v>35000</v>
      </c>
      <c r="J1545" s="350">
        <v>35000</v>
      </c>
      <c r="K1545" s="401" t="s">
        <v>1347</v>
      </c>
      <c r="L1545" s="82"/>
    </row>
    <row r="1546" spans="1:12" s="10" customFormat="1" ht="22.5" customHeight="1" x14ac:dyDescent="0.25">
      <c r="A1546" s="311">
        <v>14</v>
      </c>
      <c r="B1546" s="147">
        <v>45189</v>
      </c>
      <c r="C1546" s="58" t="s">
        <v>337</v>
      </c>
      <c r="D1546" s="63" t="s">
        <v>338</v>
      </c>
      <c r="E1546" s="59">
        <v>1</v>
      </c>
      <c r="F1546" s="59" t="s">
        <v>42</v>
      </c>
      <c r="G1546" s="109" t="s">
        <v>21</v>
      </c>
      <c r="H1546" s="8">
        <v>405</v>
      </c>
      <c r="I1546" s="350">
        <v>780000</v>
      </c>
      <c r="J1546" s="350">
        <v>780000</v>
      </c>
      <c r="K1546" s="401" t="s">
        <v>1347</v>
      </c>
      <c r="L1546" s="82"/>
    </row>
    <row r="1547" spans="1:12" s="10" customFormat="1" ht="22.5" customHeight="1" x14ac:dyDescent="0.25">
      <c r="A1547" s="311">
        <v>15</v>
      </c>
      <c r="B1547" s="147">
        <v>45189</v>
      </c>
      <c r="C1547" s="58" t="s">
        <v>340</v>
      </c>
      <c r="D1547" s="63" t="s">
        <v>341</v>
      </c>
      <c r="E1547" s="59">
        <v>1</v>
      </c>
      <c r="F1547" s="59" t="s">
        <v>39</v>
      </c>
      <c r="G1547" s="109" t="s">
        <v>21</v>
      </c>
      <c r="H1547" s="8">
        <v>405</v>
      </c>
      <c r="I1547" s="350">
        <v>780000</v>
      </c>
      <c r="J1547" s="350">
        <v>780000</v>
      </c>
      <c r="K1547" s="401" t="s">
        <v>1347</v>
      </c>
      <c r="L1547" s="82"/>
    </row>
    <row r="1548" spans="1:12" s="10" customFormat="1" ht="22.5" customHeight="1" x14ac:dyDescent="0.25">
      <c r="A1548" s="311">
        <v>16</v>
      </c>
      <c r="B1548" s="147">
        <v>45189</v>
      </c>
      <c r="C1548" s="58" t="s">
        <v>1384</v>
      </c>
      <c r="D1548" s="89" t="s">
        <v>96</v>
      </c>
      <c r="E1548" s="59">
        <v>1</v>
      </c>
      <c r="F1548" s="59" t="s">
        <v>42</v>
      </c>
      <c r="G1548" s="109" t="s">
        <v>21</v>
      </c>
      <c r="H1548" s="8">
        <v>405</v>
      </c>
      <c r="I1548" s="350">
        <v>225000</v>
      </c>
      <c r="J1548" s="350">
        <v>225000</v>
      </c>
      <c r="K1548" s="401" t="s">
        <v>1347</v>
      </c>
      <c r="L1548" s="82"/>
    </row>
    <row r="1549" spans="1:12" s="10" customFormat="1" ht="22.5" customHeight="1" x14ac:dyDescent="0.25">
      <c r="A1549" s="311">
        <v>17</v>
      </c>
      <c r="B1549" s="147">
        <v>45189</v>
      </c>
      <c r="C1549" s="58" t="s">
        <v>295</v>
      </c>
      <c r="D1549" s="63" t="s">
        <v>296</v>
      </c>
      <c r="E1549" s="101" t="s">
        <v>109</v>
      </c>
      <c r="F1549" s="174" t="s">
        <v>42</v>
      </c>
      <c r="G1549" s="109" t="s">
        <v>21</v>
      </c>
      <c r="H1549" s="8">
        <v>405</v>
      </c>
      <c r="I1549" s="350">
        <v>1200000</v>
      </c>
      <c r="J1549" s="350">
        <v>1200000</v>
      </c>
      <c r="K1549" s="401" t="s">
        <v>1347</v>
      </c>
      <c r="L1549" s="82"/>
    </row>
    <row r="1550" spans="1:12" s="10" customFormat="1" ht="22.5" customHeight="1" x14ac:dyDescent="0.25">
      <c r="A1550" s="311">
        <v>18</v>
      </c>
      <c r="B1550" s="147">
        <v>45189</v>
      </c>
      <c r="C1550" s="58" t="s">
        <v>1385</v>
      </c>
      <c r="D1550" s="63" t="s">
        <v>50</v>
      </c>
      <c r="E1550" s="59">
        <v>1</v>
      </c>
      <c r="F1550" s="59" t="s">
        <v>42</v>
      </c>
      <c r="G1550" s="109" t="s">
        <v>21</v>
      </c>
      <c r="H1550" s="8">
        <v>405</v>
      </c>
      <c r="I1550" s="351">
        <v>85000</v>
      </c>
      <c r="J1550" s="350">
        <v>85000</v>
      </c>
      <c r="K1550" s="401" t="s">
        <v>1347</v>
      </c>
      <c r="L1550" s="82"/>
    </row>
    <row r="1551" spans="1:12" s="10" customFormat="1" ht="22.5" customHeight="1" x14ac:dyDescent="0.25">
      <c r="A1551" s="311">
        <v>19</v>
      </c>
      <c r="B1551" s="147">
        <v>45189</v>
      </c>
      <c r="C1551" s="57" t="s">
        <v>1386</v>
      </c>
      <c r="D1551" s="89" t="s">
        <v>96</v>
      </c>
      <c r="E1551" s="59">
        <v>1</v>
      </c>
      <c r="F1551" s="174" t="s">
        <v>42</v>
      </c>
      <c r="G1551" s="109" t="s">
        <v>21</v>
      </c>
      <c r="H1551" s="8">
        <v>405</v>
      </c>
      <c r="I1551" s="350">
        <v>380000</v>
      </c>
      <c r="J1551" s="350">
        <v>380000</v>
      </c>
      <c r="K1551" s="401" t="s">
        <v>1347</v>
      </c>
      <c r="L1551" s="82"/>
    </row>
    <row r="1552" spans="1:12" s="10" customFormat="1" ht="22.5" customHeight="1" x14ac:dyDescent="0.25">
      <c r="A1552" s="311">
        <v>20</v>
      </c>
      <c r="B1552" s="147">
        <v>45189</v>
      </c>
      <c r="C1552" s="58" t="s">
        <v>1387</v>
      </c>
      <c r="D1552" s="63" t="s">
        <v>1388</v>
      </c>
      <c r="E1552" s="59">
        <v>1</v>
      </c>
      <c r="F1552" s="59" t="s">
        <v>42</v>
      </c>
      <c r="G1552" s="109" t="s">
        <v>21</v>
      </c>
      <c r="H1552" s="8">
        <v>405</v>
      </c>
      <c r="I1552" s="350">
        <v>15000</v>
      </c>
      <c r="J1552" s="350">
        <v>15000</v>
      </c>
      <c r="K1552" s="401" t="s">
        <v>1347</v>
      </c>
      <c r="L1552" s="82"/>
    </row>
    <row r="1553" spans="1:14" s="10" customFormat="1" ht="22.5" customHeight="1" x14ac:dyDescent="0.25">
      <c r="A1553" s="311">
        <v>21</v>
      </c>
      <c r="B1553" s="147">
        <v>45189</v>
      </c>
      <c r="C1553" s="58" t="s">
        <v>48</v>
      </c>
      <c r="D1553" s="63" t="s">
        <v>20</v>
      </c>
      <c r="E1553" s="59">
        <v>9</v>
      </c>
      <c r="F1553" s="59" t="s">
        <v>41</v>
      </c>
      <c r="G1553" s="109" t="s">
        <v>21</v>
      </c>
      <c r="H1553" s="8">
        <v>405</v>
      </c>
      <c r="I1553" s="350">
        <v>32100</v>
      </c>
      <c r="J1553" s="350">
        <v>288900</v>
      </c>
      <c r="K1553" s="401" t="s">
        <v>1347</v>
      </c>
      <c r="L1553" s="82"/>
    </row>
    <row r="1554" spans="1:14" s="10" customFormat="1" ht="22.5" customHeight="1" x14ac:dyDescent="0.25">
      <c r="A1554" s="311">
        <v>22</v>
      </c>
      <c r="B1554" s="147">
        <v>45189</v>
      </c>
      <c r="C1554" s="58" t="s">
        <v>100</v>
      </c>
      <c r="D1554" s="63" t="s">
        <v>29</v>
      </c>
      <c r="E1554" s="59">
        <v>1</v>
      </c>
      <c r="F1554" s="59" t="s">
        <v>42</v>
      </c>
      <c r="G1554" s="109" t="s">
        <v>21</v>
      </c>
      <c r="H1554" s="8">
        <v>405</v>
      </c>
      <c r="I1554" s="350">
        <v>94575</v>
      </c>
      <c r="J1554" s="350">
        <v>94575</v>
      </c>
      <c r="K1554" s="401" t="s">
        <v>1347</v>
      </c>
      <c r="L1554" s="82"/>
    </row>
    <row r="1555" spans="1:14" s="10" customFormat="1" ht="22.5" customHeight="1" x14ac:dyDescent="0.25">
      <c r="A1555" s="311">
        <v>23</v>
      </c>
      <c r="B1555" s="147">
        <v>45189</v>
      </c>
      <c r="C1555" s="58" t="s">
        <v>1399</v>
      </c>
      <c r="D1555" s="63" t="s">
        <v>55</v>
      </c>
      <c r="E1555" s="59">
        <v>2</v>
      </c>
      <c r="F1555" s="142" t="s">
        <v>101</v>
      </c>
      <c r="G1555" s="109" t="s">
        <v>1400</v>
      </c>
      <c r="H1555" s="8">
        <v>405</v>
      </c>
      <c r="I1555" s="350">
        <v>12000</v>
      </c>
      <c r="J1555" s="350">
        <v>24000</v>
      </c>
      <c r="K1555" s="402"/>
      <c r="L1555" s="82"/>
    </row>
    <row r="1556" spans="1:14" s="10" customFormat="1" ht="22.5" customHeight="1" x14ac:dyDescent="0.25">
      <c r="A1556" s="311">
        <v>24</v>
      </c>
      <c r="B1556" s="147">
        <v>45194</v>
      </c>
      <c r="C1556" s="58" t="s">
        <v>58</v>
      </c>
      <c r="D1556" s="63" t="s">
        <v>59</v>
      </c>
      <c r="E1556" s="59">
        <v>1</v>
      </c>
      <c r="F1556" s="59" t="s">
        <v>41</v>
      </c>
      <c r="G1556" s="109" t="s">
        <v>21</v>
      </c>
      <c r="H1556" s="8">
        <v>405</v>
      </c>
      <c r="I1556" s="351">
        <v>29000</v>
      </c>
      <c r="J1556" s="350">
        <v>29000</v>
      </c>
      <c r="K1556" s="401"/>
      <c r="L1556" s="82"/>
    </row>
    <row r="1557" spans="1:14" s="10" customFormat="1" ht="22.5" customHeight="1" x14ac:dyDescent="0.25">
      <c r="A1557" s="311">
        <v>25</v>
      </c>
      <c r="B1557" s="147">
        <v>45195</v>
      </c>
      <c r="C1557" s="57" t="s">
        <v>1560</v>
      </c>
      <c r="D1557" s="63" t="s">
        <v>1561</v>
      </c>
      <c r="E1557" s="59">
        <v>1</v>
      </c>
      <c r="F1557" s="59" t="s">
        <v>42</v>
      </c>
      <c r="G1557" s="109" t="s">
        <v>21</v>
      </c>
      <c r="H1557" s="8">
        <v>405</v>
      </c>
      <c r="I1557" s="350">
        <v>500000</v>
      </c>
      <c r="J1557" s="350">
        <v>500000</v>
      </c>
      <c r="K1557" s="401" t="s">
        <v>1562</v>
      </c>
      <c r="L1557" s="82"/>
    </row>
    <row r="1558" spans="1:14" s="10" customFormat="1" ht="22.5" customHeight="1" x14ac:dyDescent="0.25">
      <c r="A1558" s="311">
        <v>26</v>
      </c>
      <c r="B1558" s="147">
        <v>45195</v>
      </c>
      <c r="C1558" s="58" t="s">
        <v>1563</v>
      </c>
      <c r="D1558" s="63" t="s">
        <v>1564</v>
      </c>
      <c r="E1558" s="59">
        <v>1</v>
      </c>
      <c r="F1558" s="101" t="s">
        <v>42</v>
      </c>
      <c r="G1558" s="109" t="s">
        <v>21</v>
      </c>
      <c r="H1558" s="8">
        <v>405</v>
      </c>
      <c r="I1558" s="351">
        <v>725000</v>
      </c>
      <c r="J1558" s="350">
        <v>725000</v>
      </c>
      <c r="K1558" s="401" t="s">
        <v>1562</v>
      </c>
      <c r="L1558" s="82"/>
    </row>
    <row r="1559" spans="1:14" s="10" customFormat="1" ht="22.5" customHeight="1" x14ac:dyDescent="0.25">
      <c r="A1559" s="311">
        <v>27</v>
      </c>
      <c r="B1559" s="147">
        <v>45196</v>
      </c>
      <c r="C1559" s="58" t="s">
        <v>606</v>
      </c>
      <c r="D1559" s="63" t="s">
        <v>479</v>
      </c>
      <c r="E1559" s="59">
        <v>1</v>
      </c>
      <c r="F1559" s="59" t="s">
        <v>42</v>
      </c>
      <c r="G1559" s="109" t="s">
        <v>21</v>
      </c>
      <c r="H1559" s="8">
        <v>405</v>
      </c>
      <c r="I1559" s="350">
        <v>162500</v>
      </c>
      <c r="J1559" s="350">
        <v>162500</v>
      </c>
      <c r="K1559" s="401"/>
      <c r="L1559" s="82"/>
    </row>
    <row r="1560" spans="1:14" s="10" customFormat="1" ht="22.5" customHeight="1" x14ac:dyDescent="0.25">
      <c r="A1560" s="311">
        <v>28</v>
      </c>
      <c r="B1560" s="147">
        <v>45196</v>
      </c>
      <c r="C1560" s="58" t="s">
        <v>590</v>
      </c>
      <c r="D1560" s="63" t="s">
        <v>479</v>
      </c>
      <c r="E1560" s="59">
        <v>1</v>
      </c>
      <c r="F1560" s="59" t="s">
        <v>42</v>
      </c>
      <c r="G1560" s="109" t="s">
        <v>21</v>
      </c>
      <c r="H1560" s="8">
        <v>405</v>
      </c>
      <c r="I1560" s="350">
        <v>40000</v>
      </c>
      <c r="J1560" s="350">
        <v>40000</v>
      </c>
      <c r="K1560" s="401"/>
      <c r="L1560" s="82"/>
    </row>
    <row r="1561" spans="1:14" s="10" customFormat="1" ht="22.5" customHeight="1" x14ac:dyDescent="0.25">
      <c r="A1561" s="378"/>
      <c r="B1561" s="539"/>
      <c r="C1561" s="387"/>
      <c r="D1561" s="387"/>
      <c r="E1561" s="381"/>
      <c r="F1561" s="395"/>
      <c r="G1561" s="391"/>
      <c r="H1561" s="393"/>
      <c r="I1561" s="554"/>
      <c r="J1561" s="563"/>
      <c r="K1561" s="385">
        <f>SUM(J1533:J1560)</f>
        <v>6783425</v>
      </c>
      <c r="L1561" s="82"/>
    </row>
    <row r="1562" spans="1:14" s="10" customFormat="1" ht="22.5" customHeight="1" x14ac:dyDescent="0.25">
      <c r="A1562" s="311">
        <v>1</v>
      </c>
      <c r="B1562" s="147">
        <v>45178</v>
      </c>
      <c r="C1562" s="58" t="s">
        <v>119</v>
      </c>
      <c r="D1562" s="63" t="s">
        <v>126</v>
      </c>
      <c r="E1562" s="59">
        <v>11</v>
      </c>
      <c r="F1562" s="59" t="s">
        <v>42</v>
      </c>
      <c r="G1562" s="60" t="s">
        <v>135</v>
      </c>
      <c r="H1562" s="8">
        <v>501</v>
      </c>
      <c r="I1562" s="350">
        <v>1565</v>
      </c>
      <c r="J1562" s="350">
        <v>17215</v>
      </c>
      <c r="K1562" s="401" t="s">
        <v>1034</v>
      </c>
      <c r="L1562" s="82"/>
    </row>
    <row r="1563" spans="1:14" s="10" customFormat="1" ht="22.5" customHeight="1" x14ac:dyDescent="0.25">
      <c r="A1563" s="311">
        <v>2</v>
      </c>
      <c r="B1563" s="147">
        <v>45178</v>
      </c>
      <c r="C1563" s="58" t="s">
        <v>460</v>
      </c>
      <c r="D1563" s="63" t="s">
        <v>491</v>
      </c>
      <c r="E1563" s="59">
        <v>1</v>
      </c>
      <c r="F1563" s="59" t="s">
        <v>42</v>
      </c>
      <c r="G1563" s="60" t="s">
        <v>135</v>
      </c>
      <c r="H1563" s="8">
        <v>501</v>
      </c>
      <c r="I1563" s="350">
        <v>460000</v>
      </c>
      <c r="J1563" s="350">
        <v>460000</v>
      </c>
      <c r="K1563" s="401" t="s">
        <v>1034</v>
      </c>
      <c r="L1563" s="82"/>
    </row>
    <row r="1564" spans="1:14" s="10" customFormat="1" ht="22.5" customHeight="1" x14ac:dyDescent="0.25">
      <c r="A1564" s="378"/>
      <c r="B1564" s="539"/>
      <c r="C1564" s="387"/>
      <c r="D1564" s="387"/>
      <c r="E1564" s="381"/>
      <c r="F1564" s="395"/>
      <c r="G1564" s="391"/>
      <c r="H1564" s="393"/>
      <c r="I1564" s="554"/>
      <c r="J1564" s="563"/>
      <c r="K1564" s="385">
        <f>SUM(J1562:J1563)</f>
        <v>477215</v>
      </c>
      <c r="L1564" s="82"/>
    </row>
    <row r="1565" spans="1:14" ht="22.5" customHeight="1" x14ac:dyDescent="0.25">
      <c r="A1565" s="544">
        <v>1</v>
      </c>
      <c r="B1565" s="538">
        <v>45170</v>
      </c>
      <c r="C1565" s="446" t="s">
        <v>1947</v>
      </c>
      <c r="D1565" s="447"/>
      <c r="E1565" s="442">
        <v>1</v>
      </c>
      <c r="F1565" s="442" t="s">
        <v>44</v>
      </c>
      <c r="G1565" s="442" t="s">
        <v>1948</v>
      </c>
      <c r="H1565" s="440">
        <v>502</v>
      </c>
      <c r="I1565" s="557"/>
      <c r="J1565" s="555">
        <f>E1565*I1565</f>
        <v>0</v>
      </c>
      <c r="K1565" s="517" t="s">
        <v>1882</v>
      </c>
    </row>
    <row r="1566" spans="1:14" ht="22.5" customHeight="1" x14ac:dyDescent="0.25">
      <c r="A1566" s="544">
        <v>2</v>
      </c>
      <c r="B1566" s="601">
        <v>45170</v>
      </c>
      <c r="C1566" s="602" t="s">
        <v>1772</v>
      </c>
      <c r="D1566" s="602"/>
      <c r="E1566" s="603">
        <v>4.5</v>
      </c>
      <c r="F1566" s="604" t="s">
        <v>41</v>
      </c>
      <c r="G1566" s="603" t="s">
        <v>1948</v>
      </c>
      <c r="H1566" s="603">
        <v>502</v>
      </c>
      <c r="I1566" s="605">
        <v>32300</v>
      </c>
      <c r="J1566" s="606">
        <f>E1566*I1566</f>
        <v>145350</v>
      </c>
      <c r="K1566" s="610" t="s">
        <v>487</v>
      </c>
      <c r="M1566" s="143"/>
      <c r="N1566" s="2"/>
    </row>
    <row r="1567" spans="1:14" s="172" customFormat="1" ht="22.5" customHeight="1" x14ac:dyDescent="0.25">
      <c r="A1567" s="544">
        <v>3</v>
      </c>
      <c r="B1567" s="525">
        <v>45171</v>
      </c>
      <c r="C1567" s="485" t="s">
        <v>2114</v>
      </c>
      <c r="D1567" s="480"/>
      <c r="E1567" s="482"/>
      <c r="F1567" s="482"/>
      <c r="G1567" s="482" t="s">
        <v>1948</v>
      </c>
      <c r="H1567" s="482">
        <v>502</v>
      </c>
      <c r="I1567" s="575">
        <v>109000</v>
      </c>
      <c r="J1567" s="561">
        <v>109000</v>
      </c>
      <c r="K1567" s="526" t="s">
        <v>509</v>
      </c>
    </row>
    <row r="1568" spans="1:14" s="172" customFormat="1" ht="22.5" customHeight="1" x14ac:dyDescent="0.25">
      <c r="A1568" s="544">
        <v>4</v>
      </c>
      <c r="B1568" s="601">
        <v>45176</v>
      </c>
      <c r="C1568" s="611" t="s">
        <v>2260</v>
      </c>
      <c r="D1568" s="611"/>
      <c r="E1568" s="603">
        <v>2</v>
      </c>
      <c r="F1568" s="604" t="s">
        <v>41</v>
      </c>
      <c r="G1568" s="603" t="s">
        <v>2073</v>
      </c>
      <c r="H1568" s="603">
        <v>502</v>
      </c>
      <c r="I1568" s="605">
        <v>30400</v>
      </c>
      <c r="J1568" s="606">
        <f>E1568*I1568</f>
        <v>60800</v>
      </c>
      <c r="K1568" s="610" t="s">
        <v>2263</v>
      </c>
    </row>
    <row r="1569" spans="1:14" s="172" customFormat="1" ht="22.5" customHeight="1" x14ac:dyDescent="0.25">
      <c r="A1569" s="544">
        <v>5</v>
      </c>
      <c r="B1569" s="490">
        <v>45178</v>
      </c>
      <c r="C1569" s="485" t="s">
        <v>2071</v>
      </c>
      <c r="D1569" s="514" t="s">
        <v>2072</v>
      </c>
      <c r="E1569" s="487">
        <v>1</v>
      </c>
      <c r="F1569" s="487" t="s">
        <v>43</v>
      </c>
      <c r="G1569" s="482" t="s">
        <v>2073</v>
      </c>
      <c r="H1569" s="482">
        <v>502</v>
      </c>
      <c r="I1569" s="506">
        <v>1020000</v>
      </c>
      <c r="J1569" s="559">
        <f>E1569*I1569</f>
        <v>1020000</v>
      </c>
      <c r="K1569" s="523" t="s">
        <v>504</v>
      </c>
    </row>
    <row r="1570" spans="1:14" ht="22.5" customHeight="1" x14ac:dyDescent="0.25">
      <c r="A1570" s="544">
        <v>6</v>
      </c>
      <c r="B1570" s="538">
        <v>45182</v>
      </c>
      <c r="C1570" s="445" t="s">
        <v>1949</v>
      </c>
      <c r="D1570" s="447"/>
      <c r="E1570" s="442">
        <v>1</v>
      </c>
      <c r="F1570" s="442" t="s">
        <v>44</v>
      </c>
      <c r="G1570" s="451" t="s">
        <v>1948</v>
      </c>
      <c r="H1570" s="440">
        <v>502</v>
      </c>
      <c r="I1570" s="556">
        <v>75000</v>
      </c>
      <c r="J1570" s="555">
        <f>E1570*I1570</f>
        <v>75000</v>
      </c>
      <c r="K1570" s="517" t="s">
        <v>1882</v>
      </c>
      <c r="L1570" s="2"/>
      <c r="M1570" s="2"/>
      <c r="N1570" s="2"/>
    </row>
    <row r="1571" spans="1:14" ht="22.5" customHeight="1" x14ac:dyDescent="0.25">
      <c r="A1571" s="544">
        <v>7</v>
      </c>
      <c r="B1571" s="538">
        <v>45185</v>
      </c>
      <c r="C1571" s="445" t="s">
        <v>1909</v>
      </c>
      <c r="D1571" s="447"/>
      <c r="E1571" s="442">
        <v>1</v>
      </c>
      <c r="F1571" s="453" t="s">
        <v>44</v>
      </c>
      <c r="G1571" s="451" t="s">
        <v>1948</v>
      </c>
      <c r="H1571" s="440">
        <v>502</v>
      </c>
      <c r="I1571" s="556">
        <v>477215</v>
      </c>
      <c r="J1571" s="555">
        <f>E1571*I1571</f>
        <v>477215</v>
      </c>
      <c r="K1571" s="517" t="s">
        <v>1882</v>
      </c>
      <c r="L1571" s="2"/>
      <c r="M1571" s="2"/>
      <c r="N1571" s="2"/>
    </row>
    <row r="1572" spans="1:14" ht="22.5" customHeight="1" x14ac:dyDescent="0.25">
      <c r="A1572" s="544">
        <v>8</v>
      </c>
      <c r="B1572" s="525">
        <v>45186</v>
      </c>
      <c r="C1572" s="485" t="s">
        <v>2115</v>
      </c>
      <c r="D1572" s="480"/>
      <c r="E1572" s="482"/>
      <c r="F1572" s="482"/>
      <c r="G1572" s="482" t="s">
        <v>1948</v>
      </c>
      <c r="H1572" s="482">
        <v>502</v>
      </c>
      <c r="I1572" s="575">
        <v>1585000</v>
      </c>
      <c r="J1572" s="561">
        <v>1585000</v>
      </c>
      <c r="K1572" s="526" t="s">
        <v>509</v>
      </c>
      <c r="L1572" s="2"/>
      <c r="M1572" s="2"/>
      <c r="N1572" s="2"/>
    </row>
    <row r="1573" spans="1:14" ht="22.5" customHeight="1" x14ac:dyDescent="0.25">
      <c r="A1573" s="544">
        <v>9</v>
      </c>
      <c r="B1573" s="525">
        <v>45186</v>
      </c>
      <c r="C1573" s="485" t="s">
        <v>2116</v>
      </c>
      <c r="D1573" s="480"/>
      <c r="E1573" s="482"/>
      <c r="F1573" s="482"/>
      <c r="G1573" s="482" t="s">
        <v>1948</v>
      </c>
      <c r="H1573" s="482">
        <v>502</v>
      </c>
      <c r="I1573" s="575">
        <v>985000</v>
      </c>
      <c r="J1573" s="561">
        <v>985000</v>
      </c>
      <c r="K1573" s="526" t="s">
        <v>509</v>
      </c>
      <c r="L1573" s="2"/>
      <c r="M1573" s="2"/>
      <c r="N1573" s="2"/>
    </row>
    <row r="1574" spans="1:14" ht="22.5" customHeight="1" x14ac:dyDescent="0.25">
      <c r="A1574" s="544">
        <v>10</v>
      </c>
      <c r="B1574" s="525">
        <v>45186</v>
      </c>
      <c r="C1574" s="485" t="s">
        <v>2104</v>
      </c>
      <c r="D1574" s="480"/>
      <c r="E1574" s="482"/>
      <c r="F1574" s="482"/>
      <c r="G1574" s="482" t="s">
        <v>1948</v>
      </c>
      <c r="H1574" s="482">
        <v>502</v>
      </c>
      <c r="I1574" s="575">
        <v>65000</v>
      </c>
      <c r="J1574" s="561">
        <v>65000</v>
      </c>
      <c r="K1574" s="526" t="s">
        <v>509</v>
      </c>
      <c r="L1574" s="2"/>
      <c r="M1574" s="2"/>
      <c r="N1574" s="2"/>
    </row>
    <row r="1575" spans="1:14" ht="22.5" customHeight="1" x14ac:dyDescent="0.25">
      <c r="A1575" s="544">
        <v>11</v>
      </c>
      <c r="B1575" s="525">
        <v>45186</v>
      </c>
      <c r="C1575" s="485" t="s">
        <v>2117</v>
      </c>
      <c r="D1575" s="480"/>
      <c r="E1575" s="482"/>
      <c r="F1575" s="482"/>
      <c r="G1575" s="482" t="s">
        <v>1948</v>
      </c>
      <c r="H1575" s="482">
        <v>502</v>
      </c>
      <c r="I1575" s="575">
        <v>85000</v>
      </c>
      <c r="J1575" s="561">
        <v>85000</v>
      </c>
      <c r="K1575" s="526" t="s">
        <v>509</v>
      </c>
      <c r="L1575" s="2"/>
      <c r="M1575" s="2"/>
      <c r="N1575" s="2"/>
    </row>
    <row r="1576" spans="1:14" ht="22.5" customHeight="1" x14ac:dyDescent="0.25">
      <c r="A1576" s="544">
        <v>12</v>
      </c>
      <c r="B1576" s="525">
        <v>45186</v>
      </c>
      <c r="C1576" s="485" t="s">
        <v>2118</v>
      </c>
      <c r="D1576" s="480"/>
      <c r="E1576" s="482"/>
      <c r="F1576" s="482"/>
      <c r="G1576" s="482" t="s">
        <v>1948</v>
      </c>
      <c r="H1576" s="482">
        <v>502</v>
      </c>
      <c r="I1576" s="575">
        <v>20000</v>
      </c>
      <c r="J1576" s="561">
        <v>20000</v>
      </c>
      <c r="K1576" s="526" t="s">
        <v>509</v>
      </c>
      <c r="L1576" s="2"/>
      <c r="M1576" s="2"/>
      <c r="N1576" s="2"/>
    </row>
    <row r="1577" spans="1:14" ht="22.5" customHeight="1" x14ac:dyDescent="0.25">
      <c r="A1577" s="544">
        <v>13</v>
      </c>
      <c r="B1577" s="525">
        <v>45186</v>
      </c>
      <c r="C1577" s="485" t="s">
        <v>2119</v>
      </c>
      <c r="D1577" s="480"/>
      <c r="E1577" s="482"/>
      <c r="F1577" s="482"/>
      <c r="G1577" s="482" t="s">
        <v>1948</v>
      </c>
      <c r="H1577" s="482">
        <v>502</v>
      </c>
      <c r="I1577" s="575">
        <v>750000</v>
      </c>
      <c r="J1577" s="561">
        <v>750000</v>
      </c>
      <c r="K1577" s="526" t="s">
        <v>509</v>
      </c>
      <c r="L1577" s="2"/>
      <c r="M1577" s="2"/>
      <c r="N1577" s="2"/>
    </row>
    <row r="1578" spans="1:14" ht="22.5" customHeight="1" x14ac:dyDescent="0.25">
      <c r="A1578" s="544">
        <v>14</v>
      </c>
      <c r="B1578" s="525">
        <v>45186</v>
      </c>
      <c r="C1578" s="485" t="s">
        <v>2120</v>
      </c>
      <c r="D1578" s="480"/>
      <c r="E1578" s="482"/>
      <c r="F1578" s="482"/>
      <c r="G1578" s="482" t="s">
        <v>1948</v>
      </c>
      <c r="H1578" s="482">
        <v>502</v>
      </c>
      <c r="I1578" s="575">
        <v>100000</v>
      </c>
      <c r="J1578" s="561">
        <v>100000</v>
      </c>
      <c r="K1578" s="526" t="s">
        <v>509</v>
      </c>
      <c r="L1578" s="2"/>
      <c r="M1578" s="2"/>
      <c r="N1578" s="2"/>
    </row>
    <row r="1579" spans="1:14" ht="22.5" customHeight="1" x14ac:dyDescent="0.25">
      <c r="A1579" s="544">
        <v>15</v>
      </c>
      <c r="B1579" s="525">
        <v>45186</v>
      </c>
      <c r="C1579" s="485" t="s">
        <v>2089</v>
      </c>
      <c r="D1579" s="480"/>
      <c r="E1579" s="482"/>
      <c r="F1579" s="482"/>
      <c r="G1579" s="482" t="s">
        <v>1948</v>
      </c>
      <c r="H1579" s="482">
        <v>502</v>
      </c>
      <c r="I1579" s="575">
        <v>150000</v>
      </c>
      <c r="J1579" s="561">
        <v>150000</v>
      </c>
      <c r="K1579" s="526" t="s">
        <v>509</v>
      </c>
      <c r="L1579" s="2"/>
      <c r="M1579" s="2"/>
      <c r="N1579" s="2"/>
    </row>
    <row r="1580" spans="1:14" ht="22.5" customHeight="1" x14ac:dyDescent="0.25">
      <c r="A1580" s="544">
        <v>16</v>
      </c>
      <c r="B1580" s="525">
        <v>45192</v>
      </c>
      <c r="C1580" s="485" t="s">
        <v>2099</v>
      </c>
      <c r="D1580" s="480"/>
      <c r="E1580" s="482">
        <v>2</v>
      </c>
      <c r="F1580" s="482" t="s">
        <v>39</v>
      </c>
      <c r="G1580" s="482" t="s">
        <v>1948</v>
      </c>
      <c r="H1580" s="482">
        <v>502</v>
      </c>
      <c r="I1580" s="575">
        <f>J1580/E1580</f>
        <v>85000</v>
      </c>
      <c r="J1580" s="561">
        <v>170000</v>
      </c>
      <c r="K1580" s="526" t="s">
        <v>509</v>
      </c>
    </row>
    <row r="1581" spans="1:14" ht="22.5" customHeight="1" x14ac:dyDescent="0.25">
      <c r="A1581" s="544">
        <v>17</v>
      </c>
      <c r="B1581" s="538">
        <v>45195</v>
      </c>
      <c r="C1581" s="445" t="s">
        <v>1950</v>
      </c>
      <c r="D1581" s="445"/>
      <c r="E1581" s="442">
        <v>1</v>
      </c>
      <c r="F1581" s="442" t="s">
        <v>44</v>
      </c>
      <c r="G1581" s="449" t="s">
        <v>1948</v>
      </c>
      <c r="H1581" s="440">
        <v>502</v>
      </c>
      <c r="I1581" s="466">
        <v>270000</v>
      </c>
      <c r="J1581" s="555">
        <f>E1581*I1581</f>
        <v>270000</v>
      </c>
      <c r="K1581" s="517" t="s">
        <v>1882</v>
      </c>
    </row>
    <row r="1582" spans="1:14" ht="22.5" customHeight="1" x14ac:dyDescent="0.25">
      <c r="A1582" s="544">
        <v>18</v>
      </c>
      <c r="B1582" s="601">
        <v>45198</v>
      </c>
      <c r="C1582" s="611" t="s">
        <v>1772</v>
      </c>
      <c r="D1582" s="611"/>
      <c r="E1582" s="603">
        <v>9.5</v>
      </c>
      <c r="F1582" s="604" t="s">
        <v>41</v>
      </c>
      <c r="G1582" s="603" t="s">
        <v>2269</v>
      </c>
      <c r="H1582" s="603">
        <v>502</v>
      </c>
      <c r="I1582" s="605">
        <v>32300</v>
      </c>
      <c r="J1582" s="606">
        <f>E1582*I1582</f>
        <v>306850</v>
      </c>
      <c r="K1582" s="610" t="s">
        <v>2263</v>
      </c>
    </row>
    <row r="1583" spans="1:14" s="10" customFormat="1" ht="22.5" customHeight="1" x14ac:dyDescent="0.25">
      <c r="A1583" s="378"/>
      <c r="B1583" s="539"/>
      <c r="C1583" s="387"/>
      <c r="D1583" s="387"/>
      <c r="E1583" s="381"/>
      <c r="F1583" s="395"/>
      <c r="G1583" s="391"/>
      <c r="H1583" s="393"/>
      <c r="I1583" s="554"/>
      <c r="J1583" s="563"/>
      <c r="K1583" s="385">
        <f>SUM(J1565:J1582)</f>
        <v>6374215</v>
      </c>
      <c r="L1583" s="82"/>
    </row>
    <row r="1584" spans="1:14" ht="22.5" customHeight="1" x14ac:dyDescent="0.25">
      <c r="A1584" s="544">
        <v>1</v>
      </c>
      <c r="B1584" s="525">
        <v>45171</v>
      </c>
      <c r="C1584" s="485" t="s">
        <v>2113</v>
      </c>
      <c r="D1584" s="480"/>
      <c r="E1584" s="482"/>
      <c r="F1584" s="546"/>
      <c r="G1584" s="482" t="s">
        <v>2069</v>
      </c>
      <c r="H1584" s="482">
        <v>503</v>
      </c>
      <c r="I1584" s="575">
        <v>100000</v>
      </c>
      <c r="J1584" s="561">
        <v>100000</v>
      </c>
      <c r="K1584" s="526" t="s">
        <v>509</v>
      </c>
      <c r="L1584" s="2"/>
      <c r="M1584" s="2"/>
      <c r="N1584" s="2"/>
    </row>
    <row r="1585" spans="1:14" ht="22.5" customHeight="1" x14ac:dyDescent="0.25">
      <c r="A1585" s="544">
        <v>2</v>
      </c>
      <c r="B1585" s="525">
        <v>45176</v>
      </c>
      <c r="C1585" s="485" t="s">
        <v>2092</v>
      </c>
      <c r="D1585" s="480"/>
      <c r="E1585" s="482">
        <v>1</v>
      </c>
      <c r="F1585" s="546" t="s">
        <v>39</v>
      </c>
      <c r="G1585" s="482" t="s">
        <v>2069</v>
      </c>
      <c r="H1585" s="482">
        <v>503</v>
      </c>
      <c r="I1585" s="575">
        <f>J1585/E1585</f>
        <v>65000</v>
      </c>
      <c r="J1585" s="561">
        <v>65000</v>
      </c>
      <c r="K1585" s="526" t="s">
        <v>509</v>
      </c>
      <c r="L1585" s="2"/>
      <c r="M1585" s="2"/>
      <c r="N1585" s="2"/>
    </row>
    <row r="1586" spans="1:14" ht="22.5" customHeight="1" x14ac:dyDescent="0.25">
      <c r="A1586" s="544">
        <v>3</v>
      </c>
      <c r="B1586" s="525">
        <v>45176</v>
      </c>
      <c r="C1586" s="485" t="s">
        <v>2105</v>
      </c>
      <c r="D1586" s="480"/>
      <c r="E1586" s="482">
        <v>1</v>
      </c>
      <c r="F1586" s="546" t="s">
        <v>39</v>
      </c>
      <c r="G1586" s="482" t="s">
        <v>2069</v>
      </c>
      <c r="H1586" s="482">
        <v>503</v>
      </c>
      <c r="I1586" s="575">
        <f>J1586/E1586</f>
        <v>55000</v>
      </c>
      <c r="J1586" s="561">
        <v>55000</v>
      </c>
      <c r="K1586" s="526" t="s">
        <v>509</v>
      </c>
      <c r="L1586" s="2"/>
      <c r="M1586" s="2"/>
      <c r="N1586" s="2"/>
    </row>
    <row r="1587" spans="1:14" ht="22.5" customHeight="1" x14ac:dyDescent="0.25">
      <c r="A1587" s="544">
        <v>4</v>
      </c>
      <c r="B1587" s="525">
        <v>45176</v>
      </c>
      <c r="C1587" s="485" t="s">
        <v>2106</v>
      </c>
      <c r="D1587" s="480"/>
      <c r="E1587" s="482">
        <v>1</v>
      </c>
      <c r="F1587" s="482" t="s">
        <v>39</v>
      </c>
      <c r="G1587" s="482" t="s">
        <v>2069</v>
      </c>
      <c r="H1587" s="482">
        <v>503</v>
      </c>
      <c r="I1587" s="575">
        <f>J1587/E1587</f>
        <v>175000</v>
      </c>
      <c r="J1587" s="561">
        <v>175000</v>
      </c>
      <c r="K1587" s="526" t="s">
        <v>509</v>
      </c>
      <c r="L1587" s="2"/>
      <c r="M1587" s="2"/>
      <c r="N1587" s="2"/>
    </row>
    <row r="1588" spans="1:14" ht="22.5" customHeight="1" x14ac:dyDescent="0.25">
      <c r="A1588" s="544">
        <v>5</v>
      </c>
      <c r="B1588" s="479">
        <v>45178</v>
      </c>
      <c r="C1588" s="495" t="s">
        <v>467</v>
      </c>
      <c r="D1588" s="496" t="s">
        <v>466</v>
      </c>
      <c r="E1588" s="487">
        <v>1</v>
      </c>
      <c r="F1588" s="510" t="s">
        <v>101</v>
      </c>
      <c r="G1588" s="487" t="s">
        <v>2069</v>
      </c>
      <c r="H1588" s="482">
        <v>503</v>
      </c>
      <c r="I1588" s="494">
        <v>75000</v>
      </c>
      <c r="J1588" s="559">
        <f>E1588*I1588</f>
        <v>75000</v>
      </c>
      <c r="K1588" s="523" t="s">
        <v>504</v>
      </c>
      <c r="L1588" s="2"/>
      <c r="M1588" s="2"/>
      <c r="N1588" s="2"/>
    </row>
    <row r="1589" spans="1:14" s="172" customFormat="1" ht="22.5" customHeight="1" x14ac:dyDescent="0.25">
      <c r="A1589" s="544">
        <v>6</v>
      </c>
      <c r="B1589" s="525">
        <v>45186</v>
      </c>
      <c r="C1589" s="485" t="s">
        <v>2107</v>
      </c>
      <c r="D1589" s="480"/>
      <c r="E1589" s="482">
        <v>3</v>
      </c>
      <c r="F1589" s="482" t="s">
        <v>39</v>
      </c>
      <c r="G1589" s="482" t="s">
        <v>2069</v>
      </c>
      <c r="H1589" s="482">
        <v>503</v>
      </c>
      <c r="I1589" s="575">
        <f>J1589/E1589</f>
        <v>18333.333333333332</v>
      </c>
      <c r="J1589" s="561">
        <v>55000</v>
      </c>
      <c r="K1589" s="526" t="s">
        <v>509</v>
      </c>
    </row>
    <row r="1590" spans="1:14" s="172" customFormat="1" ht="22.5" customHeight="1" x14ac:dyDescent="0.25">
      <c r="A1590" s="544">
        <v>7</v>
      </c>
      <c r="B1590" s="525">
        <v>45186</v>
      </c>
      <c r="C1590" s="485" t="s">
        <v>2098</v>
      </c>
      <c r="D1590" s="480"/>
      <c r="E1590" s="482">
        <v>1</v>
      </c>
      <c r="F1590" s="482" t="s">
        <v>39</v>
      </c>
      <c r="G1590" s="482" t="s">
        <v>2069</v>
      </c>
      <c r="H1590" s="482">
        <v>503</v>
      </c>
      <c r="I1590" s="575">
        <f>J1590/E1590</f>
        <v>15000</v>
      </c>
      <c r="J1590" s="561">
        <v>15000</v>
      </c>
      <c r="K1590" s="526" t="s">
        <v>509</v>
      </c>
    </row>
    <row r="1591" spans="1:14" ht="22.5" customHeight="1" x14ac:dyDescent="0.25">
      <c r="A1591" s="544">
        <v>8</v>
      </c>
      <c r="B1591" s="525">
        <v>45186</v>
      </c>
      <c r="C1591" s="485" t="s">
        <v>2087</v>
      </c>
      <c r="D1591" s="480"/>
      <c r="E1591" s="482"/>
      <c r="F1591" s="482"/>
      <c r="G1591" s="482" t="s">
        <v>2069</v>
      </c>
      <c r="H1591" s="482">
        <v>503</v>
      </c>
      <c r="I1591" s="575">
        <v>10000</v>
      </c>
      <c r="J1591" s="561">
        <v>10000</v>
      </c>
      <c r="K1591" s="526" t="s">
        <v>509</v>
      </c>
      <c r="L1591" s="2"/>
      <c r="M1591" s="2"/>
      <c r="N1591" s="2"/>
    </row>
    <row r="1592" spans="1:14" ht="22.5" customHeight="1" x14ac:dyDescent="0.25">
      <c r="A1592" s="544">
        <v>9</v>
      </c>
      <c r="B1592" s="601">
        <v>45187</v>
      </c>
      <c r="C1592" s="611" t="s">
        <v>1772</v>
      </c>
      <c r="D1592" s="611"/>
      <c r="E1592" s="603">
        <v>3</v>
      </c>
      <c r="F1592" s="604" t="s">
        <v>41</v>
      </c>
      <c r="G1592" s="603" t="s">
        <v>2069</v>
      </c>
      <c r="H1592" s="603">
        <v>503</v>
      </c>
      <c r="I1592" s="605">
        <v>32300</v>
      </c>
      <c r="J1592" s="606">
        <f>E1592*I1592</f>
        <v>96900</v>
      </c>
      <c r="K1592" s="610" t="s">
        <v>2263</v>
      </c>
      <c r="L1592" s="2"/>
      <c r="M1592" s="2"/>
      <c r="N1592" s="2"/>
    </row>
    <row r="1593" spans="1:14" ht="22.5" customHeight="1" x14ac:dyDescent="0.25">
      <c r="A1593" s="544">
        <v>10</v>
      </c>
      <c r="B1593" s="490">
        <v>45191</v>
      </c>
      <c r="C1593" s="480" t="s">
        <v>2065</v>
      </c>
      <c r="D1593" s="480" t="s">
        <v>2068</v>
      </c>
      <c r="E1593" s="482">
        <v>1</v>
      </c>
      <c r="F1593" s="482" t="s">
        <v>43</v>
      </c>
      <c r="G1593" s="482" t="s">
        <v>2069</v>
      </c>
      <c r="H1593" s="482">
        <v>503</v>
      </c>
      <c r="I1593" s="506">
        <v>2050000</v>
      </c>
      <c r="J1593" s="559">
        <f>E1593*I1593</f>
        <v>2050000</v>
      </c>
      <c r="K1593" s="523" t="s">
        <v>504</v>
      </c>
      <c r="L1593" s="2"/>
      <c r="M1593" s="2"/>
      <c r="N1593" s="2"/>
    </row>
    <row r="1594" spans="1:14" ht="22.5" customHeight="1" x14ac:dyDescent="0.25">
      <c r="A1594" s="544">
        <v>11</v>
      </c>
      <c r="B1594" s="525">
        <v>45192</v>
      </c>
      <c r="C1594" s="485" t="s">
        <v>2108</v>
      </c>
      <c r="D1594" s="480"/>
      <c r="E1594" s="482">
        <v>1</v>
      </c>
      <c r="F1594" s="482" t="s">
        <v>39</v>
      </c>
      <c r="G1594" s="482" t="s">
        <v>2069</v>
      </c>
      <c r="H1594" s="482">
        <v>503</v>
      </c>
      <c r="I1594" s="575">
        <f>J1594/E1594</f>
        <v>10000</v>
      </c>
      <c r="J1594" s="561">
        <v>10000</v>
      </c>
      <c r="K1594" s="526" t="s">
        <v>509</v>
      </c>
      <c r="M1594" s="2"/>
      <c r="N1594" s="2"/>
    </row>
    <row r="1595" spans="1:14" ht="22.5" customHeight="1" x14ac:dyDescent="0.25">
      <c r="A1595" s="544">
        <v>12</v>
      </c>
      <c r="B1595" s="525">
        <v>45192</v>
      </c>
      <c r="C1595" s="485" t="s">
        <v>2097</v>
      </c>
      <c r="D1595" s="480"/>
      <c r="E1595" s="482">
        <v>2</v>
      </c>
      <c r="F1595" s="482" t="s">
        <v>39</v>
      </c>
      <c r="G1595" s="482" t="s">
        <v>2069</v>
      </c>
      <c r="H1595" s="482">
        <v>503</v>
      </c>
      <c r="I1595" s="575">
        <f>J1595/E1595</f>
        <v>10000</v>
      </c>
      <c r="J1595" s="561">
        <v>20000</v>
      </c>
      <c r="K1595" s="526" t="s">
        <v>509</v>
      </c>
      <c r="L1595" s="2"/>
      <c r="M1595" s="2"/>
      <c r="N1595" s="2"/>
    </row>
    <row r="1596" spans="1:14" ht="22.5" customHeight="1" x14ac:dyDescent="0.25">
      <c r="A1596" s="544">
        <v>13</v>
      </c>
      <c r="B1596" s="525">
        <v>45192</v>
      </c>
      <c r="C1596" s="485" t="s">
        <v>2098</v>
      </c>
      <c r="D1596" s="480"/>
      <c r="E1596" s="482">
        <v>2</v>
      </c>
      <c r="F1596" s="482" t="s">
        <v>39</v>
      </c>
      <c r="G1596" s="482" t="s">
        <v>2069</v>
      </c>
      <c r="H1596" s="482">
        <v>503</v>
      </c>
      <c r="I1596" s="575">
        <f>J1596/E1596</f>
        <v>10000</v>
      </c>
      <c r="J1596" s="561">
        <v>20000</v>
      </c>
      <c r="K1596" s="526" t="s">
        <v>509</v>
      </c>
      <c r="L1596" s="2"/>
      <c r="M1596" s="2"/>
      <c r="N1596" s="2"/>
    </row>
    <row r="1597" spans="1:14" ht="22.5" customHeight="1" x14ac:dyDescent="0.25">
      <c r="A1597" s="544">
        <v>14</v>
      </c>
      <c r="B1597" s="525">
        <v>45192</v>
      </c>
      <c r="C1597" s="485" t="s">
        <v>2087</v>
      </c>
      <c r="D1597" s="480"/>
      <c r="E1597" s="482"/>
      <c r="F1597" s="482"/>
      <c r="G1597" s="482" t="s">
        <v>2069</v>
      </c>
      <c r="H1597" s="482">
        <v>503</v>
      </c>
      <c r="I1597" s="575">
        <v>5000</v>
      </c>
      <c r="J1597" s="561">
        <v>5000</v>
      </c>
      <c r="K1597" s="526" t="s">
        <v>509</v>
      </c>
      <c r="L1597" s="2"/>
      <c r="M1597" s="2"/>
      <c r="N1597" s="2"/>
    </row>
    <row r="1598" spans="1:14" ht="22.5" customHeight="1" x14ac:dyDescent="0.25">
      <c r="A1598" s="544">
        <v>15</v>
      </c>
      <c r="B1598" s="525">
        <v>45196</v>
      </c>
      <c r="C1598" s="485" t="s">
        <v>2109</v>
      </c>
      <c r="D1598" s="480"/>
      <c r="E1598" s="482">
        <v>1</v>
      </c>
      <c r="F1598" s="482" t="s">
        <v>39</v>
      </c>
      <c r="G1598" s="482" t="s">
        <v>2069</v>
      </c>
      <c r="H1598" s="482">
        <v>503</v>
      </c>
      <c r="I1598" s="575">
        <f>J1598/E1598</f>
        <v>325000</v>
      </c>
      <c r="J1598" s="561">
        <v>325000</v>
      </c>
      <c r="K1598" s="526" t="s">
        <v>509</v>
      </c>
      <c r="L1598" s="2"/>
      <c r="M1598" s="2"/>
      <c r="N1598" s="2"/>
    </row>
    <row r="1599" spans="1:14" ht="22.5" customHeight="1" x14ac:dyDescent="0.25">
      <c r="A1599" s="544">
        <v>16</v>
      </c>
      <c r="B1599" s="601">
        <v>45199</v>
      </c>
      <c r="C1599" s="611" t="s">
        <v>1772</v>
      </c>
      <c r="D1599" s="611"/>
      <c r="E1599" s="603">
        <v>9.5</v>
      </c>
      <c r="F1599" s="604" t="s">
        <v>41</v>
      </c>
      <c r="G1599" s="603" t="s">
        <v>2069</v>
      </c>
      <c r="H1599" s="603">
        <v>503</v>
      </c>
      <c r="I1599" s="605">
        <v>32300</v>
      </c>
      <c r="J1599" s="606">
        <f>E1599*I1599</f>
        <v>306850</v>
      </c>
      <c r="K1599" s="610" t="s">
        <v>2263</v>
      </c>
      <c r="M1599" s="2"/>
      <c r="N1599" s="2"/>
    </row>
    <row r="1600" spans="1:14" s="10" customFormat="1" ht="22.5" customHeight="1" x14ac:dyDescent="0.25">
      <c r="A1600" s="378"/>
      <c r="B1600" s="539"/>
      <c r="C1600" s="387"/>
      <c r="D1600" s="387"/>
      <c r="E1600" s="381"/>
      <c r="F1600" s="395"/>
      <c r="G1600" s="391"/>
      <c r="H1600" s="393"/>
      <c r="I1600" s="554"/>
      <c r="J1600" s="563"/>
      <c r="K1600" s="385">
        <f>SUM(J1584:J1599)</f>
        <v>3383750</v>
      </c>
      <c r="L1600" s="82"/>
    </row>
    <row r="1601" spans="1:14" ht="22.5" customHeight="1" x14ac:dyDescent="0.25">
      <c r="A1601" s="544">
        <v>1</v>
      </c>
      <c r="B1601" s="538">
        <v>45170</v>
      </c>
      <c r="C1601" s="445" t="s">
        <v>1951</v>
      </c>
      <c r="D1601" s="470"/>
      <c r="E1601" s="442">
        <v>4</v>
      </c>
      <c r="F1601" s="442" t="s">
        <v>39</v>
      </c>
      <c r="G1601" s="442" t="s">
        <v>1952</v>
      </c>
      <c r="H1601" s="440">
        <v>504</v>
      </c>
      <c r="I1601" s="555">
        <v>28000</v>
      </c>
      <c r="J1601" s="555">
        <f>E1601*I1601</f>
        <v>112000</v>
      </c>
      <c r="K1601" s="517" t="s">
        <v>1882</v>
      </c>
    </row>
    <row r="1602" spans="1:14" ht="22.5" customHeight="1" x14ac:dyDescent="0.25">
      <c r="A1602" s="544">
        <v>2</v>
      </c>
      <c r="B1602" s="538">
        <v>45170</v>
      </c>
      <c r="C1602" s="446" t="s">
        <v>1945</v>
      </c>
      <c r="D1602" s="446"/>
      <c r="E1602" s="442">
        <v>1</v>
      </c>
      <c r="F1602" s="442" t="s">
        <v>44</v>
      </c>
      <c r="G1602" s="442" t="s">
        <v>1952</v>
      </c>
      <c r="H1602" s="440">
        <v>504</v>
      </c>
      <c r="I1602" s="567">
        <v>25000</v>
      </c>
      <c r="J1602" s="555">
        <f>E1602*I1602</f>
        <v>25000</v>
      </c>
      <c r="K1602" s="517" t="s">
        <v>1882</v>
      </c>
      <c r="M1602" s="2"/>
      <c r="N1602" s="2"/>
    </row>
    <row r="1603" spans="1:14" s="172" customFormat="1" ht="22.5" customHeight="1" x14ac:dyDescent="0.25">
      <c r="A1603" s="544">
        <v>3</v>
      </c>
      <c r="B1603" s="601">
        <v>45170</v>
      </c>
      <c r="C1603" s="602" t="s">
        <v>2260</v>
      </c>
      <c r="D1603" s="602"/>
      <c r="E1603" s="603">
        <v>1.5</v>
      </c>
      <c r="F1603" s="604" t="s">
        <v>41</v>
      </c>
      <c r="G1603" s="603" t="s">
        <v>1952</v>
      </c>
      <c r="H1603" s="603">
        <v>504</v>
      </c>
      <c r="I1603" s="605">
        <v>30400</v>
      </c>
      <c r="J1603" s="606">
        <f>E1603*I1603</f>
        <v>45600</v>
      </c>
      <c r="K1603" s="610" t="s">
        <v>487</v>
      </c>
    </row>
    <row r="1604" spans="1:14" s="172" customFormat="1" ht="22.5" customHeight="1" x14ac:dyDescent="0.25">
      <c r="A1604" s="544">
        <v>4</v>
      </c>
      <c r="B1604" s="525">
        <v>45175</v>
      </c>
      <c r="C1604" s="485" t="s">
        <v>2088</v>
      </c>
      <c r="D1604" s="480"/>
      <c r="E1604" s="482"/>
      <c r="F1604" s="482"/>
      <c r="G1604" s="482" t="s">
        <v>1952</v>
      </c>
      <c r="H1604" s="492">
        <v>504</v>
      </c>
      <c r="I1604" s="575">
        <v>60000</v>
      </c>
      <c r="J1604" s="561">
        <v>60000</v>
      </c>
      <c r="K1604" s="526" t="s">
        <v>2121</v>
      </c>
    </row>
    <row r="1605" spans="1:14" s="172" customFormat="1" ht="22.5" customHeight="1" x14ac:dyDescent="0.25">
      <c r="A1605" s="544">
        <v>5</v>
      </c>
      <c r="B1605" s="525">
        <v>45175</v>
      </c>
      <c r="C1605" s="485" t="s">
        <v>2110</v>
      </c>
      <c r="D1605" s="480"/>
      <c r="E1605" s="482">
        <v>1</v>
      </c>
      <c r="F1605" s="482" t="s">
        <v>39</v>
      </c>
      <c r="G1605" s="482" t="s">
        <v>1952</v>
      </c>
      <c r="H1605" s="492">
        <v>504</v>
      </c>
      <c r="I1605" s="575">
        <f>J1605/E1605</f>
        <v>310000</v>
      </c>
      <c r="J1605" s="561">
        <v>310000</v>
      </c>
      <c r="K1605" s="526" t="s">
        <v>2121</v>
      </c>
    </row>
    <row r="1606" spans="1:14" s="172" customFormat="1" ht="22.5" customHeight="1" x14ac:dyDescent="0.25">
      <c r="A1606" s="544">
        <v>6</v>
      </c>
      <c r="B1606" s="601">
        <v>45176</v>
      </c>
      <c r="C1606" s="611" t="s">
        <v>2260</v>
      </c>
      <c r="D1606" s="611"/>
      <c r="E1606" s="603">
        <v>2</v>
      </c>
      <c r="F1606" s="604" t="s">
        <v>41</v>
      </c>
      <c r="G1606" s="603" t="s">
        <v>2270</v>
      </c>
      <c r="H1606" s="603">
        <v>504</v>
      </c>
      <c r="I1606" s="605">
        <v>30400</v>
      </c>
      <c r="J1606" s="606">
        <f>E1606*I1606</f>
        <v>60800</v>
      </c>
      <c r="K1606" s="610" t="s">
        <v>2263</v>
      </c>
    </row>
    <row r="1607" spans="1:14" ht="22.5" customHeight="1" x14ac:dyDescent="0.25">
      <c r="A1607" s="544">
        <v>7</v>
      </c>
      <c r="B1607" s="601">
        <v>45189</v>
      </c>
      <c r="C1607" s="602" t="s">
        <v>1772</v>
      </c>
      <c r="D1607" s="602"/>
      <c r="E1607" s="603">
        <v>1.5</v>
      </c>
      <c r="F1607" s="604" t="s">
        <v>41</v>
      </c>
      <c r="G1607" s="603" t="s">
        <v>1952</v>
      </c>
      <c r="H1607" s="603">
        <v>504</v>
      </c>
      <c r="I1607" s="605">
        <v>32300</v>
      </c>
      <c r="J1607" s="606">
        <f>E1607*I1607</f>
        <v>48450</v>
      </c>
      <c r="K1607" s="610" t="s">
        <v>487</v>
      </c>
      <c r="L1607" s="2"/>
      <c r="M1607" s="2"/>
      <c r="N1607" s="2"/>
    </row>
    <row r="1608" spans="1:14" ht="22.5" customHeight="1" x14ac:dyDescent="0.25">
      <c r="A1608" s="544">
        <v>8</v>
      </c>
      <c r="B1608" s="525">
        <v>45190</v>
      </c>
      <c r="C1608" s="485" t="s">
        <v>2111</v>
      </c>
      <c r="D1608" s="480"/>
      <c r="E1608" s="482">
        <v>1</v>
      </c>
      <c r="F1608" s="482" t="s">
        <v>39</v>
      </c>
      <c r="G1608" s="482" t="s">
        <v>1952</v>
      </c>
      <c r="H1608" s="492">
        <v>504</v>
      </c>
      <c r="I1608" s="575">
        <f>J1608/E1608</f>
        <v>170000</v>
      </c>
      <c r="J1608" s="561">
        <v>170000</v>
      </c>
      <c r="K1608" s="526" t="s">
        <v>2121</v>
      </c>
      <c r="L1608" s="2"/>
      <c r="M1608" s="2"/>
      <c r="N1608" s="2"/>
    </row>
    <row r="1609" spans="1:14" ht="22.5" customHeight="1" x14ac:dyDescent="0.25">
      <c r="A1609" s="544">
        <v>9</v>
      </c>
      <c r="B1609" s="525">
        <v>45190</v>
      </c>
      <c r="C1609" s="485" t="s">
        <v>2112</v>
      </c>
      <c r="D1609" s="480"/>
      <c r="E1609" s="482">
        <v>1</v>
      </c>
      <c r="F1609" s="482" t="s">
        <v>39</v>
      </c>
      <c r="G1609" s="482" t="s">
        <v>1952</v>
      </c>
      <c r="H1609" s="492">
        <v>504</v>
      </c>
      <c r="I1609" s="575">
        <f>J1609/E1609</f>
        <v>50000</v>
      </c>
      <c r="J1609" s="561">
        <v>50000</v>
      </c>
      <c r="K1609" s="526" t="s">
        <v>2121</v>
      </c>
      <c r="L1609" s="2"/>
      <c r="M1609" s="2"/>
      <c r="N1609" s="2"/>
    </row>
    <row r="1610" spans="1:14" ht="22.5" customHeight="1" x14ac:dyDescent="0.25">
      <c r="A1610" s="544">
        <v>10</v>
      </c>
      <c r="B1610" s="490">
        <v>45190</v>
      </c>
      <c r="C1610" s="491" t="s">
        <v>2070</v>
      </c>
      <c r="D1610" s="480"/>
      <c r="E1610" s="482">
        <v>1</v>
      </c>
      <c r="F1610" s="482" t="s">
        <v>39</v>
      </c>
      <c r="G1610" s="492" t="s">
        <v>1952</v>
      </c>
      <c r="H1610" s="492">
        <v>504</v>
      </c>
      <c r="I1610" s="494">
        <v>470000</v>
      </c>
      <c r="J1610" s="561">
        <f>E1610*I1610</f>
        <v>470000</v>
      </c>
      <c r="K1610" s="523" t="s">
        <v>504</v>
      </c>
      <c r="L1610" s="2"/>
      <c r="M1610" s="143"/>
      <c r="N1610" s="2"/>
    </row>
    <row r="1611" spans="1:14" ht="22.5" customHeight="1" x14ac:dyDescent="0.25">
      <c r="A1611" s="544">
        <v>11</v>
      </c>
      <c r="B1611" s="601">
        <v>45198</v>
      </c>
      <c r="C1611" s="611" t="s">
        <v>1772</v>
      </c>
      <c r="D1611" s="611"/>
      <c r="E1611" s="603">
        <v>9.5</v>
      </c>
      <c r="F1611" s="604" t="s">
        <v>41</v>
      </c>
      <c r="G1611" s="603" t="s">
        <v>1952</v>
      </c>
      <c r="H1611" s="603">
        <v>504</v>
      </c>
      <c r="I1611" s="605">
        <v>32300</v>
      </c>
      <c r="J1611" s="606">
        <f>E1611*I1611</f>
        <v>306850</v>
      </c>
      <c r="K1611" s="610" t="s">
        <v>2263</v>
      </c>
    </row>
    <row r="1612" spans="1:14" s="10" customFormat="1" ht="22.5" customHeight="1" x14ac:dyDescent="0.25">
      <c r="A1612" s="378"/>
      <c r="B1612" s="539"/>
      <c r="C1612" s="387"/>
      <c r="D1612" s="387"/>
      <c r="E1612" s="381"/>
      <c r="F1612" s="395"/>
      <c r="G1612" s="391"/>
      <c r="H1612" s="393"/>
      <c r="I1612" s="554"/>
      <c r="J1612" s="563"/>
      <c r="K1612" s="385">
        <f>SUM(J1601:J1611)</f>
        <v>1658700</v>
      </c>
      <c r="L1612" s="82"/>
    </row>
    <row r="1613" spans="1:14" ht="22.5" customHeight="1" x14ac:dyDescent="0.25">
      <c r="A1613" s="544">
        <v>1</v>
      </c>
      <c r="B1613" s="538">
        <v>45173</v>
      </c>
      <c r="C1613" s="446" t="s">
        <v>1925</v>
      </c>
      <c r="D1613" s="447"/>
      <c r="E1613" s="442">
        <v>1</v>
      </c>
      <c r="F1613" s="442" t="s">
        <v>44</v>
      </c>
      <c r="G1613" s="442" t="s">
        <v>1953</v>
      </c>
      <c r="H1613" s="440">
        <v>505</v>
      </c>
      <c r="I1613" s="556">
        <v>58150</v>
      </c>
      <c r="J1613" s="555">
        <f t="shared" ref="J1613:J1618" si="22">E1613*I1613</f>
        <v>58150</v>
      </c>
      <c r="K1613" s="517" t="s">
        <v>1882</v>
      </c>
    </row>
    <row r="1614" spans="1:14" ht="22.5" customHeight="1" x14ac:dyDescent="0.25">
      <c r="A1614" s="544">
        <v>2</v>
      </c>
      <c r="B1614" s="538">
        <v>45173</v>
      </c>
      <c r="C1614" s="445" t="s">
        <v>1954</v>
      </c>
      <c r="D1614" s="447"/>
      <c r="E1614" s="442">
        <v>1</v>
      </c>
      <c r="F1614" s="442" t="s">
        <v>44</v>
      </c>
      <c r="G1614" s="442" t="s">
        <v>1953</v>
      </c>
      <c r="H1614" s="440">
        <v>505</v>
      </c>
      <c r="I1614" s="556"/>
      <c r="J1614" s="555">
        <f t="shared" si="22"/>
        <v>0</v>
      </c>
      <c r="K1614" s="517" t="s">
        <v>1882</v>
      </c>
      <c r="M1614" s="143"/>
      <c r="N1614" s="2"/>
    </row>
    <row r="1615" spans="1:14" ht="22.5" customHeight="1" x14ac:dyDescent="0.25">
      <c r="A1615" s="544">
        <v>3</v>
      </c>
      <c r="B1615" s="538">
        <v>45173</v>
      </c>
      <c r="C1615" s="446" t="s">
        <v>1951</v>
      </c>
      <c r="D1615" s="447"/>
      <c r="E1615" s="442">
        <v>2</v>
      </c>
      <c r="F1615" s="442" t="s">
        <v>44</v>
      </c>
      <c r="G1615" s="442" t="s">
        <v>1953</v>
      </c>
      <c r="H1615" s="440">
        <v>505</v>
      </c>
      <c r="I1615" s="556">
        <v>28000</v>
      </c>
      <c r="J1615" s="555">
        <f t="shared" si="22"/>
        <v>56000</v>
      </c>
      <c r="K1615" s="517" t="s">
        <v>1882</v>
      </c>
      <c r="L1615" s="2"/>
      <c r="M1615" s="2"/>
      <c r="N1615" s="2"/>
    </row>
    <row r="1616" spans="1:14" s="172" customFormat="1" ht="22.5" customHeight="1" x14ac:dyDescent="0.25">
      <c r="A1616" s="544">
        <v>4</v>
      </c>
      <c r="B1616" s="538">
        <v>45173</v>
      </c>
      <c r="C1616" s="446" t="s">
        <v>1955</v>
      </c>
      <c r="D1616" s="447"/>
      <c r="E1616" s="442">
        <v>4</v>
      </c>
      <c r="F1616" s="442" t="s">
        <v>44</v>
      </c>
      <c r="G1616" s="442" t="s">
        <v>1953</v>
      </c>
      <c r="H1616" s="440">
        <v>505</v>
      </c>
      <c r="I1616" s="556">
        <v>10000</v>
      </c>
      <c r="J1616" s="555">
        <f t="shared" si="22"/>
        <v>40000</v>
      </c>
      <c r="K1616" s="517" t="s">
        <v>1882</v>
      </c>
    </row>
    <row r="1617" spans="1:14" s="172" customFormat="1" ht="22.5" customHeight="1" x14ac:dyDescent="0.25">
      <c r="A1617" s="544">
        <v>5</v>
      </c>
      <c r="B1617" s="538">
        <v>45173</v>
      </c>
      <c r="C1617" s="445" t="s">
        <v>1956</v>
      </c>
      <c r="D1617" s="447"/>
      <c r="E1617" s="442">
        <v>4</v>
      </c>
      <c r="F1617" s="442" t="s">
        <v>44</v>
      </c>
      <c r="G1617" s="442" t="s">
        <v>1953</v>
      </c>
      <c r="H1617" s="440">
        <v>505</v>
      </c>
      <c r="I1617" s="556">
        <v>5000</v>
      </c>
      <c r="J1617" s="555">
        <f t="shared" si="22"/>
        <v>20000</v>
      </c>
      <c r="K1617" s="517" t="s">
        <v>1882</v>
      </c>
    </row>
    <row r="1618" spans="1:14" ht="22.5" customHeight="1" x14ac:dyDescent="0.25">
      <c r="A1618" s="544">
        <v>6</v>
      </c>
      <c r="B1618" s="601">
        <v>45175</v>
      </c>
      <c r="C1618" s="611" t="s">
        <v>1772</v>
      </c>
      <c r="D1618" s="611"/>
      <c r="E1618" s="603">
        <v>9.5</v>
      </c>
      <c r="F1618" s="604" t="s">
        <v>41</v>
      </c>
      <c r="G1618" s="603" t="s">
        <v>1953</v>
      </c>
      <c r="H1618" s="603">
        <v>505</v>
      </c>
      <c r="I1618" s="605">
        <v>32300</v>
      </c>
      <c r="J1618" s="606">
        <f t="shared" si="22"/>
        <v>306850</v>
      </c>
      <c r="K1618" s="610" t="s">
        <v>2263</v>
      </c>
      <c r="L1618" s="2"/>
      <c r="M1618" s="2"/>
      <c r="N1618" s="2"/>
    </row>
    <row r="1619" spans="1:14" ht="22.5" customHeight="1" x14ac:dyDescent="0.25">
      <c r="A1619" s="544">
        <v>7</v>
      </c>
      <c r="B1619" s="525">
        <v>45175</v>
      </c>
      <c r="C1619" s="485" t="s">
        <v>2091</v>
      </c>
      <c r="D1619" s="480"/>
      <c r="E1619" s="482">
        <v>1</v>
      </c>
      <c r="F1619" s="482" t="s">
        <v>39</v>
      </c>
      <c r="G1619" s="482" t="s">
        <v>1953</v>
      </c>
      <c r="H1619" s="487">
        <v>505</v>
      </c>
      <c r="I1619" s="575">
        <f>J1619/E1619</f>
        <v>95000</v>
      </c>
      <c r="J1619" s="561">
        <v>95000</v>
      </c>
      <c r="K1619" s="526" t="s">
        <v>509</v>
      </c>
      <c r="L1619" s="2"/>
      <c r="M1619" s="2"/>
      <c r="N1619" s="2"/>
    </row>
    <row r="1620" spans="1:14" ht="22.5" customHeight="1" x14ac:dyDescent="0.25">
      <c r="A1620" s="544">
        <v>8</v>
      </c>
      <c r="B1620" s="525">
        <v>45176</v>
      </c>
      <c r="C1620" s="485" t="s">
        <v>2102</v>
      </c>
      <c r="D1620" s="480"/>
      <c r="E1620" s="482">
        <v>1</v>
      </c>
      <c r="F1620" s="482" t="s">
        <v>39</v>
      </c>
      <c r="G1620" s="482" t="s">
        <v>1953</v>
      </c>
      <c r="H1620" s="487">
        <v>505</v>
      </c>
      <c r="I1620" s="575">
        <f>J1620/E1620</f>
        <v>1350000</v>
      </c>
      <c r="J1620" s="561">
        <v>1350000</v>
      </c>
      <c r="K1620" s="526" t="s">
        <v>509</v>
      </c>
      <c r="L1620" s="2"/>
      <c r="M1620" s="2"/>
      <c r="N1620" s="2"/>
    </row>
    <row r="1621" spans="1:14" ht="22.5" customHeight="1" x14ac:dyDescent="0.25">
      <c r="A1621" s="544">
        <v>9</v>
      </c>
      <c r="B1621" s="525">
        <v>45176</v>
      </c>
      <c r="C1621" s="485" t="s">
        <v>2103</v>
      </c>
      <c r="D1621" s="480"/>
      <c r="E1621" s="482">
        <v>1</v>
      </c>
      <c r="F1621" s="482" t="s">
        <v>39</v>
      </c>
      <c r="G1621" s="482" t="s">
        <v>1953</v>
      </c>
      <c r="H1621" s="487">
        <v>505</v>
      </c>
      <c r="I1621" s="575">
        <f>J1621/E1621</f>
        <v>65000</v>
      </c>
      <c r="J1621" s="561">
        <v>65000</v>
      </c>
      <c r="K1621" s="526" t="s">
        <v>509</v>
      </c>
      <c r="L1621" s="2"/>
      <c r="M1621" s="2"/>
      <c r="N1621" s="2"/>
    </row>
    <row r="1622" spans="1:14" ht="22.5" customHeight="1" x14ac:dyDescent="0.25">
      <c r="A1622" s="544">
        <v>10</v>
      </c>
      <c r="B1622" s="525">
        <v>45176</v>
      </c>
      <c r="C1622" s="485" t="s">
        <v>2104</v>
      </c>
      <c r="D1622" s="480"/>
      <c r="E1622" s="482">
        <v>1</v>
      </c>
      <c r="F1622" s="482" t="s">
        <v>39</v>
      </c>
      <c r="G1622" s="482" t="s">
        <v>1953</v>
      </c>
      <c r="H1622" s="487">
        <v>505</v>
      </c>
      <c r="I1622" s="575">
        <f>J1622/E1622</f>
        <v>55000</v>
      </c>
      <c r="J1622" s="561">
        <v>55000</v>
      </c>
      <c r="K1622" s="526" t="s">
        <v>509</v>
      </c>
      <c r="L1622" s="2"/>
      <c r="M1622" s="2"/>
      <c r="N1622" s="2"/>
    </row>
    <row r="1623" spans="1:14" ht="22.5" customHeight="1" x14ac:dyDescent="0.25">
      <c r="A1623" s="544">
        <v>11</v>
      </c>
      <c r="B1623" s="525">
        <v>45176</v>
      </c>
      <c r="C1623" s="485" t="s">
        <v>2085</v>
      </c>
      <c r="D1623" s="480"/>
      <c r="E1623" s="482"/>
      <c r="F1623" s="482"/>
      <c r="G1623" s="482" t="s">
        <v>1953</v>
      </c>
      <c r="H1623" s="487">
        <v>505</v>
      </c>
      <c r="I1623" s="575">
        <v>500000</v>
      </c>
      <c r="J1623" s="561">
        <v>500000</v>
      </c>
      <c r="K1623" s="526" t="s">
        <v>509</v>
      </c>
      <c r="L1623" s="2"/>
      <c r="M1623" s="2"/>
      <c r="N1623" s="2"/>
    </row>
    <row r="1624" spans="1:14" ht="22.5" customHeight="1" x14ac:dyDescent="0.25">
      <c r="A1624" s="544">
        <v>12</v>
      </c>
      <c r="B1624" s="479">
        <v>45178</v>
      </c>
      <c r="C1624" s="495" t="s">
        <v>467</v>
      </c>
      <c r="D1624" s="496" t="s">
        <v>466</v>
      </c>
      <c r="E1624" s="487">
        <v>1</v>
      </c>
      <c r="F1624" s="510" t="s">
        <v>101</v>
      </c>
      <c r="G1624" s="487" t="s">
        <v>1953</v>
      </c>
      <c r="H1624" s="487">
        <v>505</v>
      </c>
      <c r="I1624" s="494">
        <v>75000</v>
      </c>
      <c r="J1624" s="559">
        <f>E1624*I1624</f>
        <v>75000</v>
      </c>
      <c r="K1624" s="523" t="s">
        <v>504</v>
      </c>
    </row>
    <row r="1625" spans="1:14" ht="22.5" customHeight="1" x14ac:dyDescent="0.25">
      <c r="A1625" s="544">
        <v>13</v>
      </c>
      <c r="B1625" s="525">
        <v>45186</v>
      </c>
      <c r="C1625" s="485" t="s">
        <v>2095</v>
      </c>
      <c r="D1625" s="480"/>
      <c r="E1625" s="482">
        <v>2</v>
      </c>
      <c r="F1625" s="482" t="s">
        <v>39</v>
      </c>
      <c r="G1625" s="482" t="s">
        <v>1953</v>
      </c>
      <c r="H1625" s="487">
        <v>505</v>
      </c>
      <c r="I1625" s="575">
        <f>J1625/E1625</f>
        <v>950000</v>
      </c>
      <c r="J1625" s="561">
        <v>1900000</v>
      </c>
      <c r="K1625" s="526" t="s">
        <v>509</v>
      </c>
    </row>
    <row r="1626" spans="1:14" ht="22.5" customHeight="1" x14ac:dyDescent="0.25">
      <c r="A1626" s="544">
        <v>14</v>
      </c>
      <c r="B1626" s="525">
        <v>45199</v>
      </c>
      <c r="C1626" s="485" t="s">
        <v>2086</v>
      </c>
      <c r="D1626" s="480"/>
      <c r="E1626" s="482"/>
      <c r="F1626" s="482"/>
      <c r="G1626" s="482" t="s">
        <v>1953</v>
      </c>
      <c r="H1626" s="487">
        <v>505</v>
      </c>
      <c r="I1626" s="575">
        <v>109000</v>
      </c>
      <c r="J1626" s="561">
        <v>109000</v>
      </c>
      <c r="K1626" s="526" t="s">
        <v>509</v>
      </c>
    </row>
    <row r="1627" spans="1:14" s="10" customFormat="1" ht="22.5" customHeight="1" x14ac:dyDescent="0.25">
      <c r="A1627" s="378"/>
      <c r="B1627" s="539"/>
      <c r="C1627" s="387"/>
      <c r="D1627" s="387"/>
      <c r="E1627" s="381"/>
      <c r="F1627" s="395"/>
      <c r="G1627" s="391"/>
      <c r="H1627" s="393"/>
      <c r="I1627" s="554"/>
      <c r="J1627" s="563"/>
      <c r="K1627" s="385">
        <f>SUM(J1613:J1626)</f>
        <v>4630000</v>
      </c>
      <c r="L1627" s="82"/>
    </row>
    <row r="1628" spans="1:14" ht="22.5" customHeight="1" x14ac:dyDescent="0.25">
      <c r="A1628" s="544">
        <v>1</v>
      </c>
      <c r="B1628" s="538">
        <v>45170</v>
      </c>
      <c r="C1628" s="445" t="s">
        <v>1957</v>
      </c>
      <c r="D1628" s="447"/>
      <c r="E1628" s="442">
        <v>1</v>
      </c>
      <c r="F1628" s="442" t="s">
        <v>44</v>
      </c>
      <c r="G1628" s="442" t="s">
        <v>1958</v>
      </c>
      <c r="H1628" s="440">
        <v>506</v>
      </c>
      <c r="I1628" s="556">
        <v>235000</v>
      </c>
      <c r="J1628" s="555">
        <f>E1628*I1628</f>
        <v>235000</v>
      </c>
      <c r="K1628" s="517" t="s">
        <v>1882</v>
      </c>
    </row>
    <row r="1629" spans="1:14" ht="22.5" customHeight="1" x14ac:dyDescent="0.25">
      <c r="A1629" s="544">
        <v>2</v>
      </c>
      <c r="B1629" s="525">
        <v>45171</v>
      </c>
      <c r="C1629" s="485" t="s">
        <v>2090</v>
      </c>
      <c r="D1629" s="480"/>
      <c r="E1629" s="482">
        <v>1</v>
      </c>
      <c r="F1629" s="482" t="s">
        <v>39</v>
      </c>
      <c r="G1629" s="482" t="s">
        <v>1958</v>
      </c>
      <c r="H1629" s="482">
        <v>506</v>
      </c>
      <c r="I1629" s="575">
        <f>J1629/E1629</f>
        <v>1350000</v>
      </c>
      <c r="J1629" s="561">
        <v>1350000</v>
      </c>
      <c r="K1629" s="526" t="s">
        <v>509</v>
      </c>
    </row>
    <row r="1630" spans="1:14" ht="22.5" customHeight="1" x14ac:dyDescent="0.25">
      <c r="A1630" s="544">
        <v>3</v>
      </c>
      <c r="B1630" s="525">
        <v>45171</v>
      </c>
      <c r="C1630" s="485" t="s">
        <v>2080</v>
      </c>
      <c r="D1630" s="480"/>
      <c r="E1630" s="482"/>
      <c r="F1630" s="482"/>
      <c r="G1630" s="482" t="s">
        <v>1958</v>
      </c>
      <c r="H1630" s="482">
        <v>506</v>
      </c>
      <c r="I1630" s="575">
        <v>1200000</v>
      </c>
      <c r="J1630" s="561">
        <v>1200000</v>
      </c>
      <c r="K1630" s="526" t="s">
        <v>509</v>
      </c>
    </row>
    <row r="1631" spans="1:14" ht="22.5" customHeight="1" x14ac:dyDescent="0.25">
      <c r="A1631" s="544">
        <v>4</v>
      </c>
      <c r="B1631" s="519">
        <v>45174</v>
      </c>
      <c r="C1631" s="436" t="s">
        <v>2160</v>
      </c>
      <c r="D1631" s="452"/>
      <c r="E1631" s="438">
        <v>6</v>
      </c>
      <c r="F1631" s="438" t="s">
        <v>39</v>
      </c>
      <c r="G1631" s="438" t="s">
        <v>2131</v>
      </c>
      <c r="H1631" s="442">
        <v>506</v>
      </c>
      <c r="I1631" s="521">
        <f>J1631/E1631</f>
        <v>133333.33333333334</v>
      </c>
      <c r="J1631" s="475">
        <v>800000</v>
      </c>
      <c r="K1631" s="522" t="s">
        <v>508</v>
      </c>
      <c r="L1631" s="2"/>
      <c r="M1631" s="2"/>
      <c r="N1631" s="2"/>
    </row>
    <row r="1632" spans="1:14" ht="22.5" customHeight="1" x14ac:dyDescent="0.25">
      <c r="A1632" s="544">
        <v>5</v>
      </c>
      <c r="B1632" s="525">
        <v>45175</v>
      </c>
      <c r="C1632" s="485" t="s">
        <v>2091</v>
      </c>
      <c r="D1632" s="480"/>
      <c r="E1632" s="482">
        <v>1</v>
      </c>
      <c r="F1632" s="482" t="s">
        <v>39</v>
      </c>
      <c r="G1632" s="482" t="s">
        <v>1958</v>
      </c>
      <c r="H1632" s="482">
        <v>506</v>
      </c>
      <c r="I1632" s="575">
        <f>J1632/E1632</f>
        <v>95000</v>
      </c>
      <c r="J1632" s="561">
        <v>95000</v>
      </c>
      <c r="K1632" s="526" t="s">
        <v>509</v>
      </c>
      <c r="L1632" s="2"/>
      <c r="M1632" s="2"/>
      <c r="N1632" s="2"/>
    </row>
    <row r="1633" spans="1:11" s="2" customFormat="1" ht="22.5" customHeight="1" x14ac:dyDescent="0.25">
      <c r="A1633" s="544">
        <v>6</v>
      </c>
      <c r="B1633" s="525">
        <v>45176</v>
      </c>
      <c r="C1633" s="485" t="s">
        <v>2092</v>
      </c>
      <c r="D1633" s="480"/>
      <c r="E1633" s="482">
        <v>1</v>
      </c>
      <c r="F1633" s="482" t="s">
        <v>39</v>
      </c>
      <c r="G1633" s="482" t="s">
        <v>1958</v>
      </c>
      <c r="H1633" s="482">
        <v>506</v>
      </c>
      <c r="I1633" s="575">
        <f>J1633/E1633</f>
        <v>65000</v>
      </c>
      <c r="J1633" s="561">
        <v>65000</v>
      </c>
      <c r="K1633" s="526" t="s">
        <v>509</v>
      </c>
    </row>
    <row r="1634" spans="1:11" s="2" customFormat="1" ht="22.5" customHeight="1" x14ac:dyDescent="0.25">
      <c r="A1634" s="544">
        <v>7</v>
      </c>
      <c r="B1634" s="525">
        <v>45176</v>
      </c>
      <c r="C1634" s="485" t="s">
        <v>2081</v>
      </c>
      <c r="D1634" s="480"/>
      <c r="E1634" s="482"/>
      <c r="F1634" s="482"/>
      <c r="G1634" s="482" t="s">
        <v>1958</v>
      </c>
      <c r="H1634" s="482">
        <v>506</v>
      </c>
      <c r="I1634" s="575">
        <v>200000</v>
      </c>
      <c r="J1634" s="561">
        <v>200000</v>
      </c>
      <c r="K1634" s="526" t="s">
        <v>509</v>
      </c>
    </row>
    <row r="1635" spans="1:11" s="172" customFormat="1" ht="22.5" customHeight="1" x14ac:dyDescent="0.25">
      <c r="A1635" s="544">
        <v>8</v>
      </c>
      <c r="B1635" s="525">
        <v>45178</v>
      </c>
      <c r="C1635" s="485" t="s">
        <v>2082</v>
      </c>
      <c r="D1635" s="480"/>
      <c r="E1635" s="482"/>
      <c r="F1635" s="482"/>
      <c r="G1635" s="482" t="s">
        <v>1958</v>
      </c>
      <c r="H1635" s="482">
        <v>506</v>
      </c>
      <c r="I1635" s="575">
        <v>50000</v>
      </c>
      <c r="J1635" s="561">
        <v>50000</v>
      </c>
      <c r="K1635" s="526" t="s">
        <v>509</v>
      </c>
    </row>
    <row r="1636" spans="1:11" s="172" customFormat="1" ht="22.5" customHeight="1" x14ac:dyDescent="0.25">
      <c r="A1636" s="544">
        <v>9</v>
      </c>
      <c r="B1636" s="525">
        <v>45178</v>
      </c>
      <c r="C1636" s="485" t="s">
        <v>2093</v>
      </c>
      <c r="D1636" s="480"/>
      <c r="E1636" s="482">
        <v>1</v>
      </c>
      <c r="F1636" s="482" t="s">
        <v>206</v>
      </c>
      <c r="G1636" s="482" t="s">
        <v>1958</v>
      </c>
      <c r="H1636" s="482">
        <v>506</v>
      </c>
      <c r="I1636" s="575">
        <f>J1636/E1636</f>
        <v>50000</v>
      </c>
      <c r="J1636" s="561">
        <v>50000</v>
      </c>
      <c r="K1636" s="526" t="s">
        <v>509</v>
      </c>
    </row>
    <row r="1637" spans="1:11" s="2" customFormat="1" ht="22.5" customHeight="1" x14ac:dyDescent="0.25">
      <c r="A1637" s="544">
        <v>10</v>
      </c>
      <c r="B1637" s="525">
        <v>45180</v>
      </c>
      <c r="C1637" s="485" t="s">
        <v>2094</v>
      </c>
      <c r="D1637" s="480"/>
      <c r="E1637" s="482">
        <v>1</v>
      </c>
      <c r="F1637" s="482" t="s">
        <v>39</v>
      </c>
      <c r="G1637" s="482" t="s">
        <v>1958</v>
      </c>
      <c r="H1637" s="482">
        <v>506</v>
      </c>
      <c r="I1637" s="575">
        <f>J1637/E1637</f>
        <v>500000</v>
      </c>
      <c r="J1637" s="561">
        <v>500000</v>
      </c>
      <c r="K1637" s="526" t="s">
        <v>509</v>
      </c>
    </row>
    <row r="1638" spans="1:11" s="2" customFormat="1" ht="22.5" customHeight="1" x14ac:dyDescent="0.25">
      <c r="A1638" s="544">
        <v>11</v>
      </c>
      <c r="B1638" s="601">
        <v>45182</v>
      </c>
      <c r="C1638" s="611" t="s">
        <v>1772</v>
      </c>
      <c r="D1638" s="611"/>
      <c r="E1638" s="603">
        <v>9.5</v>
      </c>
      <c r="F1638" s="604" t="s">
        <v>41</v>
      </c>
      <c r="G1638" s="603" t="s">
        <v>1958</v>
      </c>
      <c r="H1638" s="603">
        <v>506</v>
      </c>
      <c r="I1638" s="605">
        <v>32300</v>
      </c>
      <c r="J1638" s="606">
        <f>E1638*I1638</f>
        <v>306850</v>
      </c>
      <c r="K1638" s="610" t="s">
        <v>2263</v>
      </c>
    </row>
    <row r="1639" spans="1:11" s="2" customFormat="1" ht="22.5" customHeight="1" x14ac:dyDescent="0.25">
      <c r="A1639" s="544">
        <v>12</v>
      </c>
      <c r="B1639" s="538">
        <v>45185</v>
      </c>
      <c r="C1639" s="445" t="s">
        <v>1887</v>
      </c>
      <c r="D1639" s="452"/>
      <c r="E1639" s="442">
        <v>1</v>
      </c>
      <c r="F1639" s="453" t="s">
        <v>44</v>
      </c>
      <c r="G1639" s="442" t="s">
        <v>1958</v>
      </c>
      <c r="H1639" s="442">
        <v>506</v>
      </c>
      <c r="I1639" s="450">
        <v>60000</v>
      </c>
      <c r="J1639" s="555">
        <f>E1639*I1639</f>
        <v>60000</v>
      </c>
      <c r="K1639" s="517" t="s">
        <v>1882</v>
      </c>
    </row>
    <row r="1640" spans="1:11" s="2" customFormat="1" ht="22.5" customHeight="1" x14ac:dyDescent="0.25">
      <c r="A1640" s="544">
        <v>13</v>
      </c>
      <c r="B1640" s="538">
        <v>45185</v>
      </c>
      <c r="C1640" s="445" t="s">
        <v>1959</v>
      </c>
      <c r="D1640" s="452"/>
      <c r="E1640" s="442">
        <v>3</v>
      </c>
      <c r="F1640" s="453" t="s">
        <v>44</v>
      </c>
      <c r="G1640" s="442" t="s">
        <v>1958</v>
      </c>
      <c r="H1640" s="442">
        <v>506</v>
      </c>
      <c r="I1640" s="450">
        <v>28000</v>
      </c>
      <c r="J1640" s="555">
        <f>E1640*I1640</f>
        <v>84000</v>
      </c>
      <c r="K1640" s="517" t="s">
        <v>1882</v>
      </c>
    </row>
    <row r="1641" spans="1:11" s="2" customFormat="1" ht="22.5" customHeight="1" x14ac:dyDescent="0.25">
      <c r="A1641" s="544">
        <v>14</v>
      </c>
      <c r="B1641" s="525">
        <v>45186</v>
      </c>
      <c r="C1641" s="485" t="s">
        <v>2095</v>
      </c>
      <c r="D1641" s="480"/>
      <c r="E1641" s="482">
        <v>2</v>
      </c>
      <c r="F1641" s="482" t="s">
        <v>39</v>
      </c>
      <c r="G1641" s="482" t="s">
        <v>1958</v>
      </c>
      <c r="H1641" s="482">
        <v>506</v>
      </c>
      <c r="I1641" s="575">
        <f>J1641/E1641</f>
        <v>950000</v>
      </c>
      <c r="J1641" s="561">
        <v>1900000</v>
      </c>
      <c r="K1641" s="526" t="s">
        <v>509</v>
      </c>
    </row>
    <row r="1642" spans="1:11" s="2" customFormat="1" ht="22.5" customHeight="1" x14ac:dyDescent="0.25">
      <c r="A1642" s="544">
        <v>15</v>
      </c>
      <c r="B1642" s="525">
        <v>45187</v>
      </c>
      <c r="C1642" s="480" t="s">
        <v>2096</v>
      </c>
      <c r="D1642" s="480"/>
      <c r="E1642" s="482">
        <v>1</v>
      </c>
      <c r="F1642" s="482" t="s">
        <v>39</v>
      </c>
      <c r="G1642" s="482" t="s">
        <v>1958</v>
      </c>
      <c r="H1642" s="482">
        <v>506</v>
      </c>
      <c r="I1642" s="575">
        <f>J1642/E1642</f>
        <v>20000</v>
      </c>
      <c r="J1642" s="561">
        <v>20000</v>
      </c>
      <c r="K1642" s="526" t="s">
        <v>509</v>
      </c>
    </row>
    <row r="1643" spans="1:11" s="2" customFormat="1" ht="22.5" customHeight="1" x14ac:dyDescent="0.25">
      <c r="A1643" s="544">
        <v>16</v>
      </c>
      <c r="B1643" s="525">
        <v>45187</v>
      </c>
      <c r="C1643" s="480" t="s">
        <v>2097</v>
      </c>
      <c r="D1643" s="480"/>
      <c r="E1643" s="482">
        <v>3</v>
      </c>
      <c r="F1643" s="482" t="s">
        <v>39</v>
      </c>
      <c r="G1643" s="482" t="s">
        <v>1958</v>
      </c>
      <c r="H1643" s="482">
        <v>506</v>
      </c>
      <c r="I1643" s="575">
        <f>J1643/E1643</f>
        <v>15000</v>
      </c>
      <c r="J1643" s="561">
        <v>45000</v>
      </c>
      <c r="K1643" s="526" t="s">
        <v>509</v>
      </c>
    </row>
    <row r="1644" spans="1:11" s="2" customFormat="1" ht="22.5" customHeight="1" x14ac:dyDescent="0.25">
      <c r="A1644" s="544">
        <v>17</v>
      </c>
      <c r="B1644" s="525">
        <v>45187</v>
      </c>
      <c r="C1644" s="480" t="s">
        <v>2083</v>
      </c>
      <c r="D1644" s="480"/>
      <c r="E1644" s="482"/>
      <c r="F1644" s="482"/>
      <c r="G1644" s="482" t="s">
        <v>1958</v>
      </c>
      <c r="H1644" s="482">
        <v>506</v>
      </c>
      <c r="I1644" s="575">
        <v>10000</v>
      </c>
      <c r="J1644" s="561">
        <v>10000</v>
      </c>
      <c r="K1644" s="526" t="s">
        <v>509</v>
      </c>
    </row>
    <row r="1645" spans="1:11" s="2" customFormat="1" ht="22.5" customHeight="1" x14ac:dyDescent="0.25">
      <c r="A1645" s="544">
        <v>18</v>
      </c>
      <c r="B1645" s="525">
        <v>45187</v>
      </c>
      <c r="C1645" s="480" t="s">
        <v>2098</v>
      </c>
      <c r="D1645" s="480"/>
      <c r="E1645" s="482">
        <v>2</v>
      </c>
      <c r="F1645" s="482" t="s">
        <v>39</v>
      </c>
      <c r="G1645" s="482" t="s">
        <v>1958</v>
      </c>
      <c r="H1645" s="482">
        <v>506</v>
      </c>
      <c r="I1645" s="575">
        <v>20000</v>
      </c>
      <c r="J1645" s="561">
        <v>20000</v>
      </c>
      <c r="K1645" s="526" t="s">
        <v>509</v>
      </c>
    </row>
    <row r="1646" spans="1:11" s="2" customFormat="1" ht="22.5" customHeight="1" x14ac:dyDescent="0.25">
      <c r="A1646" s="544">
        <v>19</v>
      </c>
      <c r="B1646" s="490">
        <v>45187</v>
      </c>
      <c r="C1646" s="480" t="s">
        <v>2065</v>
      </c>
      <c r="D1646" s="480" t="s">
        <v>2066</v>
      </c>
      <c r="E1646" s="482">
        <v>1</v>
      </c>
      <c r="F1646" s="482" t="s">
        <v>43</v>
      </c>
      <c r="G1646" s="482" t="s">
        <v>2067</v>
      </c>
      <c r="H1646" s="482">
        <v>506</v>
      </c>
      <c r="I1646" s="506">
        <v>2050000</v>
      </c>
      <c r="J1646" s="559">
        <f>E1646*I1646</f>
        <v>2050000</v>
      </c>
      <c r="K1646" s="523" t="s">
        <v>504</v>
      </c>
    </row>
    <row r="1647" spans="1:11" s="2" customFormat="1" ht="22.5" customHeight="1" x14ac:dyDescent="0.25">
      <c r="A1647" s="544">
        <v>20</v>
      </c>
      <c r="B1647" s="525">
        <v>45190</v>
      </c>
      <c r="C1647" s="480" t="s">
        <v>2099</v>
      </c>
      <c r="D1647" s="480"/>
      <c r="E1647" s="482">
        <v>2</v>
      </c>
      <c r="F1647" s="482" t="s">
        <v>39</v>
      </c>
      <c r="G1647" s="482" t="s">
        <v>1958</v>
      </c>
      <c r="H1647" s="482">
        <v>506</v>
      </c>
      <c r="I1647" s="575">
        <f>J1647/E1647</f>
        <v>45000</v>
      </c>
      <c r="J1647" s="561">
        <v>90000</v>
      </c>
      <c r="K1647" s="526" t="s">
        <v>509</v>
      </c>
    </row>
    <row r="1648" spans="1:11" s="2" customFormat="1" ht="22.5" customHeight="1" x14ac:dyDescent="0.25">
      <c r="A1648" s="544">
        <v>21</v>
      </c>
      <c r="B1648" s="525">
        <v>45190</v>
      </c>
      <c r="C1648" s="480" t="s">
        <v>2100</v>
      </c>
      <c r="D1648" s="480"/>
      <c r="E1648" s="482">
        <v>2</v>
      </c>
      <c r="F1648" s="482" t="s">
        <v>39</v>
      </c>
      <c r="G1648" s="482" t="s">
        <v>1958</v>
      </c>
      <c r="H1648" s="482">
        <v>506</v>
      </c>
      <c r="I1648" s="575">
        <f>J1648/E1648</f>
        <v>12500</v>
      </c>
      <c r="J1648" s="561">
        <v>25000</v>
      </c>
      <c r="K1648" s="526" t="s">
        <v>509</v>
      </c>
    </row>
    <row r="1649" spans="1:14" ht="22.5" customHeight="1" x14ac:dyDescent="0.25">
      <c r="A1649" s="544">
        <v>22</v>
      </c>
      <c r="B1649" s="525">
        <v>45195</v>
      </c>
      <c r="C1649" s="480" t="s">
        <v>2101</v>
      </c>
      <c r="D1649" s="480"/>
      <c r="E1649" s="482">
        <v>1</v>
      </c>
      <c r="F1649" s="482" t="s">
        <v>39</v>
      </c>
      <c r="G1649" s="482" t="s">
        <v>1958</v>
      </c>
      <c r="H1649" s="482">
        <v>506</v>
      </c>
      <c r="I1649" s="575">
        <f>J1649/E1649</f>
        <v>50000</v>
      </c>
      <c r="J1649" s="561">
        <v>50000</v>
      </c>
      <c r="K1649" s="526" t="s">
        <v>509</v>
      </c>
      <c r="M1649" s="25"/>
      <c r="N1649" s="2"/>
    </row>
    <row r="1650" spans="1:14" ht="22.5" customHeight="1" x14ac:dyDescent="0.25">
      <c r="A1650" s="544">
        <v>23</v>
      </c>
      <c r="B1650" s="525">
        <v>45195</v>
      </c>
      <c r="C1650" s="480" t="s">
        <v>2084</v>
      </c>
      <c r="D1650" s="480"/>
      <c r="E1650" s="482"/>
      <c r="F1650" s="482"/>
      <c r="G1650" s="482" t="s">
        <v>1958</v>
      </c>
      <c r="H1650" s="482">
        <v>506</v>
      </c>
      <c r="I1650" s="575">
        <v>25000</v>
      </c>
      <c r="J1650" s="561">
        <v>25000</v>
      </c>
      <c r="K1650" s="526" t="s">
        <v>509</v>
      </c>
    </row>
    <row r="1651" spans="1:14" s="10" customFormat="1" ht="22.5" customHeight="1" x14ac:dyDescent="0.25">
      <c r="A1651" s="378"/>
      <c r="B1651" s="539"/>
      <c r="C1651" s="387"/>
      <c r="D1651" s="387"/>
      <c r="E1651" s="381"/>
      <c r="F1651" s="395"/>
      <c r="G1651" s="391"/>
      <c r="H1651" s="393"/>
      <c r="I1651" s="554"/>
      <c r="J1651" s="563"/>
      <c r="K1651" s="385">
        <f>SUM(J1628:J1650)</f>
        <v>9230850</v>
      </c>
      <c r="L1651" s="82"/>
    </row>
    <row r="1652" spans="1:14" s="10" customFormat="1" ht="22.5" customHeight="1" x14ac:dyDescent="0.25">
      <c r="A1652" s="311">
        <v>1</v>
      </c>
      <c r="B1652" s="147">
        <v>45189</v>
      </c>
      <c r="C1652" s="57" t="s">
        <v>173</v>
      </c>
      <c r="D1652" s="339" t="s">
        <v>24</v>
      </c>
      <c r="E1652" s="100" t="s">
        <v>679</v>
      </c>
      <c r="F1652" s="101" t="s">
        <v>42</v>
      </c>
      <c r="G1652" s="109" t="s">
        <v>1389</v>
      </c>
      <c r="H1652" s="8">
        <v>601</v>
      </c>
      <c r="I1652" s="353">
        <v>1650</v>
      </c>
      <c r="J1652" s="350">
        <f t="shared" ref="J1652" si="23">I1652*E1652</f>
        <v>24750</v>
      </c>
      <c r="K1652" s="401"/>
      <c r="L1652" s="82"/>
    </row>
    <row r="1653" spans="1:14" s="10" customFormat="1" ht="22.5" customHeight="1" x14ac:dyDescent="0.25">
      <c r="A1653" s="311">
        <v>2</v>
      </c>
      <c r="B1653" s="147">
        <v>45189</v>
      </c>
      <c r="C1653" s="57" t="s">
        <v>1390</v>
      </c>
      <c r="D1653" s="63" t="s">
        <v>96</v>
      </c>
      <c r="E1653" s="59">
        <v>1</v>
      </c>
      <c r="F1653" s="142" t="s">
        <v>42</v>
      </c>
      <c r="G1653" s="109" t="s">
        <v>1389</v>
      </c>
      <c r="H1653" s="8">
        <v>601</v>
      </c>
      <c r="I1653" s="350">
        <v>1750000</v>
      </c>
      <c r="J1653" s="350">
        <f>I1653*E1653</f>
        <v>1750000</v>
      </c>
      <c r="K1653" s="401"/>
      <c r="L1653" s="82"/>
    </row>
    <row r="1654" spans="1:14" ht="22.5" customHeight="1" x14ac:dyDescent="0.25">
      <c r="A1654" s="311">
        <v>3</v>
      </c>
      <c r="B1654" s="547">
        <v>45195</v>
      </c>
      <c r="C1654" s="599" t="s">
        <v>2221</v>
      </c>
      <c r="D1654" s="549"/>
      <c r="E1654" s="550">
        <v>2</v>
      </c>
      <c r="F1654" s="550" t="s">
        <v>39</v>
      </c>
      <c r="G1654" s="550" t="s">
        <v>2197</v>
      </c>
      <c r="H1654" s="551">
        <v>601</v>
      </c>
      <c r="I1654" s="552">
        <f>J1654/E1654</f>
        <v>40000</v>
      </c>
      <c r="J1654" s="570">
        <v>80000</v>
      </c>
      <c r="K1654" s="553" t="s">
        <v>510</v>
      </c>
    </row>
    <row r="1655" spans="1:14" ht="22.5" customHeight="1" x14ac:dyDescent="0.25">
      <c r="A1655" s="311">
        <v>4</v>
      </c>
      <c r="B1655" s="547">
        <v>45195</v>
      </c>
      <c r="C1655" s="599" t="s">
        <v>2212</v>
      </c>
      <c r="D1655" s="549"/>
      <c r="E1655" s="550">
        <v>2</v>
      </c>
      <c r="F1655" s="550" t="s">
        <v>39</v>
      </c>
      <c r="G1655" s="550" t="s">
        <v>2197</v>
      </c>
      <c r="H1655" s="551">
        <v>601</v>
      </c>
      <c r="I1655" s="552">
        <f>J1655/E1655</f>
        <v>12000</v>
      </c>
      <c r="J1655" s="570">
        <v>24000</v>
      </c>
      <c r="K1655" s="553" t="s">
        <v>510</v>
      </c>
    </row>
    <row r="1656" spans="1:14" ht="22.5" customHeight="1" x14ac:dyDescent="0.25">
      <c r="A1656" s="311">
        <v>5</v>
      </c>
      <c r="B1656" s="547">
        <v>45195</v>
      </c>
      <c r="C1656" s="599" t="s">
        <v>2222</v>
      </c>
      <c r="D1656" s="549"/>
      <c r="E1656" s="550">
        <v>2</v>
      </c>
      <c r="F1656" s="550" t="s">
        <v>39</v>
      </c>
      <c r="G1656" s="550" t="s">
        <v>2197</v>
      </c>
      <c r="H1656" s="551">
        <v>601</v>
      </c>
      <c r="I1656" s="552">
        <f>J1656/E1656</f>
        <v>6000</v>
      </c>
      <c r="J1656" s="570">
        <v>12000</v>
      </c>
      <c r="K1656" s="553" t="s">
        <v>510</v>
      </c>
    </row>
    <row r="1657" spans="1:14" ht="22.5" customHeight="1" x14ac:dyDescent="0.25">
      <c r="A1657" s="311">
        <v>6</v>
      </c>
      <c r="B1657" s="547">
        <v>45195</v>
      </c>
      <c r="C1657" s="548" t="s">
        <v>2223</v>
      </c>
      <c r="D1657" s="549"/>
      <c r="E1657" s="550">
        <v>10</v>
      </c>
      <c r="F1657" s="550" t="s">
        <v>39</v>
      </c>
      <c r="G1657" s="550" t="s">
        <v>2197</v>
      </c>
      <c r="H1657" s="551">
        <v>601</v>
      </c>
      <c r="I1657" s="552">
        <f>J1657/E1657</f>
        <v>6000</v>
      </c>
      <c r="J1657" s="570">
        <v>60000</v>
      </c>
      <c r="K1657" s="553" t="s">
        <v>510</v>
      </c>
    </row>
    <row r="1658" spans="1:14" s="10" customFormat="1" ht="22.5" customHeight="1" x14ac:dyDescent="0.25">
      <c r="A1658" s="378"/>
      <c r="B1658" s="539"/>
      <c r="C1658" s="387"/>
      <c r="D1658" s="387"/>
      <c r="E1658" s="381"/>
      <c r="F1658" s="395"/>
      <c r="G1658" s="391"/>
      <c r="H1658" s="393"/>
      <c r="I1658" s="554"/>
      <c r="J1658" s="563"/>
      <c r="K1658" s="385">
        <f>SUM(J1652:J1657)</f>
        <v>1950750</v>
      </c>
      <c r="L1658" s="82"/>
    </row>
    <row r="1659" spans="1:14" ht="22.5" customHeight="1" x14ac:dyDescent="0.25">
      <c r="A1659" s="311">
        <v>1</v>
      </c>
      <c r="B1659" s="519">
        <v>45177</v>
      </c>
      <c r="C1659" s="436" t="s">
        <v>2156</v>
      </c>
      <c r="D1659" s="445"/>
      <c r="E1659" s="438">
        <v>2</v>
      </c>
      <c r="F1659" s="438" t="s">
        <v>39</v>
      </c>
      <c r="G1659" s="438" t="s">
        <v>2127</v>
      </c>
      <c r="H1659" s="520">
        <v>604</v>
      </c>
      <c r="I1659" s="521">
        <v>130000</v>
      </c>
      <c r="J1659" s="475">
        <v>260000</v>
      </c>
      <c r="K1659" s="522" t="s">
        <v>508</v>
      </c>
    </row>
    <row r="1660" spans="1:14" s="10" customFormat="1" ht="22.5" customHeight="1" x14ac:dyDescent="0.25">
      <c r="A1660" s="311">
        <v>2</v>
      </c>
      <c r="B1660" s="147">
        <v>45185</v>
      </c>
      <c r="C1660" s="58" t="s">
        <v>128</v>
      </c>
      <c r="D1660" s="63" t="s">
        <v>1307</v>
      </c>
      <c r="E1660" s="8">
        <v>1</v>
      </c>
      <c r="F1660" s="8" t="s">
        <v>206</v>
      </c>
      <c r="G1660" s="60" t="s">
        <v>1308</v>
      </c>
      <c r="H1660" s="8">
        <v>604</v>
      </c>
      <c r="I1660" s="354">
        <v>2175000</v>
      </c>
      <c r="J1660" s="350">
        <f t="shared" ref="J1660" si="24">I1660*E1660</f>
        <v>2175000</v>
      </c>
      <c r="K1660" s="404" t="s">
        <v>1302</v>
      </c>
      <c r="L1660" s="82"/>
    </row>
    <row r="1661" spans="1:14" s="10" customFormat="1" ht="22.5" customHeight="1" x14ac:dyDescent="0.25">
      <c r="A1661" s="311">
        <v>3</v>
      </c>
      <c r="B1661" s="147">
        <v>45185</v>
      </c>
      <c r="C1661" s="58" t="s">
        <v>128</v>
      </c>
      <c r="D1661" s="63" t="s">
        <v>557</v>
      </c>
      <c r="E1661" s="8">
        <v>1</v>
      </c>
      <c r="F1661" s="8" t="s">
        <v>206</v>
      </c>
      <c r="G1661" s="60" t="s">
        <v>1308</v>
      </c>
      <c r="H1661" s="8">
        <v>604</v>
      </c>
      <c r="I1661" s="354">
        <v>2175000</v>
      </c>
      <c r="J1661" s="350">
        <f>I1661*E1661</f>
        <v>2175000</v>
      </c>
      <c r="K1661" s="404" t="s">
        <v>1302</v>
      </c>
      <c r="L1661" s="82"/>
    </row>
    <row r="1662" spans="1:14" ht="22.5" customHeight="1" x14ac:dyDescent="0.25">
      <c r="A1662" s="311">
        <v>4</v>
      </c>
      <c r="B1662" s="538">
        <v>45187</v>
      </c>
      <c r="C1662" s="445" t="s">
        <v>1914</v>
      </c>
      <c r="D1662" s="452"/>
      <c r="E1662" s="442">
        <v>1</v>
      </c>
      <c r="F1662" s="453" t="s">
        <v>44</v>
      </c>
      <c r="G1662" s="451" t="s">
        <v>1960</v>
      </c>
      <c r="H1662" s="440">
        <v>604</v>
      </c>
      <c r="I1662" s="450">
        <v>4500</v>
      </c>
      <c r="J1662" s="555">
        <f>E1662*I1662</f>
        <v>4500</v>
      </c>
      <c r="K1662" s="517" t="s">
        <v>1882</v>
      </c>
    </row>
    <row r="1663" spans="1:14" ht="22.5" customHeight="1" x14ac:dyDescent="0.25">
      <c r="A1663" s="311">
        <v>5</v>
      </c>
      <c r="B1663" s="538">
        <v>45194</v>
      </c>
      <c r="C1663" s="445" t="s">
        <v>1901</v>
      </c>
      <c r="D1663" s="445"/>
      <c r="E1663" s="442">
        <v>1</v>
      </c>
      <c r="F1663" s="442" t="s">
        <v>44</v>
      </c>
      <c r="G1663" s="442" t="s">
        <v>1960</v>
      </c>
      <c r="H1663" s="440">
        <v>604</v>
      </c>
      <c r="I1663" s="471">
        <v>43000</v>
      </c>
      <c r="J1663" s="555">
        <f>E1663*I1663</f>
        <v>43000</v>
      </c>
      <c r="K1663" s="517" t="s">
        <v>1882</v>
      </c>
    </row>
    <row r="1664" spans="1:14" ht="22.5" customHeight="1" x14ac:dyDescent="0.25">
      <c r="A1664" s="311">
        <v>6</v>
      </c>
      <c r="B1664" s="538">
        <v>45194</v>
      </c>
      <c r="C1664" s="445" t="s">
        <v>1961</v>
      </c>
      <c r="D1664" s="447"/>
      <c r="E1664" s="442">
        <v>1</v>
      </c>
      <c r="F1664" s="442" t="s">
        <v>44</v>
      </c>
      <c r="G1664" s="442" t="s">
        <v>1960</v>
      </c>
      <c r="H1664" s="440">
        <v>604</v>
      </c>
      <c r="I1664" s="556">
        <v>4000</v>
      </c>
      <c r="J1664" s="555">
        <f>E1664*I1664</f>
        <v>4000</v>
      </c>
      <c r="K1664" s="517" t="s">
        <v>1882</v>
      </c>
    </row>
    <row r="1665" spans="1:12" s="10" customFormat="1" ht="22.5" customHeight="1" x14ac:dyDescent="0.25">
      <c r="A1665" s="378"/>
      <c r="B1665" s="539"/>
      <c r="C1665" s="387"/>
      <c r="D1665" s="387"/>
      <c r="E1665" s="381"/>
      <c r="F1665" s="395"/>
      <c r="G1665" s="391"/>
      <c r="H1665" s="393"/>
      <c r="I1665" s="554"/>
      <c r="J1665" s="563"/>
      <c r="K1665" s="385">
        <f>SUM(J1659:J1664)</f>
        <v>4661500</v>
      </c>
      <c r="L1665" s="82"/>
    </row>
    <row r="1666" spans="1:12" s="10" customFormat="1" ht="22.5" customHeight="1" x14ac:dyDescent="0.25">
      <c r="A1666" s="414">
        <v>1</v>
      </c>
      <c r="B1666" s="542">
        <v>45178</v>
      </c>
      <c r="C1666" s="415" t="s">
        <v>48</v>
      </c>
      <c r="D1666" s="416" t="s">
        <v>20</v>
      </c>
      <c r="E1666" s="417">
        <v>9</v>
      </c>
      <c r="F1666" s="417" t="s">
        <v>41</v>
      </c>
      <c r="G1666" s="418" t="s">
        <v>16</v>
      </c>
      <c r="H1666" s="419" t="s">
        <v>700</v>
      </c>
      <c r="I1666" s="420">
        <v>32100</v>
      </c>
      <c r="J1666" s="420">
        <v>288900</v>
      </c>
      <c r="K1666" s="421" t="s">
        <v>1026</v>
      </c>
      <c r="L1666" s="82"/>
    </row>
    <row r="1667" spans="1:12" ht="22.5" customHeight="1" x14ac:dyDescent="0.25">
      <c r="A1667" s="414">
        <v>2</v>
      </c>
      <c r="B1667" s="542">
        <v>45178</v>
      </c>
      <c r="C1667" s="415" t="s">
        <v>579</v>
      </c>
      <c r="D1667" s="416" t="s">
        <v>78</v>
      </c>
      <c r="E1667" s="417">
        <v>1</v>
      </c>
      <c r="F1667" s="417" t="s">
        <v>42</v>
      </c>
      <c r="G1667" s="418" t="s">
        <v>16</v>
      </c>
      <c r="H1667" s="419" t="s">
        <v>700</v>
      </c>
      <c r="I1667" s="420">
        <v>124000</v>
      </c>
      <c r="J1667" s="420">
        <v>124000</v>
      </c>
      <c r="K1667" s="421" t="s">
        <v>1026</v>
      </c>
    </row>
    <row r="1668" spans="1:12" ht="22.5" customHeight="1" x14ac:dyDescent="0.25">
      <c r="A1668" s="414">
        <v>3</v>
      </c>
      <c r="B1668" s="542">
        <v>45178</v>
      </c>
      <c r="C1668" s="415" t="s">
        <v>100</v>
      </c>
      <c r="D1668" s="416" t="s">
        <v>29</v>
      </c>
      <c r="E1668" s="417">
        <v>1</v>
      </c>
      <c r="F1668" s="417" t="s">
        <v>42</v>
      </c>
      <c r="G1668" s="418" t="s">
        <v>16</v>
      </c>
      <c r="H1668" s="419" t="s">
        <v>700</v>
      </c>
      <c r="I1668" s="420">
        <v>94575</v>
      </c>
      <c r="J1668" s="420">
        <v>94575</v>
      </c>
      <c r="K1668" s="421" t="s">
        <v>1026</v>
      </c>
    </row>
    <row r="1669" spans="1:12" s="10" customFormat="1" ht="22.5" customHeight="1" x14ac:dyDescent="0.25">
      <c r="A1669" s="414">
        <v>4</v>
      </c>
      <c r="B1669" s="542">
        <v>45178</v>
      </c>
      <c r="C1669" s="422" t="s">
        <v>81</v>
      </c>
      <c r="D1669" s="423" t="s">
        <v>72</v>
      </c>
      <c r="E1669" s="417">
        <v>1.5</v>
      </c>
      <c r="F1669" s="417" t="s">
        <v>41</v>
      </c>
      <c r="G1669" s="418" t="s">
        <v>16</v>
      </c>
      <c r="H1669" s="419" t="s">
        <v>700</v>
      </c>
      <c r="I1669" s="420">
        <v>31000</v>
      </c>
      <c r="J1669" s="420">
        <v>46500</v>
      </c>
      <c r="K1669" s="421" t="s">
        <v>1026</v>
      </c>
      <c r="L1669" s="82"/>
    </row>
    <row r="1670" spans="1:12" s="10" customFormat="1" ht="22.5" customHeight="1" x14ac:dyDescent="0.25">
      <c r="A1670" s="414">
        <v>5</v>
      </c>
      <c r="B1670" s="542">
        <v>45178</v>
      </c>
      <c r="C1670" s="415" t="s">
        <v>520</v>
      </c>
      <c r="D1670" s="416" t="s">
        <v>96</v>
      </c>
      <c r="E1670" s="417">
        <v>8</v>
      </c>
      <c r="F1670" s="417" t="s">
        <v>42</v>
      </c>
      <c r="G1670" s="418" t="s">
        <v>16</v>
      </c>
      <c r="H1670" s="419" t="s">
        <v>700</v>
      </c>
      <c r="I1670" s="420">
        <v>10000</v>
      </c>
      <c r="J1670" s="420">
        <v>80000</v>
      </c>
      <c r="K1670" s="421" t="s">
        <v>1026</v>
      </c>
      <c r="L1670" s="82"/>
    </row>
    <row r="1671" spans="1:12" s="10" customFormat="1" ht="22.5" customHeight="1" x14ac:dyDescent="0.25">
      <c r="A1671" s="414">
        <v>6</v>
      </c>
      <c r="B1671" s="538">
        <v>45181</v>
      </c>
      <c r="C1671" s="445" t="s">
        <v>1899</v>
      </c>
      <c r="D1671" s="447"/>
      <c r="E1671" s="442">
        <v>1</v>
      </c>
      <c r="F1671" s="453" t="s">
        <v>44</v>
      </c>
      <c r="G1671" s="451" t="s">
        <v>1962</v>
      </c>
      <c r="H1671" s="440" t="s">
        <v>700</v>
      </c>
      <c r="I1671" s="557">
        <v>130000</v>
      </c>
      <c r="J1671" s="555">
        <f>E1671*I1671</f>
        <v>130000</v>
      </c>
      <c r="K1671" s="517" t="s">
        <v>1882</v>
      </c>
      <c r="L1671" s="82"/>
    </row>
    <row r="1672" spans="1:12" s="10" customFormat="1" ht="22.5" customHeight="1" x14ac:dyDescent="0.25">
      <c r="A1672" s="414">
        <v>7</v>
      </c>
      <c r="B1672" s="538">
        <v>45181</v>
      </c>
      <c r="C1672" s="445" t="s">
        <v>1731</v>
      </c>
      <c r="D1672" s="447"/>
      <c r="E1672" s="442">
        <v>1</v>
      </c>
      <c r="F1672" s="453" t="s">
        <v>44</v>
      </c>
      <c r="G1672" s="451" t="s">
        <v>1962</v>
      </c>
      <c r="H1672" s="440" t="s">
        <v>700</v>
      </c>
      <c r="I1672" s="556">
        <v>50000</v>
      </c>
      <c r="J1672" s="555">
        <f>E1672*I1672</f>
        <v>50000</v>
      </c>
      <c r="K1672" s="517" t="s">
        <v>1882</v>
      </c>
      <c r="L1672" s="82"/>
    </row>
    <row r="1673" spans="1:12" s="10" customFormat="1" ht="22.5" customHeight="1" x14ac:dyDescent="0.25">
      <c r="A1673" s="414">
        <v>8</v>
      </c>
      <c r="B1673" s="542">
        <v>45183</v>
      </c>
      <c r="C1673" s="415" t="s">
        <v>1200</v>
      </c>
      <c r="D1673" s="416" t="s">
        <v>456</v>
      </c>
      <c r="E1673" s="424" t="s">
        <v>109</v>
      </c>
      <c r="F1673" s="424" t="s">
        <v>42</v>
      </c>
      <c r="G1673" s="425" t="s">
        <v>16</v>
      </c>
      <c r="H1673" s="419" t="s">
        <v>700</v>
      </c>
      <c r="I1673" s="426">
        <v>175000</v>
      </c>
      <c r="J1673" s="420">
        <v>175000</v>
      </c>
      <c r="K1673" s="421"/>
      <c r="L1673" s="82"/>
    </row>
    <row r="1674" spans="1:12" s="10" customFormat="1" ht="22.5" customHeight="1" x14ac:dyDescent="0.25">
      <c r="A1674" s="414">
        <v>9</v>
      </c>
      <c r="B1674" s="542">
        <v>45183</v>
      </c>
      <c r="C1674" s="415" t="s">
        <v>1201</v>
      </c>
      <c r="D1674" s="416" t="s">
        <v>456</v>
      </c>
      <c r="E1674" s="424" t="s">
        <v>109</v>
      </c>
      <c r="F1674" s="424" t="s">
        <v>42</v>
      </c>
      <c r="G1674" s="425" t="s">
        <v>16</v>
      </c>
      <c r="H1674" s="419" t="s">
        <v>700</v>
      </c>
      <c r="I1674" s="420">
        <v>75000</v>
      </c>
      <c r="J1674" s="420">
        <v>75000</v>
      </c>
      <c r="K1674" s="421"/>
      <c r="L1674" s="82"/>
    </row>
    <row r="1675" spans="1:12" s="10" customFormat="1" ht="22.5" customHeight="1" x14ac:dyDescent="0.25">
      <c r="A1675" s="414">
        <v>10</v>
      </c>
      <c r="B1675" s="542">
        <v>45192</v>
      </c>
      <c r="C1675" s="415" t="s">
        <v>1151</v>
      </c>
      <c r="D1675" s="416" t="s">
        <v>1503</v>
      </c>
      <c r="E1675" s="417">
        <v>1</v>
      </c>
      <c r="F1675" s="417" t="s">
        <v>206</v>
      </c>
      <c r="G1675" s="425" t="s">
        <v>16</v>
      </c>
      <c r="H1675" s="419" t="s">
        <v>700</v>
      </c>
      <c r="I1675" s="420">
        <v>1400000</v>
      </c>
      <c r="J1675" s="420">
        <v>1400000</v>
      </c>
      <c r="K1675" s="421" t="s">
        <v>1504</v>
      </c>
      <c r="L1675" s="82"/>
    </row>
    <row r="1676" spans="1:12" s="10" customFormat="1" ht="22.5" customHeight="1" x14ac:dyDescent="0.25">
      <c r="A1676" s="414">
        <v>11</v>
      </c>
      <c r="B1676" s="542">
        <v>45192</v>
      </c>
      <c r="C1676" s="415" t="s">
        <v>82</v>
      </c>
      <c r="D1676" s="416" t="s">
        <v>107</v>
      </c>
      <c r="E1676" s="417">
        <v>1</v>
      </c>
      <c r="F1676" s="417" t="s">
        <v>42</v>
      </c>
      <c r="G1676" s="425" t="s">
        <v>16</v>
      </c>
      <c r="H1676" s="419" t="s">
        <v>700</v>
      </c>
      <c r="I1676" s="420">
        <v>90675</v>
      </c>
      <c r="J1676" s="420">
        <v>90675</v>
      </c>
      <c r="K1676" s="421"/>
      <c r="L1676" s="82"/>
    </row>
    <row r="1677" spans="1:12" s="10" customFormat="1" ht="22.5" customHeight="1" x14ac:dyDescent="0.25">
      <c r="A1677" s="414">
        <v>12</v>
      </c>
      <c r="B1677" s="542">
        <v>45192</v>
      </c>
      <c r="C1677" s="415" t="s">
        <v>76</v>
      </c>
      <c r="D1677" s="416" t="s">
        <v>66</v>
      </c>
      <c r="E1677" s="417">
        <v>1</v>
      </c>
      <c r="F1677" s="417" t="s">
        <v>42</v>
      </c>
      <c r="G1677" s="425" t="s">
        <v>16</v>
      </c>
      <c r="H1677" s="419" t="s">
        <v>700</v>
      </c>
      <c r="I1677" s="420">
        <v>39000</v>
      </c>
      <c r="J1677" s="420">
        <v>39000</v>
      </c>
      <c r="K1677" s="421"/>
      <c r="L1677" s="82"/>
    </row>
    <row r="1678" spans="1:12" s="10" customFormat="1" ht="22.5" customHeight="1" x14ac:dyDescent="0.25">
      <c r="A1678" s="414">
        <v>13</v>
      </c>
      <c r="B1678" s="542">
        <v>45192</v>
      </c>
      <c r="C1678" s="415" t="s">
        <v>140</v>
      </c>
      <c r="D1678" s="416" t="s">
        <v>141</v>
      </c>
      <c r="E1678" s="424" t="s">
        <v>109</v>
      </c>
      <c r="F1678" s="424" t="s">
        <v>42</v>
      </c>
      <c r="G1678" s="425" t="s">
        <v>16</v>
      </c>
      <c r="H1678" s="419" t="s">
        <v>700</v>
      </c>
      <c r="I1678" s="426">
        <v>220000</v>
      </c>
      <c r="J1678" s="420">
        <v>220000</v>
      </c>
      <c r="K1678" s="421"/>
      <c r="L1678" s="82"/>
    </row>
    <row r="1679" spans="1:12" s="10" customFormat="1" ht="22.5" customHeight="1" x14ac:dyDescent="0.25">
      <c r="A1679" s="414">
        <v>14</v>
      </c>
      <c r="B1679" s="542">
        <v>45199</v>
      </c>
      <c r="C1679" s="415" t="s">
        <v>1678</v>
      </c>
      <c r="D1679" s="423" t="s">
        <v>50</v>
      </c>
      <c r="E1679" s="417">
        <v>1</v>
      </c>
      <c r="F1679" s="417" t="s">
        <v>42</v>
      </c>
      <c r="G1679" s="425" t="s">
        <v>16</v>
      </c>
      <c r="H1679" s="419" t="s">
        <v>700</v>
      </c>
      <c r="I1679" s="420">
        <v>730000</v>
      </c>
      <c r="J1679" s="420">
        <v>730000</v>
      </c>
      <c r="K1679" s="421"/>
      <c r="L1679" s="82"/>
    </row>
    <row r="1680" spans="1:12" s="10" customFormat="1" ht="22.5" customHeight="1" x14ac:dyDescent="0.25">
      <c r="A1680" s="378"/>
      <c r="B1680" s="539"/>
      <c r="C1680" s="387"/>
      <c r="D1680" s="387"/>
      <c r="E1680" s="381"/>
      <c r="F1680" s="395"/>
      <c r="G1680" s="391"/>
      <c r="H1680" s="393"/>
      <c r="I1680" s="554"/>
      <c r="J1680" s="563"/>
      <c r="K1680" s="385">
        <f>SUM(J1666:J1679)</f>
        <v>3543650</v>
      </c>
      <c r="L1680" s="82"/>
    </row>
    <row r="1681" spans="1:12" s="10" customFormat="1" ht="22.5" customHeight="1" x14ac:dyDescent="0.25">
      <c r="A1681" s="414">
        <v>1</v>
      </c>
      <c r="B1681" s="542">
        <v>45183</v>
      </c>
      <c r="C1681" s="415" t="s">
        <v>1185</v>
      </c>
      <c r="D1681" s="416" t="s">
        <v>196</v>
      </c>
      <c r="E1681" s="417">
        <v>1</v>
      </c>
      <c r="F1681" s="417" t="s">
        <v>42</v>
      </c>
      <c r="G1681" s="425" t="s">
        <v>124</v>
      </c>
      <c r="H1681" s="419" t="s">
        <v>698</v>
      </c>
      <c r="I1681" s="420">
        <v>1188000</v>
      </c>
      <c r="J1681" s="420">
        <v>1188000</v>
      </c>
      <c r="K1681" s="421"/>
      <c r="L1681" s="82"/>
    </row>
    <row r="1682" spans="1:12" s="10" customFormat="1" ht="22.5" customHeight="1" x14ac:dyDescent="0.25">
      <c r="A1682" s="414">
        <v>2</v>
      </c>
      <c r="B1682" s="542">
        <v>45184</v>
      </c>
      <c r="C1682" s="415" t="s">
        <v>48</v>
      </c>
      <c r="D1682" s="416" t="s">
        <v>20</v>
      </c>
      <c r="E1682" s="417">
        <v>8.5</v>
      </c>
      <c r="F1682" s="417" t="s">
        <v>41</v>
      </c>
      <c r="G1682" s="425" t="s">
        <v>124</v>
      </c>
      <c r="H1682" s="419" t="s">
        <v>698</v>
      </c>
      <c r="I1682" s="420">
        <v>32100</v>
      </c>
      <c r="J1682" s="420">
        <v>272850</v>
      </c>
      <c r="K1682" s="421" t="s">
        <v>1225</v>
      </c>
      <c r="L1682" s="82"/>
    </row>
    <row r="1683" spans="1:12" s="10" customFormat="1" ht="22.5" customHeight="1" x14ac:dyDescent="0.25">
      <c r="A1683" s="414">
        <v>3</v>
      </c>
      <c r="B1683" s="542">
        <v>45184</v>
      </c>
      <c r="C1683" s="415" t="s">
        <v>100</v>
      </c>
      <c r="D1683" s="416" t="s">
        <v>29</v>
      </c>
      <c r="E1683" s="417">
        <v>1</v>
      </c>
      <c r="F1683" s="417" t="s">
        <v>42</v>
      </c>
      <c r="G1683" s="425" t="s">
        <v>124</v>
      </c>
      <c r="H1683" s="419" t="s">
        <v>698</v>
      </c>
      <c r="I1683" s="426">
        <v>94575</v>
      </c>
      <c r="J1683" s="420">
        <v>94575</v>
      </c>
      <c r="K1683" s="421" t="s">
        <v>1225</v>
      </c>
      <c r="L1683" s="82"/>
    </row>
    <row r="1684" spans="1:12" s="10" customFormat="1" ht="22.5" customHeight="1" x14ac:dyDescent="0.25">
      <c r="A1684" s="414">
        <v>4</v>
      </c>
      <c r="B1684" s="542">
        <v>45184</v>
      </c>
      <c r="C1684" s="415" t="s">
        <v>102</v>
      </c>
      <c r="D1684" s="416" t="s">
        <v>103</v>
      </c>
      <c r="E1684" s="417">
        <v>0.5</v>
      </c>
      <c r="F1684" s="427" t="s">
        <v>41</v>
      </c>
      <c r="G1684" s="425" t="s">
        <v>124</v>
      </c>
      <c r="H1684" s="419" t="s">
        <v>698</v>
      </c>
      <c r="I1684" s="420">
        <v>32800</v>
      </c>
      <c r="J1684" s="420">
        <v>16400</v>
      </c>
      <c r="K1684" s="421" t="s">
        <v>1225</v>
      </c>
      <c r="L1684" s="82"/>
    </row>
    <row r="1685" spans="1:12" s="10" customFormat="1" ht="22.5" customHeight="1" x14ac:dyDescent="0.25">
      <c r="A1685" s="414">
        <v>5</v>
      </c>
      <c r="B1685" s="542">
        <v>45184</v>
      </c>
      <c r="C1685" s="422" t="s">
        <v>82</v>
      </c>
      <c r="D1685" s="416" t="s">
        <v>70</v>
      </c>
      <c r="E1685" s="417">
        <v>3</v>
      </c>
      <c r="F1685" s="417" t="s">
        <v>42</v>
      </c>
      <c r="G1685" s="425" t="s">
        <v>124</v>
      </c>
      <c r="H1685" s="419" t="s">
        <v>698</v>
      </c>
      <c r="I1685" s="420">
        <v>37000</v>
      </c>
      <c r="J1685" s="420">
        <v>111000</v>
      </c>
      <c r="K1685" s="421" t="s">
        <v>1225</v>
      </c>
      <c r="L1685" s="82"/>
    </row>
    <row r="1686" spans="1:12" s="10" customFormat="1" ht="22.5" customHeight="1" x14ac:dyDescent="0.25">
      <c r="A1686" s="414">
        <v>6</v>
      </c>
      <c r="B1686" s="542">
        <v>45184</v>
      </c>
      <c r="C1686" s="415" t="s">
        <v>188</v>
      </c>
      <c r="D1686" s="416" t="s">
        <v>189</v>
      </c>
      <c r="E1686" s="417">
        <v>1</v>
      </c>
      <c r="F1686" s="417" t="s">
        <v>42</v>
      </c>
      <c r="G1686" s="425" t="s">
        <v>124</v>
      </c>
      <c r="H1686" s="419" t="s">
        <v>698</v>
      </c>
      <c r="I1686" s="420">
        <v>230000</v>
      </c>
      <c r="J1686" s="420">
        <v>230000</v>
      </c>
      <c r="K1686" s="421" t="s">
        <v>1225</v>
      </c>
      <c r="L1686" s="82"/>
    </row>
    <row r="1687" spans="1:12" s="10" customFormat="1" ht="22.5" customHeight="1" x14ac:dyDescent="0.25">
      <c r="A1687" s="414">
        <v>7</v>
      </c>
      <c r="B1687" s="542">
        <v>45194</v>
      </c>
      <c r="C1687" s="428" t="s">
        <v>1524</v>
      </c>
      <c r="D1687" s="416" t="s">
        <v>96</v>
      </c>
      <c r="E1687" s="417">
        <v>1</v>
      </c>
      <c r="F1687" s="417" t="s">
        <v>42</v>
      </c>
      <c r="G1687" s="425" t="s">
        <v>124</v>
      </c>
      <c r="H1687" s="419" t="s">
        <v>698</v>
      </c>
      <c r="I1687" s="420">
        <v>225000</v>
      </c>
      <c r="J1687" s="420">
        <v>225000</v>
      </c>
      <c r="K1687" s="421"/>
      <c r="L1687" s="82"/>
    </row>
    <row r="1688" spans="1:12" s="10" customFormat="1" ht="22.5" customHeight="1" x14ac:dyDescent="0.25">
      <c r="A1688" s="414">
        <v>8</v>
      </c>
      <c r="B1688" s="542">
        <v>45194</v>
      </c>
      <c r="C1688" s="415" t="s">
        <v>627</v>
      </c>
      <c r="D1688" s="416" t="s">
        <v>445</v>
      </c>
      <c r="E1688" s="417">
        <v>1</v>
      </c>
      <c r="F1688" s="417" t="s">
        <v>42</v>
      </c>
      <c r="G1688" s="425" t="s">
        <v>124</v>
      </c>
      <c r="H1688" s="419" t="s">
        <v>698</v>
      </c>
      <c r="I1688" s="420">
        <v>300000</v>
      </c>
      <c r="J1688" s="420">
        <v>300000</v>
      </c>
      <c r="K1688" s="421"/>
      <c r="L1688" s="82"/>
    </row>
    <row r="1689" spans="1:12" s="10" customFormat="1" ht="22.5" customHeight="1" x14ac:dyDescent="0.25">
      <c r="A1689" s="414">
        <v>9</v>
      </c>
      <c r="B1689" s="542">
        <v>45194</v>
      </c>
      <c r="C1689" s="422" t="s">
        <v>1386</v>
      </c>
      <c r="D1689" s="423" t="s">
        <v>96</v>
      </c>
      <c r="E1689" s="417">
        <v>1</v>
      </c>
      <c r="F1689" s="427" t="s">
        <v>42</v>
      </c>
      <c r="G1689" s="425" t="s">
        <v>124</v>
      </c>
      <c r="H1689" s="419" t="s">
        <v>698</v>
      </c>
      <c r="I1689" s="420">
        <v>380000</v>
      </c>
      <c r="J1689" s="420">
        <v>380000</v>
      </c>
      <c r="K1689" s="421"/>
      <c r="L1689" s="82"/>
    </row>
    <row r="1690" spans="1:12" s="10" customFormat="1" ht="22.5" customHeight="1" x14ac:dyDescent="0.25">
      <c r="A1690" s="414">
        <v>10</v>
      </c>
      <c r="B1690" s="542">
        <v>45196</v>
      </c>
      <c r="C1690" s="415" t="s">
        <v>546</v>
      </c>
      <c r="D1690" s="416" t="s">
        <v>73</v>
      </c>
      <c r="E1690" s="417">
        <v>1</v>
      </c>
      <c r="F1690" s="429" t="s">
        <v>39</v>
      </c>
      <c r="G1690" s="425" t="s">
        <v>124</v>
      </c>
      <c r="H1690" s="419" t="s">
        <v>698</v>
      </c>
      <c r="I1690" s="420">
        <v>12500</v>
      </c>
      <c r="J1690" s="420">
        <v>12500</v>
      </c>
      <c r="K1690" s="421"/>
      <c r="L1690" s="82"/>
    </row>
    <row r="1691" spans="1:12" s="10" customFormat="1" ht="22.5" customHeight="1" x14ac:dyDescent="0.25">
      <c r="A1691" s="414">
        <v>11</v>
      </c>
      <c r="B1691" s="542">
        <v>45196</v>
      </c>
      <c r="C1691" s="415" t="s">
        <v>48</v>
      </c>
      <c r="D1691" s="416" t="s">
        <v>20</v>
      </c>
      <c r="E1691" s="417">
        <v>1.5</v>
      </c>
      <c r="F1691" s="417" t="s">
        <v>41</v>
      </c>
      <c r="G1691" s="425" t="s">
        <v>124</v>
      </c>
      <c r="H1691" s="419" t="s">
        <v>698</v>
      </c>
      <c r="I1691" s="420">
        <v>32100</v>
      </c>
      <c r="J1691" s="420">
        <v>48150</v>
      </c>
      <c r="K1691" s="421"/>
      <c r="L1691" s="82"/>
    </row>
    <row r="1692" spans="1:12" s="10" customFormat="1" ht="22.5" customHeight="1" x14ac:dyDescent="0.25">
      <c r="A1692" s="378"/>
      <c r="B1692" s="539"/>
      <c r="C1692" s="387"/>
      <c r="D1692" s="387"/>
      <c r="E1692" s="381"/>
      <c r="F1692" s="395"/>
      <c r="G1692" s="391"/>
      <c r="H1692" s="393"/>
      <c r="I1692" s="554"/>
      <c r="J1692" s="563"/>
      <c r="K1692" s="385">
        <f>SUM(J1681:J1691)</f>
        <v>2878475</v>
      </c>
      <c r="L1692" s="82"/>
    </row>
    <row r="1693" spans="1:12" s="10" customFormat="1" ht="22.5" customHeight="1" x14ac:dyDescent="0.25">
      <c r="A1693" s="414">
        <v>1</v>
      </c>
      <c r="B1693" s="542">
        <v>45185</v>
      </c>
      <c r="C1693" s="415" t="s">
        <v>1268</v>
      </c>
      <c r="D1693" s="416" t="s">
        <v>556</v>
      </c>
      <c r="E1693" s="417">
        <v>2</v>
      </c>
      <c r="F1693" s="417" t="s">
        <v>42</v>
      </c>
      <c r="G1693" s="425" t="s">
        <v>459</v>
      </c>
      <c r="H1693" s="419" t="s">
        <v>697</v>
      </c>
      <c r="I1693" s="420">
        <v>31000</v>
      </c>
      <c r="J1693" s="420">
        <v>62000</v>
      </c>
      <c r="K1693" s="421" t="s">
        <v>1269</v>
      </c>
      <c r="L1693" s="82"/>
    </row>
    <row r="1694" spans="1:12" s="10" customFormat="1" ht="22.5" customHeight="1" x14ac:dyDescent="0.25">
      <c r="A1694" s="414">
        <v>2</v>
      </c>
      <c r="B1694" s="519">
        <v>45176</v>
      </c>
      <c r="C1694" s="436" t="s">
        <v>2123</v>
      </c>
      <c r="D1694" s="437"/>
      <c r="E1694" s="438">
        <v>1</v>
      </c>
      <c r="F1694" s="438" t="s">
        <v>2173</v>
      </c>
      <c r="G1694" s="582" t="s">
        <v>459</v>
      </c>
      <c r="H1694" s="442" t="s">
        <v>697</v>
      </c>
      <c r="I1694" s="521">
        <f>J1694/E1694</f>
        <v>80000</v>
      </c>
      <c r="J1694" s="475">
        <v>80000</v>
      </c>
      <c r="K1694" s="522" t="s">
        <v>508</v>
      </c>
      <c r="L1694" s="82"/>
    </row>
    <row r="1695" spans="1:12" s="10" customFormat="1" ht="22.5" customHeight="1" x14ac:dyDescent="0.25">
      <c r="A1695" s="414">
        <v>3</v>
      </c>
      <c r="B1695" s="519">
        <v>45177</v>
      </c>
      <c r="C1695" s="436" t="s">
        <v>2123</v>
      </c>
      <c r="D1695" s="437"/>
      <c r="E1695" s="438">
        <v>1</v>
      </c>
      <c r="F1695" s="438" t="s">
        <v>2173</v>
      </c>
      <c r="G1695" s="582" t="s">
        <v>459</v>
      </c>
      <c r="H1695" s="442" t="s">
        <v>697</v>
      </c>
      <c r="I1695" s="521">
        <f>J1695/E1695</f>
        <v>80000</v>
      </c>
      <c r="J1695" s="475">
        <v>80000</v>
      </c>
      <c r="K1695" s="522" t="s">
        <v>508</v>
      </c>
      <c r="L1695" s="82"/>
    </row>
    <row r="1696" spans="1:12" s="10" customFormat="1" ht="22.5" customHeight="1" x14ac:dyDescent="0.25">
      <c r="A1696" s="414">
        <v>4</v>
      </c>
      <c r="B1696" s="519">
        <v>45178</v>
      </c>
      <c r="C1696" s="436" t="s">
        <v>2124</v>
      </c>
      <c r="D1696" s="437"/>
      <c r="E1696" s="438">
        <v>1</v>
      </c>
      <c r="F1696" s="438" t="s">
        <v>2173</v>
      </c>
      <c r="G1696" s="582" t="s">
        <v>459</v>
      </c>
      <c r="H1696" s="442" t="s">
        <v>697</v>
      </c>
      <c r="I1696" s="521">
        <f>J1696/E1696</f>
        <v>80000</v>
      </c>
      <c r="J1696" s="475">
        <v>80000</v>
      </c>
      <c r="K1696" s="522" t="s">
        <v>508</v>
      </c>
      <c r="L1696" s="82"/>
    </row>
    <row r="1697" spans="1:12" ht="22.5" customHeight="1" x14ac:dyDescent="0.25">
      <c r="A1697" s="414">
        <v>5</v>
      </c>
      <c r="B1697" s="519">
        <v>45178</v>
      </c>
      <c r="C1697" s="436" t="s">
        <v>2124</v>
      </c>
      <c r="D1697" s="437"/>
      <c r="E1697" s="438">
        <v>1</v>
      </c>
      <c r="F1697" s="438" t="s">
        <v>2173</v>
      </c>
      <c r="G1697" s="582" t="s">
        <v>459</v>
      </c>
      <c r="H1697" s="442" t="s">
        <v>697</v>
      </c>
      <c r="I1697" s="521">
        <f>J1697/E1697</f>
        <v>80000</v>
      </c>
      <c r="J1697" s="475">
        <v>80000</v>
      </c>
      <c r="K1697" s="522" t="s">
        <v>508</v>
      </c>
    </row>
    <row r="1698" spans="1:12" ht="22.5" customHeight="1" x14ac:dyDescent="0.25">
      <c r="A1698" s="414">
        <v>6</v>
      </c>
      <c r="B1698" s="542">
        <v>45185</v>
      </c>
      <c r="C1698" s="422" t="s">
        <v>1270</v>
      </c>
      <c r="D1698" s="423" t="s">
        <v>50</v>
      </c>
      <c r="E1698" s="417">
        <v>1</v>
      </c>
      <c r="F1698" s="417" t="s">
        <v>43</v>
      </c>
      <c r="G1698" s="425" t="s">
        <v>459</v>
      </c>
      <c r="H1698" s="419" t="s">
        <v>697</v>
      </c>
      <c r="I1698" s="420">
        <v>500000</v>
      </c>
      <c r="J1698" s="420">
        <v>500000</v>
      </c>
      <c r="K1698" s="421" t="s">
        <v>1269</v>
      </c>
    </row>
    <row r="1699" spans="1:12" ht="22.5" customHeight="1" x14ac:dyDescent="0.25">
      <c r="A1699" s="414">
        <v>7</v>
      </c>
      <c r="B1699" s="542">
        <v>45185</v>
      </c>
      <c r="C1699" s="415" t="s">
        <v>1151</v>
      </c>
      <c r="D1699" s="416" t="s">
        <v>1274</v>
      </c>
      <c r="E1699" s="417">
        <v>1</v>
      </c>
      <c r="F1699" s="417" t="s">
        <v>43</v>
      </c>
      <c r="G1699" s="425" t="s">
        <v>459</v>
      </c>
      <c r="H1699" s="419" t="s">
        <v>697</v>
      </c>
      <c r="I1699" s="420">
        <v>1400000</v>
      </c>
      <c r="J1699" s="420">
        <v>1400000</v>
      </c>
      <c r="K1699" s="421" t="s">
        <v>1275</v>
      </c>
    </row>
    <row r="1700" spans="1:12" ht="22.5" customHeight="1" x14ac:dyDescent="0.25">
      <c r="A1700" s="414">
        <v>8</v>
      </c>
      <c r="B1700" s="542">
        <v>45199</v>
      </c>
      <c r="C1700" s="415" t="s">
        <v>1670</v>
      </c>
      <c r="D1700" s="416" t="s">
        <v>1671</v>
      </c>
      <c r="E1700" s="417">
        <v>1</v>
      </c>
      <c r="F1700" s="417" t="s">
        <v>42</v>
      </c>
      <c r="G1700" s="425" t="s">
        <v>459</v>
      </c>
      <c r="H1700" s="419" t="s">
        <v>697</v>
      </c>
      <c r="I1700" s="420">
        <v>1725000</v>
      </c>
      <c r="J1700" s="420">
        <v>1725000</v>
      </c>
      <c r="K1700" s="421" t="s">
        <v>1672</v>
      </c>
    </row>
    <row r="1701" spans="1:12" s="10" customFormat="1" ht="22.5" customHeight="1" x14ac:dyDescent="0.25">
      <c r="A1701" s="414">
        <v>9</v>
      </c>
      <c r="B1701" s="542">
        <v>45199</v>
      </c>
      <c r="C1701" s="415" t="s">
        <v>1670</v>
      </c>
      <c r="D1701" s="416" t="s">
        <v>1673</v>
      </c>
      <c r="E1701" s="417">
        <v>1</v>
      </c>
      <c r="F1701" s="417" t="s">
        <v>42</v>
      </c>
      <c r="G1701" s="425" t="s">
        <v>459</v>
      </c>
      <c r="H1701" s="419" t="s">
        <v>697</v>
      </c>
      <c r="I1701" s="420">
        <v>1725000</v>
      </c>
      <c r="J1701" s="420">
        <v>1725000</v>
      </c>
      <c r="K1701" s="421" t="s">
        <v>1672</v>
      </c>
      <c r="L1701" s="82"/>
    </row>
    <row r="1702" spans="1:12" s="10" customFormat="1" ht="22.5" customHeight="1" x14ac:dyDescent="0.25">
      <c r="A1702" s="414">
        <v>10</v>
      </c>
      <c r="B1702" s="542">
        <v>45199</v>
      </c>
      <c r="C1702" s="415" t="s">
        <v>1674</v>
      </c>
      <c r="D1702" s="416" t="s">
        <v>53</v>
      </c>
      <c r="E1702" s="417">
        <v>2</v>
      </c>
      <c r="F1702" s="417" t="s">
        <v>42</v>
      </c>
      <c r="G1702" s="425" t="s">
        <v>459</v>
      </c>
      <c r="H1702" s="419" t="s">
        <v>697</v>
      </c>
      <c r="I1702" s="420">
        <v>175000</v>
      </c>
      <c r="J1702" s="420">
        <v>350000</v>
      </c>
      <c r="K1702" s="421" t="s">
        <v>1672</v>
      </c>
      <c r="L1702" s="82"/>
    </row>
    <row r="1703" spans="1:12" s="10" customFormat="1" ht="22.5" customHeight="1" x14ac:dyDescent="0.25">
      <c r="A1703" s="414">
        <v>11</v>
      </c>
      <c r="B1703" s="542">
        <v>45199</v>
      </c>
      <c r="C1703" s="428" t="s">
        <v>154</v>
      </c>
      <c r="D1703" s="416" t="s">
        <v>53</v>
      </c>
      <c r="E1703" s="417">
        <v>1</v>
      </c>
      <c r="F1703" s="417" t="s">
        <v>42</v>
      </c>
      <c r="G1703" s="425" t="s">
        <v>459</v>
      </c>
      <c r="H1703" s="419" t="s">
        <v>697</v>
      </c>
      <c r="I1703" s="420">
        <v>50000</v>
      </c>
      <c r="J1703" s="420">
        <v>50000</v>
      </c>
      <c r="K1703" s="421" t="s">
        <v>1672</v>
      </c>
      <c r="L1703" s="82"/>
    </row>
    <row r="1704" spans="1:12" s="10" customFormat="1" ht="22.5" customHeight="1" x14ac:dyDescent="0.25">
      <c r="A1704" s="378"/>
      <c r="B1704" s="539"/>
      <c r="C1704" s="387"/>
      <c r="D1704" s="387"/>
      <c r="E1704" s="381"/>
      <c r="F1704" s="395"/>
      <c r="G1704" s="391"/>
      <c r="H1704" s="393"/>
      <c r="I1704" s="554"/>
      <c r="J1704" s="563"/>
      <c r="K1704" s="385">
        <f>SUM(J1693:J1703)</f>
        <v>6132000</v>
      </c>
      <c r="L1704" s="82"/>
    </row>
    <row r="1705" spans="1:12" s="10" customFormat="1" ht="22.5" customHeight="1" x14ac:dyDescent="0.25">
      <c r="A1705" s="414">
        <v>1</v>
      </c>
      <c r="B1705" s="542">
        <v>45175</v>
      </c>
      <c r="C1705" s="415" t="s">
        <v>650</v>
      </c>
      <c r="D1705" s="416" t="s">
        <v>96</v>
      </c>
      <c r="E1705" s="417">
        <v>1</v>
      </c>
      <c r="F1705" s="417" t="s">
        <v>42</v>
      </c>
      <c r="G1705" s="425" t="s">
        <v>54</v>
      </c>
      <c r="H1705" s="419" t="s">
        <v>699</v>
      </c>
      <c r="I1705" s="420">
        <v>57500</v>
      </c>
      <c r="J1705" s="420">
        <v>57500</v>
      </c>
      <c r="K1705" s="421"/>
      <c r="L1705" s="82"/>
    </row>
    <row r="1706" spans="1:12" s="10" customFormat="1" ht="22.5" customHeight="1" x14ac:dyDescent="0.25">
      <c r="A1706" s="414">
        <v>2</v>
      </c>
      <c r="B1706" s="538">
        <v>45182</v>
      </c>
      <c r="C1706" s="445" t="s">
        <v>1887</v>
      </c>
      <c r="D1706" s="447"/>
      <c r="E1706" s="442">
        <v>1</v>
      </c>
      <c r="F1706" s="442" t="s">
        <v>44</v>
      </c>
      <c r="G1706" s="451" t="s">
        <v>1963</v>
      </c>
      <c r="H1706" s="440" t="s">
        <v>699</v>
      </c>
      <c r="I1706" s="557">
        <v>60000</v>
      </c>
      <c r="J1706" s="555">
        <f>E1706*I1706</f>
        <v>60000</v>
      </c>
      <c r="K1706" s="517" t="s">
        <v>1882</v>
      </c>
      <c r="L1706" s="82"/>
    </row>
    <row r="1707" spans="1:12" ht="22.5" customHeight="1" x14ac:dyDescent="0.25">
      <c r="A1707" s="414">
        <v>3</v>
      </c>
      <c r="B1707" s="538">
        <v>45182</v>
      </c>
      <c r="C1707" s="446" t="s">
        <v>1949</v>
      </c>
      <c r="D1707" s="447"/>
      <c r="E1707" s="442">
        <v>1</v>
      </c>
      <c r="F1707" s="442" t="s">
        <v>44</v>
      </c>
      <c r="G1707" s="451" t="s">
        <v>1963</v>
      </c>
      <c r="H1707" s="440" t="s">
        <v>699</v>
      </c>
      <c r="I1707" s="556">
        <v>75000</v>
      </c>
      <c r="J1707" s="555">
        <f>E1707*I1707</f>
        <v>75000</v>
      </c>
      <c r="K1707" s="517" t="s">
        <v>1882</v>
      </c>
    </row>
    <row r="1708" spans="1:12" ht="22.5" customHeight="1" x14ac:dyDescent="0.25">
      <c r="A1708" s="414">
        <v>4</v>
      </c>
      <c r="B1708" s="542">
        <v>45185</v>
      </c>
      <c r="C1708" s="415" t="s">
        <v>48</v>
      </c>
      <c r="D1708" s="416" t="s">
        <v>20</v>
      </c>
      <c r="E1708" s="417">
        <v>9</v>
      </c>
      <c r="F1708" s="417" t="s">
        <v>41</v>
      </c>
      <c r="G1708" s="425" t="s">
        <v>54</v>
      </c>
      <c r="H1708" s="419" t="s">
        <v>699</v>
      </c>
      <c r="I1708" s="420">
        <v>32100</v>
      </c>
      <c r="J1708" s="420">
        <v>288900</v>
      </c>
      <c r="K1708" s="421" t="s">
        <v>1273</v>
      </c>
    </row>
    <row r="1709" spans="1:12" s="10" customFormat="1" ht="22.5" customHeight="1" x14ac:dyDescent="0.25">
      <c r="A1709" s="414">
        <v>5</v>
      </c>
      <c r="B1709" s="542">
        <v>45185</v>
      </c>
      <c r="C1709" s="415" t="s">
        <v>100</v>
      </c>
      <c r="D1709" s="416" t="s">
        <v>29</v>
      </c>
      <c r="E1709" s="417">
        <v>1</v>
      </c>
      <c r="F1709" s="417" t="s">
        <v>42</v>
      </c>
      <c r="G1709" s="425" t="s">
        <v>54</v>
      </c>
      <c r="H1709" s="419" t="s">
        <v>699</v>
      </c>
      <c r="I1709" s="426">
        <v>94575</v>
      </c>
      <c r="J1709" s="420">
        <v>94575</v>
      </c>
      <c r="K1709" s="421" t="s">
        <v>1273</v>
      </c>
      <c r="L1709" s="82"/>
    </row>
    <row r="1710" spans="1:12" s="10" customFormat="1" ht="22.5" customHeight="1" x14ac:dyDescent="0.25">
      <c r="A1710" s="414">
        <v>6</v>
      </c>
      <c r="B1710" s="542">
        <v>45185</v>
      </c>
      <c r="C1710" s="415" t="s">
        <v>76</v>
      </c>
      <c r="D1710" s="416" t="s">
        <v>66</v>
      </c>
      <c r="E1710" s="417">
        <v>1</v>
      </c>
      <c r="F1710" s="427" t="s">
        <v>42</v>
      </c>
      <c r="G1710" s="425" t="s">
        <v>54</v>
      </c>
      <c r="H1710" s="419" t="s">
        <v>699</v>
      </c>
      <c r="I1710" s="420">
        <v>39000</v>
      </c>
      <c r="J1710" s="420">
        <v>39000</v>
      </c>
      <c r="K1710" s="421" t="s">
        <v>1273</v>
      </c>
      <c r="L1710" s="82"/>
    </row>
    <row r="1711" spans="1:12" s="10" customFormat="1" ht="22.5" customHeight="1" x14ac:dyDescent="0.25">
      <c r="A1711" s="414">
        <v>7</v>
      </c>
      <c r="B1711" s="542">
        <v>45185</v>
      </c>
      <c r="C1711" s="415" t="s">
        <v>82</v>
      </c>
      <c r="D1711" s="416" t="s">
        <v>107</v>
      </c>
      <c r="E1711" s="424" t="s">
        <v>109</v>
      </c>
      <c r="F1711" s="427" t="s">
        <v>42</v>
      </c>
      <c r="G1711" s="425" t="s">
        <v>54</v>
      </c>
      <c r="H1711" s="419" t="s">
        <v>699</v>
      </c>
      <c r="I1711" s="430">
        <v>90675</v>
      </c>
      <c r="J1711" s="420">
        <v>90675</v>
      </c>
      <c r="K1711" s="421" t="s">
        <v>1273</v>
      </c>
      <c r="L1711" s="82"/>
    </row>
    <row r="1712" spans="1:12" s="10" customFormat="1" ht="22.5" customHeight="1" x14ac:dyDescent="0.25">
      <c r="A1712" s="378"/>
      <c r="B1712" s="539"/>
      <c r="C1712" s="387"/>
      <c r="D1712" s="387"/>
      <c r="E1712" s="381"/>
      <c r="F1712" s="395"/>
      <c r="G1712" s="391"/>
      <c r="H1712" s="393"/>
      <c r="I1712" s="554"/>
      <c r="J1712" s="563"/>
      <c r="K1712" s="385">
        <f>SUM(J1705:J1711)</f>
        <v>705650</v>
      </c>
      <c r="L1712" s="82"/>
    </row>
    <row r="1713" spans="1:12" s="10" customFormat="1" ht="22.5" customHeight="1" x14ac:dyDescent="0.25">
      <c r="A1713" s="414">
        <v>1</v>
      </c>
      <c r="B1713" s="542">
        <v>45173</v>
      </c>
      <c r="C1713" s="415" t="s">
        <v>810</v>
      </c>
      <c r="D1713" s="416" t="s">
        <v>79</v>
      </c>
      <c r="E1713" s="417">
        <v>1</v>
      </c>
      <c r="F1713" s="417" t="s">
        <v>42</v>
      </c>
      <c r="G1713" s="425" t="s">
        <v>105</v>
      </c>
      <c r="H1713" s="419" t="s">
        <v>696</v>
      </c>
      <c r="I1713" s="420">
        <v>60000</v>
      </c>
      <c r="J1713" s="420">
        <v>60000</v>
      </c>
      <c r="K1713" s="421" t="s">
        <v>811</v>
      </c>
      <c r="L1713" s="82"/>
    </row>
    <row r="1714" spans="1:12" s="10" customFormat="1" ht="22.5" customHeight="1" x14ac:dyDescent="0.25">
      <c r="A1714" s="414">
        <v>2</v>
      </c>
      <c r="B1714" s="542">
        <v>45173</v>
      </c>
      <c r="C1714" s="415" t="s">
        <v>119</v>
      </c>
      <c r="D1714" s="416" t="s">
        <v>126</v>
      </c>
      <c r="E1714" s="417">
        <v>11</v>
      </c>
      <c r="F1714" s="417" t="s">
        <v>42</v>
      </c>
      <c r="G1714" s="425" t="s">
        <v>105</v>
      </c>
      <c r="H1714" s="419" t="s">
        <v>696</v>
      </c>
      <c r="I1714" s="420">
        <v>1565</v>
      </c>
      <c r="J1714" s="420">
        <v>17215</v>
      </c>
      <c r="K1714" s="421" t="s">
        <v>811</v>
      </c>
      <c r="L1714" s="82"/>
    </row>
    <row r="1715" spans="1:12" s="10" customFormat="1" ht="22.5" customHeight="1" x14ac:dyDescent="0.25">
      <c r="A1715" s="414">
        <v>3</v>
      </c>
      <c r="B1715" s="542">
        <v>45173</v>
      </c>
      <c r="C1715" s="415" t="s">
        <v>812</v>
      </c>
      <c r="D1715" s="416" t="s">
        <v>50</v>
      </c>
      <c r="E1715" s="417">
        <v>2</v>
      </c>
      <c r="F1715" s="417" t="s">
        <v>42</v>
      </c>
      <c r="G1715" s="425" t="s">
        <v>105</v>
      </c>
      <c r="H1715" s="419" t="s">
        <v>696</v>
      </c>
      <c r="I1715" s="431">
        <v>260000</v>
      </c>
      <c r="J1715" s="420">
        <v>520000</v>
      </c>
      <c r="K1715" s="421" t="s">
        <v>811</v>
      </c>
      <c r="L1715" s="82"/>
    </row>
    <row r="1716" spans="1:12" s="10" customFormat="1" ht="22.5" customHeight="1" x14ac:dyDescent="0.25">
      <c r="A1716" s="414">
        <v>4</v>
      </c>
      <c r="B1716" s="542">
        <v>45173</v>
      </c>
      <c r="C1716" s="415" t="s">
        <v>813</v>
      </c>
      <c r="D1716" s="416" t="s">
        <v>53</v>
      </c>
      <c r="E1716" s="417">
        <v>1</v>
      </c>
      <c r="F1716" s="417" t="s">
        <v>42</v>
      </c>
      <c r="G1716" s="425" t="s">
        <v>105</v>
      </c>
      <c r="H1716" s="419" t="s">
        <v>696</v>
      </c>
      <c r="I1716" s="420">
        <v>875000</v>
      </c>
      <c r="J1716" s="420">
        <v>875000</v>
      </c>
      <c r="K1716" s="421" t="s">
        <v>811</v>
      </c>
      <c r="L1716" s="82"/>
    </row>
    <row r="1717" spans="1:12" s="10" customFormat="1" ht="22.5" customHeight="1" x14ac:dyDescent="0.25">
      <c r="A1717" s="414">
        <v>5</v>
      </c>
      <c r="B1717" s="542">
        <v>45173</v>
      </c>
      <c r="C1717" s="415" t="s">
        <v>676</v>
      </c>
      <c r="D1717" s="416" t="s">
        <v>149</v>
      </c>
      <c r="E1717" s="417">
        <v>1</v>
      </c>
      <c r="F1717" s="417" t="s">
        <v>42</v>
      </c>
      <c r="G1717" s="425" t="s">
        <v>105</v>
      </c>
      <c r="H1717" s="419" t="s">
        <v>696</v>
      </c>
      <c r="I1717" s="420">
        <v>31500</v>
      </c>
      <c r="J1717" s="420">
        <v>31500</v>
      </c>
      <c r="K1717" s="421" t="s">
        <v>825</v>
      </c>
      <c r="L1717" s="82"/>
    </row>
    <row r="1718" spans="1:12" s="172" customFormat="1" ht="22.5" customHeight="1" x14ac:dyDescent="0.25">
      <c r="A1718" s="414">
        <v>6</v>
      </c>
      <c r="B1718" s="542">
        <v>45173</v>
      </c>
      <c r="C1718" s="415" t="s">
        <v>586</v>
      </c>
      <c r="D1718" s="416" t="s">
        <v>27</v>
      </c>
      <c r="E1718" s="424" t="s">
        <v>109</v>
      </c>
      <c r="F1718" s="417" t="s">
        <v>42</v>
      </c>
      <c r="G1718" s="425" t="s">
        <v>105</v>
      </c>
      <c r="H1718" s="419" t="s">
        <v>696</v>
      </c>
      <c r="I1718" s="420">
        <v>43500</v>
      </c>
      <c r="J1718" s="420">
        <v>43500</v>
      </c>
      <c r="K1718" s="421" t="s">
        <v>825</v>
      </c>
    </row>
    <row r="1719" spans="1:12" s="10" customFormat="1" ht="22.5" customHeight="1" x14ac:dyDescent="0.25">
      <c r="A1719" s="414">
        <v>7</v>
      </c>
      <c r="B1719" s="542">
        <v>45173</v>
      </c>
      <c r="C1719" s="415" t="s">
        <v>170</v>
      </c>
      <c r="D1719" s="416" t="s">
        <v>73</v>
      </c>
      <c r="E1719" s="419">
        <v>1</v>
      </c>
      <c r="F1719" s="417" t="s">
        <v>42</v>
      </c>
      <c r="G1719" s="425" t="s">
        <v>105</v>
      </c>
      <c r="H1719" s="419" t="s">
        <v>696</v>
      </c>
      <c r="I1719" s="431">
        <v>12500</v>
      </c>
      <c r="J1719" s="420">
        <v>12500</v>
      </c>
      <c r="K1719" s="421" t="s">
        <v>825</v>
      </c>
      <c r="L1719" s="82"/>
    </row>
    <row r="1720" spans="1:12" s="10" customFormat="1" ht="22.5" customHeight="1" x14ac:dyDescent="0.25">
      <c r="A1720" s="414">
        <v>8</v>
      </c>
      <c r="B1720" s="542">
        <v>45173</v>
      </c>
      <c r="C1720" s="415" t="s">
        <v>40</v>
      </c>
      <c r="D1720" s="416" t="s">
        <v>75</v>
      </c>
      <c r="E1720" s="417">
        <v>1</v>
      </c>
      <c r="F1720" s="417" t="s">
        <v>42</v>
      </c>
      <c r="G1720" s="425" t="s">
        <v>105</v>
      </c>
      <c r="H1720" s="419" t="s">
        <v>696</v>
      </c>
      <c r="I1720" s="420">
        <v>188000</v>
      </c>
      <c r="J1720" s="420">
        <v>188000</v>
      </c>
      <c r="K1720" s="421" t="s">
        <v>825</v>
      </c>
      <c r="L1720" s="82"/>
    </row>
    <row r="1721" spans="1:12" s="10" customFormat="1" ht="22.5" customHeight="1" x14ac:dyDescent="0.25">
      <c r="A1721" s="414">
        <v>9</v>
      </c>
      <c r="B1721" s="542">
        <v>45173</v>
      </c>
      <c r="C1721" s="415" t="s">
        <v>92</v>
      </c>
      <c r="D1721" s="416" t="s">
        <v>99</v>
      </c>
      <c r="E1721" s="417">
        <v>1</v>
      </c>
      <c r="F1721" s="417" t="s">
        <v>39</v>
      </c>
      <c r="G1721" s="425" t="s">
        <v>105</v>
      </c>
      <c r="H1721" s="419" t="s">
        <v>696</v>
      </c>
      <c r="I1721" s="420">
        <v>186000</v>
      </c>
      <c r="J1721" s="420">
        <v>186000</v>
      </c>
      <c r="K1721" s="421" t="s">
        <v>825</v>
      </c>
      <c r="L1721" s="82"/>
    </row>
    <row r="1722" spans="1:12" s="10" customFormat="1" ht="22.5" customHeight="1" x14ac:dyDescent="0.25">
      <c r="A1722" s="414">
        <v>10</v>
      </c>
      <c r="B1722" s="542">
        <v>45173</v>
      </c>
      <c r="C1722" s="422" t="s">
        <v>1817</v>
      </c>
      <c r="D1722" s="416" t="s">
        <v>38</v>
      </c>
      <c r="E1722" s="417">
        <v>6</v>
      </c>
      <c r="F1722" s="417" t="s">
        <v>41</v>
      </c>
      <c r="G1722" s="425" t="s">
        <v>105</v>
      </c>
      <c r="H1722" s="419" t="s">
        <v>696</v>
      </c>
      <c r="I1722" s="420">
        <v>40000</v>
      </c>
      <c r="J1722" s="420">
        <v>240000</v>
      </c>
      <c r="K1722" s="421" t="s">
        <v>825</v>
      </c>
      <c r="L1722" s="82"/>
    </row>
    <row r="1723" spans="1:12" s="10" customFormat="1" ht="22.5" customHeight="1" x14ac:dyDescent="0.25">
      <c r="A1723" s="414">
        <v>11</v>
      </c>
      <c r="B1723" s="542">
        <v>45173</v>
      </c>
      <c r="C1723" s="422" t="s">
        <v>757</v>
      </c>
      <c r="D1723" s="416" t="s">
        <v>758</v>
      </c>
      <c r="E1723" s="417">
        <v>0.6</v>
      </c>
      <c r="F1723" s="417" t="s">
        <v>41</v>
      </c>
      <c r="G1723" s="425" t="s">
        <v>105</v>
      </c>
      <c r="H1723" s="419" t="s">
        <v>696</v>
      </c>
      <c r="I1723" s="420">
        <v>82500</v>
      </c>
      <c r="J1723" s="420">
        <v>49500</v>
      </c>
      <c r="K1723" s="421" t="s">
        <v>825</v>
      </c>
      <c r="L1723" s="82"/>
    </row>
    <row r="1724" spans="1:12" s="10" customFormat="1" ht="22.5" customHeight="1" x14ac:dyDescent="0.25">
      <c r="A1724" s="414">
        <v>12</v>
      </c>
      <c r="B1724" s="542">
        <v>45173</v>
      </c>
      <c r="C1724" s="422" t="s">
        <v>169</v>
      </c>
      <c r="D1724" s="416" t="s">
        <v>50</v>
      </c>
      <c r="E1724" s="417">
        <v>1</v>
      </c>
      <c r="F1724" s="429" t="s">
        <v>42</v>
      </c>
      <c r="G1724" s="425" t="s">
        <v>105</v>
      </c>
      <c r="H1724" s="419" t="s">
        <v>696</v>
      </c>
      <c r="I1724" s="420">
        <v>25000</v>
      </c>
      <c r="J1724" s="420">
        <v>25000</v>
      </c>
      <c r="K1724" s="421" t="s">
        <v>825</v>
      </c>
      <c r="L1724" s="82"/>
    </row>
    <row r="1725" spans="1:12" s="10" customFormat="1" ht="22.5" customHeight="1" x14ac:dyDescent="0.25">
      <c r="A1725" s="414">
        <v>13</v>
      </c>
      <c r="B1725" s="542">
        <v>45173</v>
      </c>
      <c r="C1725" s="415" t="s">
        <v>826</v>
      </c>
      <c r="D1725" s="432" t="s">
        <v>50</v>
      </c>
      <c r="E1725" s="417">
        <v>1</v>
      </c>
      <c r="F1725" s="429" t="s">
        <v>42</v>
      </c>
      <c r="G1725" s="425" t="s">
        <v>105</v>
      </c>
      <c r="H1725" s="419" t="s">
        <v>696</v>
      </c>
      <c r="I1725" s="420">
        <v>85000</v>
      </c>
      <c r="J1725" s="420">
        <v>85000</v>
      </c>
      <c r="K1725" s="421" t="s">
        <v>825</v>
      </c>
      <c r="L1725" s="82"/>
    </row>
    <row r="1726" spans="1:12" s="10" customFormat="1" ht="22.5" customHeight="1" x14ac:dyDescent="0.25">
      <c r="A1726" s="414">
        <v>14</v>
      </c>
      <c r="B1726" s="542">
        <v>45173</v>
      </c>
      <c r="C1726" s="415" t="s">
        <v>849</v>
      </c>
      <c r="D1726" s="416" t="s">
        <v>55</v>
      </c>
      <c r="E1726" s="417">
        <v>2</v>
      </c>
      <c r="F1726" s="429" t="s">
        <v>39</v>
      </c>
      <c r="G1726" s="425" t="s">
        <v>850</v>
      </c>
      <c r="H1726" s="419" t="s">
        <v>696</v>
      </c>
      <c r="I1726" s="420">
        <v>15000</v>
      </c>
      <c r="J1726" s="420">
        <v>30000</v>
      </c>
      <c r="K1726" s="421"/>
      <c r="L1726" s="82"/>
    </row>
    <row r="1727" spans="1:12" s="10" customFormat="1" ht="22.5" customHeight="1" x14ac:dyDescent="0.25">
      <c r="A1727" s="414">
        <v>15</v>
      </c>
      <c r="B1727" s="542">
        <v>45175</v>
      </c>
      <c r="C1727" s="415" t="s">
        <v>951</v>
      </c>
      <c r="D1727" s="416" t="s">
        <v>601</v>
      </c>
      <c r="E1727" s="417">
        <v>2</v>
      </c>
      <c r="F1727" s="417" t="s">
        <v>42</v>
      </c>
      <c r="G1727" s="425" t="s">
        <v>105</v>
      </c>
      <c r="H1727" s="419" t="s">
        <v>696</v>
      </c>
      <c r="I1727" s="420">
        <v>600000</v>
      </c>
      <c r="J1727" s="420">
        <v>1200000</v>
      </c>
      <c r="K1727" s="421"/>
      <c r="L1727" s="82"/>
    </row>
    <row r="1728" spans="1:12" s="10" customFormat="1" ht="22.5" customHeight="1" x14ac:dyDescent="0.25">
      <c r="A1728" s="414">
        <v>16</v>
      </c>
      <c r="B1728" s="542">
        <v>45175</v>
      </c>
      <c r="C1728" s="415" t="s">
        <v>824</v>
      </c>
      <c r="D1728" s="416" t="s">
        <v>440</v>
      </c>
      <c r="E1728" s="417">
        <v>2</v>
      </c>
      <c r="F1728" s="429" t="s">
        <v>42</v>
      </c>
      <c r="G1728" s="425" t="s">
        <v>105</v>
      </c>
      <c r="H1728" s="419" t="s">
        <v>696</v>
      </c>
      <c r="I1728" s="420">
        <v>1267500</v>
      </c>
      <c r="J1728" s="420">
        <v>2535000</v>
      </c>
      <c r="K1728" s="421"/>
      <c r="L1728" s="82"/>
    </row>
    <row r="1729" spans="1:12" s="10" customFormat="1" ht="22.5" customHeight="1" x14ac:dyDescent="0.25">
      <c r="A1729" s="414">
        <v>17</v>
      </c>
      <c r="B1729" s="601">
        <v>45177</v>
      </c>
      <c r="C1729" s="602" t="s">
        <v>2260</v>
      </c>
      <c r="D1729" s="602"/>
      <c r="E1729" s="603">
        <v>1.5</v>
      </c>
      <c r="F1729" s="604" t="s">
        <v>41</v>
      </c>
      <c r="G1729" s="603" t="s">
        <v>850</v>
      </c>
      <c r="H1729" s="603" t="s">
        <v>696</v>
      </c>
      <c r="I1729" s="605">
        <v>30400</v>
      </c>
      <c r="J1729" s="606">
        <f>E1729*I1729</f>
        <v>45600</v>
      </c>
      <c r="K1729" s="610" t="s">
        <v>487</v>
      </c>
      <c r="L1729" s="82"/>
    </row>
    <row r="1730" spans="1:12" s="10" customFormat="1" ht="22.5" customHeight="1" x14ac:dyDescent="0.25">
      <c r="A1730" s="414">
        <v>18</v>
      </c>
      <c r="B1730" s="542">
        <v>45187</v>
      </c>
      <c r="C1730" s="415" t="s">
        <v>48</v>
      </c>
      <c r="D1730" s="416" t="s">
        <v>20</v>
      </c>
      <c r="E1730" s="417">
        <v>9</v>
      </c>
      <c r="F1730" s="417" t="s">
        <v>41</v>
      </c>
      <c r="G1730" s="418" t="s">
        <v>105</v>
      </c>
      <c r="H1730" s="419" t="s">
        <v>696</v>
      </c>
      <c r="I1730" s="420">
        <v>32100</v>
      </c>
      <c r="J1730" s="420">
        <v>288900</v>
      </c>
      <c r="K1730" s="421" t="s">
        <v>1314</v>
      </c>
      <c r="L1730" s="82"/>
    </row>
    <row r="1731" spans="1:12" s="10" customFormat="1" ht="22.5" customHeight="1" x14ac:dyDescent="0.25">
      <c r="A1731" s="414">
        <v>19</v>
      </c>
      <c r="B1731" s="542">
        <v>45187</v>
      </c>
      <c r="C1731" s="415" t="s">
        <v>100</v>
      </c>
      <c r="D1731" s="416" t="s">
        <v>29</v>
      </c>
      <c r="E1731" s="417">
        <v>1</v>
      </c>
      <c r="F1731" s="417" t="s">
        <v>42</v>
      </c>
      <c r="G1731" s="418" t="s">
        <v>105</v>
      </c>
      <c r="H1731" s="419" t="s">
        <v>696</v>
      </c>
      <c r="I1731" s="426">
        <v>94575</v>
      </c>
      <c r="J1731" s="420">
        <v>94575</v>
      </c>
      <c r="K1731" s="421" t="s">
        <v>1314</v>
      </c>
      <c r="L1731" s="82"/>
    </row>
    <row r="1732" spans="1:12" s="10" customFormat="1" ht="22.5" customHeight="1" x14ac:dyDescent="0.25">
      <c r="A1732" s="414">
        <v>20</v>
      </c>
      <c r="B1732" s="542">
        <v>45187</v>
      </c>
      <c r="C1732" s="415" t="s">
        <v>76</v>
      </c>
      <c r="D1732" s="416" t="s">
        <v>66</v>
      </c>
      <c r="E1732" s="417">
        <v>1</v>
      </c>
      <c r="F1732" s="417" t="s">
        <v>42</v>
      </c>
      <c r="G1732" s="418" t="s">
        <v>105</v>
      </c>
      <c r="H1732" s="419" t="s">
        <v>696</v>
      </c>
      <c r="I1732" s="420">
        <v>39000</v>
      </c>
      <c r="J1732" s="420">
        <v>39000</v>
      </c>
      <c r="K1732" s="421" t="s">
        <v>1314</v>
      </c>
      <c r="L1732" s="82"/>
    </row>
    <row r="1733" spans="1:12" s="10" customFormat="1" ht="22.5" customHeight="1" x14ac:dyDescent="0.25">
      <c r="A1733" s="414">
        <v>21</v>
      </c>
      <c r="B1733" s="542">
        <v>45187</v>
      </c>
      <c r="C1733" s="415" t="s">
        <v>82</v>
      </c>
      <c r="D1733" s="416" t="s">
        <v>107</v>
      </c>
      <c r="E1733" s="417">
        <v>1</v>
      </c>
      <c r="F1733" s="417" t="s">
        <v>42</v>
      </c>
      <c r="G1733" s="418" t="s">
        <v>105</v>
      </c>
      <c r="H1733" s="419" t="s">
        <v>696</v>
      </c>
      <c r="I1733" s="420">
        <v>90675</v>
      </c>
      <c r="J1733" s="420">
        <v>90675</v>
      </c>
      <c r="K1733" s="421" t="s">
        <v>1314</v>
      </c>
      <c r="L1733" s="82"/>
    </row>
    <row r="1734" spans="1:12" s="10" customFormat="1" ht="22.5" customHeight="1" x14ac:dyDescent="0.25">
      <c r="A1734" s="414">
        <v>22</v>
      </c>
      <c r="B1734" s="542">
        <v>45187</v>
      </c>
      <c r="C1734" s="415" t="s">
        <v>93</v>
      </c>
      <c r="D1734" s="416" t="s">
        <v>60</v>
      </c>
      <c r="E1734" s="417">
        <v>1</v>
      </c>
      <c r="F1734" s="429" t="s">
        <v>39</v>
      </c>
      <c r="G1734" s="418" t="s">
        <v>105</v>
      </c>
      <c r="H1734" s="419" t="s">
        <v>696</v>
      </c>
      <c r="I1734" s="420">
        <v>900000</v>
      </c>
      <c r="J1734" s="420">
        <v>900000</v>
      </c>
      <c r="K1734" s="421" t="s">
        <v>1314</v>
      </c>
      <c r="L1734" s="82"/>
    </row>
    <row r="1735" spans="1:12" s="10" customFormat="1" ht="22.5" customHeight="1" x14ac:dyDescent="0.25">
      <c r="A1735" s="414">
        <v>23</v>
      </c>
      <c r="B1735" s="542">
        <v>45192</v>
      </c>
      <c r="C1735" s="415" t="s">
        <v>1494</v>
      </c>
      <c r="D1735" s="416" t="s">
        <v>576</v>
      </c>
      <c r="E1735" s="417">
        <v>1</v>
      </c>
      <c r="F1735" s="417" t="s">
        <v>42</v>
      </c>
      <c r="G1735" s="425" t="s">
        <v>105</v>
      </c>
      <c r="H1735" s="419" t="s">
        <v>696</v>
      </c>
      <c r="I1735" s="430">
        <v>80000</v>
      </c>
      <c r="J1735" s="420">
        <v>80000</v>
      </c>
      <c r="K1735" s="421" t="s">
        <v>811</v>
      </c>
      <c r="L1735" s="82"/>
    </row>
    <row r="1736" spans="1:12" s="10" customFormat="1" ht="22.5" customHeight="1" x14ac:dyDescent="0.25">
      <c r="A1736" s="414">
        <v>24</v>
      </c>
      <c r="B1736" s="542">
        <v>45195</v>
      </c>
      <c r="C1736" s="415" t="s">
        <v>1268</v>
      </c>
      <c r="D1736" s="416" t="s">
        <v>556</v>
      </c>
      <c r="E1736" s="417">
        <v>2</v>
      </c>
      <c r="F1736" s="417" t="s">
        <v>42</v>
      </c>
      <c r="G1736" s="425" t="s">
        <v>105</v>
      </c>
      <c r="H1736" s="419" t="s">
        <v>696</v>
      </c>
      <c r="I1736" s="420">
        <v>31000</v>
      </c>
      <c r="J1736" s="420">
        <v>62000</v>
      </c>
      <c r="K1736" s="421" t="s">
        <v>1567</v>
      </c>
      <c r="L1736" s="82"/>
    </row>
    <row r="1737" spans="1:12" s="10" customFormat="1" ht="22.5" customHeight="1" x14ac:dyDescent="0.25">
      <c r="A1737" s="378"/>
      <c r="B1737" s="539"/>
      <c r="C1737" s="387"/>
      <c r="D1737" s="387"/>
      <c r="E1737" s="381"/>
      <c r="F1737" s="395"/>
      <c r="G1737" s="391"/>
      <c r="H1737" s="393"/>
      <c r="I1737" s="554"/>
      <c r="J1737" s="563"/>
      <c r="K1737" s="385">
        <f>SUM(J1713:J1736)</f>
        <v>7698965</v>
      </c>
      <c r="L1737" s="82"/>
    </row>
    <row r="1738" spans="1:12" s="10" customFormat="1" ht="22.5" customHeight="1" x14ac:dyDescent="0.25">
      <c r="A1738" s="414">
        <v>1</v>
      </c>
      <c r="B1738" s="542">
        <v>45171</v>
      </c>
      <c r="C1738" s="415" t="s">
        <v>540</v>
      </c>
      <c r="D1738" s="416" t="s">
        <v>113</v>
      </c>
      <c r="E1738" s="424" t="s">
        <v>109</v>
      </c>
      <c r="F1738" s="433" t="s">
        <v>42</v>
      </c>
      <c r="G1738" s="434" t="s">
        <v>955</v>
      </c>
      <c r="H1738" s="419" t="s">
        <v>1706</v>
      </c>
      <c r="I1738" s="426">
        <v>62637</v>
      </c>
      <c r="J1738" s="420">
        <v>62637</v>
      </c>
      <c r="K1738" s="421"/>
      <c r="L1738" s="82"/>
    </row>
    <row r="1739" spans="1:12" s="10" customFormat="1" ht="22.5" customHeight="1" x14ac:dyDescent="0.25">
      <c r="A1739" s="414">
        <v>2</v>
      </c>
      <c r="B1739" s="542">
        <v>45171</v>
      </c>
      <c r="C1739" s="415" t="s">
        <v>460</v>
      </c>
      <c r="D1739" s="416" t="s">
        <v>491</v>
      </c>
      <c r="E1739" s="417">
        <v>1</v>
      </c>
      <c r="F1739" s="417" t="s">
        <v>42</v>
      </c>
      <c r="G1739" s="434" t="s">
        <v>955</v>
      </c>
      <c r="H1739" s="419" t="s">
        <v>1706</v>
      </c>
      <c r="I1739" s="420">
        <v>460000</v>
      </c>
      <c r="J1739" s="420">
        <v>460000</v>
      </c>
      <c r="K1739" s="421"/>
      <c r="L1739" s="82"/>
    </row>
    <row r="1740" spans="1:12" s="10" customFormat="1" ht="22.5" customHeight="1" x14ac:dyDescent="0.25">
      <c r="A1740" s="414">
        <v>3</v>
      </c>
      <c r="B1740" s="542">
        <v>45171</v>
      </c>
      <c r="C1740" s="415" t="s">
        <v>119</v>
      </c>
      <c r="D1740" s="416" t="s">
        <v>126</v>
      </c>
      <c r="E1740" s="417">
        <v>11</v>
      </c>
      <c r="F1740" s="417" t="s">
        <v>42</v>
      </c>
      <c r="G1740" s="434" t="s">
        <v>955</v>
      </c>
      <c r="H1740" s="419" t="s">
        <v>1706</v>
      </c>
      <c r="I1740" s="420">
        <v>1565</v>
      </c>
      <c r="J1740" s="420">
        <v>17215</v>
      </c>
      <c r="K1740" s="421"/>
      <c r="L1740" s="82"/>
    </row>
    <row r="1741" spans="1:12" s="10" customFormat="1" ht="22.5" customHeight="1" x14ac:dyDescent="0.25">
      <c r="A1741" s="414">
        <v>4</v>
      </c>
      <c r="B1741" s="542">
        <v>45175</v>
      </c>
      <c r="C1741" s="415" t="s">
        <v>128</v>
      </c>
      <c r="D1741" s="416" t="s">
        <v>954</v>
      </c>
      <c r="E1741" s="417">
        <v>1</v>
      </c>
      <c r="F1741" s="429" t="s">
        <v>43</v>
      </c>
      <c r="G1741" s="434" t="s">
        <v>955</v>
      </c>
      <c r="H1741" s="419" t="s">
        <v>1706</v>
      </c>
      <c r="I1741" s="420">
        <v>2175000</v>
      </c>
      <c r="J1741" s="420">
        <v>2175000</v>
      </c>
      <c r="K1741" s="421" t="s">
        <v>956</v>
      </c>
      <c r="L1741" s="82"/>
    </row>
    <row r="1742" spans="1:12" s="10" customFormat="1" ht="22.5" customHeight="1" x14ac:dyDescent="0.25">
      <c r="A1742" s="414">
        <v>5</v>
      </c>
      <c r="B1742" s="538">
        <v>45175</v>
      </c>
      <c r="C1742" s="445" t="s">
        <v>1887</v>
      </c>
      <c r="D1742" s="452"/>
      <c r="E1742" s="442">
        <v>1</v>
      </c>
      <c r="F1742" s="453" t="s">
        <v>44</v>
      </c>
      <c r="G1742" s="442" t="s">
        <v>1964</v>
      </c>
      <c r="H1742" s="440" t="s">
        <v>1706</v>
      </c>
      <c r="I1742" s="450">
        <v>60000</v>
      </c>
      <c r="J1742" s="555">
        <f>E1742*I1742</f>
        <v>60000</v>
      </c>
      <c r="K1742" s="517" t="s">
        <v>1882</v>
      </c>
      <c r="L1742" s="82"/>
    </row>
    <row r="1743" spans="1:12" s="10" customFormat="1" ht="22.5" customHeight="1" x14ac:dyDescent="0.25">
      <c r="A1743" s="414">
        <v>6</v>
      </c>
      <c r="B1743" s="538">
        <v>45175</v>
      </c>
      <c r="C1743" s="445" t="s">
        <v>1965</v>
      </c>
      <c r="D1743" s="446"/>
      <c r="E1743" s="442">
        <v>1</v>
      </c>
      <c r="F1743" s="442" t="s">
        <v>1966</v>
      </c>
      <c r="G1743" s="442" t="s">
        <v>1964</v>
      </c>
      <c r="H1743" s="440" t="s">
        <v>1706</v>
      </c>
      <c r="I1743" s="443">
        <v>75000</v>
      </c>
      <c r="J1743" s="555">
        <f>E1743*I1743</f>
        <v>75000</v>
      </c>
      <c r="K1743" s="517" t="s">
        <v>1882</v>
      </c>
      <c r="L1743" s="82"/>
    </row>
    <row r="1744" spans="1:12" s="10" customFormat="1" ht="22.5" customHeight="1" x14ac:dyDescent="0.25">
      <c r="A1744" s="414">
        <v>7</v>
      </c>
      <c r="B1744" s="542">
        <v>45178</v>
      </c>
      <c r="C1744" s="415" t="s">
        <v>48</v>
      </c>
      <c r="D1744" s="416" t="s">
        <v>20</v>
      </c>
      <c r="E1744" s="417">
        <v>9</v>
      </c>
      <c r="F1744" s="417" t="s">
        <v>41</v>
      </c>
      <c r="G1744" s="434" t="s">
        <v>955</v>
      </c>
      <c r="H1744" s="419" t="s">
        <v>1706</v>
      </c>
      <c r="I1744" s="420">
        <v>32100</v>
      </c>
      <c r="J1744" s="420">
        <v>288900</v>
      </c>
      <c r="K1744" s="421"/>
      <c r="L1744" s="82"/>
    </row>
    <row r="1745" spans="1:15" s="10" customFormat="1" ht="22.5" customHeight="1" x14ac:dyDescent="0.25">
      <c r="A1745" s="414">
        <v>8</v>
      </c>
      <c r="B1745" s="542">
        <v>45178</v>
      </c>
      <c r="C1745" s="415" t="s">
        <v>100</v>
      </c>
      <c r="D1745" s="416" t="s">
        <v>29</v>
      </c>
      <c r="E1745" s="417">
        <v>1</v>
      </c>
      <c r="F1745" s="417" t="s">
        <v>42</v>
      </c>
      <c r="G1745" s="434" t="s">
        <v>955</v>
      </c>
      <c r="H1745" s="419" t="s">
        <v>1706</v>
      </c>
      <c r="I1745" s="420">
        <v>94575</v>
      </c>
      <c r="J1745" s="420">
        <v>94575</v>
      </c>
      <c r="K1745" s="421"/>
      <c r="L1745" s="82"/>
    </row>
    <row r="1746" spans="1:15" s="10" customFormat="1" ht="22.5" customHeight="1" x14ac:dyDescent="0.25">
      <c r="A1746" s="414">
        <v>9</v>
      </c>
      <c r="B1746" s="542">
        <v>45194</v>
      </c>
      <c r="C1746" s="422" t="s">
        <v>81</v>
      </c>
      <c r="D1746" s="423" t="s">
        <v>72</v>
      </c>
      <c r="E1746" s="417">
        <v>3</v>
      </c>
      <c r="F1746" s="417" t="s">
        <v>41</v>
      </c>
      <c r="G1746" s="434" t="s">
        <v>955</v>
      </c>
      <c r="H1746" s="419" t="s">
        <v>1706</v>
      </c>
      <c r="I1746" s="420">
        <v>31000</v>
      </c>
      <c r="J1746" s="420">
        <v>93000</v>
      </c>
      <c r="K1746" s="421"/>
      <c r="L1746" s="82"/>
    </row>
    <row r="1747" spans="1:15" s="10" customFormat="1" ht="22.5" customHeight="1" x14ac:dyDescent="0.25">
      <c r="A1747" s="414">
        <v>10</v>
      </c>
      <c r="B1747" s="542">
        <v>45194</v>
      </c>
      <c r="C1747" s="415" t="s">
        <v>1151</v>
      </c>
      <c r="D1747" s="416" t="s">
        <v>1527</v>
      </c>
      <c r="E1747" s="417">
        <v>1</v>
      </c>
      <c r="F1747" s="417" t="s">
        <v>43</v>
      </c>
      <c r="G1747" s="434" t="s">
        <v>955</v>
      </c>
      <c r="H1747" s="419" t="s">
        <v>1706</v>
      </c>
      <c r="I1747" s="420">
        <v>1400000</v>
      </c>
      <c r="J1747" s="420">
        <v>1400000</v>
      </c>
      <c r="K1747" s="421" t="s">
        <v>1528</v>
      </c>
      <c r="L1747" s="82"/>
    </row>
    <row r="1748" spans="1:15" ht="22.5" customHeight="1" x14ac:dyDescent="0.25">
      <c r="A1748" s="414">
        <v>11</v>
      </c>
      <c r="B1748" s="542">
        <v>45198</v>
      </c>
      <c r="C1748" s="415" t="s">
        <v>1637</v>
      </c>
      <c r="D1748" s="416" t="s">
        <v>73</v>
      </c>
      <c r="E1748" s="417">
        <v>1</v>
      </c>
      <c r="F1748" s="417" t="s">
        <v>42</v>
      </c>
      <c r="G1748" s="434" t="s">
        <v>955</v>
      </c>
      <c r="H1748" s="419" t="s">
        <v>1706</v>
      </c>
      <c r="I1748" s="420">
        <v>65000</v>
      </c>
      <c r="J1748" s="420">
        <v>65000</v>
      </c>
      <c r="K1748" s="421" t="s">
        <v>1638</v>
      </c>
    </row>
    <row r="1749" spans="1:15" ht="22.5" customHeight="1" x14ac:dyDescent="0.25">
      <c r="A1749" s="414">
        <v>12</v>
      </c>
      <c r="B1749" s="542">
        <v>45198</v>
      </c>
      <c r="C1749" s="415" t="s">
        <v>1639</v>
      </c>
      <c r="D1749" s="416" t="s">
        <v>97</v>
      </c>
      <c r="E1749" s="417">
        <v>1</v>
      </c>
      <c r="F1749" s="417" t="s">
        <v>42</v>
      </c>
      <c r="G1749" s="434" t="s">
        <v>955</v>
      </c>
      <c r="H1749" s="419" t="s">
        <v>1706</v>
      </c>
      <c r="I1749" s="420">
        <v>65000</v>
      </c>
      <c r="J1749" s="420">
        <v>65000</v>
      </c>
      <c r="K1749" s="421" t="s">
        <v>1640</v>
      </c>
    </row>
    <row r="1750" spans="1:15" s="10" customFormat="1" ht="22.5" customHeight="1" x14ac:dyDescent="0.25">
      <c r="A1750" s="414">
        <v>13</v>
      </c>
      <c r="B1750" s="542">
        <v>45198</v>
      </c>
      <c r="C1750" s="415" t="s">
        <v>673</v>
      </c>
      <c r="D1750" s="416" t="s">
        <v>113</v>
      </c>
      <c r="E1750" s="417">
        <v>2</v>
      </c>
      <c r="F1750" s="417" t="s">
        <v>42</v>
      </c>
      <c r="G1750" s="434" t="s">
        <v>955</v>
      </c>
      <c r="H1750" s="419" t="s">
        <v>1706</v>
      </c>
      <c r="I1750" s="420">
        <v>41125</v>
      </c>
      <c r="J1750" s="420">
        <v>82250</v>
      </c>
      <c r="K1750" s="421" t="s">
        <v>1638</v>
      </c>
      <c r="L1750" s="82"/>
    </row>
    <row r="1751" spans="1:15" s="10" customFormat="1" ht="22.5" customHeight="1" x14ac:dyDescent="0.25">
      <c r="A1751" s="414">
        <v>14</v>
      </c>
      <c r="B1751" s="542">
        <v>45198</v>
      </c>
      <c r="C1751" s="415" t="s">
        <v>40</v>
      </c>
      <c r="D1751" s="416" t="s">
        <v>75</v>
      </c>
      <c r="E1751" s="417">
        <v>1</v>
      </c>
      <c r="F1751" s="417" t="s">
        <v>42</v>
      </c>
      <c r="G1751" s="434" t="s">
        <v>955</v>
      </c>
      <c r="H1751" s="419" t="s">
        <v>1706</v>
      </c>
      <c r="I1751" s="420">
        <v>188000</v>
      </c>
      <c r="J1751" s="420">
        <v>188000</v>
      </c>
      <c r="K1751" s="421" t="s">
        <v>1638</v>
      </c>
      <c r="L1751" s="82"/>
    </row>
    <row r="1752" spans="1:15" s="10" customFormat="1" ht="22.5" customHeight="1" x14ac:dyDescent="0.25">
      <c r="A1752" s="414">
        <v>15</v>
      </c>
      <c r="B1752" s="542">
        <v>45198</v>
      </c>
      <c r="C1752" s="415" t="s">
        <v>1641</v>
      </c>
      <c r="D1752" s="416" t="s">
        <v>97</v>
      </c>
      <c r="E1752" s="417">
        <v>1</v>
      </c>
      <c r="F1752" s="417" t="s">
        <v>42</v>
      </c>
      <c r="G1752" s="434" t="s">
        <v>955</v>
      </c>
      <c r="H1752" s="419" t="s">
        <v>1706</v>
      </c>
      <c r="I1752" s="420">
        <v>200000</v>
      </c>
      <c r="J1752" s="420">
        <v>200000</v>
      </c>
      <c r="K1752" s="421" t="s">
        <v>1638</v>
      </c>
      <c r="L1752" s="82"/>
    </row>
    <row r="1753" spans="1:15" s="10" customFormat="1" ht="22.5" customHeight="1" x14ac:dyDescent="0.25">
      <c r="A1753" s="414">
        <v>16</v>
      </c>
      <c r="B1753" s="542">
        <v>45198</v>
      </c>
      <c r="C1753" s="415" t="s">
        <v>1566</v>
      </c>
      <c r="D1753" s="416" t="s">
        <v>96</v>
      </c>
      <c r="E1753" s="417">
        <v>1</v>
      </c>
      <c r="F1753" s="427" t="s">
        <v>42</v>
      </c>
      <c r="G1753" s="434" t="s">
        <v>955</v>
      </c>
      <c r="H1753" s="419" t="s">
        <v>1706</v>
      </c>
      <c r="I1753" s="430">
        <v>60000</v>
      </c>
      <c r="J1753" s="420">
        <v>60000</v>
      </c>
      <c r="K1753" s="421" t="s">
        <v>1638</v>
      </c>
      <c r="L1753" s="82"/>
    </row>
    <row r="1754" spans="1:15" s="10" customFormat="1" ht="22.5" customHeight="1" x14ac:dyDescent="0.25">
      <c r="A1754" s="378"/>
      <c r="B1754" s="539"/>
      <c r="C1754" s="387"/>
      <c r="D1754" s="387"/>
      <c r="E1754" s="381"/>
      <c r="F1754" s="395"/>
      <c r="G1754" s="391"/>
      <c r="H1754" s="393"/>
      <c r="I1754" s="554"/>
      <c r="J1754" s="563"/>
      <c r="K1754" s="385">
        <f>SUM(J1738:J1753)</f>
        <v>5386577</v>
      </c>
      <c r="L1754" s="82"/>
    </row>
    <row r="1755" spans="1:15" s="10" customFormat="1" ht="22.5" customHeight="1" x14ac:dyDescent="0.25">
      <c r="A1755" s="311">
        <v>1</v>
      </c>
      <c r="B1755" s="147">
        <v>45192</v>
      </c>
      <c r="C1755" s="57" t="s">
        <v>81</v>
      </c>
      <c r="D1755" s="89" t="s">
        <v>72</v>
      </c>
      <c r="E1755" s="59">
        <v>1.5</v>
      </c>
      <c r="F1755" s="59" t="s">
        <v>41</v>
      </c>
      <c r="G1755" s="109" t="s">
        <v>503</v>
      </c>
      <c r="H1755" s="8" t="s">
        <v>493</v>
      </c>
      <c r="I1755" s="350">
        <v>31000</v>
      </c>
      <c r="J1755" s="350">
        <f t="shared" ref="J1755:J1756" si="25">I1755*E1755</f>
        <v>46500</v>
      </c>
      <c r="K1755" s="402"/>
      <c r="L1755" s="82"/>
    </row>
    <row r="1756" spans="1:15" s="10" customFormat="1" ht="22.5" customHeight="1" x14ac:dyDescent="0.25">
      <c r="A1756" s="311">
        <v>2</v>
      </c>
      <c r="B1756" s="147">
        <v>45192</v>
      </c>
      <c r="C1756" s="58" t="s">
        <v>48</v>
      </c>
      <c r="D1756" s="63" t="s">
        <v>20</v>
      </c>
      <c r="E1756" s="59">
        <v>9</v>
      </c>
      <c r="F1756" s="59" t="s">
        <v>41</v>
      </c>
      <c r="G1756" s="109" t="s">
        <v>503</v>
      </c>
      <c r="H1756" s="8" t="s">
        <v>493</v>
      </c>
      <c r="I1756" s="350">
        <v>32100</v>
      </c>
      <c r="J1756" s="350">
        <f t="shared" si="25"/>
        <v>288900</v>
      </c>
      <c r="K1756" s="401"/>
      <c r="L1756" s="82"/>
    </row>
    <row r="1757" spans="1:15" s="10" customFormat="1" ht="22.5" customHeight="1" thickBot="1" x14ac:dyDescent="0.3">
      <c r="A1757" s="407"/>
      <c r="B1757" s="543"/>
      <c r="C1757" s="408"/>
      <c r="D1757" s="408"/>
      <c r="E1757" s="409"/>
      <c r="F1757" s="410"/>
      <c r="G1757" s="411"/>
      <c r="H1757" s="412"/>
      <c r="I1757" s="576"/>
      <c r="J1757" s="577"/>
      <c r="K1757" s="413">
        <f>SUM(J1755:J1756)</f>
        <v>335400</v>
      </c>
      <c r="L1757" s="82"/>
    </row>
    <row r="1758" spans="1:15" ht="22.5" customHeight="1" x14ac:dyDescent="0.25">
      <c r="A1758" s="705" t="s">
        <v>83</v>
      </c>
      <c r="B1758" s="706"/>
      <c r="C1758" s="706"/>
      <c r="D1758" s="706"/>
      <c r="E1758" s="706"/>
      <c r="F1758" s="706"/>
      <c r="G1758" s="706"/>
      <c r="H1758" s="706"/>
      <c r="I1758" s="707"/>
      <c r="J1758" s="85">
        <f>SUM(J5:J1757)</f>
        <v>867516848.30799985</v>
      </c>
      <c r="K1758" s="400">
        <f>SUM(K1757,K1754,K1737,K1712,K1704,K1692,K1680,K1665,K1658,K1651,K1627,K1612,K1600,K1583,K1564,K1561,K1532,K1502,K1488,K1410,K1389,K1376,K1365,K1352,K1341,K1321,K1308,K1268,K1243,K1227,K1224,K1216,K1210,K1194,K1173,K1169,K1165,K1154,K1138,K1123,K1066,K1053,K1020,K1011,K996,K984,K974,K967,K961,K950,K937,K930,K927,K910,K893,K868,K853,K825,K815,K796,K791,K771,K763,K736,K705,K697,K681,K667,K655,K634,K619,K612,K593,K589,K578,K542,K478,K451,K408,K375,K339,K172,K128,K39)</f>
        <v>867421841.05799997</v>
      </c>
      <c r="L1758" s="141" t="s">
        <v>506</v>
      </c>
      <c r="M1758" s="67">
        <f>SUMIF(K5:K1757,"*Logistik Kediri*",J5:J1757)</f>
        <v>63832110</v>
      </c>
      <c r="N1758" s="67">
        <f>'[3]SEPT 23'!$AB$334</f>
        <v>63832110</v>
      </c>
      <c r="O1758" s="111">
        <f>M1758-N1758</f>
        <v>0</v>
      </c>
    </row>
    <row r="1759" spans="1:15" ht="22.5" customHeight="1" x14ac:dyDescent="0.25">
      <c r="A1759" s="708" t="s">
        <v>14</v>
      </c>
      <c r="B1759" s="709"/>
      <c r="C1759" s="709"/>
      <c r="D1759" s="709"/>
      <c r="E1759" s="709"/>
      <c r="F1759" s="709"/>
      <c r="G1759" s="709"/>
      <c r="H1759" s="709"/>
      <c r="I1759" s="710"/>
      <c r="J1759" s="34">
        <f>SUM(J5:J1665)</f>
        <v>840836131.30799985</v>
      </c>
      <c r="K1759" s="27">
        <f>SUM(K5:K1665)</f>
        <v>840741124.05799985</v>
      </c>
      <c r="L1759" s="649" t="s">
        <v>508</v>
      </c>
      <c r="M1759" s="67">
        <f>SUMIF(K5:K1757,"*Klaim Kediri*",J5:J1757)</f>
        <v>18942000</v>
      </c>
      <c r="N1759" s="67">
        <f>'[4]LAIN-LAIN'!$F$360</f>
        <v>18942000</v>
      </c>
      <c r="O1759" s="111">
        <f t="shared" ref="O1759:O1764" si="26">M1759-N1759</f>
        <v>0</v>
      </c>
    </row>
    <row r="1760" spans="1:15" ht="22.5" customHeight="1" x14ac:dyDescent="0.25">
      <c r="A1760" s="711" t="s">
        <v>15</v>
      </c>
      <c r="B1760" s="712"/>
      <c r="C1760" s="712"/>
      <c r="D1760" s="712"/>
      <c r="E1760" s="712"/>
      <c r="F1760" s="712"/>
      <c r="G1760" s="712"/>
      <c r="H1760" s="712"/>
      <c r="I1760" s="713"/>
      <c r="J1760" s="86">
        <f>SUM(J1666:J1754)</f>
        <v>26345317</v>
      </c>
      <c r="K1760" s="36">
        <f>SUM(K1666:K1754)</f>
        <v>26345317</v>
      </c>
      <c r="L1760" s="82" t="s">
        <v>504</v>
      </c>
      <c r="M1760" s="67">
        <f>SUMIF(K5:K1757,"*Logistik Babat*",J5:J1757)</f>
        <v>29398846</v>
      </c>
      <c r="N1760" s="67">
        <f>[5]Sheet6!$J$49</f>
        <v>29398846</v>
      </c>
      <c r="O1760" s="111">
        <f t="shared" si="26"/>
        <v>0</v>
      </c>
    </row>
    <row r="1761" spans="1:15" ht="22.5" customHeight="1" thickBot="1" x14ac:dyDescent="0.3">
      <c r="A1761" s="701" t="s">
        <v>74</v>
      </c>
      <c r="B1761" s="702"/>
      <c r="C1761" s="702"/>
      <c r="D1761" s="702"/>
      <c r="E1761" s="702"/>
      <c r="F1761" s="702"/>
      <c r="G1761" s="702"/>
      <c r="H1761" s="702"/>
      <c r="I1761" s="703"/>
      <c r="J1761" s="87">
        <f>SUM(J1755:J1757)</f>
        <v>335400</v>
      </c>
      <c r="K1761" s="37">
        <f>SUM(K1755:K1757)</f>
        <v>335400</v>
      </c>
      <c r="L1761" s="649" t="s">
        <v>509</v>
      </c>
      <c r="M1761" s="67">
        <f>SUMIF(K5:K1757,"*Klaim Babat*",J5:J1757)</f>
        <v>15233000</v>
      </c>
      <c r="N1761" s="67">
        <f>'[6]Biaya Div Trans'!$D$135</f>
        <v>15233000</v>
      </c>
      <c r="O1761" s="111">
        <f t="shared" si="26"/>
        <v>0</v>
      </c>
    </row>
    <row r="1762" spans="1:15" ht="22.5" customHeight="1" x14ac:dyDescent="0.25">
      <c r="J1762" s="88"/>
      <c r="K1762" s="7" t="e">
        <f>PENGGUNAAN!J1280</f>
        <v>#VALUE!</v>
      </c>
      <c r="L1762" s="649" t="s">
        <v>510</v>
      </c>
      <c r="M1762" s="67">
        <f>SUMIF(K5:K1757,"*Klaim Puntir*",J5:J1757)</f>
        <v>8256000</v>
      </c>
      <c r="N1762" s="67">
        <f>'[7]UJB MLG'!$D$75</f>
        <v>8256000</v>
      </c>
      <c r="O1762" s="111">
        <f t="shared" si="26"/>
        <v>0</v>
      </c>
    </row>
    <row r="1763" spans="1:15" ht="22.5" customHeight="1" x14ac:dyDescent="0.25">
      <c r="J1763" s="83" t="e">
        <f>PENGGUNAAN!J1280</f>
        <v>#VALUE!</v>
      </c>
      <c r="K1763" s="7" t="e">
        <f>K1758-K1762</f>
        <v>#VALUE!</v>
      </c>
      <c r="L1763" s="82" t="s">
        <v>511</v>
      </c>
      <c r="M1763" s="67">
        <f>SUMIF(K5:K1757,"BABAT*",J5:J1757)</f>
        <v>8142080</v>
      </c>
      <c r="N1763" s="67">
        <f>'[8]Lmg Sept 23'!$I$34</f>
        <v>8142080</v>
      </c>
      <c r="O1763" s="111">
        <f t="shared" si="26"/>
        <v>0</v>
      </c>
    </row>
    <row r="1764" spans="1:15" ht="22.5" customHeight="1" x14ac:dyDescent="0.25">
      <c r="J1764" s="83">
        <f>SUM(J1759:J1761)</f>
        <v>867516848.30799985</v>
      </c>
      <c r="K1764" s="7">
        <f>SUM(K1759:K1761)</f>
        <v>867421841.05799985</v>
      </c>
      <c r="L1764" s="82" t="s">
        <v>487</v>
      </c>
      <c r="M1764" s="67">
        <f>SUMIF(K5:K1757,"KEDIRI*",J5:J1757)</f>
        <v>17220650</v>
      </c>
      <c r="N1764" s="67">
        <f>'[8]Kdr Sept 23'!$I$35</f>
        <v>17220650</v>
      </c>
      <c r="O1764" s="111">
        <f t="shared" si="26"/>
        <v>0</v>
      </c>
    </row>
    <row r="1765" spans="1:15" ht="22.5" customHeight="1" x14ac:dyDescent="0.25">
      <c r="J1765" s="83" t="e">
        <f>J1764-K1762</f>
        <v>#VALUE!</v>
      </c>
      <c r="K1765" s="7" t="e">
        <f>K1762-K1764</f>
        <v>#VALUE!</v>
      </c>
      <c r="L1765" s="649" t="s">
        <v>2259</v>
      </c>
      <c r="M1765" s="67">
        <f>SUMIF(K8:K1760,"*Logistik Puntir*",J8:J1760)</f>
        <v>23549000</v>
      </c>
      <c r="N1765" s="67">
        <f>'[9]Sept 2023 (MLG)'!$J$59</f>
        <v>23549000</v>
      </c>
      <c r="O1765" s="111">
        <f t="shared" ref="O1765:O1766" si="27">M1765-N1765</f>
        <v>0</v>
      </c>
    </row>
    <row r="1766" spans="1:15" ht="22.5" customHeight="1" x14ac:dyDescent="0.25">
      <c r="L1766" s="649" t="s">
        <v>2287</v>
      </c>
      <c r="M1766" s="67">
        <f>SUMIF(K9:K1761,"*Klaim Crusher KDR*",J9:J1761)</f>
        <v>540000</v>
      </c>
      <c r="N1766" s="67">
        <f>'[10]DIV. TRANSPORT-MALANG'!$F$74</f>
        <v>540000</v>
      </c>
      <c r="O1766" s="111">
        <f t="shared" si="27"/>
        <v>0</v>
      </c>
    </row>
    <row r="1771" spans="1:15" ht="22.5" customHeight="1" x14ac:dyDescent="0.25">
      <c r="A1771" s="527"/>
      <c r="B1771" s="579">
        <v>45177</v>
      </c>
      <c r="C1771" s="531" t="s">
        <v>2232</v>
      </c>
      <c r="D1771" s="528"/>
      <c r="E1771" s="527">
        <v>1</v>
      </c>
      <c r="F1771" s="545" t="s">
        <v>87</v>
      </c>
      <c r="G1771" s="529" t="s">
        <v>2251</v>
      </c>
      <c r="H1771" s="533"/>
      <c r="I1771" s="572">
        <v>990000</v>
      </c>
      <c r="J1771" s="572">
        <f>I1771*E1771</f>
        <v>990000</v>
      </c>
      <c r="K1771" s="528" t="s">
        <v>2250</v>
      </c>
    </row>
    <row r="1772" spans="1:15" ht="22.5" customHeight="1" x14ac:dyDescent="0.25">
      <c r="A1772" s="527"/>
      <c r="B1772" s="579">
        <v>45177</v>
      </c>
      <c r="C1772" s="528" t="s">
        <v>2233</v>
      </c>
      <c r="D1772" s="532"/>
      <c r="E1772" s="527">
        <v>2</v>
      </c>
      <c r="F1772" s="545" t="s">
        <v>87</v>
      </c>
      <c r="G1772" s="529" t="s">
        <v>2251</v>
      </c>
      <c r="H1772" s="533"/>
      <c r="I1772" s="572">
        <v>1312000</v>
      </c>
      <c r="J1772" s="572">
        <f>I1772*E1772</f>
        <v>2624000</v>
      </c>
      <c r="K1772" s="528" t="s">
        <v>2250</v>
      </c>
    </row>
    <row r="1773" spans="1:15" ht="22.5" customHeight="1" x14ac:dyDescent="0.25">
      <c r="A1773" s="527"/>
      <c r="B1773" s="579">
        <v>45185</v>
      </c>
      <c r="C1773" s="531" t="s">
        <v>2239</v>
      </c>
      <c r="D1773" s="528"/>
      <c r="E1773" s="527">
        <v>1</v>
      </c>
      <c r="F1773" s="545" t="s">
        <v>157</v>
      </c>
      <c r="G1773" s="529" t="s">
        <v>18</v>
      </c>
      <c r="H1773" s="533"/>
      <c r="I1773" s="572"/>
      <c r="J1773" s="572">
        <f>I1773*E1773</f>
        <v>0</v>
      </c>
      <c r="K1773" s="528" t="s">
        <v>2250</v>
      </c>
    </row>
    <row r="1774" spans="1:15" ht="22.5" customHeight="1" x14ac:dyDescent="0.25">
      <c r="A1774" s="527"/>
      <c r="B1774" s="579">
        <v>45185</v>
      </c>
      <c r="C1774" s="528" t="s">
        <v>2240</v>
      </c>
      <c r="D1774" s="532"/>
      <c r="E1774" s="527">
        <v>1</v>
      </c>
      <c r="F1774" s="545" t="s">
        <v>43</v>
      </c>
      <c r="G1774" s="529" t="s">
        <v>18</v>
      </c>
      <c r="H1774" s="533"/>
      <c r="I1774" s="572"/>
      <c r="J1774" s="572">
        <f>I1774*E1774</f>
        <v>0</v>
      </c>
      <c r="K1774" s="528" t="s">
        <v>2250</v>
      </c>
    </row>
    <row r="1775" spans="1:15" ht="22.5" customHeight="1" x14ac:dyDescent="0.25">
      <c r="A1775" s="527"/>
      <c r="B1775" s="579">
        <v>45190</v>
      </c>
      <c r="C1775" s="528" t="s">
        <v>2244</v>
      </c>
      <c r="D1775" s="528"/>
      <c r="E1775" s="527">
        <v>2</v>
      </c>
      <c r="F1775" s="545" t="s">
        <v>42</v>
      </c>
      <c r="G1775" s="529" t="s">
        <v>2245</v>
      </c>
      <c r="H1775" s="533"/>
      <c r="I1775" s="572">
        <v>3000</v>
      </c>
      <c r="J1775" s="572">
        <f>I1775*E1775</f>
        <v>6000</v>
      </c>
      <c r="K1775" s="528" t="s">
        <v>2250</v>
      </c>
    </row>
  </sheetData>
  <autoFilter ref="A4:K1765"/>
  <sortState ref="B967:K972">
    <sortCondition ref="B967"/>
  </sortState>
  <mergeCells count="6">
    <mergeCell ref="A1761:I1761"/>
    <mergeCell ref="A1:K1"/>
    <mergeCell ref="A2:K2"/>
    <mergeCell ref="A1758:I1758"/>
    <mergeCell ref="A1759:I1759"/>
    <mergeCell ref="A1760:I1760"/>
  </mergeCells>
  <conditionalFormatting sqref="I77">
    <cfRule type="duplicateValues" dxfId="6" priority="4"/>
  </conditionalFormatting>
  <conditionalFormatting sqref="I986">
    <cfRule type="duplicateValues" dxfId="5" priority="3"/>
  </conditionalFormatting>
  <conditionalFormatting sqref="I990:I991">
    <cfRule type="duplicateValues" dxfId="4" priority="2"/>
  </conditionalFormatting>
  <pageMargins left="0.27559055118110237" right="0.27559055118110237" top="0.27559055118110237" bottom="1.5748031496062993" header="0.39370078740157483" footer="0.31496062992125984"/>
  <pageSetup paperSize="5" scale="72" fitToHeight="0" orientation="portrait" horizontalDpi="4294967293" verticalDpi="144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08"/>
  <sheetViews>
    <sheetView topLeftCell="A4" zoomScale="90" zoomScaleNormal="90" workbookViewId="0">
      <selection activeCell="H16" sqref="H16"/>
    </sheetView>
  </sheetViews>
  <sheetFormatPr defaultRowHeight="22.5" customHeight="1" x14ac:dyDescent="0.25"/>
  <cols>
    <col min="1" max="1" width="4.5703125" style="44" customWidth="1"/>
    <col min="2" max="2" width="13.140625" style="68" customWidth="1"/>
    <col min="3" max="3" width="14.7109375" style="44" customWidth="1"/>
    <col min="4" max="4" width="34" style="21" customWidth="1"/>
    <col min="5" max="5" width="16.5703125" style="21" customWidth="1"/>
    <col min="6" max="6" width="7.42578125" style="44" customWidth="1"/>
    <col min="7" max="7" width="4.7109375" style="44" customWidth="1"/>
    <col min="8" max="8" width="15.85546875" style="69" customWidth="1"/>
    <col min="9" max="9" width="17.42578125" style="70" customWidth="1"/>
    <col min="10" max="10" width="17" style="21" customWidth="1"/>
    <col min="11" max="11" width="19.5703125" style="72" customWidth="1"/>
    <col min="12" max="12" width="14.28515625" style="72" bestFit="1" customWidth="1"/>
    <col min="13" max="16384" width="9.140625" style="21"/>
  </cols>
  <sheetData>
    <row r="1" spans="1:12" ht="22.5" customHeight="1" x14ac:dyDescent="0.25">
      <c r="A1" s="718" t="s">
        <v>1720</v>
      </c>
      <c r="B1" s="718"/>
      <c r="C1" s="718"/>
      <c r="D1" s="718"/>
      <c r="E1" s="718"/>
      <c r="F1" s="718"/>
      <c r="G1" s="718"/>
      <c r="H1" s="718"/>
      <c r="I1" s="718"/>
    </row>
    <row r="3" spans="1:12" ht="31.5" x14ac:dyDescent="0.25">
      <c r="A3" s="278" t="s">
        <v>0</v>
      </c>
      <c r="B3" s="150" t="s">
        <v>1</v>
      </c>
      <c r="C3" s="278" t="s">
        <v>51</v>
      </c>
      <c r="D3" s="278" t="s">
        <v>13</v>
      </c>
      <c r="E3" s="278"/>
      <c r="F3" s="719" t="s">
        <v>9</v>
      </c>
      <c r="G3" s="719"/>
      <c r="H3" s="151" t="s">
        <v>10</v>
      </c>
      <c r="I3" s="151" t="s">
        <v>11</v>
      </c>
    </row>
    <row r="4" spans="1:12" ht="22.5" customHeight="1" x14ac:dyDescent="0.25">
      <c r="A4" s="720" t="s">
        <v>89</v>
      </c>
      <c r="B4" s="720"/>
      <c r="C4" s="720"/>
      <c r="D4" s="720"/>
      <c r="E4" s="279"/>
      <c r="F4" s="152"/>
      <c r="G4" s="152"/>
      <c r="H4" s="152"/>
      <c r="I4" s="153"/>
    </row>
    <row r="5" spans="1:12" s="10" customFormat="1" ht="22.5" customHeight="1" x14ac:dyDescent="0.25">
      <c r="A5" s="8">
        <v>1</v>
      </c>
      <c r="B5" s="147"/>
      <c r="C5" s="59"/>
      <c r="D5" s="58"/>
      <c r="E5" s="58"/>
      <c r="F5" s="100"/>
      <c r="G5" s="101"/>
      <c r="H5" s="79"/>
      <c r="I5" s="109"/>
      <c r="K5" s="67"/>
      <c r="L5" s="67"/>
    </row>
    <row r="6" spans="1:12" ht="22.5" customHeight="1" x14ac:dyDescent="0.25">
      <c r="A6" s="714" t="s">
        <v>90</v>
      </c>
      <c r="B6" s="714"/>
      <c r="C6" s="714"/>
      <c r="D6" s="714"/>
      <c r="E6" s="714"/>
      <c r="F6" s="714"/>
      <c r="G6" s="714"/>
      <c r="H6" s="714"/>
      <c r="I6" s="71">
        <f>SUM(H5:H5)</f>
        <v>0</v>
      </c>
    </row>
    <row r="7" spans="1:12" ht="22.5" customHeight="1" x14ac:dyDescent="0.25">
      <c r="A7" s="717" t="s">
        <v>516</v>
      </c>
      <c r="B7" s="717"/>
      <c r="C7" s="717"/>
      <c r="D7" s="717"/>
      <c r="E7" s="280"/>
      <c r="F7" s="19"/>
      <c r="G7" s="19"/>
      <c r="H7" s="19"/>
      <c r="I7" s="46"/>
    </row>
    <row r="8" spans="1:12" s="10" customFormat="1" ht="22.5" customHeight="1" x14ac:dyDescent="0.25">
      <c r="A8" s="8">
        <v>1</v>
      </c>
      <c r="B8" s="147">
        <v>45189</v>
      </c>
      <c r="C8" s="154" t="s">
        <v>1722</v>
      </c>
      <c r="D8" s="58" t="s">
        <v>1723</v>
      </c>
      <c r="E8" s="58"/>
      <c r="F8" s="100" t="s">
        <v>109</v>
      </c>
      <c r="G8" s="101" t="s">
        <v>451</v>
      </c>
      <c r="H8" s="79">
        <f>247500+50000+100000+120000+28000+100000</f>
        <v>645500</v>
      </c>
      <c r="I8" s="109"/>
      <c r="K8" s="67"/>
      <c r="L8" s="67"/>
    </row>
    <row r="9" spans="1:12" ht="22.5" customHeight="1" x14ac:dyDescent="0.25">
      <c r="A9" s="19">
        <v>2</v>
      </c>
      <c r="B9" s="9">
        <v>45198</v>
      </c>
      <c r="C9" s="195" t="s">
        <v>1724</v>
      </c>
      <c r="D9" s="62" t="s">
        <v>1725</v>
      </c>
      <c r="E9" s="58"/>
      <c r="F9" s="8">
        <v>1</v>
      </c>
      <c r="G9" s="101" t="s">
        <v>451</v>
      </c>
      <c r="H9" s="64">
        <f>485000+33000+25000+100000</f>
        <v>643000</v>
      </c>
      <c r="I9" s="60"/>
      <c r="J9" s="72"/>
    </row>
    <row r="10" spans="1:12" ht="22.5" customHeight="1" x14ac:dyDescent="0.25">
      <c r="A10" s="714" t="s">
        <v>518</v>
      </c>
      <c r="B10" s="714"/>
      <c r="C10" s="714"/>
      <c r="D10" s="714"/>
      <c r="E10" s="714"/>
      <c r="F10" s="714"/>
      <c r="G10" s="714"/>
      <c r="H10" s="714"/>
      <c r="I10" s="71">
        <f>SUM(H8:H9)</f>
        <v>1288500</v>
      </c>
      <c r="J10" s="155" t="e">
        <f>SUM(#REF!)</f>
        <v>#REF!</v>
      </c>
    </row>
    <row r="11" spans="1:12" ht="22.5" customHeight="1" x14ac:dyDescent="0.25">
      <c r="A11" s="717" t="s">
        <v>515</v>
      </c>
      <c r="B11" s="717"/>
      <c r="C11" s="717"/>
      <c r="D11" s="717"/>
      <c r="E11" s="280"/>
      <c r="F11" s="19"/>
      <c r="G11" s="19"/>
      <c r="H11" s="19"/>
      <c r="I11" s="46"/>
    </row>
    <row r="12" spans="1:12" ht="22.5" customHeight="1" x14ac:dyDescent="0.25">
      <c r="A12" s="724" t="s">
        <v>512</v>
      </c>
      <c r="B12" s="724"/>
      <c r="C12" s="724"/>
      <c r="D12" s="724"/>
      <c r="E12" s="724"/>
      <c r="F12" s="724"/>
      <c r="G12" s="724"/>
      <c r="H12" s="724"/>
      <c r="I12" s="167"/>
    </row>
    <row r="13" spans="1:12" s="10" customFormat="1" ht="22.5" customHeight="1" x14ac:dyDescent="0.25">
      <c r="A13" s="8">
        <v>1</v>
      </c>
      <c r="B13" s="9">
        <v>45170</v>
      </c>
      <c r="C13" s="59" t="s">
        <v>732</v>
      </c>
      <c r="D13" s="62" t="s">
        <v>465</v>
      </c>
      <c r="E13" s="263" t="s">
        <v>466</v>
      </c>
      <c r="F13" s="59">
        <v>1</v>
      </c>
      <c r="G13" s="59" t="s">
        <v>157</v>
      </c>
      <c r="H13" s="273">
        <v>740000</v>
      </c>
      <c r="I13" s="60" t="s">
        <v>32</v>
      </c>
      <c r="K13" s="105"/>
      <c r="L13" s="67"/>
    </row>
    <row r="14" spans="1:12" s="10" customFormat="1" ht="22.5" customHeight="1" x14ac:dyDescent="0.25">
      <c r="A14" s="12">
        <v>2</v>
      </c>
      <c r="B14" s="9">
        <v>45170</v>
      </c>
      <c r="C14" s="59" t="s">
        <v>732</v>
      </c>
      <c r="D14" s="58" t="s">
        <v>1412</v>
      </c>
      <c r="E14" s="63" t="s">
        <v>733</v>
      </c>
      <c r="F14" s="59">
        <v>1</v>
      </c>
      <c r="G14" s="59" t="s">
        <v>42</v>
      </c>
      <c r="H14" s="274">
        <v>1050000</v>
      </c>
      <c r="I14" s="60" t="s">
        <v>32</v>
      </c>
      <c r="K14" s="105"/>
      <c r="L14" s="67"/>
    </row>
    <row r="15" spans="1:12" s="10" customFormat="1" ht="22.5" customHeight="1" x14ac:dyDescent="0.25">
      <c r="A15" s="8">
        <v>3</v>
      </c>
      <c r="B15" s="9">
        <v>45170</v>
      </c>
      <c r="C15" s="59" t="s">
        <v>732</v>
      </c>
      <c r="D15" s="58" t="s">
        <v>1412</v>
      </c>
      <c r="E15" s="63" t="s">
        <v>734</v>
      </c>
      <c r="F15" s="59">
        <v>1</v>
      </c>
      <c r="G15" s="59" t="s">
        <v>42</v>
      </c>
      <c r="H15" s="274">
        <v>1050000</v>
      </c>
      <c r="I15" s="60" t="s">
        <v>32</v>
      </c>
      <c r="K15" s="105"/>
      <c r="L15" s="67"/>
    </row>
    <row r="16" spans="1:12" s="10" customFormat="1" ht="22.5" customHeight="1" x14ac:dyDescent="0.25">
      <c r="A16" s="12">
        <v>4</v>
      </c>
      <c r="B16" s="9">
        <v>45170</v>
      </c>
      <c r="C16" s="59" t="s">
        <v>732</v>
      </c>
      <c r="D16" s="58" t="s">
        <v>1412</v>
      </c>
      <c r="E16" s="63" t="s">
        <v>1761</v>
      </c>
      <c r="F16" s="100" t="s">
        <v>109</v>
      </c>
      <c r="G16" s="59" t="s">
        <v>42</v>
      </c>
      <c r="H16" s="274">
        <v>0</v>
      </c>
      <c r="I16" s="60" t="s">
        <v>32</v>
      </c>
      <c r="K16" s="105"/>
      <c r="L16" s="67"/>
    </row>
    <row r="17" spans="1:12" s="10" customFormat="1" ht="22.5" customHeight="1" x14ac:dyDescent="0.25">
      <c r="A17" s="8">
        <v>5</v>
      </c>
      <c r="B17" s="9">
        <v>45170</v>
      </c>
      <c r="C17" s="8" t="s">
        <v>732</v>
      </c>
      <c r="D17" s="61" t="s">
        <v>1412</v>
      </c>
      <c r="E17" s="200" t="s">
        <v>735</v>
      </c>
      <c r="F17" s="8">
        <v>1</v>
      </c>
      <c r="G17" s="8" t="s">
        <v>42</v>
      </c>
      <c r="H17" s="288">
        <v>0</v>
      </c>
      <c r="I17" s="194" t="s">
        <v>32</v>
      </c>
      <c r="K17" s="105"/>
      <c r="L17" s="67"/>
    </row>
    <row r="18" spans="1:12" s="10" customFormat="1" ht="22.5" customHeight="1" x14ac:dyDescent="0.25">
      <c r="A18" s="12">
        <v>6</v>
      </c>
      <c r="B18" s="9">
        <v>45170</v>
      </c>
      <c r="C18" s="8" t="s">
        <v>732</v>
      </c>
      <c r="D18" s="61" t="s">
        <v>736</v>
      </c>
      <c r="E18" s="210" t="s">
        <v>737</v>
      </c>
      <c r="F18" s="8">
        <v>7</v>
      </c>
      <c r="G18" s="226" t="s">
        <v>42</v>
      </c>
      <c r="H18" s="288">
        <v>0</v>
      </c>
      <c r="I18" s="194" t="s">
        <v>32</v>
      </c>
      <c r="K18" s="105"/>
      <c r="L18" s="67"/>
    </row>
    <row r="19" spans="1:12" s="10" customFormat="1" ht="22.5" customHeight="1" x14ac:dyDescent="0.25">
      <c r="A19" s="8">
        <v>7</v>
      </c>
      <c r="B19" s="9">
        <v>45170</v>
      </c>
      <c r="C19" s="8" t="s">
        <v>732</v>
      </c>
      <c r="D19" s="61" t="s">
        <v>738</v>
      </c>
      <c r="E19" s="210" t="s">
        <v>737</v>
      </c>
      <c r="F19" s="8">
        <v>2</v>
      </c>
      <c r="G19" s="226" t="s">
        <v>42</v>
      </c>
      <c r="H19" s="288">
        <v>0</v>
      </c>
      <c r="I19" s="194" t="s">
        <v>32</v>
      </c>
      <c r="K19" s="105"/>
      <c r="L19" s="67"/>
    </row>
    <row r="20" spans="1:12" s="10" customFormat="1" ht="22.5" customHeight="1" x14ac:dyDescent="0.25">
      <c r="A20" s="12">
        <v>8</v>
      </c>
      <c r="B20" s="9">
        <v>45170</v>
      </c>
      <c r="C20" s="8" t="s">
        <v>732</v>
      </c>
      <c r="D20" s="196" t="s">
        <v>739</v>
      </c>
      <c r="E20" s="210" t="s">
        <v>737</v>
      </c>
      <c r="F20" s="8">
        <v>5</v>
      </c>
      <c r="G20" s="226" t="s">
        <v>42</v>
      </c>
      <c r="H20" s="288">
        <v>0</v>
      </c>
      <c r="I20" s="194" t="s">
        <v>32</v>
      </c>
      <c r="K20" s="105"/>
      <c r="L20" s="67"/>
    </row>
    <row r="21" spans="1:12" s="10" customFormat="1" ht="22.5" customHeight="1" x14ac:dyDescent="0.25">
      <c r="A21" s="8">
        <v>9</v>
      </c>
      <c r="B21" s="9">
        <v>45174</v>
      </c>
      <c r="C21" s="59" t="s">
        <v>928</v>
      </c>
      <c r="D21" s="57" t="s">
        <v>81</v>
      </c>
      <c r="E21" s="58" t="s">
        <v>72</v>
      </c>
      <c r="F21" s="100" t="s">
        <v>109</v>
      </c>
      <c r="G21" s="101" t="s">
        <v>61</v>
      </c>
      <c r="H21" s="274">
        <v>6350000</v>
      </c>
      <c r="I21" s="60" t="s">
        <v>32</v>
      </c>
      <c r="K21" s="105"/>
      <c r="L21" s="67"/>
    </row>
    <row r="22" spans="1:12" s="10" customFormat="1" ht="22.5" customHeight="1" x14ac:dyDescent="0.25">
      <c r="A22" s="12">
        <v>10</v>
      </c>
      <c r="B22" s="9">
        <v>45174</v>
      </c>
      <c r="C22" s="59" t="s">
        <v>928</v>
      </c>
      <c r="D22" s="57" t="s">
        <v>81</v>
      </c>
      <c r="E22" s="89" t="s">
        <v>72</v>
      </c>
      <c r="F22" s="59">
        <v>10</v>
      </c>
      <c r="G22" s="59" t="s">
        <v>41</v>
      </c>
      <c r="H22" s="274">
        <v>310000</v>
      </c>
      <c r="I22" s="60" t="s">
        <v>32</v>
      </c>
      <c r="K22" s="105"/>
      <c r="L22" s="67"/>
    </row>
    <row r="23" spans="1:12" s="10" customFormat="1" ht="22.5" customHeight="1" x14ac:dyDescent="0.25">
      <c r="A23" s="8">
        <v>11</v>
      </c>
      <c r="B23" s="9">
        <v>45175</v>
      </c>
      <c r="C23" s="59" t="s">
        <v>968</v>
      </c>
      <c r="D23" s="57" t="s">
        <v>967</v>
      </c>
      <c r="E23" s="58" t="s">
        <v>553</v>
      </c>
      <c r="F23" s="59">
        <v>1</v>
      </c>
      <c r="G23" s="142" t="s">
        <v>42</v>
      </c>
      <c r="H23" s="274">
        <v>675000</v>
      </c>
      <c r="I23" s="60" t="s">
        <v>94</v>
      </c>
      <c r="K23" s="105"/>
      <c r="L23" s="67"/>
    </row>
    <row r="24" spans="1:12" s="10" customFormat="1" ht="22.5" customHeight="1" x14ac:dyDescent="0.25">
      <c r="A24" s="12">
        <v>12</v>
      </c>
      <c r="B24" s="9">
        <v>45175</v>
      </c>
      <c r="C24" s="59" t="s">
        <v>968</v>
      </c>
      <c r="D24" s="58" t="s">
        <v>969</v>
      </c>
      <c r="E24" s="58" t="s">
        <v>970</v>
      </c>
      <c r="F24" s="59">
        <v>1</v>
      </c>
      <c r="G24" s="142" t="s">
        <v>39</v>
      </c>
      <c r="H24" s="274">
        <v>407500</v>
      </c>
      <c r="I24" s="60" t="s">
        <v>94</v>
      </c>
      <c r="K24" s="105"/>
      <c r="L24" s="67"/>
    </row>
    <row r="25" spans="1:12" s="10" customFormat="1" ht="22.5" customHeight="1" x14ac:dyDescent="0.25">
      <c r="A25" s="8">
        <v>13</v>
      </c>
      <c r="B25" s="9">
        <v>45175</v>
      </c>
      <c r="C25" s="59" t="s">
        <v>968</v>
      </c>
      <c r="D25" s="58" t="s">
        <v>971</v>
      </c>
      <c r="E25" s="58" t="s">
        <v>970</v>
      </c>
      <c r="F25" s="59">
        <v>1</v>
      </c>
      <c r="G25" s="142" t="s">
        <v>42</v>
      </c>
      <c r="H25" s="273">
        <v>159500</v>
      </c>
      <c r="I25" s="60" t="s">
        <v>94</v>
      </c>
      <c r="K25" s="105"/>
      <c r="L25" s="67"/>
    </row>
    <row r="26" spans="1:12" s="10" customFormat="1" ht="22.5" customHeight="1" x14ac:dyDescent="0.25">
      <c r="A26" s="12">
        <v>14</v>
      </c>
      <c r="B26" s="9">
        <v>45175</v>
      </c>
      <c r="C26" s="59" t="s">
        <v>968</v>
      </c>
      <c r="D26" s="57" t="s">
        <v>972</v>
      </c>
      <c r="E26" s="58" t="s">
        <v>973</v>
      </c>
      <c r="F26" s="59">
        <v>1</v>
      </c>
      <c r="G26" s="59" t="s">
        <v>42</v>
      </c>
      <c r="H26" s="274">
        <v>118000</v>
      </c>
      <c r="I26" s="60" t="s">
        <v>94</v>
      </c>
      <c r="K26" s="105"/>
      <c r="L26" s="67"/>
    </row>
    <row r="27" spans="1:12" s="10" customFormat="1" ht="22.5" customHeight="1" x14ac:dyDescent="0.25">
      <c r="A27" s="8">
        <v>15</v>
      </c>
      <c r="B27" s="9">
        <v>45176</v>
      </c>
      <c r="C27" s="59" t="s">
        <v>1783</v>
      </c>
      <c r="D27" s="58" t="s">
        <v>1707</v>
      </c>
      <c r="E27" s="63" t="s">
        <v>1003</v>
      </c>
      <c r="F27" s="59">
        <v>1</v>
      </c>
      <c r="G27" s="142" t="s">
        <v>42</v>
      </c>
      <c r="H27" s="274">
        <v>1650000</v>
      </c>
      <c r="I27" s="60" t="s">
        <v>32</v>
      </c>
      <c r="K27" s="105"/>
      <c r="L27" s="67"/>
    </row>
    <row r="28" spans="1:12" s="10" customFormat="1" ht="22.5" customHeight="1" x14ac:dyDescent="0.25">
      <c r="A28" s="12">
        <v>16</v>
      </c>
      <c r="B28" s="9">
        <v>45176</v>
      </c>
      <c r="C28" s="59" t="s">
        <v>1783</v>
      </c>
      <c r="D28" s="58" t="s">
        <v>1707</v>
      </c>
      <c r="E28" s="63" t="s">
        <v>1004</v>
      </c>
      <c r="F28" s="59">
        <v>1</v>
      </c>
      <c r="G28" s="142" t="s">
        <v>39</v>
      </c>
      <c r="H28" s="274">
        <v>1650000</v>
      </c>
      <c r="I28" s="60" t="s">
        <v>32</v>
      </c>
      <c r="K28" s="105"/>
      <c r="L28" s="67"/>
    </row>
    <row r="29" spans="1:12" s="10" customFormat="1" ht="22.5" customHeight="1" x14ac:dyDescent="0.25">
      <c r="A29" s="8">
        <v>17</v>
      </c>
      <c r="B29" s="9">
        <v>45176</v>
      </c>
      <c r="C29" s="59" t="s">
        <v>1783</v>
      </c>
      <c r="D29" s="58" t="s">
        <v>1707</v>
      </c>
      <c r="E29" s="63" t="s">
        <v>1005</v>
      </c>
      <c r="F29" s="59">
        <v>1</v>
      </c>
      <c r="G29" s="142" t="s">
        <v>42</v>
      </c>
      <c r="H29" s="273">
        <v>1650000</v>
      </c>
      <c r="I29" s="60" t="s">
        <v>32</v>
      </c>
      <c r="K29" s="105"/>
      <c r="L29" s="67"/>
    </row>
    <row r="30" spans="1:12" s="10" customFormat="1" ht="22.5" customHeight="1" x14ac:dyDescent="0.25">
      <c r="A30" s="12">
        <v>18</v>
      </c>
      <c r="B30" s="9">
        <v>45176</v>
      </c>
      <c r="C30" s="59" t="s">
        <v>1783</v>
      </c>
      <c r="D30" s="58" t="s">
        <v>1707</v>
      </c>
      <c r="E30" s="63" t="s">
        <v>1006</v>
      </c>
      <c r="F30" s="59">
        <v>1</v>
      </c>
      <c r="G30" s="59" t="s">
        <v>42</v>
      </c>
      <c r="H30" s="274">
        <v>1650000</v>
      </c>
      <c r="I30" s="60" t="s">
        <v>32</v>
      </c>
      <c r="K30" s="105"/>
      <c r="L30" s="67"/>
    </row>
    <row r="31" spans="1:12" s="10" customFormat="1" ht="22.5" customHeight="1" x14ac:dyDescent="0.25">
      <c r="A31" s="8">
        <v>19</v>
      </c>
      <c r="B31" s="9">
        <v>45176</v>
      </c>
      <c r="C31" s="59" t="s">
        <v>1783</v>
      </c>
      <c r="D31" s="58" t="s">
        <v>1007</v>
      </c>
      <c r="E31" s="58" t="s">
        <v>535</v>
      </c>
      <c r="F31" s="59">
        <v>4</v>
      </c>
      <c r="G31" s="142" t="s">
        <v>39</v>
      </c>
      <c r="H31" s="289">
        <v>90000</v>
      </c>
      <c r="I31" s="60" t="s">
        <v>32</v>
      </c>
      <c r="K31" s="105"/>
      <c r="L31" s="67"/>
    </row>
    <row r="32" spans="1:12" s="10" customFormat="1" ht="22.5" customHeight="1" x14ac:dyDescent="0.25">
      <c r="A32" s="12">
        <v>20</v>
      </c>
      <c r="B32" s="9">
        <v>45176</v>
      </c>
      <c r="C32" s="59" t="s">
        <v>1783</v>
      </c>
      <c r="D32" s="58" t="s">
        <v>681</v>
      </c>
      <c r="E32" s="58" t="s">
        <v>95</v>
      </c>
      <c r="F32" s="59">
        <v>2</v>
      </c>
      <c r="G32" s="59" t="s">
        <v>42</v>
      </c>
      <c r="H32" s="274">
        <v>390000</v>
      </c>
      <c r="I32" s="60" t="s">
        <v>32</v>
      </c>
      <c r="K32" s="105"/>
      <c r="L32" s="67"/>
    </row>
    <row r="33" spans="1:12" s="10" customFormat="1" ht="22.5" customHeight="1" x14ac:dyDescent="0.25">
      <c r="A33" s="8">
        <v>21</v>
      </c>
      <c r="B33" s="9">
        <v>45176</v>
      </c>
      <c r="C33" s="59" t="s">
        <v>1783</v>
      </c>
      <c r="D33" s="58" t="s">
        <v>541</v>
      </c>
      <c r="E33" s="58" t="s">
        <v>113</v>
      </c>
      <c r="F33" s="59">
        <v>1</v>
      </c>
      <c r="G33" s="59" t="s">
        <v>42</v>
      </c>
      <c r="H33" s="274">
        <v>241500</v>
      </c>
      <c r="I33" s="60" t="s">
        <v>32</v>
      </c>
      <c r="K33" s="105"/>
      <c r="L33" s="67"/>
    </row>
    <row r="34" spans="1:12" s="10" customFormat="1" ht="22.5" customHeight="1" x14ac:dyDescent="0.25">
      <c r="A34" s="12">
        <v>22</v>
      </c>
      <c r="B34" s="9">
        <v>45178</v>
      </c>
      <c r="C34" s="59" t="s">
        <v>1042</v>
      </c>
      <c r="D34" s="58" t="s">
        <v>1707</v>
      </c>
      <c r="E34" s="63" t="s">
        <v>1041</v>
      </c>
      <c r="F34" s="59">
        <v>1</v>
      </c>
      <c r="G34" s="142" t="s">
        <v>42</v>
      </c>
      <c r="H34" s="274">
        <v>1650000</v>
      </c>
      <c r="I34" s="60" t="s">
        <v>32</v>
      </c>
      <c r="K34" s="105"/>
      <c r="L34" s="67"/>
    </row>
    <row r="35" spans="1:12" s="10" customFormat="1" ht="22.5" customHeight="1" x14ac:dyDescent="0.25">
      <c r="A35" s="8">
        <v>23</v>
      </c>
      <c r="B35" s="9">
        <v>45178</v>
      </c>
      <c r="C35" s="59" t="s">
        <v>1042</v>
      </c>
      <c r="D35" s="58" t="s">
        <v>1707</v>
      </c>
      <c r="E35" s="63" t="s">
        <v>1043</v>
      </c>
      <c r="F35" s="59">
        <v>1</v>
      </c>
      <c r="G35" s="59" t="s">
        <v>42</v>
      </c>
      <c r="H35" s="274">
        <v>1650000</v>
      </c>
      <c r="I35" s="60" t="s">
        <v>32</v>
      </c>
      <c r="K35" s="105"/>
      <c r="L35" s="67"/>
    </row>
    <row r="36" spans="1:12" s="10" customFormat="1" ht="22.5" customHeight="1" x14ac:dyDescent="0.25">
      <c r="A36" s="12">
        <v>24</v>
      </c>
      <c r="B36" s="9">
        <v>45178</v>
      </c>
      <c r="C36" s="59" t="s">
        <v>1042</v>
      </c>
      <c r="D36" s="57" t="s">
        <v>1708</v>
      </c>
      <c r="E36" s="63" t="s">
        <v>1045</v>
      </c>
      <c r="F36" s="100" t="s">
        <v>109</v>
      </c>
      <c r="G36" s="142" t="s">
        <v>42</v>
      </c>
      <c r="H36" s="290">
        <v>1050000</v>
      </c>
      <c r="I36" s="60" t="s">
        <v>32</v>
      </c>
      <c r="K36" s="105"/>
      <c r="L36" s="67"/>
    </row>
    <row r="37" spans="1:12" s="10" customFormat="1" ht="22.5" customHeight="1" x14ac:dyDescent="0.25">
      <c r="A37" s="8">
        <v>25</v>
      </c>
      <c r="B37" s="9">
        <v>45178</v>
      </c>
      <c r="C37" s="59" t="s">
        <v>1042</v>
      </c>
      <c r="D37" s="58" t="s">
        <v>23</v>
      </c>
      <c r="E37" s="58" t="s">
        <v>24</v>
      </c>
      <c r="F37" s="59">
        <v>1</v>
      </c>
      <c r="G37" s="142" t="s">
        <v>47</v>
      </c>
      <c r="H37" s="274">
        <v>75000</v>
      </c>
      <c r="I37" s="60" t="s">
        <v>32</v>
      </c>
      <c r="K37" s="105"/>
      <c r="L37" s="67"/>
    </row>
    <row r="38" spans="1:12" s="10" customFormat="1" ht="22.5" customHeight="1" x14ac:dyDescent="0.25">
      <c r="A38" s="12">
        <v>26</v>
      </c>
      <c r="B38" s="9">
        <v>45178</v>
      </c>
      <c r="C38" s="59" t="s">
        <v>1042</v>
      </c>
      <c r="D38" s="58" t="s">
        <v>1707</v>
      </c>
      <c r="E38" s="63" t="s">
        <v>1047</v>
      </c>
      <c r="F38" s="59">
        <v>1</v>
      </c>
      <c r="G38" s="142" t="s">
        <v>39</v>
      </c>
      <c r="H38" s="274">
        <v>1650000</v>
      </c>
      <c r="I38" s="60" t="s">
        <v>32</v>
      </c>
      <c r="K38" s="105"/>
      <c r="L38" s="67"/>
    </row>
    <row r="39" spans="1:12" s="10" customFormat="1" ht="22.5" customHeight="1" x14ac:dyDescent="0.25">
      <c r="A39" s="8">
        <v>27</v>
      </c>
      <c r="B39" s="9">
        <v>45178</v>
      </c>
      <c r="C39" s="59" t="s">
        <v>1042</v>
      </c>
      <c r="D39" s="58" t="s">
        <v>1707</v>
      </c>
      <c r="E39" s="63" t="s">
        <v>1048</v>
      </c>
      <c r="F39" s="59">
        <v>1</v>
      </c>
      <c r="G39" s="59" t="s">
        <v>42</v>
      </c>
      <c r="H39" s="274">
        <v>1650000</v>
      </c>
      <c r="I39" s="60" t="s">
        <v>32</v>
      </c>
      <c r="K39" s="105"/>
      <c r="L39" s="67"/>
    </row>
    <row r="40" spans="1:12" s="10" customFormat="1" ht="22.5" customHeight="1" x14ac:dyDescent="0.25">
      <c r="A40" s="12">
        <v>28</v>
      </c>
      <c r="B40" s="9">
        <v>45178</v>
      </c>
      <c r="C40" s="59" t="s">
        <v>1042</v>
      </c>
      <c r="D40" s="57" t="s">
        <v>1708</v>
      </c>
      <c r="E40" s="63" t="s">
        <v>1049</v>
      </c>
      <c r="F40" s="59">
        <v>1</v>
      </c>
      <c r="G40" s="142" t="s">
        <v>42</v>
      </c>
      <c r="H40" s="290">
        <v>1050000</v>
      </c>
      <c r="I40" s="60" t="s">
        <v>32</v>
      </c>
      <c r="K40" s="105"/>
      <c r="L40" s="67"/>
    </row>
    <row r="41" spans="1:12" s="10" customFormat="1" ht="22.5" customHeight="1" x14ac:dyDescent="0.25">
      <c r="A41" s="8">
        <v>29</v>
      </c>
      <c r="B41" s="9">
        <v>45178</v>
      </c>
      <c r="C41" s="59" t="s">
        <v>1042</v>
      </c>
      <c r="D41" s="57" t="s">
        <v>1708</v>
      </c>
      <c r="E41" s="63" t="s">
        <v>1050</v>
      </c>
      <c r="F41" s="59">
        <v>1</v>
      </c>
      <c r="G41" s="142" t="s">
        <v>42</v>
      </c>
      <c r="H41" s="290">
        <v>1050000</v>
      </c>
      <c r="I41" s="60" t="s">
        <v>32</v>
      </c>
      <c r="K41" s="105"/>
      <c r="L41" s="67"/>
    </row>
    <row r="42" spans="1:12" s="10" customFormat="1" ht="22.5" customHeight="1" x14ac:dyDescent="0.25">
      <c r="A42" s="12">
        <v>30</v>
      </c>
      <c r="B42" s="9">
        <v>45178</v>
      </c>
      <c r="C42" s="59" t="s">
        <v>1042</v>
      </c>
      <c r="D42" s="57" t="s">
        <v>1708</v>
      </c>
      <c r="E42" s="63" t="s">
        <v>1051</v>
      </c>
      <c r="F42" s="59">
        <v>1</v>
      </c>
      <c r="G42" s="59" t="s">
        <v>42</v>
      </c>
      <c r="H42" s="290">
        <v>1050000</v>
      </c>
      <c r="I42" s="60" t="s">
        <v>32</v>
      </c>
      <c r="K42" s="105"/>
      <c r="L42" s="67"/>
    </row>
    <row r="43" spans="1:12" s="10" customFormat="1" ht="22.5" customHeight="1" x14ac:dyDescent="0.25">
      <c r="A43" s="8">
        <v>31</v>
      </c>
      <c r="B43" s="9">
        <v>45178</v>
      </c>
      <c r="C43" s="59" t="s">
        <v>1052</v>
      </c>
      <c r="D43" s="58" t="s">
        <v>1709</v>
      </c>
      <c r="E43" s="58" t="s">
        <v>466</v>
      </c>
      <c r="F43" s="59">
        <v>1</v>
      </c>
      <c r="G43" s="142" t="s">
        <v>646</v>
      </c>
      <c r="H43" s="274">
        <v>1500000</v>
      </c>
      <c r="I43" s="60" t="s">
        <v>32</v>
      </c>
      <c r="K43" s="105"/>
      <c r="L43" s="67"/>
    </row>
    <row r="44" spans="1:12" s="10" customFormat="1" ht="22.5" customHeight="1" x14ac:dyDescent="0.25">
      <c r="A44" s="12">
        <v>32</v>
      </c>
      <c r="B44" s="9">
        <v>45178</v>
      </c>
      <c r="C44" s="59" t="s">
        <v>1052</v>
      </c>
      <c r="D44" s="58" t="s">
        <v>102</v>
      </c>
      <c r="E44" s="58" t="s">
        <v>103</v>
      </c>
      <c r="F44" s="59">
        <v>25</v>
      </c>
      <c r="G44" s="174" t="s">
        <v>41</v>
      </c>
      <c r="H44" s="274">
        <v>820000</v>
      </c>
      <c r="I44" s="60" t="s">
        <v>32</v>
      </c>
      <c r="K44" s="105"/>
      <c r="L44" s="67"/>
    </row>
    <row r="45" spans="1:12" s="10" customFormat="1" ht="22.5" customHeight="1" x14ac:dyDescent="0.25">
      <c r="A45" s="8">
        <v>33</v>
      </c>
      <c r="B45" s="9">
        <v>45183</v>
      </c>
      <c r="C45" s="59" t="s">
        <v>1209</v>
      </c>
      <c r="D45" s="57" t="s">
        <v>64</v>
      </c>
      <c r="E45" s="58" t="s">
        <v>152</v>
      </c>
      <c r="F45" s="59">
        <v>20</v>
      </c>
      <c r="G45" s="142" t="s">
        <v>41</v>
      </c>
      <c r="H45" s="274">
        <v>760000</v>
      </c>
      <c r="I45" s="60" t="s">
        <v>32</v>
      </c>
      <c r="K45" s="105"/>
      <c r="L45" s="67"/>
    </row>
    <row r="46" spans="1:12" s="10" customFormat="1" ht="22.5" customHeight="1" x14ac:dyDescent="0.25">
      <c r="A46" s="12">
        <v>34</v>
      </c>
      <c r="B46" s="9">
        <v>45185</v>
      </c>
      <c r="C46" s="59" t="s">
        <v>1282</v>
      </c>
      <c r="D46" s="57" t="s">
        <v>1286</v>
      </c>
      <c r="E46" s="89" t="s">
        <v>77</v>
      </c>
      <c r="F46" s="59">
        <v>10</v>
      </c>
      <c r="G46" s="59" t="s">
        <v>45</v>
      </c>
      <c r="H46" s="274">
        <v>200000</v>
      </c>
      <c r="I46" s="60" t="s">
        <v>641</v>
      </c>
      <c r="K46" s="105"/>
      <c r="L46" s="67"/>
    </row>
    <row r="47" spans="1:12" s="10" customFormat="1" ht="22.5" customHeight="1" x14ac:dyDescent="0.25">
      <c r="A47" s="8">
        <v>35</v>
      </c>
      <c r="B47" s="9">
        <v>45185</v>
      </c>
      <c r="C47" s="59" t="s">
        <v>1282</v>
      </c>
      <c r="D47" s="58" t="s">
        <v>23</v>
      </c>
      <c r="E47" s="58" t="s">
        <v>24</v>
      </c>
      <c r="F47" s="59">
        <v>1</v>
      </c>
      <c r="G47" s="59" t="s">
        <v>47</v>
      </c>
      <c r="H47" s="274">
        <v>75000</v>
      </c>
      <c r="I47" s="60" t="s">
        <v>1287</v>
      </c>
      <c r="K47" s="105"/>
      <c r="L47" s="67"/>
    </row>
    <row r="48" spans="1:12" s="10" customFormat="1" ht="22.5" customHeight="1" x14ac:dyDescent="0.25">
      <c r="A48" s="12">
        <v>36</v>
      </c>
      <c r="B48" s="9">
        <v>45189</v>
      </c>
      <c r="C48" s="59" t="s">
        <v>1403</v>
      </c>
      <c r="D48" s="58" t="s">
        <v>1214</v>
      </c>
      <c r="E48" s="58" t="s">
        <v>1076</v>
      </c>
      <c r="F48" s="59">
        <v>6</v>
      </c>
      <c r="G48" s="59" t="s">
        <v>42</v>
      </c>
      <c r="H48" s="274">
        <v>30000</v>
      </c>
      <c r="I48" s="60" t="s">
        <v>94</v>
      </c>
      <c r="K48" s="105"/>
      <c r="L48" s="67"/>
    </row>
    <row r="49" spans="1:12" s="10" customFormat="1" ht="22.5" customHeight="1" x14ac:dyDescent="0.25">
      <c r="A49" s="8">
        <v>37</v>
      </c>
      <c r="B49" s="9">
        <v>45189</v>
      </c>
      <c r="C49" s="59" t="s">
        <v>1403</v>
      </c>
      <c r="D49" s="58" t="s">
        <v>1406</v>
      </c>
      <c r="E49" s="58" t="s">
        <v>88</v>
      </c>
      <c r="F49" s="59">
        <v>9</v>
      </c>
      <c r="G49" s="142" t="s">
        <v>42</v>
      </c>
      <c r="H49" s="274">
        <v>22500</v>
      </c>
      <c r="I49" s="60" t="s">
        <v>94</v>
      </c>
      <c r="K49" s="105"/>
      <c r="L49" s="67"/>
    </row>
    <row r="50" spans="1:12" s="10" customFormat="1" ht="22.5" customHeight="1" x14ac:dyDescent="0.25">
      <c r="A50" s="12">
        <v>38</v>
      </c>
      <c r="B50" s="9">
        <v>45189</v>
      </c>
      <c r="C50" s="59" t="s">
        <v>1414</v>
      </c>
      <c r="D50" s="58" t="s">
        <v>1412</v>
      </c>
      <c r="E50" s="63" t="s">
        <v>1413</v>
      </c>
      <c r="F50" s="101" t="s">
        <v>109</v>
      </c>
      <c r="G50" s="264" t="s">
        <v>42</v>
      </c>
      <c r="H50" s="291">
        <v>1050000</v>
      </c>
      <c r="I50" s="60" t="s">
        <v>94</v>
      </c>
      <c r="K50" s="105"/>
      <c r="L50" s="67"/>
    </row>
    <row r="51" spans="1:12" s="10" customFormat="1" ht="22.5" customHeight="1" x14ac:dyDescent="0.25">
      <c r="A51" s="8">
        <v>39</v>
      </c>
      <c r="B51" s="9">
        <v>45189</v>
      </c>
      <c r="C51" s="59" t="s">
        <v>1414</v>
      </c>
      <c r="D51" s="58" t="s">
        <v>1412</v>
      </c>
      <c r="E51" s="63" t="s">
        <v>1415</v>
      </c>
      <c r="F51" s="59">
        <v>1</v>
      </c>
      <c r="G51" s="264" t="s">
        <v>42</v>
      </c>
      <c r="H51" s="291">
        <v>1050000</v>
      </c>
      <c r="I51" s="60" t="s">
        <v>94</v>
      </c>
      <c r="K51" s="105"/>
      <c r="L51" s="67"/>
    </row>
    <row r="52" spans="1:12" s="10" customFormat="1" ht="22.5" customHeight="1" x14ac:dyDescent="0.25">
      <c r="A52" s="12">
        <v>40</v>
      </c>
      <c r="B52" s="9">
        <v>45189</v>
      </c>
      <c r="C52" s="59" t="s">
        <v>1414</v>
      </c>
      <c r="D52" s="58" t="s">
        <v>1412</v>
      </c>
      <c r="E52" s="63" t="s">
        <v>1416</v>
      </c>
      <c r="F52" s="59">
        <v>1</v>
      </c>
      <c r="G52" s="264" t="s">
        <v>42</v>
      </c>
      <c r="H52" s="291">
        <v>1050000</v>
      </c>
      <c r="I52" s="60" t="s">
        <v>94</v>
      </c>
      <c r="K52" s="105"/>
      <c r="L52" s="67"/>
    </row>
    <row r="53" spans="1:12" s="10" customFormat="1" ht="22.5" customHeight="1" x14ac:dyDescent="0.25">
      <c r="A53" s="8">
        <v>41</v>
      </c>
      <c r="B53" s="9">
        <v>45189</v>
      </c>
      <c r="C53" s="59" t="s">
        <v>1414</v>
      </c>
      <c r="D53" s="58" t="s">
        <v>1412</v>
      </c>
      <c r="E53" s="63" t="s">
        <v>1417</v>
      </c>
      <c r="F53" s="59">
        <v>1</v>
      </c>
      <c r="G53" s="59" t="s">
        <v>42</v>
      </c>
      <c r="H53" s="291">
        <v>1050000</v>
      </c>
      <c r="I53" s="60" t="s">
        <v>94</v>
      </c>
      <c r="K53" s="105"/>
      <c r="L53" s="67"/>
    </row>
    <row r="54" spans="1:12" s="10" customFormat="1" ht="22.5" customHeight="1" x14ac:dyDescent="0.25">
      <c r="A54" s="12">
        <v>42</v>
      </c>
      <c r="B54" s="9">
        <v>45189</v>
      </c>
      <c r="C54" s="59" t="s">
        <v>1414</v>
      </c>
      <c r="D54" s="58" t="s">
        <v>1412</v>
      </c>
      <c r="E54" s="63" t="s">
        <v>1418</v>
      </c>
      <c r="F54" s="59">
        <v>1</v>
      </c>
      <c r="G54" s="142" t="s">
        <v>42</v>
      </c>
      <c r="H54" s="291">
        <v>1050000</v>
      </c>
      <c r="I54" s="60" t="s">
        <v>94</v>
      </c>
      <c r="K54" s="105"/>
      <c r="L54" s="67"/>
    </row>
    <row r="55" spans="1:12" s="10" customFormat="1" ht="22.5" customHeight="1" x14ac:dyDescent="0.25">
      <c r="A55" s="8">
        <v>43</v>
      </c>
      <c r="B55" s="9">
        <v>45189</v>
      </c>
      <c r="C55" s="59" t="s">
        <v>1414</v>
      </c>
      <c r="D55" s="58" t="s">
        <v>1412</v>
      </c>
      <c r="E55" s="63" t="s">
        <v>1419</v>
      </c>
      <c r="F55" s="101" t="s">
        <v>109</v>
      </c>
      <c r="G55" s="101" t="s">
        <v>42</v>
      </c>
      <c r="H55" s="291">
        <v>1050000</v>
      </c>
      <c r="I55" s="60" t="s">
        <v>94</v>
      </c>
      <c r="K55" s="105"/>
      <c r="L55" s="67"/>
    </row>
    <row r="56" spans="1:12" s="10" customFormat="1" ht="22.5" customHeight="1" x14ac:dyDescent="0.25">
      <c r="A56" s="12">
        <v>44</v>
      </c>
      <c r="B56" s="9">
        <v>45189</v>
      </c>
      <c r="C56" s="8" t="s">
        <v>1414</v>
      </c>
      <c r="D56" s="61" t="s">
        <v>1710</v>
      </c>
      <c r="E56" s="200" t="s">
        <v>1420</v>
      </c>
      <c r="F56" s="8">
        <v>1</v>
      </c>
      <c r="G56" s="8" t="s">
        <v>39</v>
      </c>
      <c r="H56" s="288">
        <v>1150000</v>
      </c>
      <c r="I56" s="194" t="s">
        <v>94</v>
      </c>
      <c r="K56" s="105"/>
      <c r="L56" s="67"/>
    </row>
    <row r="57" spans="1:12" s="10" customFormat="1" ht="22.5" customHeight="1" x14ac:dyDescent="0.25">
      <c r="A57" s="8">
        <v>45</v>
      </c>
      <c r="B57" s="9">
        <v>45189</v>
      </c>
      <c r="C57" s="8" t="s">
        <v>1414</v>
      </c>
      <c r="D57" s="61" t="s">
        <v>1710</v>
      </c>
      <c r="E57" s="200" t="s">
        <v>1421</v>
      </c>
      <c r="F57" s="8">
        <v>1</v>
      </c>
      <c r="G57" s="226" t="s">
        <v>39</v>
      </c>
      <c r="H57" s="288">
        <v>1150000</v>
      </c>
      <c r="I57" s="194" t="s">
        <v>94</v>
      </c>
      <c r="K57" s="105"/>
      <c r="L57" s="67"/>
    </row>
    <row r="58" spans="1:12" s="10" customFormat="1" ht="22.5" customHeight="1" x14ac:dyDescent="0.25">
      <c r="A58" s="12">
        <v>46</v>
      </c>
      <c r="B58" s="9">
        <v>45189</v>
      </c>
      <c r="C58" s="59" t="s">
        <v>1414</v>
      </c>
      <c r="D58" s="58" t="s">
        <v>1711</v>
      </c>
      <c r="E58" s="58" t="s">
        <v>113</v>
      </c>
      <c r="F58" s="101" t="s">
        <v>132</v>
      </c>
      <c r="G58" s="101" t="s">
        <v>42</v>
      </c>
      <c r="H58" s="291">
        <v>724235.04</v>
      </c>
      <c r="I58" s="60" t="s">
        <v>94</v>
      </c>
      <c r="K58" s="105"/>
      <c r="L58" s="67"/>
    </row>
    <row r="59" spans="1:12" s="10" customFormat="1" ht="22.5" customHeight="1" x14ac:dyDescent="0.25">
      <c r="A59" s="8">
        <v>47</v>
      </c>
      <c r="B59" s="9">
        <v>45189</v>
      </c>
      <c r="C59" s="59" t="s">
        <v>1423</v>
      </c>
      <c r="D59" s="58" t="s">
        <v>1426</v>
      </c>
      <c r="E59" s="58" t="s">
        <v>96</v>
      </c>
      <c r="F59" s="59">
        <v>12</v>
      </c>
      <c r="G59" s="59" t="s">
        <v>42</v>
      </c>
      <c r="H59" s="274">
        <v>90000</v>
      </c>
      <c r="I59" s="60" t="s">
        <v>94</v>
      </c>
      <c r="K59" s="105"/>
      <c r="L59" s="67"/>
    </row>
    <row r="60" spans="1:12" s="10" customFormat="1" ht="22.5" customHeight="1" x14ac:dyDescent="0.25">
      <c r="A60" s="12">
        <v>48</v>
      </c>
      <c r="B60" s="9">
        <v>45191</v>
      </c>
      <c r="C60" s="59" t="s">
        <v>1473</v>
      </c>
      <c r="D60" s="58" t="s">
        <v>1717</v>
      </c>
      <c r="E60" s="58" t="s">
        <v>643</v>
      </c>
      <c r="F60" s="59">
        <v>1</v>
      </c>
      <c r="G60" s="59" t="s">
        <v>157</v>
      </c>
      <c r="H60" s="273">
        <v>1500000</v>
      </c>
      <c r="I60" s="60" t="s">
        <v>94</v>
      </c>
      <c r="K60" s="105"/>
      <c r="L60" s="67"/>
    </row>
    <row r="61" spans="1:12" s="10" customFormat="1" ht="22.5" customHeight="1" x14ac:dyDescent="0.25">
      <c r="A61" s="8">
        <v>49</v>
      </c>
      <c r="B61" s="9">
        <v>45191</v>
      </c>
      <c r="C61" s="59" t="s">
        <v>1473</v>
      </c>
      <c r="D61" s="58" t="s">
        <v>1718</v>
      </c>
      <c r="E61" s="58" t="s">
        <v>632</v>
      </c>
      <c r="F61" s="59">
        <v>1</v>
      </c>
      <c r="G61" s="59" t="s">
        <v>157</v>
      </c>
      <c r="H61" s="273">
        <v>740000</v>
      </c>
      <c r="I61" s="60" t="s">
        <v>94</v>
      </c>
      <c r="K61" s="105"/>
      <c r="L61" s="67"/>
    </row>
    <row r="62" spans="1:12" s="10" customFormat="1" ht="22.5" customHeight="1" x14ac:dyDescent="0.25">
      <c r="A62" s="12">
        <v>50</v>
      </c>
      <c r="B62" s="9">
        <v>45191</v>
      </c>
      <c r="C62" s="59" t="s">
        <v>1473</v>
      </c>
      <c r="D62" s="57" t="s">
        <v>81</v>
      </c>
      <c r="E62" s="58" t="s">
        <v>72</v>
      </c>
      <c r="F62" s="59">
        <v>1</v>
      </c>
      <c r="G62" s="59" t="s">
        <v>61</v>
      </c>
      <c r="H62" s="274">
        <v>6350000</v>
      </c>
      <c r="I62" s="60" t="s">
        <v>94</v>
      </c>
      <c r="K62" s="105"/>
      <c r="L62" s="67"/>
    </row>
    <row r="63" spans="1:12" s="10" customFormat="1" ht="22.5" customHeight="1" x14ac:dyDescent="0.25">
      <c r="A63" s="8">
        <v>51</v>
      </c>
      <c r="B63" s="9">
        <v>45191</v>
      </c>
      <c r="C63" s="8" t="s">
        <v>1473</v>
      </c>
      <c r="D63" s="193" t="s">
        <v>1756</v>
      </c>
      <c r="E63" s="61" t="s">
        <v>1762</v>
      </c>
      <c r="F63" s="8">
        <v>1</v>
      </c>
      <c r="G63" s="8" t="s">
        <v>42</v>
      </c>
      <c r="H63" s="288">
        <v>0</v>
      </c>
      <c r="I63" s="194" t="s">
        <v>94</v>
      </c>
      <c r="K63" s="105"/>
      <c r="L63" s="67"/>
    </row>
    <row r="64" spans="1:12" s="10" customFormat="1" ht="22.5" customHeight="1" x14ac:dyDescent="0.25">
      <c r="A64" s="12">
        <v>52</v>
      </c>
      <c r="B64" s="9">
        <v>45191</v>
      </c>
      <c r="C64" s="59" t="s">
        <v>1473</v>
      </c>
      <c r="D64" s="58" t="s">
        <v>1106</v>
      </c>
      <c r="E64" s="63" t="s">
        <v>1476</v>
      </c>
      <c r="F64" s="59">
        <v>1</v>
      </c>
      <c r="G64" s="59" t="s">
        <v>42</v>
      </c>
      <c r="H64" s="274">
        <v>1450000</v>
      </c>
      <c r="I64" s="60" t="s">
        <v>94</v>
      </c>
      <c r="K64" s="105"/>
      <c r="L64" s="67"/>
    </row>
    <row r="65" spans="1:12" s="10" customFormat="1" ht="22.5" customHeight="1" x14ac:dyDescent="0.25">
      <c r="A65" s="8">
        <v>53</v>
      </c>
      <c r="B65" s="9">
        <v>45191</v>
      </c>
      <c r="C65" s="59" t="s">
        <v>1473</v>
      </c>
      <c r="D65" s="58" t="s">
        <v>1106</v>
      </c>
      <c r="E65" s="63" t="s">
        <v>1477</v>
      </c>
      <c r="F65" s="59">
        <v>1</v>
      </c>
      <c r="G65" s="59" t="s">
        <v>42</v>
      </c>
      <c r="H65" s="274">
        <v>1450000</v>
      </c>
      <c r="I65" s="60" t="s">
        <v>94</v>
      </c>
      <c r="K65" s="105"/>
      <c r="L65" s="67"/>
    </row>
    <row r="66" spans="1:12" s="10" customFormat="1" ht="22.5" customHeight="1" x14ac:dyDescent="0.25">
      <c r="A66" s="12">
        <v>54</v>
      </c>
      <c r="B66" s="9">
        <v>45191</v>
      </c>
      <c r="C66" s="59" t="s">
        <v>1473</v>
      </c>
      <c r="D66" s="58" t="s">
        <v>1106</v>
      </c>
      <c r="E66" s="63" t="s">
        <v>1478</v>
      </c>
      <c r="F66" s="59">
        <v>1</v>
      </c>
      <c r="G66" s="59" t="s">
        <v>42</v>
      </c>
      <c r="H66" s="274">
        <v>1450000</v>
      </c>
      <c r="I66" s="60" t="s">
        <v>94</v>
      </c>
      <c r="K66" s="105"/>
      <c r="L66" s="67"/>
    </row>
    <row r="67" spans="1:12" s="10" customFormat="1" ht="22.5" customHeight="1" x14ac:dyDescent="0.25">
      <c r="A67" s="8">
        <v>55</v>
      </c>
      <c r="B67" s="9">
        <v>45191</v>
      </c>
      <c r="C67" s="59" t="s">
        <v>1473</v>
      </c>
      <c r="D67" s="58" t="s">
        <v>1106</v>
      </c>
      <c r="E67" s="63" t="s">
        <v>1479</v>
      </c>
      <c r="F67" s="59">
        <v>1</v>
      </c>
      <c r="G67" s="59" t="s">
        <v>42</v>
      </c>
      <c r="H67" s="274">
        <v>1450000</v>
      </c>
      <c r="I67" s="60" t="s">
        <v>94</v>
      </c>
      <c r="K67" s="105"/>
      <c r="L67" s="67"/>
    </row>
    <row r="68" spans="1:12" s="10" customFormat="1" ht="22.5" customHeight="1" x14ac:dyDescent="0.25">
      <c r="A68" s="12">
        <v>56</v>
      </c>
      <c r="B68" s="9">
        <v>45191</v>
      </c>
      <c r="C68" s="8" t="s">
        <v>1473</v>
      </c>
      <c r="D68" s="61" t="s">
        <v>1710</v>
      </c>
      <c r="E68" s="200">
        <v>4221</v>
      </c>
      <c r="F68" s="8">
        <v>1</v>
      </c>
      <c r="G68" s="8" t="s">
        <v>39</v>
      </c>
      <c r="H68" s="288">
        <v>1150000</v>
      </c>
      <c r="I68" s="194" t="s">
        <v>94</v>
      </c>
      <c r="K68" s="105"/>
      <c r="L68" s="67"/>
    </row>
    <row r="69" spans="1:12" s="10" customFormat="1" ht="22.5" customHeight="1" x14ac:dyDescent="0.25">
      <c r="A69" s="8">
        <v>57</v>
      </c>
      <c r="B69" s="9">
        <v>45191</v>
      </c>
      <c r="C69" s="8" t="s">
        <v>1473</v>
      </c>
      <c r="D69" s="61" t="s">
        <v>1710</v>
      </c>
      <c r="E69" s="200">
        <v>3621</v>
      </c>
      <c r="F69" s="8">
        <v>1</v>
      </c>
      <c r="G69" s="8" t="s">
        <v>39</v>
      </c>
      <c r="H69" s="288">
        <v>1150000</v>
      </c>
      <c r="I69" s="194" t="s">
        <v>94</v>
      </c>
      <c r="K69" s="105"/>
      <c r="L69" s="67"/>
    </row>
    <row r="70" spans="1:12" s="10" customFormat="1" ht="22.5" customHeight="1" x14ac:dyDescent="0.25">
      <c r="A70" s="12">
        <v>58</v>
      </c>
      <c r="B70" s="9">
        <v>45191</v>
      </c>
      <c r="C70" s="59" t="s">
        <v>1473</v>
      </c>
      <c r="D70" s="58" t="s">
        <v>23</v>
      </c>
      <c r="E70" s="98">
        <v>70736</v>
      </c>
      <c r="F70" s="59">
        <v>1</v>
      </c>
      <c r="G70" s="142" t="s">
        <v>47</v>
      </c>
      <c r="H70" s="274">
        <v>75000</v>
      </c>
      <c r="I70" s="60" t="s">
        <v>94</v>
      </c>
      <c r="K70" s="105"/>
      <c r="L70" s="67"/>
    </row>
    <row r="71" spans="1:12" s="10" customFormat="1" ht="22.5" customHeight="1" x14ac:dyDescent="0.25">
      <c r="A71" s="8">
        <v>59</v>
      </c>
      <c r="B71" s="9">
        <v>45191</v>
      </c>
      <c r="C71" s="59" t="s">
        <v>1481</v>
      </c>
      <c r="D71" s="58" t="s">
        <v>1711</v>
      </c>
      <c r="E71" s="58" t="s">
        <v>113</v>
      </c>
      <c r="F71" s="101" t="s">
        <v>138</v>
      </c>
      <c r="G71" s="101" t="s">
        <v>42</v>
      </c>
      <c r="H71" s="291">
        <v>965646.72</v>
      </c>
      <c r="I71" s="60" t="s">
        <v>94</v>
      </c>
      <c r="K71" s="105"/>
      <c r="L71" s="67"/>
    </row>
    <row r="72" spans="1:12" s="10" customFormat="1" ht="22.5" customHeight="1" x14ac:dyDescent="0.25">
      <c r="A72" s="12">
        <v>60</v>
      </c>
      <c r="B72" s="9">
        <v>45191</v>
      </c>
      <c r="C72" s="59" t="s">
        <v>1481</v>
      </c>
      <c r="D72" s="58" t="s">
        <v>1719</v>
      </c>
      <c r="E72" s="58" t="s">
        <v>113</v>
      </c>
      <c r="F72" s="101" t="s">
        <v>138</v>
      </c>
      <c r="G72" s="101" t="s">
        <v>42</v>
      </c>
      <c r="H72" s="274">
        <v>282341.40000000002</v>
      </c>
      <c r="I72" s="60" t="s">
        <v>94</v>
      </c>
      <c r="K72" s="105"/>
      <c r="L72" s="67"/>
    </row>
    <row r="73" spans="1:12" s="10" customFormat="1" ht="22.5" customHeight="1" x14ac:dyDescent="0.25">
      <c r="A73" s="8">
        <v>61</v>
      </c>
      <c r="B73" s="9">
        <v>45194</v>
      </c>
      <c r="C73" s="59" t="s">
        <v>1537</v>
      </c>
      <c r="D73" s="58" t="s">
        <v>1534</v>
      </c>
      <c r="E73" s="58" t="s">
        <v>1535</v>
      </c>
      <c r="F73" s="59">
        <v>1</v>
      </c>
      <c r="G73" s="59" t="s">
        <v>43</v>
      </c>
      <c r="H73" s="273">
        <v>608280</v>
      </c>
      <c r="I73" s="60" t="s">
        <v>1536</v>
      </c>
      <c r="K73" s="105"/>
      <c r="L73" s="67"/>
    </row>
    <row r="74" spans="1:12" s="10" customFormat="1" ht="22.5" customHeight="1" x14ac:dyDescent="0.25">
      <c r="A74" s="12">
        <v>62</v>
      </c>
      <c r="B74" s="9">
        <v>45194</v>
      </c>
      <c r="C74" s="59" t="s">
        <v>1537</v>
      </c>
      <c r="D74" s="58" t="s">
        <v>1538</v>
      </c>
      <c r="E74" s="58" t="s">
        <v>1535</v>
      </c>
      <c r="F74" s="59">
        <v>2</v>
      </c>
      <c r="G74" s="59" t="s">
        <v>42</v>
      </c>
      <c r="H74" s="274">
        <v>477300</v>
      </c>
      <c r="I74" s="60" t="s">
        <v>1536</v>
      </c>
      <c r="K74" s="105"/>
      <c r="L74" s="67"/>
    </row>
    <row r="75" spans="1:12" s="10" customFormat="1" ht="22.5" customHeight="1" x14ac:dyDescent="0.25">
      <c r="A75" s="8">
        <v>63</v>
      </c>
      <c r="B75" s="9">
        <v>45194</v>
      </c>
      <c r="C75" s="59" t="s">
        <v>1537</v>
      </c>
      <c r="D75" s="58" t="s">
        <v>1539</v>
      </c>
      <c r="E75" s="89" t="s">
        <v>1535</v>
      </c>
      <c r="F75" s="59">
        <v>1</v>
      </c>
      <c r="G75" s="59" t="s">
        <v>42</v>
      </c>
      <c r="H75" s="274">
        <v>128538</v>
      </c>
      <c r="I75" s="60" t="s">
        <v>1536</v>
      </c>
      <c r="K75" s="105"/>
      <c r="L75" s="67"/>
    </row>
    <row r="76" spans="1:12" s="10" customFormat="1" ht="22.5" customHeight="1" x14ac:dyDescent="0.25">
      <c r="A76" s="12">
        <v>64</v>
      </c>
      <c r="B76" s="9">
        <v>45195</v>
      </c>
      <c r="C76" s="59" t="s">
        <v>1578</v>
      </c>
      <c r="D76" s="57" t="s">
        <v>1581</v>
      </c>
      <c r="E76" s="63" t="s">
        <v>1582</v>
      </c>
      <c r="F76" s="59">
        <v>1</v>
      </c>
      <c r="G76" s="59" t="s">
        <v>42</v>
      </c>
      <c r="H76" s="274">
        <v>825000</v>
      </c>
      <c r="I76" s="60" t="s">
        <v>32</v>
      </c>
      <c r="K76" s="105"/>
      <c r="L76" s="67"/>
    </row>
    <row r="77" spans="1:12" s="10" customFormat="1" ht="22.5" customHeight="1" x14ac:dyDescent="0.25">
      <c r="A77" s="8">
        <v>65</v>
      </c>
      <c r="B77" s="9">
        <v>45195</v>
      </c>
      <c r="C77" s="59" t="s">
        <v>1578</v>
      </c>
      <c r="D77" s="57" t="s">
        <v>1581</v>
      </c>
      <c r="E77" s="63" t="s">
        <v>1583</v>
      </c>
      <c r="F77" s="59">
        <v>1</v>
      </c>
      <c r="G77" s="59" t="s">
        <v>42</v>
      </c>
      <c r="H77" s="274">
        <v>825000</v>
      </c>
      <c r="I77" s="60" t="s">
        <v>32</v>
      </c>
      <c r="K77" s="105"/>
      <c r="L77" s="67"/>
    </row>
    <row r="78" spans="1:12" s="10" customFormat="1" ht="22.5" customHeight="1" x14ac:dyDescent="0.25">
      <c r="A78" s="12">
        <v>66</v>
      </c>
      <c r="B78" s="9">
        <v>45195</v>
      </c>
      <c r="C78" s="59" t="s">
        <v>1578</v>
      </c>
      <c r="D78" s="57" t="s">
        <v>1581</v>
      </c>
      <c r="E78" s="63" t="s">
        <v>1584</v>
      </c>
      <c r="F78" s="59">
        <v>1</v>
      </c>
      <c r="G78" s="59" t="s">
        <v>42</v>
      </c>
      <c r="H78" s="274">
        <v>825000</v>
      </c>
      <c r="I78" s="60" t="s">
        <v>32</v>
      </c>
      <c r="K78" s="105"/>
      <c r="L78" s="67"/>
    </row>
    <row r="79" spans="1:12" s="10" customFormat="1" ht="22.5" customHeight="1" x14ac:dyDescent="0.25">
      <c r="A79" s="8">
        <v>67</v>
      </c>
      <c r="B79" s="9">
        <v>45195</v>
      </c>
      <c r="C79" s="59" t="s">
        <v>1578</v>
      </c>
      <c r="D79" s="57" t="s">
        <v>1581</v>
      </c>
      <c r="E79" s="63" t="s">
        <v>1585</v>
      </c>
      <c r="F79" s="59">
        <v>1</v>
      </c>
      <c r="G79" s="59" t="s">
        <v>42</v>
      </c>
      <c r="H79" s="274">
        <v>825000</v>
      </c>
      <c r="I79" s="60" t="s">
        <v>32</v>
      </c>
      <c r="K79" s="105"/>
      <c r="L79" s="67"/>
    </row>
    <row r="80" spans="1:12" s="10" customFormat="1" ht="22.5" customHeight="1" x14ac:dyDescent="0.25">
      <c r="A80" s="12">
        <v>68</v>
      </c>
      <c r="B80" s="9">
        <v>45195</v>
      </c>
      <c r="C80" s="59" t="s">
        <v>1578</v>
      </c>
      <c r="D80" s="57" t="s">
        <v>1581</v>
      </c>
      <c r="E80" s="63" t="s">
        <v>1586</v>
      </c>
      <c r="F80" s="59">
        <v>1</v>
      </c>
      <c r="G80" s="59" t="s">
        <v>42</v>
      </c>
      <c r="H80" s="274">
        <v>825000</v>
      </c>
      <c r="I80" s="60" t="s">
        <v>32</v>
      </c>
      <c r="K80" s="105"/>
      <c r="L80" s="67"/>
    </row>
    <row r="81" spans="1:12" s="10" customFormat="1" ht="22.5" customHeight="1" x14ac:dyDescent="0.25">
      <c r="A81" s="8">
        <v>69</v>
      </c>
      <c r="B81" s="9">
        <v>45195</v>
      </c>
      <c r="C81" s="59" t="s">
        <v>1578</v>
      </c>
      <c r="D81" s="58" t="s">
        <v>547</v>
      </c>
      <c r="E81" s="89" t="s">
        <v>113</v>
      </c>
      <c r="F81" s="59">
        <v>2</v>
      </c>
      <c r="G81" s="59" t="s">
        <v>42</v>
      </c>
      <c r="H81" s="274">
        <v>141172</v>
      </c>
      <c r="I81" s="60" t="s">
        <v>32</v>
      </c>
      <c r="K81" s="105"/>
      <c r="L81" s="67"/>
    </row>
    <row r="82" spans="1:12" s="10" customFormat="1" ht="22.5" customHeight="1" x14ac:dyDescent="0.25">
      <c r="A82" s="12">
        <v>70</v>
      </c>
      <c r="B82" s="9">
        <v>45195</v>
      </c>
      <c r="C82" s="59" t="s">
        <v>1578</v>
      </c>
      <c r="D82" s="58" t="s">
        <v>541</v>
      </c>
      <c r="E82" s="58" t="s">
        <v>113</v>
      </c>
      <c r="F82" s="59">
        <v>2</v>
      </c>
      <c r="G82" s="59" t="s">
        <v>42</v>
      </c>
      <c r="H82" s="291">
        <v>483000</v>
      </c>
      <c r="I82" s="60" t="s">
        <v>32</v>
      </c>
      <c r="K82" s="105"/>
      <c r="L82" s="67"/>
    </row>
    <row r="83" spans="1:12" s="10" customFormat="1" ht="22.5" customHeight="1" x14ac:dyDescent="0.25">
      <c r="A83" s="8">
        <v>71</v>
      </c>
      <c r="B83" s="9">
        <v>45196</v>
      </c>
      <c r="C83" s="59" t="s">
        <v>1606</v>
      </c>
      <c r="D83" s="58" t="s">
        <v>587</v>
      </c>
      <c r="E83" s="58" t="s">
        <v>96</v>
      </c>
      <c r="F83" s="59">
        <v>1</v>
      </c>
      <c r="G83" s="59" t="s">
        <v>43</v>
      </c>
      <c r="H83" s="274">
        <v>315000</v>
      </c>
      <c r="I83" s="60" t="s">
        <v>1609</v>
      </c>
      <c r="K83" s="105"/>
      <c r="L83" s="67"/>
    </row>
    <row r="84" spans="1:12" s="10" customFormat="1" ht="22.5" customHeight="1" x14ac:dyDescent="0.25">
      <c r="A84" s="12">
        <v>72</v>
      </c>
      <c r="B84" s="9">
        <v>45196</v>
      </c>
      <c r="C84" s="59" t="s">
        <v>1606</v>
      </c>
      <c r="D84" s="57" t="s">
        <v>64</v>
      </c>
      <c r="E84" s="58" t="s">
        <v>152</v>
      </c>
      <c r="F84" s="59">
        <v>20</v>
      </c>
      <c r="G84" s="174" t="s">
        <v>41</v>
      </c>
      <c r="H84" s="288">
        <v>760000</v>
      </c>
      <c r="I84" s="60" t="s">
        <v>32</v>
      </c>
      <c r="K84" s="105"/>
      <c r="L84" s="67"/>
    </row>
    <row r="85" spans="1:12" s="10" customFormat="1" ht="22.5" customHeight="1" x14ac:dyDescent="0.25">
      <c r="A85" s="8">
        <v>73</v>
      </c>
      <c r="B85" s="9">
        <v>45196</v>
      </c>
      <c r="C85" s="59" t="s">
        <v>1606</v>
      </c>
      <c r="D85" s="58" t="s">
        <v>102</v>
      </c>
      <c r="E85" s="58" t="s">
        <v>103</v>
      </c>
      <c r="F85" s="59">
        <v>20</v>
      </c>
      <c r="G85" s="174" t="s">
        <v>41</v>
      </c>
      <c r="H85" s="274">
        <v>656000</v>
      </c>
      <c r="I85" s="60" t="s">
        <v>32</v>
      </c>
      <c r="K85" s="105"/>
      <c r="L85" s="67"/>
    </row>
    <row r="86" spans="1:12" s="10" customFormat="1" ht="22.5" customHeight="1" x14ac:dyDescent="0.25">
      <c r="A86" s="12">
        <v>74</v>
      </c>
      <c r="B86" s="9">
        <v>45198</v>
      </c>
      <c r="C86" s="59" t="s">
        <v>1661</v>
      </c>
      <c r="D86" s="58" t="s">
        <v>23</v>
      </c>
      <c r="E86" s="58">
        <v>37212</v>
      </c>
      <c r="F86" s="59">
        <v>1</v>
      </c>
      <c r="G86" s="59" t="s">
        <v>47</v>
      </c>
      <c r="H86" s="274">
        <v>75000</v>
      </c>
      <c r="I86" s="60" t="s">
        <v>32</v>
      </c>
      <c r="K86" s="105"/>
      <c r="L86" s="67"/>
    </row>
    <row r="87" spans="1:12" s="10" customFormat="1" ht="22.5" customHeight="1" x14ac:dyDescent="0.25">
      <c r="A87" s="8">
        <v>75</v>
      </c>
      <c r="B87" s="9">
        <v>45198</v>
      </c>
      <c r="C87" s="59" t="s">
        <v>1661</v>
      </c>
      <c r="D87" s="57" t="s">
        <v>1581</v>
      </c>
      <c r="E87" s="63" t="s">
        <v>1662</v>
      </c>
      <c r="F87" s="59">
        <v>1</v>
      </c>
      <c r="G87" s="174" t="s">
        <v>42</v>
      </c>
      <c r="H87" s="274">
        <v>825000</v>
      </c>
      <c r="I87" s="60" t="s">
        <v>32</v>
      </c>
      <c r="K87" s="105"/>
      <c r="L87" s="67"/>
    </row>
    <row r="88" spans="1:12" s="10" customFormat="1" ht="22.5" customHeight="1" x14ac:dyDescent="0.25">
      <c r="A88" s="12">
        <v>76</v>
      </c>
      <c r="B88" s="9">
        <v>45198</v>
      </c>
      <c r="C88" s="59" t="s">
        <v>1661</v>
      </c>
      <c r="D88" s="57" t="s">
        <v>1581</v>
      </c>
      <c r="E88" s="63" t="s">
        <v>1663</v>
      </c>
      <c r="F88" s="59">
        <v>1</v>
      </c>
      <c r="G88" s="59" t="s">
        <v>42</v>
      </c>
      <c r="H88" s="274">
        <v>825000</v>
      </c>
      <c r="I88" s="60" t="s">
        <v>32</v>
      </c>
      <c r="K88" s="105"/>
      <c r="L88" s="67"/>
    </row>
    <row r="89" spans="1:12" s="10" customFormat="1" ht="22.5" customHeight="1" x14ac:dyDescent="0.25">
      <c r="A89" s="8">
        <v>77</v>
      </c>
      <c r="B89" s="9">
        <v>45198</v>
      </c>
      <c r="C89" s="59" t="s">
        <v>1661</v>
      </c>
      <c r="D89" s="57" t="s">
        <v>1581</v>
      </c>
      <c r="E89" s="63" t="s">
        <v>1664</v>
      </c>
      <c r="F89" s="59">
        <v>1</v>
      </c>
      <c r="G89" s="59" t="s">
        <v>42</v>
      </c>
      <c r="H89" s="274">
        <v>825000</v>
      </c>
      <c r="I89" s="60" t="s">
        <v>32</v>
      </c>
      <c r="K89" s="105"/>
      <c r="L89" s="67"/>
    </row>
    <row r="90" spans="1:12" s="10" customFormat="1" ht="22.5" customHeight="1" x14ac:dyDescent="0.25">
      <c r="A90" s="12">
        <v>78</v>
      </c>
      <c r="B90" s="9">
        <v>45198</v>
      </c>
      <c r="C90" s="8" t="s">
        <v>1661</v>
      </c>
      <c r="D90" s="61" t="s">
        <v>1760</v>
      </c>
      <c r="E90" s="200">
        <v>4716</v>
      </c>
      <c r="F90" s="8">
        <v>1</v>
      </c>
      <c r="G90" s="8" t="s">
        <v>43</v>
      </c>
      <c r="H90" s="292">
        <v>0</v>
      </c>
      <c r="I90" s="194" t="s">
        <v>1767</v>
      </c>
      <c r="K90" s="105"/>
      <c r="L90" s="67"/>
    </row>
    <row r="91" spans="1:12" s="10" customFormat="1" ht="22.5" customHeight="1" x14ac:dyDescent="0.25">
      <c r="A91" s="724" t="s">
        <v>1757</v>
      </c>
      <c r="B91" s="724"/>
      <c r="C91" s="724"/>
      <c r="D91" s="724"/>
      <c r="E91" s="724"/>
      <c r="F91" s="724"/>
      <c r="G91" s="724"/>
      <c r="H91" s="724"/>
      <c r="I91" s="60"/>
      <c r="K91" s="105"/>
      <c r="L91" s="67"/>
    </row>
    <row r="92" spans="1:12" s="10" customFormat="1" ht="22.5" customHeight="1" x14ac:dyDescent="0.25">
      <c r="A92" s="12">
        <v>1</v>
      </c>
      <c r="B92" s="9">
        <v>45180</v>
      </c>
      <c r="C92" s="8" t="s">
        <v>1088</v>
      </c>
      <c r="D92" s="61" t="s">
        <v>1085</v>
      </c>
      <c r="E92" s="298" t="s">
        <v>1086</v>
      </c>
      <c r="F92" s="8">
        <v>1</v>
      </c>
      <c r="G92" s="226" t="s">
        <v>87</v>
      </c>
      <c r="H92" s="210"/>
      <c r="I92" s="194" t="s">
        <v>1087</v>
      </c>
      <c r="K92" s="67"/>
      <c r="L92" s="67"/>
    </row>
    <row r="93" spans="1:12" s="10" customFormat="1" ht="22.5" customHeight="1" x14ac:dyDescent="0.25">
      <c r="A93" s="12">
        <v>2</v>
      </c>
      <c r="B93" s="9">
        <v>45189</v>
      </c>
      <c r="C93" s="59" t="s">
        <v>1403</v>
      </c>
      <c r="D93" s="57" t="s">
        <v>388</v>
      </c>
      <c r="E93" s="89" t="s">
        <v>389</v>
      </c>
      <c r="F93" s="59">
        <v>1</v>
      </c>
      <c r="G93" s="142" t="s">
        <v>42</v>
      </c>
      <c r="H93" s="274">
        <v>117000</v>
      </c>
      <c r="I93" s="60" t="s">
        <v>1757</v>
      </c>
      <c r="K93" s="67"/>
      <c r="L93" s="67"/>
    </row>
    <row r="94" spans="1:12" s="10" customFormat="1" ht="22.5" customHeight="1" x14ac:dyDescent="0.25">
      <c r="A94" s="12">
        <v>3</v>
      </c>
      <c r="B94" s="9">
        <v>45189</v>
      </c>
      <c r="C94" s="59" t="s">
        <v>1403</v>
      </c>
      <c r="D94" s="58" t="s">
        <v>390</v>
      </c>
      <c r="E94" s="89" t="s">
        <v>391</v>
      </c>
      <c r="F94" s="59">
        <v>1</v>
      </c>
      <c r="G94" s="142" t="s">
        <v>42</v>
      </c>
      <c r="H94" s="274">
        <v>136500</v>
      </c>
      <c r="I94" s="60" t="s">
        <v>1757</v>
      </c>
      <c r="K94" s="67"/>
      <c r="L94" s="67"/>
    </row>
    <row r="95" spans="1:12" s="10" customFormat="1" ht="22.5" customHeight="1" x14ac:dyDescent="0.25">
      <c r="A95" s="724" t="s">
        <v>1410</v>
      </c>
      <c r="B95" s="724"/>
      <c r="C95" s="724"/>
      <c r="D95" s="724"/>
      <c r="E95" s="724"/>
      <c r="F95" s="724"/>
      <c r="G95" s="724"/>
      <c r="H95" s="724"/>
      <c r="I95" s="60"/>
      <c r="K95" s="105"/>
      <c r="L95" s="67"/>
    </row>
    <row r="96" spans="1:12" s="10" customFormat="1" ht="22.5" customHeight="1" x14ac:dyDescent="0.25">
      <c r="A96" s="12">
        <v>1</v>
      </c>
      <c r="B96" s="9">
        <v>45189</v>
      </c>
      <c r="C96" s="59" t="s">
        <v>1403</v>
      </c>
      <c r="D96" s="57" t="s">
        <v>388</v>
      </c>
      <c r="E96" s="89" t="s">
        <v>389</v>
      </c>
      <c r="F96" s="59">
        <v>1</v>
      </c>
      <c r="G96" s="142" t="s">
        <v>42</v>
      </c>
      <c r="H96" s="274">
        <v>117000</v>
      </c>
      <c r="I96" s="60" t="s">
        <v>1410</v>
      </c>
      <c r="K96" s="67"/>
      <c r="L96" s="67"/>
    </row>
    <row r="97" spans="1:12" s="10" customFormat="1" ht="22.5" customHeight="1" x14ac:dyDescent="0.25">
      <c r="A97" s="12">
        <v>2</v>
      </c>
      <c r="B97" s="9">
        <v>45189</v>
      </c>
      <c r="C97" s="59" t="s">
        <v>1403</v>
      </c>
      <c r="D97" s="58" t="s">
        <v>390</v>
      </c>
      <c r="E97" s="89" t="s">
        <v>391</v>
      </c>
      <c r="F97" s="59">
        <v>1</v>
      </c>
      <c r="G97" s="142" t="s">
        <v>42</v>
      </c>
      <c r="H97" s="274">
        <v>136500</v>
      </c>
      <c r="I97" s="60" t="s">
        <v>1410</v>
      </c>
      <c r="K97" s="67"/>
      <c r="L97" s="67"/>
    </row>
    <row r="98" spans="1:12" s="10" customFormat="1" ht="22.5" customHeight="1" x14ac:dyDescent="0.25">
      <c r="A98" s="12">
        <v>3</v>
      </c>
      <c r="B98" s="9">
        <v>45189</v>
      </c>
      <c r="C98" s="59" t="s">
        <v>1403</v>
      </c>
      <c r="D98" s="58" t="s">
        <v>1409</v>
      </c>
      <c r="E98" s="58" t="s">
        <v>1325</v>
      </c>
      <c r="F98" s="101" t="s">
        <v>109</v>
      </c>
      <c r="G98" s="101" t="s">
        <v>42</v>
      </c>
      <c r="H98" s="291">
        <v>150000</v>
      </c>
      <c r="I98" s="60" t="s">
        <v>1410</v>
      </c>
      <c r="K98" s="67"/>
      <c r="L98" s="67"/>
    </row>
    <row r="99" spans="1:12" s="10" customFormat="1" ht="22.5" customHeight="1" x14ac:dyDescent="0.25">
      <c r="A99" s="12">
        <v>4</v>
      </c>
      <c r="B99" s="9">
        <v>45189</v>
      </c>
      <c r="C99" s="59" t="s">
        <v>1423</v>
      </c>
      <c r="D99" s="58" t="s">
        <v>1714</v>
      </c>
      <c r="E99" s="89" t="s">
        <v>96</v>
      </c>
      <c r="F99" s="59">
        <v>1</v>
      </c>
      <c r="G99" s="59" t="s">
        <v>42</v>
      </c>
      <c r="H99" s="274">
        <v>82500</v>
      </c>
      <c r="I99" s="60" t="s">
        <v>1410</v>
      </c>
      <c r="K99" s="67"/>
      <c r="L99" s="67"/>
    </row>
    <row r="100" spans="1:12" s="10" customFormat="1" ht="22.5" customHeight="1" x14ac:dyDescent="0.25">
      <c r="A100" s="724" t="s">
        <v>1758</v>
      </c>
      <c r="B100" s="724"/>
      <c r="C100" s="724"/>
      <c r="D100" s="724"/>
      <c r="E100" s="724"/>
      <c r="F100" s="724"/>
      <c r="G100" s="724"/>
      <c r="H100" s="724"/>
      <c r="I100" s="60"/>
      <c r="K100" s="105"/>
      <c r="L100" s="67"/>
    </row>
    <row r="101" spans="1:12" s="10" customFormat="1" ht="22.5" customHeight="1" x14ac:dyDescent="0.25">
      <c r="A101" s="12">
        <v>1</v>
      </c>
      <c r="B101" s="9">
        <v>45189</v>
      </c>
      <c r="C101" s="59" t="s">
        <v>1403</v>
      </c>
      <c r="D101" s="57" t="s">
        <v>388</v>
      </c>
      <c r="E101" s="89" t="s">
        <v>389</v>
      </c>
      <c r="F101" s="59">
        <v>1</v>
      </c>
      <c r="G101" s="142" t="s">
        <v>42</v>
      </c>
      <c r="H101" s="274">
        <v>117000</v>
      </c>
      <c r="I101" s="60" t="s">
        <v>1758</v>
      </c>
      <c r="K101" s="67"/>
      <c r="L101" s="67"/>
    </row>
    <row r="102" spans="1:12" s="10" customFormat="1" ht="22.5" customHeight="1" x14ac:dyDescent="0.25">
      <c r="A102" s="12">
        <v>2</v>
      </c>
      <c r="B102" s="9">
        <v>45189</v>
      </c>
      <c r="C102" s="59" t="s">
        <v>1403</v>
      </c>
      <c r="D102" s="58" t="s">
        <v>390</v>
      </c>
      <c r="E102" s="89" t="s">
        <v>391</v>
      </c>
      <c r="F102" s="59">
        <v>1</v>
      </c>
      <c r="G102" s="142" t="s">
        <v>42</v>
      </c>
      <c r="H102" s="274">
        <v>136500</v>
      </c>
      <c r="I102" s="60" t="s">
        <v>1758</v>
      </c>
      <c r="K102" s="67"/>
      <c r="L102" s="67"/>
    </row>
    <row r="103" spans="1:12" s="10" customFormat="1" ht="22.5" customHeight="1" x14ac:dyDescent="0.25">
      <c r="A103" s="724" t="s">
        <v>1759</v>
      </c>
      <c r="B103" s="724"/>
      <c r="C103" s="724"/>
      <c r="D103" s="724"/>
      <c r="E103" s="724"/>
      <c r="F103" s="724"/>
      <c r="G103" s="724"/>
      <c r="H103" s="724"/>
      <c r="I103" s="60"/>
      <c r="K103" s="105"/>
      <c r="L103" s="67"/>
    </row>
    <row r="104" spans="1:12" s="10" customFormat="1" ht="22.5" customHeight="1" x14ac:dyDescent="0.25">
      <c r="A104" s="12">
        <v>1</v>
      </c>
      <c r="B104" s="9">
        <v>45189</v>
      </c>
      <c r="C104" s="59" t="s">
        <v>1403</v>
      </c>
      <c r="D104" s="57" t="s">
        <v>388</v>
      </c>
      <c r="E104" s="89" t="s">
        <v>389</v>
      </c>
      <c r="F104" s="59">
        <v>1</v>
      </c>
      <c r="G104" s="142" t="s">
        <v>42</v>
      </c>
      <c r="H104" s="274">
        <v>117000</v>
      </c>
      <c r="I104" s="60" t="s">
        <v>1759</v>
      </c>
      <c r="K104" s="67"/>
      <c r="L104" s="67"/>
    </row>
    <row r="105" spans="1:12" s="10" customFormat="1" ht="22.5" customHeight="1" x14ac:dyDescent="0.25">
      <c r="A105" s="12">
        <v>2</v>
      </c>
      <c r="B105" s="9">
        <v>45189</v>
      </c>
      <c r="C105" s="59" t="s">
        <v>1403</v>
      </c>
      <c r="D105" s="58" t="s">
        <v>390</v>
      </c>
      <c r="E105" s="89" t="s">
        <v>391</v>
      </c>
      <c r="F105" s="59">
        <v>1</v>
      </c>
      <c r="G105" s="142" t="s">
        <v>42</v>
      </c>
      <c r="H105" s="274">
        <v>136500</v>
      </c>
      <c r="I105" s="60" t="s">
        <v>1759</v>
      </c>
      <c r="K105" s="67"/>
      <c r="L105" s="67"/>
    </row>
    <row r="106" spans="1:12" s="10" customFormat="1" ht="22.5" customHeight="1" x14ac:dyDescent="0.25">
      <c r="A106" s="724" t="s">
        <v>461</v>
      </c>
      <c r="B106" s="724"/>
      <c r="C106" s="724"/>
      <c r="D106" s="724"/>
      <c r="E106" s="724"/>
      <c r="F106" s="724"/>
      <c r="G106" s="724"/>
      <c r="H106" s="724"/>
      <c r="I106" s="59"/>
      <c r="K106" s="105"/>
      <c r="L106" s="67"/>
    </row>
    <row r="107" spans="1:12" s="10" customFormat="1" ht="22.5" customHeight="1" x14ac:dyDescent="0.25">
      <c r="A107" s="12">
        <v>1</v>
      </c>
      <c r="B107" s="9">
        <v>45189</v>
      </c>
      <c r="C107" s="59" t="s">
        <v>1403</v>
      </c>
      <c r="D107" s="57" t="s">
        <v>388</v>
      </c>
      <c r="E107" s="89" t="s">
        <v>389</v>
      </c>
      <c r="F107" s="59">
        <v>1</v>
      </c>
      <c r="G107" s="142" t="s">
        <v>42</v>
      </c>
      <c r="H107" s="274">
        <v>117000</v>
      </c>
      <c r="I107" s="60" t="s">
        <v>461</v>
      </c>
      <c r="K107" s="67"/>
      <c r="L107" s="67"/>
    </row>
    <row r="108" spans="1:12" s="10" customFormat="1" ht="22.5" customHeight="1" x14ac:dyDescent="0.25">
      <c r="A108" s="12">
        <v>2</v>
      </c>
      <c r="B108" s="9">
        <v>45189</v>
      </c>
      <c r="C108" s="59" t="s">
        <v>1403</v>
      </c>
      <c r="D108" s="58" t="s">
        <v>390</v>
      </c>
      <c r="E108" s="89" t="s">
        <v>391</v>
      </c>
      <c r="F108" s="59">
        <v>1</v>
      </c>
      <c r="G108" s="142" t="s">
        <v>42</v>
      </c>
      <c r="H108" s="274">
        <v>136500</v>
      </c>
      <c r="I108" s="60" t="s">
        <v>461</v>
      </c>
      <c r="K108" s="67"/>
      <c r="L108" s="67"/>
    </row>
    <row r="109" spans="1:12" s="10" customFormat="1" ht="22.5" customHeight="1" x14ac:dyDescent="0.25">
      <c r="A109" s="724" t="s">
        <v>464</v>
      </c>
      <c r="B109" s="724"/>
      <c r="C109" s="724"/>
      <c r="D109" s="724"/>
      <c r="E109" s="724"/>
      <c r="F109" s="724"/>
      <c r="G109" s="724"/>
      <c r="H109" s="724"/>
      <c r="I109" s="59"/>
      <c r="K109" s="67"/>
      <c r="L109" s="67"/>
    </row>
    <row r="110" spans="1:12" s="10" customFormat="1" ht="22.5" customHeight="1" x14ac:dyDescent="0.25">
      <c r="A110" s="12">
        <v>1</v>
      </c>
      <c r="B110" s="9">
        <v>45199</v>
      </c>
      <c r="C110" s="59" t="s">
        <v>1691</v>
      </c>
      <c r="D110" s="58" t="s">
        <v>1690</v>
      </c>
      <c r="E110" s="58" t="s">
        <v>53</v>
      </c>
      <c r="F110" s="101" t="s">
        <v>109</v>
      </c>
      <c r="G110" s="59" t="s">
        <v>42</v>
      </c>
      <c r="H110" s="291">
        <v>850000</v>
      </c>
      <c r="I110" s="60" t="s">
        <v>581</v>
      </c>
      <c r="K110" s="67"/>
      <c r="L110" s="67"/>
    </row>
    <row r="111" spans="1:12" s="10" customFormat="1" ht="22.5" customHeight="1" x14ac:dyDescent="0.25">
      <c r="A111" s="724" t="s">
        <v>176</v>
      </c>
      <c r="B111" s="724"/>
      <c r="C111" s="724"/>
      <c r="D111" s="724"/>
      <c r="E111" s="724"/>
      <c r="F111" s="724"/>
      <c r="G111" s="724"/>
      <c r="H111" s="724"/>
      <c r="I111" s="59"/>
      <c r="K111" s="67"/>
      <c r="L111" s="67"/>
    </row>
    <row r="112" spans="1:12" s="10" customFormat="1" ht="22.5" customHeight="1" x14ac:dyDescent="0.25">
      <c r="A112" s="12">
        <v>1</v>
      </c>
      <c r="B112" s="9">
        <v>45185</v>
      </c>
      <c r="C112" s="59" t="s">
        <v>1282</v>
      </c>
      <c r="D112" s="58" t="s">
        <v>1188</v>
      </c>
      <c r="E112" s="89" t="s">
        <v>50</v>
      </c>
      <c r="F112" s="59">
        <v>2</v>
      </c>
      <c r="G112" s="59" t="s">
        <v>42</v>
      </c>
      <c r="H112" s="274">
        <v>15000</v>
      </c>
      <c r="I112" s="60" t="s">
        <v>1281</v>
      </c>
      <c r="K112" s="67"/>
      <c r="L112" s="67"/>
    </row>
    <row r="113" spans="1:12" s="10" customFormat="1" ht="22.5" customHeight="1" x14ac:dyDescent="0.25">
      <c r="A113" s="12">
        <v>2</v>
      </c>
      <c r="B113" s="9">
        <v>45185</v>
      </c>
      <c r="C113" s="59" t="s">
        <v>1282</v>
      </c>
      <c r="D113" s="58" t="s">
        <v>522</v>
      </c>
      <c r="E113" s="58" t="s">
        <v>50</v>
      </c>
      <c r="F113" s="59">
        <v>1</v>
      </c>
      <c r="G113" s="59" t="s">
        <v>43</v>
      </c>
      <c r="H113" s="274">
        <v>30000</v>
      </c>
      <c r="I113" s="60" t="s">
        <v>1281</v>
      </c>
      <c r="K113" s="67"/>
      <c r="L113" s="67"/>
    </row>
    <row r="114" spans="1:12" s="10" customFormat="1" ht="22.5" customHeight="1" x14ac:dyDescent="0.25">
      <c r="A114" s="12">
        <v>3</v>
      </c>
      <c r="B114" s="9">
        <v>45189</v>
      </c>
      <c r="C114" s="59" t="s">
        <v>1403</v>
      </c>
      <c r="D114" s="58" t="s">
        <v>1408</v>
      </c>
      <c r="E114" s="89" t="s">
        <v>96</v>
      </c>
      <c r="F114" s="264" t="s">
        <v>111</v>
      </c>
      <c r="G114" s="59" t="s">
        <v>42</v>
      </c>
      <c r="H114" s="274">
        <v>37500</v>
      </c>
      <c r="I114" s="60" t="s">
        <v>176</v>
      </c>
      <c r="K114" s="67"/>
      <c r="L114" s="67"/>
    </row>
    <row r="115" spans="1:12" s="10" customFormat="1" ht="22.5" customHeight="1" x14ac:dyDescent="0.25">
      <c r="A115" s="12">
        <v>4</v>
      </c>
      <c r="B115" s="9">
        <v>45189</v>
      </c>
      <c r="C115" s="59" t="s">
        <v>1423</v>
      </c>
      <c r="D115" s="58" t="s">
        <v>1422</v>
      </c>
      <c r="E115" s="58" t="s">
        <v>96</v>
      </c>
      <c r="F115" s="59">
        <v>5</v>
      </c>
      <c r="G115" s="59" t="s">
        <v>42</v>
      </c>
      <c r="H115" s="274">
        <v>17500</v>
      </c>
      <c r="I115" s="60" t="s">
        <v>176</v>
      </c>
      <c r="K115" s="67"/>
      <c r="L115" s="67"/>
    </row>
    <row r="116" spans="1:12" s="10" customFormat="1" ht="22.5" customHeight="1" x14ac:dyDescent="0.25">
      <c r="A116" s="724" t="s">
        <v>1402</v>
      </c>
      <c r="B116" s="724"/>
      <c r="C116" s="724"/>
      <c r="D116" s="724"/>
      <c r="E116" s="724"/>
      <c r="F116" s="724"/>
      <c r="G116" s="724"/>
      <c r="H116" s="724"/>
      <c r="I116" s="59"/>
      <c r="K116" s="67"/>
      <c r="L116" s="67"/>
    </row>
    <row r="117" spans="1:12" s="10" customFormat="1" ht="22.5" customHeight="1" x14ac:dyDescent="0.25">
      <c r="A117" s="12">
        <v>1</v>
      </c>
      <c r="B117" s="9">
        <v>45189</v>
      </c>
      <c r="C117" s="59" t="s">
        <v>1403</v>
      </c>
      <c r="D117" s="58" t="s">
        <v>415</v>
      </c>
      <c r="E117" s="58" t="s">
        <v>1401</v>
      </c>
      <c r="F117" s="59">
        <v>1</v>
      </c>
      <c r="G117" s="142" t="s">
        <v>39</v>
      </c>
      <c r="H117" s="274">
        <v>490000</v>
      </c>
      <c r="I117" s="60" t="s">
        <v>1402</v>
      </c>
      <c r="K117" s="67"/>
      <c r="L117" s="67"/>
    </row>
    <row r="118" spans="1:12" s="10" customFormat="1" ht="22.5" customHeight="1" x14ac:dyDescent="0.25">
      <c r="A118" s="12">
        <v>2</v>
      </c>
      <c r="B118" s="9">
        <v>45189</v>
      </c>
      <c r="C118" s="59" t="s">
        <v>1403</v>
      </c>
      <c r="D118" s="57" t="s">
        <v>1404</v>
      </c>
      <c r="E118" s="63" t="s">
        <v>1405</v>
      </c>
      <c r="F118" s="59">
        <v>2</v>
      </c>
      <c r="G118" s="59" t="s">
        <v>42</v>
      </c>
      <c r="H118" s="274">
        <v>1550000</v>
      </c>
      <c r="I118" s="60" t="s">
        <v>1402</v>
      </c>
      <c r="K118" s="67"/>
      <c r="L118" s="67"/>
    </row>
    <row r="119" spans="1:12" s="10" customFormat="1" ht="22.5" customHeight="1" x14ac:dyDescent="0.25">
      <c r="A119" s="12">
        <v>3</v>
      </c>
      <c r="B119" s="9">
        <v>45189</v>
      </c>
      <c r="C119" s="59" t="s">
        <v>1403</v>
      </c>
      <c r="D119" s="57" t="s">
        <v>1407</v>
      </c>
      <c r="E119" s="57" t="s">
        <v>95</v>
      </c>
      <c r="F119" s="59">
        <v>2</v>
      </c>
      <c r="G119" s="174" t="s">
        <v>42</v>
      </c>
      <c r="H119" s="64">
        <v>96000</v>
      </c>
      <c r="I119" s="60" t="s">
        <v>1402</v>
      </c>
      <c r="K119" s="67"/>
      <c r="L119" s="67"/>
    </row>
    <row r="120" spans="1:12" s="10" customFormat="1" ht="22.5" customHeight="1" x14ac:dyDescent="0.25">
      <c r="A120" s="12">
        <v>4</v>
      </c>
      <c r="B120" s="9">
        <v>45191</v>
      </c>
      <c r="C120" s="59" t="s">
        <v>1473</v>
      </c>
      <c r="D120" s="57" t="s">
        <v>1339</v>
      </c>
      <c r="E120" s="58" t="s">
        <v>95</v>
      </c>
      <c r="F120" s="59">
        <v>1</v>
      </c>
      <c r="G120" s="142" t="s">
        <v>39</v>
      </c>
      <c r="H120" s="274">
        <v>982000</v>
      </c>
      <c r="I120" s="60" t="s">
        <v>1475</v>
      </c>
      <c r="K120" s="67"/>
      <c r="L120" s="67"/>
    </row>
    <row r="121" spans="1:12" s="10" customFormat="1" ht="22.5" customHeight="1" x14ac:dyDescent="0.25">
      <c r="A121" s="724" t="s">
        <v>575</v>
      </c>
      <c r="B121" s="724"/>
      <c r="C121" s="724"/>
      <c r="D121" s="724"/>
      <c r="E121" s="724"/>
      <c r="F121" s="724"/>
      <c r="G121" s="724"/>
      <c r="H121" s="724"/>
      <c r="I121" s="59"/>
      <c r="K121" s="67"/>
      <c r="L121" s="67"/>
    </row>
    <row r="122" spans="1:12" s="10" customFormat="1" ht="22.5" customHeight="1" x14ac:dyDescent="0.25">
      <c r="A122" s="12">
        <v>1</v>
      </c>
      <c r="B122" s="9">
        <v>45183</v>
      </c>
      <c r="C122" s="59" t="s">
        <v>1208</v>
      </c>
      <c r="D122" s="58" t="s">
        <v>1207</v>
      </c>
      <c r="E122" s="58" t="s">
        <v>24</v>
      </c>
      <c r="F122" s="59">
        <v>1</v>
      </c>
      <c r="G122" s="59" t="s">
        <v>42</v>
      </c>
      <c r="H122" s="274">
        <v>100000</v>
      </c>
      <c r="I122" s="60" t="s">
        <v>575</v>
      </c>
      <c r="K122" s="67"/>
      <c r="L122" s="67"/>
    </row>
    <row r="123" spans="1:12" s="10" customFormat="1" ht="22.5" customHeight="1" x14ac:dyDescent="0.25">
      <c r="A123" s="12">
        <v>2</v>
      </c>
      <c r="B123" s="9">
        <v>45189</v>
      </c>
      <c r="C123" s="59" t="s">
        <v>1403</v>
      </c>
      <c r="D123" s="58" t="s">
        <v>1408</v>
      </c>
      <c r="E123" s="89" t="s">
        <v>96</v>
      </c>
      <c r="F123" s="264" t="s">
        <v>111</v>
      </c>
      <c r="G123" s="59" t="s">
        <v>42</v>
      </c>
      <c r="H123" s="274">
        <v>37500</v>
      </c>
      <c r="I123" s="60" t="s">
        <v>575</v>
      </c>
      <c r="K123" s="67"/>
      <c r="L123" s="67"/>
    </row>
    <row r="124" spans="1:12" s="10" customFormat="1" ht="22.5" customHeight="1" x14ac:dyDescent="0.25">
      <c r="A124" s="12">
        <v>3</v>
      </c>
      <c r="B124" s="9">
        <v>45189</v>
      </c>
      <c r="C124" s="59" t="s">
        <v>1423</v>
      </c>
      <c r="D124" s="58" t="s">
        <v>1422</v>
      </c>
      <c r="E124" s="58" t="s">
        <v>96</v>
      </c>
      <c r="F124" s="59">
        <v>5</v>
      </c>
      <c r="G124" s="59" t="s">
        <v>42</v>
      </c>
      <c r="H124" s="274">
        <v>17500</v>
      </c>
      <c r="I124" s="60" t="s">
        <v>575</v>
      </c>
      <c r="K124" s="67"/>
      <c r="L124" s="67"/>
    </row>
    <row r="125" spans="1:12" s="10" customFormat="1" ht="22.5" customHeight="1" x14ac:dyDescent="0.25">
      <c r="A125" s="724" t="s">
        <v>513</v>
      </c>
      <c r="B125" s="724"/>
      <c r="C125" s="724"/>
      <c r="D125" s="724"/>
      <c r="E125" s="724"/>
      <c r="F125" s="724"/>
      <c r="G125" s="724"/>
      <c r="H125" s="724"/>
      <c r="I125" s="59"/>
      <c r="K125" s="67"/>
      <c r="L125" s="67"/>
    </row>
    <row r="126" spans="1:12" s="10" customFormat="1" ht="22.5" customHeight="1" x14ac:dyDescent="0.25">
      <c r="A126" s="12">
        <v>1</v>
      </c>
      <c r="B126" s="9">
        <v>45189</v>
      </c>
      <c r="C126" s="59" t="s">
        <v>1403</v>
      </c>
      <c r="D126" s="58" t="s">
        <v>396</v>
      </c>
      <c r="E126" s="58" t="s">
        <v>397</v>
      </c>
      <c r="F126" s="59">
        <v>1</v>
      </c>
      <c r="G126" s="142" t="s">
        <v>42</v>
      </c>
      <c r="H126" s="274">
        <v>337500</v>
      </c>
      <c r="I126" s="60" t="s">
        <v>513</v>
      </c>
      <c r="K126" s="67"/>
      <c r="L126" s="67"/>
    </row>
    <row r="127" spans="1:12" s="10" customFormat="1" ht="22.5" customHeight="1" x14ac:dyDescent="0.25">
      <c r="A127" s="12">
        <v>2</v>
      </c>
      <c r="B127" s="9">
        <v>45196</v>
      </c>
      <c r="C127" s="59" t="s">
        <v>1606</v>
      </c>
      <c r="D127" s="58" t="s">
        <v>1605</v>
      </c>
      <c r="E127" s="58" t="s">
        <v>1535</v>
      </c>
      <c r="F127" s="59">
        <v>1</v>
      </c>
      <c r="G127" s="59" t="s">
        <v>42</v>
      </c>
      <c r="H127" s="274">
        <v>293040</v>
      </c>
      <c r="I127" s="60" t="s">
        <v>607</v>
      </c>
      <c r="K127" s="67"/>
      <c r="L127" s="67"/>
    </row>
    <row r="128" spans="1:12" s="10" customFormat="1" ht="22.5" customHeight="1" x14ac:dyDescent="0.25">
      <c r="A128" s="724" t="s">
        <v>514</v>
      </c>
      <c r="B128" s="724"/>
      <c r="C128" s="724"/>
      <c r="D128" s="724"/>
      <c r="E128" s="724"/>
      <c r="F128" s="724"/>
      <c r="G128" s="724"/>
      <c r="H128" s="724"/>
      <c r="I128" s="59"/>
      <c r="K128" s="67"/>
      <c r="L128" s="67"/>
    </row>
    <row r="129" spans="1:12" s="10" customFormat="1" ht="22.5" customHeight="1" x14ac:dyDescent="0.25">
      <c r="A129" s="12">
        <v>1</v>
      </c>
      <c r="B129" s="9">
        <v>45189</v>
      </c>
      <c r="C129" s="59" t="s">
        <v>1403</v>
      </c>
      <c r="D129" s="58" t="s">
        <v>396</v>
      </c>
      <c r="E129" s="58" t="s">
        <v>397</v>
      </c>
      <c r="F129" s="59">
        <v>1</v>
      </c>
      <c r="G129" s="142" t="s">
        <v>42</v>
      </c>
      <c r="H129" s="274">
        <v>337500</v>
      </c>
      <c r="I129" s="60" t="s">
        <v>514</v>
      </c>
      <c r="K129" s="67"/>
      <c r="L129" s="67"/>
    </row>
    <row r="130" spans="1:12" s="10" customFormat="1" ht="22.5" customHeight="1" x14ac:dyDescent="0.25">
      <c r="A130" s="724" t="s">
        <v>564</v>
      </c>
      <c r="B130" s="724"/>
      <c r="C130" s="724"/>
      <c r="D130" s="724"/>
      <c r="E130" s="724"/>
      <c r="F130" s="724"/>
      <c r="G130" s="724"/>
      <c r="H130" s="724"/>
      <c r="I130" s="59"/>
      <c r="K130" s="67"/>
      <c r="L130" s="67"/>
    </row>
    <row r="131" spans="1:12" s="10" customFormat="1" ht="22.5" customHeight="1" x14ac:dyDescent="0.25">
      <c r="A131" s="12">
        <v>1</v>
      </c>
      <c r="B131" s="9">
        <v>45183</v>
      </c>
      <c r="C131" s="59" t="s">
        <v>1209</v>
      </c>
      <c r="D131" s="58" t="s">
        <v>1749</v>
      </c>
      <c r="E131" s="63" t="s">
        <v>1210</v>
      </c>
      <c r="F131" s="59">
        <v>1</v>
      </c>
      <c r="G131" s="142" t="s">
        <v>42</v>
      </c>
      <c r="H131" s="274">
        <v>1150000</v>
      </c>
      <c r="I131" s="59" t="s">
        <v>533</v>
      </c>
      <c r="K131" s="67"/>
      <c r="L131" s="67"/>
    </row>
    <row r="132" spans="1:12" s="10" customFormat="1" ht="22.5" customHeight="1" x14ac:dyDescent="0.25">
      <c r="A132" s="12">
        <v>2</v>
      </c>
      <c r="B132" s="9">
        <v>45183</v>
      </c>
      <c r="C132" s="59" t="s">
        <v>1209</v>
      </c>
      <c r="D132" s="58" t="s">
        <v>1749</v>
      </c>
      <c r="E132" s="63" t="s">
        <v>1211</v>
      </c>
      <c r="F132" s="59">
        <v>1</v>
      </c>
      <c r="G132" s="59" t="s">
        <v>42</v>
      </c>
      <c r="H132" s="274">
        <v>1150000</v>
      </c>
      <c r="I132" s="59" t="s">
        <v>533</v>
      </c>
      <c r="K132" s="67"/>
      <c r="L132" s="67"/>
    </row>
    <row r="133" spans="1:12" s="10" customFormat="1" ht="22.5" customHeight="1" x14ac:dyDescent="0.25">
      <c r="A133" s="12">
        <v>3</v>
      </c>
      <c r="B133" s="9">
        <v>45189</v>
      </c>
      <c r="C133" s="59" t="s">
        <v>1423</v>
      </c>
      <c r="D133" s="58" t="s">
        <v>1712</v>
      </c>
      <c r="E133" s="58" t="s">
        <v>1424</v>
      </c>
      <c r="F133" s="59">
        <v>1</v>
      </c>
      <c r="G133" s="59" t="s">
        <v>42</v>
      </c>
      <c r="H133" s="274">
        <v>328500</v>
      </c>
      <c r="I133" s="59" t="s">
        <v>564</v>
      </c>
      <c r="K133" s="67"/>
      <c r="L133" s="67"/>
    </row>
    <row r="134" spans="1:12" s="10" customFormat="1" ht="22.5" customHeight="1" x14ac:dyDescent="0.25">
      <c r="A134" s="12">
        <v>4</v>
      </c>
      <c r="B134" s="9">
        <v>45189</v>
      </c>
      <c r="C134" s="59" t="s">
        <v>1423</v>
      </c>
      <c r="D134" s="58" t="s">
        <v>1713</v>
      </c>
      <c r="E134" s="58" t="s">
        <v>1424</v>
      </c>
      <c r="F134" s="59">
        <v>1</v>
      </c>
      <c r="G134" s="59" t="s">
        <v>42</v>
      </c>
      <c r="H134" s="274">
        <v>140000</v>
      </c>
      <c r="I134" s="59" t="s">
        <v>564</v>
      </c>
      <c r="K134" s="67"/>
      <c r="L134" s="67"/>
    </row>
    <row r="135" spans="1:12" s="10" customFormat="1" ht="22.5" customHeight="1" x14ac:dyDescent="0.25">
      <c r="A135" s="12">
        <v>5</v>
      </c>
      <c r="B135" s="9">
        <v>45196</v>
      </c>
      <c r="C135" s="59" t="s">
        <v>1606</v>
      </c>
      <c r="D135" s="58" t="s">
        <v>1607</v>
      </c>
      <c r="E135" s="58" t="s">
        <v>492</v>
      </c>
      <c r="F135" s="59">
        <v>2</v>
      </c>
      <c r="G135" s="174" t="s">
        <v>42</v>
      </c>
      <c r="H135" s="274">
        <v>657000</v>
      </c>
      <c r="I135" s="60" t="s">
        <v>564</v>
      </c>
      <c r="K135" s="67"/>
      <c r="L135" s="67"/>
    </row>
    <row r="136" spans="1:12" s="10" customFormat="1" ht="22.5" customHeight="1" x14ac:dyDescent="0.25">
      <c r="A136" s="12">
        <v>6</v>
      </c>
      <c r="B136" s="9">
        <v>45196</v>
      </c>
      <c r="C136" s="59" t="s">
        <v>1606</v>
      </c>
      <c r="D136" s="58" t="s">
        <v>1425</v>
      </c>
      <c r="E136" s="58" t="s">
        <v>1424</v>
      </c>
      <c r="F136" s="59">
        <v>2</v>
      </c>
      <c r="G136" s="59" t="s">
        <v>42</v>
      </c>
      <c r="H136" s="274">
        <v>280000</v>
      </c>
      <c r="I136" s="60" t="s">
        <v>564</v>
      </c>
      <c r="K136" s="67"/>
      <c r="L136" s="67"/>
    </row>
    <row r="137" spans="1:12" s="10" customFormat="1" ht="22.5" customHeight="1" x14ac:dyDescent="0.25">
      <c r="A137" s="12">
        <v>7</v>
      </c>
      <c r="B137" s="9">
        <v>45196</v>
      </c>
      <c r="C137" s="59" t="s">
        <v>1606</v>
      </c>
      <c r="D137" s="58" t="s">
        <v>1608</v>
      </c>
      <c r="E137" s="58" t="s">
        <v>1424</v>
      </c>
      <c r="F137" s="59">
        <v>1</v>
      </c>
      <c r="G137" s="59" t="s">
        <v>42</v>
      </c>
      <c r="H137" s="274">
        <v>100000</v>
      </c>
      <c r="I137" s="60" t="s">
        <v>564</v>
      </c>
      <c r="K137" s="67"/>
      <c r="L137" s="67"/>
    </row>
    <row r="138" spans="1:12" s="10" customFormat="1" ht="22.5" customHeight="1" x14ac:dyDescent="0.25">
      <c r="A138" s="724" t="s">
        <v>177</v>
      </c>
      <c r="B138" s="724"/>
      <c r="C138" s="724"/>
      <c r="D138" s="724"/>
      <c r="E138" s="724"/>
      <c r="F138" s="724"/>
      <c r="G138" s="724"/>
      <c r="H138" s="724"/>
      <c r="I138" s="59"/>
      <c r="K138" s="67"/>
      <c r="L138" s="67"/>
    </row>
    <row r="139" spans="1:12" s="10" customFormat="1" ht="22.5" customHeight="1" x14ac:dyDescent="0.25">
      <c r="A139" s="12">
        <v>1</v>
      </c>
      <c r="B139" s="9">
        <v>45178</v>
      </c>
      <c r="C139" s="59" t="s">
        <v>1042</v>
      </c>
      <c r="D139" s="58" t="s">
        <v>1044</v>
      </c>
      <c r="E139" s="58" t="s">
        <v>73</v>
      </c>
      <c r="F139" s="59">
        <v>1</v>
      </c>
      <c r="G139" s="142" t="s">
        <v>42</v>
      </c>
      <c r="H139" s="274">
        <v>25000</v>
      </c>
      <c r="I139" s="60" t="s">
        <v>457</v>
      </c>
      <c r="K139" s="67"/>
      <c r="L139" s="67"/>
    </row>
    <row r="140" spans="1:12" s="10" customFormat="1" ht="22.5" customHeight="1" x14ac:dyDescent="0.25">
      <c r="A140" s="12">
        <v>2</v>
      </c>
      <c r="B140" s="9">
        <v>45178</v>
      </c>
      <c r="C140" s="59" t="s">
        <v>1042</v>
      </c>
      <c r="D140" s="58" t="s">
        <v>76</v>
      </c>
      <c r="E140" s="58" t="s">
        <v>66</v>
      </c>
      <c r="F140" s="59">
        <v>1</v>
      </c>
      <c r="G140" s="59" t="s">
        <v>42</v>
      </c>
      <c r="H140" s="274">
        <v>39000</v>
      </c>
      <c r="I140" s="60" t="s">
        <v>457</v>
      </c>
      <c r="K140" s="67"/>
      <c r="L140" s="67"/>
    </row>
    <row r="141" spans="1:12" s="10" customFormat="1" ht="22.5" customHeight="1" x14ac:dyDescent="0.25">
      <c r="A141" s="12">
        <v>3</v>
      </c>
      <c r="B141" s="9">
        <v>45178</v>
      </c>
      <c r="C141" s="59" t="s">
        <v>1042</v>
      </c>
      <c r="D141" s="58" t="s">
        <v>1046</v>
      </c>
      <c r="E141" s="89" t="s">
        <v>96</v>
      </c>
      <c r="F141" s="59">
        <v>1</v>
      </c>
      <c r="G141" s="59" t="s">
        <v>42</v>
      </c>
      <c r="H141" s="274">
        <v>210000</v>
      </c>
      <c r="I141" s="60" t="s">
        <v>457</v>
      </c>
      <c r="K141" s="67"/>
      <c r="L141" s="67"/>
    </row>
    <row r="142" spans="1:12" s="10" customFormat="1" ht="22.5" customHeight="1" x14ac:dyDescent="0.25">
      <c r="A142" s="12">
        <v>4</v>
      </c>
      <c r="B142" s="9">
        <v>45191</v>
      </c>
      <c r="C142" s="59" t="s">
        <v>1473</v>
      </c>
      <c r="D142" s="57" t="s">
        <v>1471</v>
      </c>
      <c r="E142" s="89" t="s">
        <v>73</v>
      </c>
      <c r="F142" s="59">
        <v>1</v>
      </c>
      <c r="G142" s="174" t="s">
        <v>42</v>
      </c>
      <c r="H142" s="274">
        <v>750000</v>
      </c>
      <c r="I142" s="60" t="s">
        <v>1472</v>
      </c>
      <c r="K142" s="67"/>
      <c r="L142" s="67"/>
    </row>
    <row r="143" spans="1:12" s="10" customFormat="1" ht="22.5" customHeight="1" x14ac:dyDescent="0.25">
      <c r="A143" s="12">
        <v>5</v>
      </c>
      <c r="B143" s="9">
        <v>45191</v>
      </c>
      <c r="C143" s="59" t="s">
        <v>1473</v>
      </c>
      <c r="D143" s="58" t="s">
        <v>1474</v>
      </c>
      <c r="E143" s="58" t="s">
        <v>50</v>
      </c>
      <c r="F143" s="8">
        <v>1</v>
      </c>
      <c r="G143" s="59" t="s">
        <v>42</v>
      </c>
      <c r="H143" s="274">
        <v>3100000</v>
      </c>
      <c r="I143" s="60" t="s">
        <v>457</v>
      </c>
      <c r="K143" s="67"/>
      <c r="L143" s="67"/>
    </row>
    <row r="144" spans="1:12" s="10" customFormat="1" ht="22.5" customHeight="1" x14ac:dyDescent="0.25">
      <c r="A144" s="724" t="s">
        <v>1769</v>
      </c>
      <c r="B144" s="724"/>
      <c r="C144" s="724"/>
      <c r="D144" s="724"/>
      <c r="E144" s="724"/>
      <c r="F144" s="724"/>
      <c r="G144" s="724"/>
      <c r="H144" s="724"/>
      <c r="I144" s="60"/>
      <c r="K144" s="105"/>
      <c r="L144" s="67"/>
    </row>
    <row r="145" spans="1:12" s="10" customFormat="1" ht="22.5" customHeight="1" x14ac:dyDescent="0.25">
      <c r="A145" s="12">
        <v>1</v>
      </c>
      <c r="B145" s="9">
        <v>45170</v>
      </c>
      <c r="C145" s="122"/>
      <c r="D145" s="58" t="s">
        <v>729</v>
      </c>
      <c r="E145" s="125" t="s">
        <v>730</v>
      </c>
      <c r="F145" s="59">
        <v>2</v>
      </c>
      <c r="G145" s="59" t="s">
        <v>42</v>
      </c>
      <c r="H145" s="271">
        <v>30000</v>
      </c>
      <c r="I145" s="234" t="s">
        <v>629</v>
      </c>
      <c r="K145" s="67"/>
      <c r="L145" s="67"/>
    </row>
    <row r="146" spans="1:12" s="10" customFormat="1" ht="22.5" customHeight="1" x14ac:dyDescent="0.25">
      <c r="A146" s="12">
        <v>2</v>
      </c>
      <c r="B146" s="9">
        <v>45170</v>
      </c>
      <c r="C146" s="122"/>
      <c r="D146" s="58" t="s">
        <v>731</v>
      </c>
      <c r="E146" s="58" t="s">
        <v>730</v>
      </c>
      <c r="F146" s="59">
        <v>2</v>
      </c>
      <c r="G146" s="59" t="s">
        <v>42</v>
      </c>
      <c r="H146" s="271">
        <v>130000</v>
      </c>
      <c r="I146" s="234" t="s">
        <v>629</v>
      </c>
      <c r="K146" s="67"/>
      <c r="L146" s="67"/>
    </row>
    <row r="147" spans="1:12" s="10" customFormat="1" ht="22.5" customHeight="1" x14ac:dyDescent="0.25">
      <c r="A147" s="12">
        <v>3</v>
      </c>
      <c r="B147" s="9">
        <v>45171</v>
      </c>
      <c r="C147" s="122"/>
      <c r="D147" s="58" t="s">
        <v>795</v>
      </c>
      <c r="E147" s="58" t="s">
        <v>603</v>
      </c>
      <c r="F147" s="59">
        <v>15</v>
      </c>
      <c r="G147" s="59" t="s">
        <v>42</v>
      </c>
      <c r="H147" s="271">
        <v>4500</v>
      </c>
      <c r="I147" s="234" t="s">
        <v>629</v>
      </c>
      <c r="K147" s="67"/>
      <c r="L147" s="67"/>
    </row>
    <row r="148" spans="1:12" s="10" customFormat="1" ht="22.5" customHeight="1" x14ac:dyDescent="0.25">
      <c r="A148" s="12">
        <v>4</v>
      </c>
      <c r="B148" s="9">
        <v>45174</v>
      </c>
      <c r="C148" s="122"/>
      <c r="D148" s="58" t="s">
        <v>921</v>
      </c>
      <c r="E148" s="125" t="s">
        <v>482</v>
      </c>
      <c r="F148" s="59">
        <v>1</v>
      </c>
      <c r="G148" s="59" t="s">
        <v>42</v>
      </c>
      <c r="H148" s="271">
        <v>125000</v>
      </c>
      <c r="I148" s="234" t="s">
        <v>629</v>
      </c>
      <c r="K148" s="67"/>
      <c r="L148" s="67"/>
    </row>
    <row r="149" spans="1:12" s="10" customFormat="1" ht="22.5" customHeight="1" x14ac:dyDescent="0.25">
      <c r="A149" s="12">
        <v>5</v>
      </c>
      <c r="B149" s="9">
        <v>45174</v>
      </c>
      <c r="C149" s="122"/>
      <c r="D149" s="58" t="s">
        <v>922</v>
      </c>
      <c r="E149" s="58" t="s">
        <v>482</v>
      </c>
      <c r="F149" s="59">
        <v>1</v>
      </c>
      <c r="G149" s="59" t="s">
        <v>42</v>
      </c>
      <c r="H149" s="271">
        <v>35000</v>
      </c>
      <c r="I149" s="234" t="s">
        <v>629</v>
      </c>
      <c r="K149" s="67"/>
      <c r="L149" s="67"/>
    </row>
    <row r="150" spans="1:12" s="10" customFormat="1" ht="22.5" customHeight="1" x14ac:dyDescent="0.25">
      <c r="A150" s="12">
        <v>6</v>
      </c>
      <c r="B150" s="9">
        <v>45174</v>
      </c>
      <c r="C150" s="122"/>
      <c r="D150" s="58" t="s">
        <v>923</v>
      </c>
      <c r="E150" s="58" t="s">
        <v>924</v>
      </c>
      <c r="F150" s="59">
        <v>2</v>
      </c>
      <c r="G150" s="59" t="s">
        <v>42</v>
      </c>
      <c r="H150" s="271">
        <v>850000</v>
      </c>
      <c r="I150" s="234" t="s">
        <v>629</v>
      </c>
      <c r="K150" s="67"/>
      <c r="L150" s="67"/>
    </row>
    <row r="151" spans="1:12" s="10" customFormat="1" ht="22.5" customHeight="1" x14ac:dyDescent="0.25">
      <c r="A151" s="12">
        <v>7</v>
      </c>
      <c r="B151" s="9">
        <v>45174</v>
      </c>
      <c r="C151" s="122"/>
      <c r="D151" s="58" t="s">
        <v>925</v>
      </c>
      <c r="E151" s="131" t="s">
        <v>482</v>
      </c>
      <c r="F151" s="59">
        <v>1</v>
      </c>
      <c r="G151" s="262" t="s">
        <v>42</v>
      </c>
      <c r="H151" s="271">
        <v>130000</v>
      </c>
      <c r="I151" s="234" t="s">
        <v>629</v>
      </c>
      <c r="K151" s="67"/>
      <c r="L151" s="67"/>
    </row>
    <row r="152" spans="1:12" s="10" customFormat="1" ht="22.5" customHeight="1" x14ac:dyDescent="0.25">
      <c r="A152" s="12">
        <v>8</v>
      </c>
      <c r="B152" s="9">
        <v>45174</v>
      </c>
      <c r="C152" s="122"/>
      <c r="D152" s="58" t="s">
        <v>926</v>
      </c>
      <c r="E152" s="58" t="s">
        <v>924</v>
      </c>
      <c r="F152" s="59">
        <v>2</v>
      </c>
      <c r="G152" s="59" t="s">
        <v>42</v>
      </c>
      <c r="H152" s="273">
        <v>70000</v>
      </c>
      <c r="I152" s="234" t="s">
        <v>629</v>
      </c>
      <c r="K152" s="67"/>
      <c r="L152" s="67"/>
    </row>
    <row r="153" spans="1:12" s="10" customFormat="1" ht="22.5" customHeight="1" x14ac:dyDescent="0.25">
      <c r="A153" s="12"/>
      <c r="B153" s="9">
        <v>45174</v>
      </c>
      <c r="C153" s="122"/>
      <c r="D153" s="62" t="s">
        <v>927</v>
      </c>
      <c r="E153" s="58" t="s">
        <v>924</v>
      </c>
      <c r="F153" s="59">
        <v>1</v>
      </c>
      <c r="G153" s="59" t="s">
        <v>42</v>
      </c>
      <c r="H153" s="273">
        <v>25000</v>
      </c>
      <c r="I153" s="234" t="s">
        <v>629</v>
      </c>
      <c r="K153" s="67"/>
      <c r="L153" s="67"/>
    </row>
    <row r="154" spans="1:12" ht="22.5" customHeight="1" x14ac:dyDescent="0.25">
      <c r="A154" s="714" t="s">
        <v>519</v>
      </c>
      <c r="B154" s="714"/>
      <c r="C154" s="714"/>
      <c r="D154" s="714"/>
      <c r="E154" s="714"/>
      <c r="F154" s="714"/>
      <c r="G154" s="714"/>
      <c r="H154" s="714"/>
      <c r="I154" s="71">
        <f>SUM(H13:H153)</f>
        <v>86155553.159999996</v>
      </c>
      <c r="J154" s="72"/>
    </row>
    <row r="155" spans="1:12" ht="22.5" customHeight="1" x14ac:dyDescent="0.25">
      <c r="A155" s="717" t="s">
        <v>1787</v>
      </c>
      <c r="B155" s="717"/>
      <c r="C155" s="717"/>
      <c r="D155" s="717"/>
      <c r="E155" s="280"/>
      <c r="F155" s="19"/>
      <c r="G155" s="19"/>
      <c r="H155" s="19"/>
      <c r="I155" s="46"/>
    </row>
    <row r="156" spans="1:12" ht="22.5" customHeight="1" x14ac:dyDescent="0.25">
      <c r="A156" s="19">
        <v>1</v>
      </c>
      <c r="B156" s="283">
        <v>45182</v>
      </c>
      <c r="C156" s="306" t="s">
        <v>1789</v>
      </c>
      <c r="D156" s="285" t="s">
        <v>1790</v>
      </c>
      <c r="E156" s="168"/>
      <c r="F156" s="19">
        <v>1</v>
      </c>
      <c r="G156" s="19" t="s">
        <v>1242</v>
      </c>
      <c r="H156" s="169">
        <f>4500000</f>
        <v>4500000</v>
      </c>
      <c r="I156" s="46" t="s">
        <v>1757</v>
      </c>
      <c r="J156" s="72"/>
    </row>
    <row r="157" spans="1:12" ht="22.5" customHeight="1" x14ac:dyDescent="0.25">
      <c r="A157" s="19">
        <v>2</v>
      </c>
      <c r="B157" s="283">
        <v>45185</v>
      </c>
      <c r="C157" s="306" t="s">
        <v>1791</v>
      </c>
      <c r="D157" s="285" t="s">
        <v>1792</v>
      </c>
      <c r="E157" s="168"/>
      <c r="F157" s="19">
        <v>3</v>
      </c>
      <c r="G157" s="19" t="s">
        <v>44</v>
      </c>
      <c r="H157" s="169">
        <v>120000</v>
      </c>
      <c r="I157" s="46" t="s">
        <v>18</v>
      </c>
      <c r="J157" s="72"/>
    </row>
    <row r="158" spans="1:12" ht="22.5" customHeight="1" x14ac:dyDescent="0.25">
      <c r="A158" s="19">
        <v>3</v>
      </c>
      <c r="B158" s="283">
        <v>45185</v>
      </c>
      <c r="C158" s="306" t="s">
        <v>1791</v>
      </c>
      <c r="D158" s="285" t="s">
        <v>1793</v>
      </c>
      <c r="E158" s="168"/>
      <c r="F158" s="19">
        <v>1</v>
      </c>
      <c r="G158" s="19" t="s">
        <v>44</v>
      </c>
      <c r="H158" s="169">
        <v>65000</v>
      </c>
      <c r="I158" s="46" t="s">
        <v>18</v>
      </c>
      <c r="J158" s="72"/>
    </row>
    <row r="159" spans="1:12" ht="22.5" customHeight="1" x14ac:dyDescent="0.25">
      <c r="A159" s="19">
        <v>4</v>
      </c>
      <c r="B159" s="283">
        <v>45185</v>
      </c>
      <c r="C159" s="306" t="s">
        <v>1791</v>
      </c>
      <c r="D159" s="285" t="s">
        <v>1794</v>
      </c>
      <c r="E159" s="168"/>
      <c r="F159" s="19">
        <v>10</v>
      </c>
      <c r="G159" s="19" t="s">
        <v>1795</v>
      </c>
      <c r="H159" s="169">
        <v>140000</v>
      </c>
      <c r="I159" s="46" t="s">
        <v>18</v>
      </c>
      <c r="J159" s="72"/>
    </row>
    <row r="160" spans="1:12" ht="22.5" customHeight="1" x14ac:dyDescent="0.25">
      <c r="A160" s="19">
        <v>5</v>
      </c>
      <c r="B160" s="283">
        <v>45185</v>
      </c>
      <c r="C160" s="306" t="s">
        <v>1791</v>
      </c>
      <c r="D160" s="285" t="s">
        <v>1796</v>
      </c>
      <c r="E160" s="168"/>
      <c r="F160" s="19">
        <v>1</v>
      </c>
      <c r="G160" s="19" t="s">
        <v>692</v>
      </c>
      <c r="H160" s="169">
        <v>40000</v>
      </c>
      <c r="I160" s="46" t="s">
        <v>18</v>
      </c>
      <c r="J160" s="72"/>
    </row>
    <row r="161" spans="1:12" s="10" customFormat="1" ht="31.5" x14ac:dyDescent="0.25">
      <c r="A161" s="19">
        <v>6</v>
      </c>
      <c r="B161" s="9">
        <v>45191</v>
      </c>
      <c r="C161" s="19" t="s">
        <v>1801</v>
      </c>
      <c r="D161" s="58" t="s">
        <v>1480</v>
      </c>
      <c r="E161" s="58" t="s">
        <v>445</v>
      </c>
      <c r="F161" s="59">
        <v>1</v>
      </c>
      <c r="G161" s="59" t="s">
        <v>42</v>
      </c>
      <c r="H161" s="274">
        <v>700000</v>
      </c>
      <c r="I161" s="60" t="s">
        <v>1402</v>
      </c>
      <c r="J161" s="10" t="s">
        <v>1800</v>
      </c>
      <c r="K161" s="67"/>
      <c r="L161" s="67"/>
    </row>
    <row r="162" spans="1:12" s="10" customFormat="1" ht="22.5" customHeight="1" x14ac:dyDescent="0.25">
      <c r="A162" s="19">
        <v>7</v>
      </c>
      <c r="B162" s="9">
        <v>45195</v>
      </c>
      <c r="C162" s="154" t="s">
        <v>1806</v>
      </c>
      <c r="D162" s="58" t="s">
        <v>1587</v>
      </c>
      <c r="E162" s="58" t="s">
        <v>1764</v>
      </c>
      <c r="F162" s="59">
        <v>1</v>
      </c>
      <c r="G162" s="59" t="s">
        <v>42</v>
      </c>
      <c r="H162" s="273">
        <v>3785000</v>
      </c>
      <c r="I162" s="60" t="s">
        <v>1588</v>
      </c>
      <c r="J162" s="10" t="s">
        <v>1800</v>
      </c>
      <c r="K162" s="67"/>
      <c r="L162" s="67"/>
    </row>
    <row r="163" spans="1:12" s="10" customFormat="1" ht="22.5" customHeight="1" x14ac:dyDescent="0.25">
      <c r="A163" s="19">
        <v>8</v>
      </c>
      <c r="B163" s="9">
        <v>45195</v>
      </c>
      <c r="C163" s="59" t="s">
        <v>1589</v>
      </c>
      <c r="D163" s="58" t="s">
        <v>1590</v>
      </c>
      <c r="E163" s="58" t="s">
        <v>1764</v>
      </c>
      <c r="F163" s="59">
        <v>1</v>
      </c>
      <c r="G163" s="59" t="s">
        <v>42</v>
      </c>
      <c r="H163" s="274">
        <v>470000</v>
      </c>
      <c r="I163" s="60" t="s">
        <v>1588</v>
      </c>
      <c r="J163" s="10" t="s">
        <v>1800</v>
      </c>
      <c r="K163" s="67"/>
      <c r="L163" s="67"/>
    </row>
    <row r="164" spans="1:12" s="10" customFormat="1" ht="22.5" customHeight="1" x14ac:dyDescent="0.25">
      <c r="A164" s="19">
        <v>9</v>
      </c>
      <c r="B164" s="9">
        <v>45195</v>
      </c>
      <c r="C164" s="59" t="s">
        <v>1589</v>
      </c>
      <c r="D164" s="58" t="s">
        <v>1591</v>
      </c>
      <c r="E164" s="58" t="s">
        <v>1764</v>
      </c>
      <c r="F164" s="59">
        <v>1</v>
      </c>
      <c r="G164" s="59" t="s">
        <v>42</v>
      </c>
      <c r="H164" s="274">
        <v>750000</v>
      </c>
      <c r="I164" s="60" t="s">
        <v>1588</v>
      </c>
      <c r="J164" s="10" t="s">
        <v>1800</v>
      </c>
      <c r="K164" s="67"/>
      <c r="L164" s="67"/>
    </row>
    <row r="165" spans="1:12" ht="22.5" customHeight="1" x14ac:dyDescent="0.25">
      <c r="A165" s="19">
        <v>10</v>
      </c>
      <c r="B165" s="283">
        <v>45199</v>
      </c>
      <c r="C165" s="306" t="s">
        <v>1807</v>
      </c>
      <c r="D165" s="285" t="s">
        <v>1808</v>
      </c>
      <c r="E165" s="168"/>
      <c r="F165" s="19">
        <v>1</v>
      </c>
      <c r="G165" s="19" t="s">
        <v>44</v>
      </c>
      <c r="H165" s="169">
        <v>700000</v>
      </c>
      <c r="I165" s="46" t="s">
        <v>1758</v>
      </c>
      <c r="J165" s="72"/>
    </row>
    <row r="166" spans="1:12" ht="22.5" customHeight="1" x14ac:dyDescent="0.25">
      <c r="A166" s="714" t="s">
        <v>1788</v>
      </c>
      <c r="B166" s="714"/>
      <c r="C166" s="714"/>
      <c r="D166" s="714"/>
      <c r="E166" s="714"/>
      <c r="F166" s="714"/>
      <c r="G166" s="714"/>
      <c r="H166" s="714"/>
      <c r="I166" s="71">
        <f>SUM(H156:H165)</f>
        <v>11270000</v>
      </c>
      <c r="J166" s="72">
        <f>SUM(I154,H161:H164)</f>
        <v>91860553.159999996</v>
      </c>
    </row>
    <row r="167" spans="1:12" ht="22.5" customHeight="1" x14ac:dyDescent="0.25">
      <c r="A167" s="716" t="s">
        <v>517</v>
      </c>
      <c r="B167" s="716"/>
      <c r="C167" s="716"/>
      <c r="D167" s="716"/>
      <c r="E167" s="716"/>
      <c r="F167" s="716"/>
      <c r="G167" s="716"/>
      <c r="H167" s="716"/>
      <c r="I167" s="716"/>
      <c r="J167" s="72"/>
    </row>
    <row r="168" spans="1:12" ht="22.5" customHeight="1" x14ac:dyDescent="0.25">
      <c r="A168" s="19">
        <v>1</v>
      </c>
      <c r="B168" s="283">
        <v>45170</v>
      </c>
      <c r="C168" s="19"/>
      <c r="D168" s="284" t="s">
        <v>1743</v>
      </c>
      <c r="E168" s="168"/>
      <c r="F168" s="19">
        <v>1</v>
      </c>
      <c r="G168" s="19" t="s">
        <v>592</v>
      </c>
      <c r="H168" s="169">
        <v>500000</v>
      </c>
      <c r="I168" s="46"/>
      <c r="J168" s="72"/>
    </row>
    <row r="169" spans="1:12" ht="22.5" customHeight="1" x14ac:dyDescent="0.25">
      <c r="A169" s="19">
        <v>2</v>
      </c>
      <c r="B169" s="283">
        <v>45180</v>
      </c>
      <c r="C169" s="19"/>
      <c r="D169" s="284" t="s">
        <v>1744</v>
      </c>
      <c r="E169" s="168"/>
      <c r="F169" s="19">
        <v>1</v>
      </c>
      <c r="G169" s="19" t="s">
        <v>44</v>
      </c>
      <c r="H169" s="169">
        <v>20000</v>
      </c>
      <c r="I169" s="46"/>
      <c r="J169" s="72"/>
    </row>
    <row r="170" spans="1:12" ht="22.5" customHeight="1" x14ac:dyDescent="0.25">
      <c r="A170" s="19">
        <v>3</v>
      </c>
      <c r="B170" s="283">
        <v>45180</v>
      </c>
      <c r="C170" s="19"/>
      <c r="D170" s="285" t="s">
        <v>1745</v>
      </c>
      <c r="E170" s="168"/>
      <c r="F170" s="19">
        <v>1</v>
      </c>
      <c r="G170" s="19" t="s">
        <v>44</v>
      </c>
      <c r="H170" s="169">
        <v>45000</v>
      </c>
      <c r="I170" s="46"/>
      <c r="J170" s="72"/>
    </row>
    <row r="171" spans="1:12" ht="22.5" customHeight="1" x14ac:dyDescent="0.25">
      <c r="A171" s="19">
        <v>4</v>
      </c>
      <c r="B171" s="283">
        <v>45199</v>
      </c>
      <c r="C171" s="19"/>
      <c r="D171" s="284" t="s">
        <v>1743</v>
      </c>
      <c r="E171" s="168"/>
      <c r="F171" s="19">
        <v>1</v>
      </c>
      <c r="G171" s="19" t="s">
        <v>592</v>
      </c>
      <c r="H171" s="169">
        <v>500000</v>
      </c>
      <c r="I171" s="46"/>
      <c r="J171" s="72"/>
    </row>
    <row r="172" spans="1:12" ht="22.5" customHeight="1" x14ac:dyDescent="0.25">
      <c r="A172" s="714" t="s">
        <v>519</v>
      </c>
      <c r="B172" s="714"/>
      <c r="C172" s="714"/>
      <c r="D172" s="714"/>
      <c r="E172" s="714"/>
      <c r="F172" s="714"/>
      <c r="G172" s="714"/>
      <c r="H172" s="714"/>
      <c r="I172" s="71">
        <f>SUM(H168:H171)</f>
        <v>1065000</v>
      </c>
      <c r="J172" s="72"/>
    </row>
    <row r="173" spans="1:12" ht="22.5" customHeight="1" x14ac:dyDescent="0.25">
      <c r="A173" s="73" t="s">
        <v>1777</v>
      </c>
      <c r="B173" s="73"/>
      <c r="C173" s="275"/>
      <c r="D173" s="31"/>
      <c r="E173" s="31"/>
      <c r="F173" s="28"/>
      <c r="G173" s="28"/>
      <c r="H173" s="30"/>
      <c r="I173" s="47"/>
    </row>
    <row r="174" spans="1:12" s="10" customFormat="1" ht="22.5" customHeight="1" x14ac:dyDescent="0.25">
      <c r="A174" s="90">
        <v>1</v>
      </c>
      <c r="B174" s="293">
        <v>45173</v>
      </c>
      <c r="C174" s="305" t="s">
        <v>1779</v>
      </c>
      <c r="D174" s="157" t="s">
        <v>1778</v>
      </c>
      <c r="E174" s="32"/>
      <c r="F174" s="29">
        <v>1</v>
      </c>
      <c r="G174" s="29" t="s">
        <v>44</v>
      </c>
      <c r="H174" s="272">
        <v>1165000</v>
      </c>
      <c r="I174" s="158" t="s">
        <v>1780</v>
      </c>
      <c r="K174" s="67"/>
      <c r="L174" s="67"/>
    </row>
    <row r="175" spans="1:12" s="10" customFormat="1" ht="22.5" customHeight="1" x14ac:dyDescent="0.25">
      <c r="A175" s="90">
        <v>2</v>
      </c>
      <c r="B175" s="293">
        <v>45173</v>
      </c>
      <c r="C175" s="305" t="s">
        <v>1781</v>
      </c>
      <c r="D175" s="157" t="s">
        <v>1782</v>
      </c>
      <c r="E175" s="32"/>
      <c r="F175" s="302" t="s">
        <v>109</v>
      </c>
      <c r="G175" s="162" t="s">
        <v>44</v>
      </c>
      <c r="H175" s="294">
        <v>2800000</v>
      </c>
      <c r="I175" s="158" t="s">
        <v>858</v>
      </c>
      <c r="K175" s="67"/>
      <c r="L175" s="67"/>
    </row>
    <row r="176" spans="1:12" s="10" customFormat="1" ht="22.5" customHeight="1" x14ac:dyDescent="0.25">
      <c r="A176" s="90">
        <v>3</v>
      </c>
      <c r="B176" s="293">
        <v>45173</v>
      </c>
      <c r="C176" s="305" t="s">
        <v>1781</v>
      </c>
      <c r="D176" s="157" t="s">
        <v>1784</v>
      </c>
      <c r="E176" s="112"/>
      <c r="F176" s="29">
        <v>10</v>
      </c>
      <c r="G176" s="29" t="s">
        <v>44</v>
      </c>
      <c r="H176" s="272">
        <v>850000</v>
      </c>
      <c r="I176" s="158" t="s">
        <v>858</v>
      </c>
      <c r="K176" s="67"/>
      <c r="L176" s="67"/>
    </row>
    <row r="177" spans="1:12" s="10" customFormat="1" ht="22.5" customHeight="1" x14ac:dyDescent="0.25">
      <c r="A177" s="90">
        <v>4</v>
      </c>
      <c r="B177" s="293">
        <v>45178</v>
      </c>
      <c r="C177" s="305" t="s">
        <v>1785</v>
      </c>
      <c r="D177" s="164" t="s">
        <v>1786</v>
      </c>
      <c r="E177" s="165"/>
      <c r="F177" s="29">
        <v>2</v>
      </c>
      <c r="G177" s="29" t="s">
        <v>44</v>
      </c>
      <c r="H177" s="295">
        <f>985000*2</f>
        <v>1970000</v>
      </c>
      <c r="I177" s="158" t="s">
        <v>528</v>
      </c>
      <c r="K177" s="67"/>
      <c r="L177" s="67"/>
    </row>
    <row r="178" spans="1:12" s="10" customFormat="1" ht="22.5" customHeight="1" x14ac:dyDescent="0.25">
      <c r="A178" s="90">
        <v>5</v>
      </c>
      <c r="B178" s="293">
        <v>45187</v>
      </c>
      <c r="C178" s="305" t="s">
        <v>1797</v>
      </c>
      <c r="D178" s="32" t="s">
        <v>1798</v>
      </c>
      <c r="E178" s="112"/>
      <c r="F178" s="29">
        <v>1</v>
      </c>
      <c r="G178" s="303" t="s">
        <v>1242</v>
      </c>
      <c r="H178" s="272">
        <v>3600000</v>
      </c>
      <c r="I178" s="158" t="s">
        <v>858</v>
      </c>
      <c r="K178" s="67"/>
      <c r="L178" s="67"/>
    </row>
    <row r="179" spans="1:12" s="2" customFormat="1" ht="22.5" customHeight="1" x14ac:dyDescent="0.25">
      <c r="A179" s="90">
        <v>6</v>
      </c>
      <c r="B179" s="293">
        <v>45187</v>
      </c>
      <c r="C179" s="305" t="s">
        <v>1797</v>
      </c>
      <c r="D179" s="157" t="s">
        <v>1799</v>
      </c>
      <c r="E179" s="32"/>
      <c r="F179" s="302" t="s">
        <v>109</v>
      </c>
      <c r="G179" s="162" t="s">
        <v>44</v>
      </c>
      <c r="H179" s="294">
        <v>750000</v>
      </c>
      <c r="I179" s="158" t="s">
        <v>858</v>
      </c>
      <c r="K179" s="67"/>
      <c r="L179" s="67"/>
    </row>
    <row r="180" spans="1:12" s="10" customFormat="1" ht="31.5" x14ac:dyDescent="0.25">
      <c r="A180" s="90">
        <v>7</v>
      </c>
      <c r="B180" s="293">
        <v>45191</v>
      </c>
      <c r="C180" s="307" t="s">
        <v>1801</v>
      </c>
      <c r="D180" s="32" t="s">
        <v>1482</v>
      </c>
      <c r="E180" s="112" t="s">
        <v>445</v>
      </c>
      <c r="F180" s="29">
        <v>2</v>
      </c>
      <c r="G180" s="29" t="s">
        <v>42</v>
      </c>
      <c r="H180" s="272">
        <v>930000</v>
      </c>
      <c r="I180" s="158" t="s">
        <v>853</v>
      </c>
      <c r="J180" s="10" t="s">
        <v>1800</v>
      </c>
      <c r="K180" s="67"/>
      <c r="L180" s="67"/>
    </row>
    <row r="181" spans="1:12" s="10" customFormat="1" ht="31.5" x14ac:dyDescent="0.25">
      <c r="A181" s="90">
        <v>8</v>
      </c>
      <c r="B181" s="293">
        <v>45191</v>
      </c>
      <c r="C181" s="307" t="s">
        <v>1801</v>
      </c>
      <c r="D181" s="157" t="s">
        <v>1483</v>
      </c>
      <c r="E181" s="112" t="s">
        <v>445</v>
      </c>
      <c r="F181" s="29">
        <v>2</v>
      </c>
      <c r="G181" s="304" t="s">
        <v>42</v>
      </c>
      <c r="H181" s="272">
        <v>590000</v>
      </c>
      <c r="I181" s="158" t="s">
        <v>528</v>
      </c>
      <c r="J181" s="10" t="s">
        <v>1800</v>
      </c>
      <c r="K181" s="67"/>
      <c r="L181" s="67"/>
    </row>
    <row r="182" spans="1:12" s="10" customFormat="1" ht="22.5" customHeight="1" x14ac:dyDescent="0.25">
      <c r="A182" s="90">
        <v>9</v>
      </c>
      <c r="B182" s="293">
        <v>45193</v>
      </c>
      <c r="C182" s="305" t="s">
        <v>1802</v>
      </c>
      <c r="D182" s="157" t="s">
        <v>1803</v>
      </c>
      <c r="E182" s="32"/>
      <c r="F182" s="29">
        <v>1</v>
      </c>
      <c r="G182" s="29" t="s">
        <v>44</v>
      </c>
      <c r="H182" s="272">
        <v>340000</v>
      </c>
      <c r="I182" s="296" t="s">
        <v>858</v>
      </c>
      <c r="K182" s="67"/>
      <c r="L182" s="67"/>
    </row>
    <row r="183" spans="1:12" s="10" customFormat="1" ht="22.5" customHeight="1" x14ac:dyDescent="0.25">
      <c r="A183" s="90">
        <v>10</v>
      </c>
      <c r="B183" s="293">
        <v>45193</v>
      </c>
      <c r="C183" s="305" t="s">
        <v>1802</v>
      </c>
      <c r="D183" s="157" t="s">
        <v>1804</v>
      </c>
      <c r="E183" s="32"/>
      <c r="F183" s="29">
        <v>1</v>
      </c>
      <c r="G183" s="29" t="s">
        <v>44</v>
      </c>
      <c r="H183" s="272">
        <v>210000</v>
      </c>
      <c r="I183" s="296" t="s">
        <v>858</v>
      </c>
      <c r="K183" s="67"/>
      <c r="L183" s="67"/>
    </row>
    <row r="184" spans="1:12" s="10" customFormat="1" ht="22.5" customHeight="1" x14ac:dyDescent="0.25">
      <c r="A184" s="90">
        <v>11</v>
      </c>
      <c r="B184" s="293">
        <v>45193</v>
      </c>
      <c r="C184" s="305" t="s">
        <v>1802</v>
      </c>
      <c r="D184" s="157" t="s">
        <v>1805</v>
      </c>
      <c r="E184" s="32"/>
      <c r="F184" s="29">
        <v>1</v>
      </c>
      <c r="G184" s="29" t="s">
        <v>44</v>
      </c>
      <c r="H184" s="272">
        <v>375000</v>
      </c>
      <c r="I184" s="296" t="s">
        <v>858</v>
      </c>
      <c r="K184" s="67"/>
      <c r="L184" s="67"/>
    </row>
    <row r="185" spans="1:12" ht="22.5" customHeight="1" x14ac:dyDescent="0.25">
      <c r="A185" s="715" t="s">
        <v>91</v>
      </c>
      <c r="B185" s="715"/>
      <c r="C185" s="715"/>
      <c r="D185" s="715"/>
      <c r="E185" s="715"/>
      <c r="F185" s="715"/>
      <c r="G185" s="715"/>
      <c r="H185" s="45">
        <f>SUM(H174:H184)</f>
        <v>13580000</v>
      </c>
      <c r="I185" s="281"/>
      <c r="J185" s="69"/>
    </row>
    <row r="186" spans="1:12" ht="22.5" customHeight="1" x14ac:dyDescent="0.25">
      <c r="A186" s="73" t="s">
        <v>84</v>
      </c>
      <c r="B186" s="73"/>
      <c r="C186" s="275"/>
      <c r="D186" s="31"/>
      <c r="E186" s="31"/>
      <c r="F186" s="28"/>
      <c r="G186" s="28"/>
      <c r="H186" s="30"/>
      <c r="I186" s="47"/>
    </row>
    <row r="187" spans="1:12" s="10" customFormat="1" ht="22.5" customHeight="1" x14ac:dyDescent="0.25">
      <c r="A187" s="90">
        <v>1</v>
      </c>
      <c r="B187" s="293">
        <v>45173</v>
      </c>
      <c r="C187" s="29" t="s">
        <v>854</v>
      </c>
      <c r="D187" s="157" t="s">
        <v>64</v>
      </c>
      <c r="E187" s="32" t="s">
        <v>152</v>
      </c>
      <c r="F187" s="29">
        <v>20</v>
      </c>
      <c r="G187" s="29" t="s">
        <v>41</v>
      </c>
      <c r="H187" s="272">
        <v>760000</v>
      </c>
      <c r="I187" s="158" t="s">
        <v>853</v>
      </c>
      <c r="K187" s="67"/>
      <c r="L187" s="67"/>
    </row>
    <row r="188" spans="1:12" s="10" customFormat="1" ht="22.5" customHeight="1" x14ac:dyDescent="0.25">
      <c r="A188" s="90">
        <v>2</v>
      </c>
      <c r="B188" s="293">
        <v>45173</v>
      </c>
      <c r="C188" s="29" t="s">
        <v>854</v>
      </c>
      <c r="D188" s="157" t="s">
        <v>521</v>
      </c>
      <c r="E188" s="32" t="s">
        <v>63</v>
      </c>
      <c r="F188" s="302" t="s">
        <v>855</v>
      </c>
      <c r="G188" s="162" t="s">
        <v>41</v>
      </c>
      <c r="H188" s="294">
        <v>42500</v>
      </c>
      <c r="I188" s="158" t="s">
        <v>528</v>
      </c>
      <c r="K188" s="67"/>
      <c r="L188" s="67"/>
    </row>
    <row r="189" spans="1:12" s="10" customFormat="1" ht="22.5" customHeight="1" x14ac:dyDescent="0.25">
      <c r="A189" s="90">
        <v>3</v>
      </c>
      <c r="B189" s="293">
        <v>45173</v>
      </c>
      <c r="C189" s="29" t="s">
        <v>854</v>
      </c>
      <c r="D189" s="157" t="s">
        <v>856</v>
      </c>
      <c r="E189" s="112" t="s">
        <v>857</v>
      </c>
      <c r="F189" s="29">
        <v>1</v>
      </c>
      <c r="G189" s="29" t="s">
        <v>42</v>
      </c>
      <c r="H189" s="272">
        <v>125000</v>
      </c>
      <c r="I189" s="158" t="s">
        <v>858</v>
      </c>
      <c r="K189" s="67"/>
      <c r="L189" s="67"/>
    </row>
    <row r="190" spans="1:12" s="10" customFormat="1" ht="22.5" customHeight="1" x14ac:dyDescent="0.25">
      <c r="A190" s="90">
        <v>4</v>
      </c>
      <c r="B190" s="293">
        <v>45173</v>
      </c>
      <c r="C190" s="29" t="s">
        <v>854</v>
      </c>
      <c r="D190" s="164" t="s">
        <v>859</v>
      </c>
      <c r="E190" s="165" t="s">
        <v>96</v>
      </c>
      <c r="F190" s="29">
        <v>8</v>
      </c>
      <c r="G190" s="29" t="s">
        <v>42</v>
      </c>
      <c r="H190" s="295">
        <v>12000</v>
      </c>
      <c r="I190" s="158" t="s">
        <v>858</v>
      </c>
      <c r="K190" s="67"/>
      <c r="L190" s="67"/>
    </row>
    <row r="191" spans="1:12" s="10" customFormat="1" ht="22.5" customHeight="1" x14ac:dyDescent="0.25">
      <c r="A191" s="90">
        <v>5</v>
      </c>
      <c r="B191" s="293">
        <v>45173</v>
      </c>
      <c r="C191" s="29" t="s">
        <v>854</v>
      </c>
      <c r="D191" s="32" t="s">
        <v>860</v>
      </c>
      <c r="E191" s="112" t="s">
        <v>96</v>
      </c>
      <c r="F191" s="29">
        <v>1</v>
      </c>
      <c r="G191" s="303" t="s">
        <v>43</v>
      </c>
      <c r="H191" s="272">
        <v>20000</v>
      </c>
      <c r="I191" s="158" t="s">
        <v>858</v>
      </c>
      <c r="K191" s="67"/>
      <c r="L191" s="67"/>
    </row>
    <row r="192" spans="1:12" s="2" customFormat="1" ht="22.5" customHeight="1" x14ac:dyDescent="0.25">
      <c r="A192" s="90">
        <v>6</v>
      </c>
      <c r="B192" s="293">
        <v>45173</v>
      </c>
      <c r="C192" s="29" t="s">
        <v>854</v>
      </c>
      <c r="D192" s="157" t="s">
        <v>521</v>
      </c>
      <c r="E192" s="32" t="s">
        <v>63</v>
      </c>
      <c r="F192" s="302" t="s">
        <v>111</v>
      </c>
      <c r="G192" s="162" t="s">
        <v>41</v>
      </c>
      <c r="H192" s="294">
        <v>85000</v>
      </c>
      <c r="I192" s="296" t="s">
        <v>528</v>
      </c>
      <c r="K192" s="67"/>
      <c r="L192" s="67"/>
    </row>
    <row r="193" spans="1:12" s="10" customFormat="1" ht="22.5" customHeight="1" x14ac:dyDescent="0.25">
      <c r="A193" s="90">
        <v>7</v>
      </c>
      <c r="B193" s="293">
        <v>45173</v>
      </c>
      <c r="C193" s="29" t="s">
        <v>854</v>
      </c>
      <c r="D193" s="157" t="s">
        <v>64</v>
      </c>
      <c r="E193" s="32" t="s">
        <v>152</v>
      </c>
      <c r="F193" s="29">
        <v>20</v>
      </c>
      <c r="G193" s="29" t="s">
        <v>41</v>
      </c>
      <c r="H193" s="272">
        <v>760000</v>
      </c>
      <c r="I193" s="296" t="s">
        <v>528</v>
      </c>
      <c r="K193" s="67"/>
      <c r="L193" s="67"/>
    </row>
    <row r="194" spans="1:12" s="10" customFormat="1" ht="22.5" customHeight="1" x14ac:dyDescent="0.25">
      <c r="A194" s="90">
        <v>8</v>
      </c>
      <c r="B194" s="293">
        <v>45173</v>
      </c>
      <c r="C194" s="29" t="s">
        <v>854</v>
      </c>
      <c r="D194" s="32" t="s">
        <v>861</v>
      </c>
      <c r="E194" s="32" t="s">
        <v>50</v>
      </c>
      <c r="F194" s="29">
        <v>2</v>
      </c>
      <c r="G194" s="29" t="s">
        <v>42</v>
      </c>
      <c r="H194" s="272">
        <v>100000</v>
      </c>
      <c r="I194" s="296" t="s">
        <v>858</v>
      </c>
      <c r="K194" s="67"/>
      <c r="L194" s="67"/>
    </row>
    <row r="195" spans="1:12" s="10" customFormat="1" ht="22.5" customHeight="1" x14ac:dyDescent="0.25">
      <c r="A195" s="90">
        <v>9</v>
      </c>
      <c r="B195" s="293">
        <v>45180</v>
      </c>
      <c r="C195" s="29" t="s">
        <v>634</v>
      </c>
      <c r="D195" s="32" t="s">
        <v>1082</v>
      </c>
      <c r="E195" s="32" t="s">
        <v>1083</v>
      </c>
      <c r="F195" s="29">
        <v>1</v>
      </c>
      <c r="G195" s="29" t="s">
        <v>42</v>
      </c>
      <c r="H195" s="295">
        <v>100000</v>
      </c>
      <c r="I195" s="158" t="s">
        <v>1084</v>
      </c>
      <c r="K195" s="67"/>
      <c r="L195" s="67"/>
    </row>
    <row r="196" spans="1:12" s="10" customFormat="1" ht="22.5" customHeight="1" x14ac:dyDescent="0.25">
      <c r="A196" s="90">
        <v>10</v>
      </c>
      <c r="B196" s="293">
        <v>45189</v>
      </c>
      <c r="C196" s="29" t="s">
        <v>1403</v>
      </c>
      <c r="D196" s="164" t="s">
        <v>1411</v>
      </c>
      <c r="E196" s="32" t="s">
        <v>1325</v>
      </c>
      <c r="F196" s="29">
        <v>1</v>
      </c>
      <c r="G196" s="29" t="s">
        <v>42</v>
      </c>
      <c r="H196" s="272">
        <v>175000</v>
      </c>
      <c r="I196" s="158" t="s">
        <v>528</v>
      </c>
      <c r="K196" s="67"/>
      <c r="L196" s="67"/>
    </row>
    <row r="197" spans="1:12" s="10" customFormat="1" ht="22.5" customHeight="1" x14ac:dyDescent="0.25">
      <c r="A197" s="90">
        <v>11</v>
      </c>
      <c r="B197" s="293">
        <v>45189</v>
      </c>
      <c r="C197" s="29" t="s">
        <v>1423</v>
      </c>
      <c r="D197" s="32" t="s">
        <v>1715</v>
      </c>
      <c r="E197" s="75" t="s">
        <v>96</v>
      </c>
      <c r="F197" s="29">
        <v>1</v>
      </c>
      <c r="G197" s="29" t="s">
        <v>42</v>
      </c>
      <c r="H197" s="272">
        <v>60000</v>
      </c>
      <c r="I197" s="158" t="s">
        <v>528</v>
      </c>
      <c r="K197" s="67"/>
      <c r="L197" s="67"/>
    </row>
    <row r="198" spans="1:12" s="10" customFormat="1" ht="22.5" customHeight="1" x14ac:dyDescent="0.25">
      <c r="A198" s="90">
        <v>12</v>
      </c>
      <c r="B198" s="293">
        <v>45189</v>
      </c>
      <c r="C198" s="29" t="s">
        <v>1423</v>
      </c>
      <c r="D198" s="32" t="s">
        <v>1716</v>
      </c>
      <c r="E198" s="32" t="s">
        <v>96</v>
      </c>
      <c r="F198" s="162" t="s">
        <v>109</v>
      </c>
      <c r="G198" s="162" t="s">
        <v>42</v>
      </c>
      <c r="H198" s="297">
        <v>60000</v>
      </c>
      <c r="I198" s="158" t="s">
        <v>528</v>
      </c>
      <c r="K198" s="67"/>
      <c r="L198" s="67"/>
    </row>
    <row r="199" spans="1:12" s="10" customFormat="1" ht="22.5" customHeight="1" x14ac:dyDescent="0.25">
      <c r="A199" s="90">
        <v>13</v>
      </c>
      <c r="B199" s="293">
        <v>45195</v>
      </c>
      <c r="C199" s="29" t="s">
        <v>1578</v>
      </c>
      <c r="D199" s="32" t="s">
        <v>1576</v>
      </c>
      <c r="E199" s="32" t="s">
        <v>50</v>
      </c>
      <c r="F199" s="162" t="s">
        <v>155</v>
      </c>
      <c r="G199" s="29" t="s">
        <v>45</v>
      </c>
      <c r="H199" s="297">
        <v>75000</v>
      </c>
      <c r="I199" s="158" t="s">
        <v>1577</v>
      </c>
      <c r="K199" s="674"/>
      <c r="L199" s="67"/>
    </row>
    <row r="200" spans="1:12" s="10" customFormat="1" ht="22.5" customHeight="1" x14ac:dyDescent="0.25">
      <c r="A200" s="90">
        <v>14</v>
      </c>
      <c r="B200" s="293">
        <v>45195</v>
      </c>
      <c r="C200" s="29" t="s">
        <v>1578</v>
      </c>
      <c r="D200" s="32" t="s">
        <v>1579</v>
      </c>
      <c r="E200" s="134" t="s">
        <v>531</v>
      </c>
      <c r="F200" s="29">
        <v>15</v>
      </c>
      <c r="G200" s="304" t="s">
        <v>42</v>
      </c>
      <c r="H200" s="272">
        <v>22500</v>
      </c>
      <c r="I200" s="158" t="s">
        <v>1577</v>
      </c>
      <c r="K200" s="67"/>
      <c r="L200" s="67"/>
    </row>
    <row r="201" spans="1:12" s="10" customFormat="1" ht="22.5" customHeight="1" x14ac:dyDescent="0.25">
      <c r="A201" s="90">
        <v>15</v>
      </c>
      <c r="B201" s="293">
        <v>45195</v>
      </c>
      <c r="C201" s="29" t="s">
        <v>1578</v>
      </c>
      <c r="D201" s="32" t="s">
        <v>1580</v>
      </c>
      <c r="E201" s="32" t="s">
        <v>531</v>
      </c>
      <c r="F201" s="29">
        <v>30</v>
      </c>
      <c r="G201" s="29" t="s">
        <v>42</v>
      </c>
      <c r="H201" s="272">
        <v>6000</v>
      </c>
      <c r="I201" s="158" t="s">
        <v>1577</v>
      </c>
      <c r="K201" s="67"/>
      <c r="L201" s="67"/>
    </row>
    <row r="202" spans="1:12" ht="22.5" customHeight="1" x14ac:dyDescent="0.25">
      <c r="A202" s="715" t="s">
        <v>91</v>
      </c>
      <c r="B202" s="715"/>
      <c r="C202" s="715"/>
      <c r="D202" s="715"/>
      <c r="E202" s="715"/>
      <c r="F202" s="715"/>
      <c r="G202" s="715"/>
      <c r="H202" s="45">
        <f>SUM(H187:H201)</f>
        <v>2403000</v>
      </c>
      <c r="I202" s="281"/>
      <c r="J202" s="69">
        <f>SUM(H180:H181,H202,H205,H223)</f>
        <v>9042550</v>
      </c>
    </row>
    <row r="203" spans="1:12" ht="22.5" customHeight="1" x14ac:dyDescent="0.25">
      <c r="A203" s="723" t="s">
        <v>85</v>
      </c>
      <c r="B203" s="723"/>
      <c r="C203" s="723"/>
      <c r="D203" s="723"/>
      <c r="E203" s="282"/>
      <c r="F203" s="28"/>
      <c r="G203" s="28"/>
      <c r="H203" s="42"/>
      <c r="I203" s="47"/>
      <c r="J203" s="72">
        <f>SUM(J166,J202)</f>
        <v>100903103.16</v>
      </c>
      <c r="K203" s="72">
        <f>PRINT!L339</f>
        <v>100903103.16</v>
      </c>
      <c r="L203" s="72">
        <f>J203-K203</f>
        <v>0</v>
      </c>
    </row>
    <row r="204" spans="1:12" s="1" customFormat="1" ht="22.5" customHeight="1" x14ac:dyDescent="0.25">
      <c r="A204" s="77">
        <v>1</v>
      </c>
      <c r="B204" s="43">
        <v>45192</v>
      </c>
      <c r="C204" s="29"/>
      <c r="D204" s="32" t="s">
        <v>1774</v>
      </c>
      <c r="E204" s="29"/>
      <c r="F204" s="91">
        <v>50</v>
      </c>
      <c r="G204" s="29" t="s">
        <v>101</v>
      </c>
      <c r="H204" s="170">
        <f>13650*F204</f>
        <v>682500</v>
      </c>
      <c r="I204" s="94" t="s">
        <v>1775</v>
      </c>
      <c r="J204" s="300" t="s">
        <v>511</v>
      </c>
      <c r="K204" s="675"/>
      <c r="L204" s="675"/>
    </row>
    <row r="205" spans="1:12" ht="22.5" customHeight="1" x14ac:dyDescent="0.25">
      <c r="A205" s="715" t="s">
        <v>91</v>
      </c>
      <c r="B205" s="715"/>
      <c r="C205" s="715"/>
      <c r="D205" s="715"/>
      <c r="E205" s="715"/>
      <c r="F205" s="715"/>
      <c r="G205" s="715"/>
      <c r="H205" s="45">
        <f>SUM(H203:H204)</f>
        <v>682500</v>
      </c>
      <c r="I205" s="281"/>
    </row>
    <row r="206" spans="1:12" ht="22.5" customHeight="1" x14ac:dyDescent="0.25">
      <c r="A206" s="723" t="s">
        <v>86</v>
      </c>
      <c r="B206" s="723"/>
      <c r="C206" s="723"/>
      <c r="D206" s="723"/>
      <c r="E206" s="282"/>
      <c r="F206" s="28"/>
      <c r="G206" s="28"/>
      <c r="H206" s="74"/>
      <c r="I206" s="47"/>
    </row>
    <row r="207" spans="1:12" s="10" customFormat="1" ht="22.5" customHeight="1" x14ac:dyDescent="0.25">
      <c r="A207" s="77">
        <v>1</v>
      </c>
      <c r="B207" s="43">
        <v>45177</v>
      </c>
      <c r="C207" s="29"/>
      <c r="D207" s="32" t="s">
        <v>1741</v>
      </c>
      <c r="E207" s="29"/>
      <c r="F207" s="92">
        <v>2</v>
      </c>
      <c r="G207" s="29" t="s">
        <v>1239</v>
      </c>
      <c r="H207" s="170">
        <v>200000</v>
      </c>
      <c r="I207" s="93" t="s">
        <v>1727</v>
      </c>
      <c r="J207" s="3"/>
      <c r="K207" s="67"/>
      <c r="L207" s="67"/>
    </row>
    <row r="208" spans="1:12" s="172" customFormat="1" ht="22.5" customHeight="1" x14ac:dyDescent="0.25">
      <c r="A208" s="95">
        <v>2</v>
      </c>
      <c r="B208" s="156">
        <v>45182</v>
      </c>
      <c r="C208" s="159"/>
      <c r="D208" s="75" t="s">
        <v>1726</v>
      </c>
      <c r="E208" s="160"/>
      <c r="F208" s="161">
        <v>1</v>
      </c>
      <c r="G208" s="29" t="s">
        <v>44</v>
      </c>
      <c r="H208" s="159">
        <v>25000</v>
      </c>
      <c r="I208" s="93" t="s">
        <v>1727</v>
      </c>
      <c r="J208" s="10" t="s">
        <v>1738</v>
      </c>
      <c r="K208" s="676"/>
      <c r="L208" s="676"/>
    </row>
    <row r="209" spans="1:12" s="10" customFormat="1" ht="22.5" customHeight="1" x14ac:dyDescent="0.25">
      <c r="A209" s="77">
        <v>3</v>
      </c>
      <c r="B209" s="156">
        <v>45182</v>
      </c>
      <c r="C209" s="28"/>
      <c r="D209" s="32" t="s">
        <v>1728</v>
      </c>
      <c r="E209" s="171"/>
      <c r="F209" s="161">
        <v>1</v>
      </c>
      <c r="G209" s="29" t="s">
        <v>44</v>
      </c>
      <c r="H209" s="170">
        <v>98000</v>
      </c>
      <c r="I209" s="93" t="s">
        <v>1727</v>
      </c>
      <c r="J209" s="10" t="s">
        <v>1738</v>
      </c>
      <c r="K209" s="67"/>
      <c r="L209" s="67"/>
    </row>
    <row r="210" spans="1:12" s="10" customFormat="1" ht="22.5" customHeight="1" x14ac:dyDescent="0.25">
      <c r="A210" s="95">
        <v>4</v>
      </c>
      <c r="B210" s="156">
        <v>45182</v>
      </c>
      <c r="C210" s="28"/>
      <c r="D210" s="32" t="s">
        <v>1772</v>
      </c>
      <c r="E210" s="171"/>
      <c r="F210" s="299">
        <v>28.5</v>
      </c>
      <c r="G210" s="29" t="s">
        <v>101</v>
      </c>
      <c r="H210" s="170">
        <f>32300*F210</f>
        <v>920550</v>
      </c>
      <c r="I210" s="93" t="s">
        <v>1727</v>
      </c>
      <c r="J210" s="65" t="s">
        <v>487</v>
      </c>
      <c r="K210" s="67"/>
      <c r="L210" s="67"/>
    </row>
    <row r="211" spans="1:12" s="10" customFormat="1" ht="22.5" customHeight="1" x14ac:dyDescent="0.25">
      <c r="A211" s="77">
        <v>5</v>
      </c>
      <c r="B211" s="156">
        <v>45191</v>
      </c>
      <c r="C211" s="159"/>
      <c r="D211" s="75" t="s">
        <v>1729</v>
      </c>
      <c r="E211" s="301" t="s">
        <v>1776</v>
      </c>
      <c r="F211" s="161">
        <v>1</v>
      </c>
      <c r="G211" s="29" t="s">
        <v>44</v>
      </c>
      <c r="H211" s="159">
        <v>0</v>
      </c>
      <c r="I211" s="93" t="s">
        <v>1727</v>
      </c>
      <c r="J211" s="10" t="s">
        <v>1771</v>
      </c>
      <c r="K211" s="67"/>
      <c r="L211" s="67"/>
    </row>
    <row r="212" spans="1:12" s="10" customFormat="1" ht="22.5" customHeight="1" x14ac:dyDescent="0.25">
      <c r="A212" s="95">
        <v>6</v>
      </c>
      <c r="B212" s="156">
        <v>45191</v>
      </c>
      <c r="C212" s="166"/>
      <c r="D212" s="32" t="s">
        <v>1730</v>
      </c>
      <c r="E212" s="75"/>
      <c r="F212" s="161">
        <v>1</v>
      </c>
      <c r="G212" s="29" t="s">
        <v>44</v>
      </c>
      <c r="H212" s="163">
        <v>130000</v>
      </c>
      <c r="I212" s="93" t="s">
        <v>1727</v>
      </c>
      <c r="J212" s="10" t="s">
        <v>1732</v>
      </c>
      <c r="K212" s="67"/>
      <c r="L212" s="67"/>
    </row>
    <row r="213" spans="1:12" s="1" customFormat="1" ht="22.5" customHeight="1" x14ac:dyDescent="0.25">
      <c r="A213" s="77">
        <v>7</v>
      </c>
      <c r="B213" s="156">
        <v>45191</v>
      </c>
      <c r="C213" s="166"/>
      <c r="D213" s="32" t="s">
        <v>1731</v>
      </c>
      <c r="E213" s="75"/>
      <c r="F213" s="161">
        <v>1</v>
      </c>
      <c r="G213" s="29" t="s">
        <v>44</v>
      </c>
      <c r="H213" s="163">
        <v>50000</v>
      </c>
      <c r="I213" s="93" t="s">
        <v>1727</v>
      </c>
      <c r="J213" s="10" t="s">
        <v>1732</v>
      </c>
      <c r="K213" s="675"/>
      <c r="L213" s="675"/>
    </row>
    <row r="214" spans="1:12" s="1" customFormat="1" ht="22.5" customHeight="1" x14ac:dyDescent="0.25">
      <c r="A214" s="95">
        <v>8</v>
      </c>
      <c r="B214" s="156">
        <v>45191</v>
      </c>
      <c r="C214" s="166"/>
      <c r="D214" s="32" t="s">
        <v>1773</v>
      </c>
      <c r="E214" s="75"/>
      <c r="F214" s="161">
        <v>20</v>
      </c>
      <c r="G214" s="29" t="s">
        <v>101</v>
      </c>
      <c r="H214" s="163">
        <f>30400*20</f>
        <v>608000</v>
      </c>
      <c r="I214" s="93" t="s">
        <v>1727</v>
      </c>
      <c r="J214" s="65" t="s">
        <v>487</v>
      </c>
      <c r="K214" s="675"/>
      <c r="L214" s="675"/>
    </row>
    <row r="215" spans="1:12" s="1" customFormat="1" ht="22.5" customHeight="1" x14ac:dyDescent="0.25">
      <c r="A215" s="77">
        <v>9</v>
      </c>
      <c r="B215" s="43">
        <v>45192</v>
      </c>
      <c r="C215" s="29"/>
      <c r="D215" s="32" t="s">
        <v>1740</v>
      </c>
      <c r="E215" s="29"/>
      <c r="F215" s="92"/>
      <c r="G215" s="29"/>
      <c r="H215" s="170">
        <v>50000</v>
      </c>
      <c r="I215" s="93" t="s">
        <v>1727</v>
      </c>
      <c r="J215" s="3"/>
      <c r="K215" s="675"/>
      <c r="L215" s="675"/>
    </row>
    <row r="216" spans="1:12" s="1" customFormat="1" ht="22.5" customHeight="1" x14ac:dyDescent="0.25">
      <c r="A216" s="95">
        <v>10</v>
      </c>
      <c r="B216" s="43">
        <v>45194</v>
      </c>
      <c r="C216" s="29"/>
      <c r="D216" s="32" t="s">
        <v>1742</v>
      </c>
      <c r="E216" s="29"/>
      <c r="F216" s="92">
        <v>1</v>
      </c>
      <c r="G216" s="29" t="s">
        <v>44</v>
      </c>
      <c r="H216" s="170">
        <v>50000</v>
      </c>
      <c r="I216" s="93" t="s">
        <v>1727</v>
      </c>
      <c r="J216" s="3"/>
      <c r="K216" s="675"/>
      <c r="L216" s="675"/>
    </row>
    <row r="217" spans="1:12" s="1" customFormat="1" ht="22.5" customHeight="1" x14ac:dyDescent="0.25">
      <c r="A217" s="77">
        <v>11</v>
      </c>
      <c r="B217" s="43">
        <v>45195</v>
      </c>
      <c r="C217" s="29"/>
      <c r="D217" s="32" t="s">
        <v>1733</v>
      </c>
      <c r="E217" s="29"/>
      <c r="F217" s="92">
        <v>10</v>
      </c>
      <c r="G217" s="29" t="s">
        <v>44</v>
      </c>
      <c r="H217" s="170">
        <v>450000</v>
      </c>
      <c r="I217" s="93" t="s">
        <v>1727</v>
      </c>
      <c r="J217" s="3" t="s">
        <v>1737</v>
      </c>
      <c r="K217" s="675"/>
      <c r="L217" s="675"/>
    </row>
    <row r="218" spans="1:12" s="1" customFormat="1" ht="22.5" customHeight="1" x14ac:dyDescent="0.25">
      <c r="A218" s="95">
        <v>12</v>
      </c>
      <c r="B218" s="43">
        <v>45195</v>
      </c>
      <c r="C218" s="29"/>
      <c r="D218" s="32" t="s">
        <v>1734</v>
      </c>
      <c r="E218" s="29"/>
      <c r="F218" s="92">
        <v>10</v>
      </c>
      <c r="G218" s="29" t="s">
        <v>44</v>
      </c>
      <c r="H218" s="170">
        <v>450000</v>
      </c>
      <c r="I218" s="93" t="s">
        <v>1727</v>
      </c>
      <c r="J218" s="3" t="s">
        <v>1737</v>
      </c>
      <c r="K218" s="675"/>
      <c r="L218" s="675"/>
    </row>
    <row r="219" spans="1:12" s="1" customFormat="1" ht="22.5" customHeight="1" x14ac:dyDescent="0.25">
      <c r="A219" s="77">
        <v>13</v>
      </c>
      <c r="B219" s="43">
        <v>45195</v>
      </c>
      <c r="C219" s="29"/>
      <c r="D219" s="32" t="s">
        <v>1735</v>
      </c>
      <c r="E219" s="29"/>
      <c r="F219" s="92">
        <v>6</v>
      </c>
      <c r="G219" s="29" t="s">
        <v>44</v>
      </c>
      <c r="H219" s="170">
        <f>45000*6</f>
        <v>270000</v>
      </c>
      <c r="I219" s="93" t="s">
        <v>1727</v>
      </c>
      <c r="J219" s="3" t="s">
        <v>1737</v>
      </c>
      <c r="K219" s="675"/>
      <c r="L219" s="675"/>
    </row>
    <row r="220" spans="1:12" s="1" customFormat="1" ht="22.5" customHeight="1" x14ac:dyDescent="0.25">
      <c r="A220" s="95">
        <v>14</v>
      </c>
      <c r="B220" s="43">
        <v>45195</v>
      </c>
      <c r="C220" s="29"/>
      <c r="D220" s="32" t="s">
        <v>1736</v>
      </c>
      <c r="E220" s="29"/>
      <c r="F220" s="92">
        <v>10</v>
      </c>
      <c r="G220" s="29" t="s">
        <v>44</v>
      </c>
      <c r="H220" s="170">
        <v>450000</v>
      </c>
      <c r="I220" s="93" t="s">
        <v>1727</v>
      </c>
      <c r="J220" s="3" t="s">
        <v>1737</v>
      </c>
      <c r="K220" s="675"/>
      <c r="L220" s="675"/>
    </row>
    <row r="221" spans="1:12" s="1" customFormat="1" ht="22.5" customHeight="1" x14ac:dyDescent="0.25">
      <c r="A221" s="77">
        <v>15</v>
      </c>
      <c r="B221" s="43">
        <v>45199</v>
      </c>
      <c r="C221" s="29"/>
      <c r="D221" s="32" t="s">
        <v>1739</v>
      </c>
      <c r="E221" s="29"/>
      <c r="F221" s="92">
        <v>1</v>
      </c>
      <c r="G221" s="29" t="s">
        <v>1239</v>
      </c>
      <c r="H221" s="170">
        <v>3000</v>
      </c>
      <c r="I221" s="93" t="s">
        <v>1727</v>
      </c>
      <c r="J221" s="3" t="s">
        <v>1738</v>
      </c>
      <c r="K221" s="675"/>
      <c r="L221" s="675"/>
    </row>
    <row r="222" spans="1:12" s="1" customFormat="1" ht="22.5" customHeight="1" x14ac:dyDescent="0.25">
      <c r="A222" s="77">
        <v>16</v>
      </c>
      <c r="B222" s="43">
        <v>45199</v>
      </c>
      <c r="C222" s="29"/>
      <c r="D222" s="32" t="s">
        <v>1774</v>
      </c>
      <c r="E222" s="29"/>
      <c r="F222" s="92">
        <v>50</v>
      </c>
      <c r="G222" s="29" t="s">
        <v>101</v>
      </c>
      <c r="H222" s="170">
        <f>13650*F222</f>
        <v>682500</v>
      </c>
      <c r="I222" s="93" t="s">
        <v>528</v>
      </c>
      <c r="J222" s="300" t="s">
        <v>487</v>
      </c>
      <c r="K222" s="675"/>
      <c r="L222" s="675"/>
    </row>
    <row r="223" spans="1:12" ht="22.5" customHeight="1" x14ac:dyDescent="0.25">
      <c r="A223" s="715" t="s">
        <v>91</v>
      </c>
      <c r="B223" s="715"/>
      <c r="C223" s="715"/>
      <c r="D223" s="715"/>
      <c r="E223" s="715"/>
      <c r="F223" s="715"/>
      <c r="G223" s="715"/>
      <c r="H223" s="45">
        <f>SUM(H207:H222)</f>
        <v>4437050</v>
      </c>
      <c r="I223" s="281"/>
    </row>
    <row r="224" spans="1:12" ht="22.5" customHeight="1" x14ac:dyDescent="0.25">
      <c r="A224" s="721" t="s">
        <v>69</v>
      </c>
      <c r="B224" s="721"/>
      <c r="C224" s="721"/>
      <c r="D224" s="721"/>
      <c r="E224" s="721"/>
      <c r="F224" s="721"/>
      <c r="G224" s="721"/>
      <c r="H224" s="721"/>
      <c r="I224" s="308">
        <f>SUM(H185,H202,H205,H223)</f>
        <v>21102550</v>
      </c>
      <c r="J224" s="20"/>
    </row>
    <row r="225" spans="1:10" ht="22.5" customHeight="1" x14ac:dyDescent="0.25">
      <c r="A225" s="722" t="s">
        <v>1721</v>
      </c>
      <c r="B225" s="722"/>
      <c r="C225" s="722"/>
      <c r="D225" s="722"/>
      <c r="E225" s="722"/>
      <c r="F225" s="722"/>
      <c r="G225" s="722"/>
      <c r="H225" s="722"/>
      <c r="I225" s="309">
        <f>SUM(I4:I224)</f>
        <v>120881603.16</v>
      </c>
      <c r="J225" s="72"/>
    </row>
    <row r="226" spans="1:10" ht="22.5" customHeight="1" x14ac:dyDescent="0.25">
      <c r="A226" s="21"/>
      <c r="B226" s="21"/>
      <c r="H226" s="76"/>
      <c r="I226" s="70">
        <f>SUM(I6,I10,I154,I166,I172,I224)</f>
        <v>120881603.16</v>
      </c>
    </row>
    <row r="227" spans="1:10" ht="22.5" customHeight="1" x14ac:dyDescent="0.25">
      <c r="A227" s="21"/>
      <c r="B227" s="21"/>
    </row>
    <row r="231" spans="1:10" ht="22.5" customHeight="1" x14ac:dyDescent="0.25">
      <c r="A231" s="21"/>
    </row>
    <row r="232" spans="1:10" ht="22.5" customHeight="1" x14ac:dyDescent="0.25">
      <c r="A232" s="21"/>
    </row>
    <row r="233" spans="1:10" ht="22.5" customHeight="1" x14ac:dyDescent="0.25">
      <c r="A233" s="21"/>
    </row>
    <row r="234" spans="1:10" ht="22.5" customHeight="1" x14ac:dyDescent="0.25">
      <c r="A234" s="21"/>
    </row>
    <row r="235" spans="1:10" ht="22.5" customHeight="1" x14ac:dyDescent="0.25">
      <c r="A235" s="21"/>
    </row>
    <row r="236" spans="1:10" ht="22.5" customHeight="1" x14ac:dyDescent="0.25">
      <c r="A236" s="21"/>
    </row>
    <row r="237" spans="1:10" ht="22.5" customHeight="1" x14ac:dyDescent="0.25">
      <c r="A237" s="21"/>
    </row>
    <row r="238" spans="1:10" ht="22.5" customHeight="1" x14ac:dyDescent="0.25">
      <c r="A238" s="21"/>
    </row>
    <row r="239" spans="1:10" ht="22.5" customHeight="1" x14ac:dyDescent="0.25">
      <c r="A239" s="21"/>
    </row>
    <row r="240" spans="1:10" ht="22.5" customHeight="1" x14ac:dyDescent="0.25">
      <c r="A240" s="21"/>
    </row>
    <row r="241" spans="1:1" ht="22.5" customHeight="1" x14ac:dyDescent="0.25">
      <c r="A241" s="21"/>
    </row>
    <row r="242" spans="1:1" ht="22.5" customHeight="1" x14ac:dyDescent="0.25">
      <c r="A242" s="21"/>
    </row>
    <row r="243" spans="1:1" ht="22.5" customHeight="1" x14ac:dyDescent="0.25">
      <c r="A243" s="21"/>
    </row>
    <row r="244" spans="1:1" ht="22.5" customHeight="1" x14ac:dyDescent="0.25">
      <c r="A244" s="21"/>
    </row>
    <row r="245" spans="1:1" ht="22.5" customHeight="1" x14ac:dyDescent="0.25">
      <c r="A245" s="21"/>
    </row>
    <row r="246" spans="1:1" ht="22.5" customHeight="1" x14ac:dyDescent="0.25">
      <c r="A246" s="21"/>
    </row>
    <row r="247" spans="1:1" ht="22.5" customHeight="1" x14ac:dyDescent="0.25">
      <c r="A247" s="21"/>
    </row>
    <row r="248" spans="1:1" ht="22.5" customHeight="1" x14ac:dyDescent="0.25">
      <c r="A248" s="21"/>
    </row>
    <row r="249" spans="1:1" ht="22.5" customHeight="1" x14ac:dyDescent="0.25">
      <c r="A249" s="21"/>
    </row>
    <row r="250" spans="1:1" ht="22.5" customHeight="1" x14ac:dyDescent="0.25">
      <c r="A250" s="21"/>
    </row>
    <row r="251" spans="1:1" ht="22.5" customHeight="1" x14ac:dyDescent="0.25">
      <c r="A251" s="21"/>
    </row>
    <row r="252" spans="1:1" ht="22.5" customHeight="1" x14ac:dyDescent="0.25">
      <c r="A252" s="21"/>
    </row>
    <row r="253" spans="1:1" ht="22.5" customHeight="1" x14ac:dyDescent="0.25">
      <c r="A253" s="21"/>
    </row>
    <row r="254" spans="1:1" ht="22.5" customHeight="1" x14ac:dyDescent="0.25">
      <c r="A254" s="21"/>
    </row>
    <row r="255" spans="1:1" ht="22.5" customHeight="1" x14ac:dyDescent="0.25">
      <c r="A255" s="21"/>
    </row>
    <row r="256" spans="1:1" ht="22.5" customHeight="1" x14ac:dyDescent="0.25">
      <c r="A256" s="21"/>
    </row>
    <row r="257" spans="1:1" ht="22.5" customHeight="1" x14ac:dyDescent="0.25">
      <c r="A257" s="21"/>
    </row>
    <row r="258" spans="1:1" ht="22.5" customHeight="1" x14ac:dyDescent="0.25">
      <c r="A258" s="21"/>
    </row>
    <row r="259" spans="1:1" ht="22.5" customHeight="1" x14ac:dyDescent="0.25">
      <c r="A259" s="21"/>
    </row>
    <row r="260" spans="1:1" ht="22.5" customHeight="1" x14ac:dyDescent="0.25">
      <c r="A260" s="21"/>
    </row>
    <row r="261" spans="1:1" ht="22.5" customHeight="1" x14ac:dyDescent="0.25">
      <c r="A261" s="21"/>
    </row>
    <row r="262" spans="1:1" ht="22.5" customHeight="1" x14ac:dyDescent="0.25">
      <c r="A262" s="21"/>
    </row>
    <row r="263" spans="1:1" ht="22.5" customHeight="1" x14ac:dyDescent="0.25">
      <c r="A263" s="21"/>
    </row>
    <row r="264" spans="1:1" ht="22.5" customHeight="1" x14ac:dyDescent="0.25">
      <c r="A264" s="21"/>
    </row>
    <row r="265" spans="1:1" ht="22.5" customHeight="1" x14ac:dyDescent="0.25">
      <c r="A265" s="21"/>
    </row>
    <row r="266" spans="1:1" ht="22.5" customHeight="1" x14ac:dyDescent="0.25">
      <c r="A266" s="21"/>
    </row>
    <row r="267" spans="1:1" ht="22.5" customHeight="1" x14ac:dyDescent="0.25">
      <c r="A267" s="21"/>
    </row>
    <row r="268" spans="1:1" ht="22.5" customHeight="1" x14ac:dyDescent="0.25">
      <c r="A268" s="21"/>
    </row>
    <row r="269" spans="1:1" ht="22.5" customHeight="1" x14ac:dyDescent="0.25">
      <c r="A269" s="21"/>
    </row>
    <row r="270" spans="1:1" ht="22.5" customHeight="1" x14ac:dyDescent="0.25">
      <c r="A270" s="21"/>
    </row>
    <row r="271" spans="1:1" ht="22.5" customHeight="1" x14ac:dyDescent="0.25">
      <c r="A271" s="21"/>
    </row>
    <row r="272" spans="1:1" ht="22.5" customHeight="1" x14ac:dyDescent="0.25">
      <c r="A272" s="21"/>
    </row>
    <row r="273" spans="1:1" ht="22.5" customHeight="1" x14ac:dyDescent="0.25">
      <c r="A273" s="21"/>
    </row>
    <row r="274" spans="1:1" ht="22.5" customHeight="1" x14ac:dyDescent="0.25">
      <c r="A274" s="21"/>
    </row>
    <row r="275" spans="1:1" ht="22.5" customHeight="1" x14ac:dyDescent="0.25">
      <c r="A275" s="21"/>
    </row>
    <row r="276" spans="1:1" ht="22.5" customHeight="1" x14ac:dyDescent="0.25">
      <c r="A276" s="21"/>
    </row>
    <row r="277" spans="1:1" ht="22.5" customHeight="1" x14ac:dyDescent="0.25">
      <c r="A277" s="21"/>
    </row>
    <row r="278" spans="1:1" ht="22.5" customHeight="1" x14ac:dyDescent="0.25">
      <c r="A278" s="21"/>
    </row>
    <row r="279" spans="1:1" ht="22.5" customHeight="1" x14ac:dyDescent="0.25">
      <c r="A279" s="21"/>
    </row>
    <row r="280" spans="1:1" ht="22.5" customHeight="1" x14ac:dyDescent="0.25">
      <c r="A280" s="21"/>
    </row>
    <row r="281" spans="1:1" ht="22.5" customHeight="1" x14ac:dyDescent="0.25">
      <c r="A281" s="21"/>
    </row>
    <row r="308" spans="10:10" ht="22.5" customHeight="1" x14ac:dyDescent="0.25">
      <c r="J308" s="2" t="s">
        <v>1768</v>
      </c>
    </row>
  </sheetData>
  <sortState ref="B178:J190">
    <sortCondition ref="B178"/>
  </sortState>
  <mergeCells count="35">
    <mergeCell ref="A12:H12"/>
    <mergeCell ref="A91:H91"/>
    <mergeCell ref="A95:H95"/>
    <mergeCell ref="A144:H144"/>
    <mergeCell ref="A100:H100"/>
    <mergeCell ref="A103:H103"/>
    <mergeCell ref="A106:H106"/>
    <mergeCell ref="A109:H109"/>
    <mergeCell ref="A111:H111"/>
    <mergeCell ref="A116:H116"/>
    <mergeCell ref="A121:H121"/>
    <mergeCell ref="A125:H125"/>
    <mergeCell ref="A128:H128"/>
    <mergeCell ref="A130:H130"/>
    <mergeCell ref="A138:H138"/>
    <mergeCell ref="A224:H224"/>
    <mergeCell ref="A225:H225"/>
    <mergeCell ref="A202:G202"/>
    <mergeCell ref="A203:D203"/>
    <mergeCell ref="A205:G205"/>
    <mergeCell ref="A206:D206"/>
    <mergeCell ref="A223:G223"/>
    <mergeCell ref="A1:I1"/>
    <mergeCell ref="F3:G3"/>
    <mergeCell ref="A4:D4"/>
    <mergeCell ref="A6:H6"/>
    <mergeCell ref="A11:D11"/>
    <mergeCell ref="A7:D7"/>
    <mergeCell ref="A10:H10"/>
    <mergeCell ref="A154:H154"/>
    <mergeCell ref="A185:G185"/>
    <mergeCell ref="A167:I167"/>
    <mergeCell ref="A172:H172"/>
    <mergeCell ref="A155:D155"/>
    <mergeCell ref="A166:H166"/>
  </mergeCells>
  <conditionalFormatting sqref="B156 B165">
    <cfRule type="timePeriod" dxfId="3" priority="4" timePeriod="yesterday">
      <formula>FLOOR(B156,1)=TODAY()-1</formula>
    </cfRule>
  </conditionalFormatting>
  <conditionalFormatting sqref="B157:B160">
    <cfRule type="timePeriod" dxfId="2" priority="3" timePeriod="yesterday">
      <formula>FLOOR(B157,1)=TODAY()-1</formula>
    </cfRule>
  </conditionalFormatting>
  <conditionalFormatting sqref="B168">
    <cfRule type="timePeriod" dxfId="1" priority="2" timePeriod="yesterday">
      <formula>FLOOR(B168,1)=TODAY()-1</formula>
    </cfRule>
  </conditionalFormatting>
  <conditionalFormatting sqref="B169:B171">
    <cfRule type="timePeriod" dxfId="0" priority="1" timePeriod="yesterday">
      <formula>FLOOR(B169,1)=TODAY()-1</formula>
    </cfRule>
  </conditionalFormatting>
  <pageMargins left="0.31496062992125984" right="0.31496062992125984" top="0.59055118110236227" bottom="2.7559055118110236" header="0.31496062992125984" footer="0.31496062992125984"/>
  <pageSetup paperSize="5" scale="80" fitToHeight="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75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X1"/>
    </sheetView>
  </sheetViews>
  <sheetFormatPr defaultRowHeight="21.95" customHeight="1" x14ac:dyDescent="0.25"/>
  <cols>
    <col min="1" max="1" width="17.85546875" style="322" customWidth="1"/>
    <col min="2" max="33" width="13" style="321" customWidth="1"/>
    <col min="34" max="16384" width="9.140625" style="321"/>
  </cols>
  <sheetData>
    <row r="1" spans="1:33" ht="30" customHeight="1" x14ac:dyDescent="0.25">
      <c r="A1" s="726"/>
      <c r="B1" s="726"/>
      <c r="C1" s="726"/>
      <c r="D1" s="726"/>
      <c r="E1" s="726"/>
      <c r="F1" s="726"/>
      <c r="G1" s="726"/>
      <c r="H1" s="726"/>
      <c r="I1" s="726"/>
      <c r="J1" s="726"/>
      <c r="K1" s="726"/>
      <c r="L1" s="726"/>
      <c r="M1" s="726"/>
      <c r="N1" s="726"/>
      <c r="O1" s="726"/>
      <c r="P1" s="726"/>
      <c r="Q1" s="726"/>
      <c r="R1" s="726"/>
      <c r="S1" s="726"/>
      <c r="T1" s="726"/>
      <c r="U1" s="726"/>
      <c r="V1" s="726"/>
      <c r="W1" s="726"/>
      <c r="X1" s="726"/>
      <c r="Y1" s="320"/>
    </row>
    <row r="3" spans="1:33" s="323" customFormat="1" ht="21.95" customHeight="1" x14ac:dyDescent="0.25">
      <c r="A3" s="728"/>
      <c r="B3" s="727"/>
      <c r="C3" s="727"/>
      <c r="D3" s="727"/>
      <c r="E3" s="727"/>
      <c r="F3" s="725"/>
      <c r="G3" s="725"/>
      <c r="H3" s="725"/>
      <c r="I3" s="725"/>
      <c r="J3" s="727"/>
      <c r="K3" s="727"/>
      <c r="L3" s="727"/>
      <c r="M3" s="727"/>
      <c r="N3" s="727"/>
      <c r="O3" s="727"/>
      <c r="P3" s="727"/>
      <c r="Q3" s="727"/>
      <c r="R3" s="725"/>
      <c r="S3" s="725"/>
      <c r="T3" s="725"/>
      <c r="U3" s="725"/>
      <c r="V3" s="725"/>
      <c r="W3" s="725"/>
      <c r="X3" s="725"/>
      <c r="Y3" s="725"/>
      <c r="Z3" s="725"/>
      <c r="AA3" s="725"/>
      <c r="AB3" s="725"/>
      <c r="AC3" s="725"/>
      <c r="AD3" s="725"/>
      <c r="AE3" s="725"/>
      <c r="AF3" s="725"/>
      <c r="AG3" s="725"/>
    </row>
    <row r="4" spans="1:33" s="323" customFormat="1" ht="21.95" customHeight="1" x14ac:dyDescent="0.25">
      <c r="A4" s="728"/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4"/>
      <c r="X4" s="324"/>
      <c r="Y4" s="324"/>
      <c r="Z4" s="324"/>
      <c r="AA4" s="324"/>
      <c r="AB4" s="324"/>
      <c r="AC4" s="324"/>
      <c r="AD4" s="324"/>
      <c r="AE4" s="324"/>
      <c r="AF4" s="324"/>
      <c r="AG4" s="324"/>
    </row>
    <row r="5" spans="1:33" s="325" customFormat="1" ht="21.95" customHeight="1" x14ac:dyDescent="0.25">
      <c r="A5" s="320"/>
    </row>
    <row r="6" spans="1:33" ht="21.95" customHeight="1" x14ac:dyDescent="0.25">
      <c r="M6" s="326"/>
    </row>
    <row r="9" spans="1:33" ht="21.95" customHeight="1" x14ac:dyDescent="0.25">
      <c r="K9" s="326"/>
      <c r="M9" s="327"/>
    </row>
    <row r="10" spans="1:33" ht="21.95" customHeight="1" x14ac:dyDescent="0.25">
      <c r="K10" s="326"/>
      <c r="M10" s="327"/>
    </row>
    <row r="16" spans="1:33" ht="21.95" customHeight="1" x14ac:dyDescent="0.25">
      <c r="Q16" s="328"/>
    </row>
    <row r="18" spans="13:13" ht="21.95" customHeight="1" x14ac:dyDescent="0.25">
      <c r="M18" s="328"/>
    </row>
    <row r="39" spans="26:26" ht="21.95" customHeight="1" x14ac:dyDescent="0.25"/>
    <row r="63" spans="17:17" ht="21.95" customHeight="1" x14ac:dyDescent="0.25">
      <c r="Q63" s="329"/>
    </row>
    <row r="64" spans="17:17" ht="21.95" customHeight="1" x14ac:dyDescent="0.25">
      <c r="Q64" s="330"/>
    </row>
    <row r="73" spans="1:17" s="325" customFormat="1" ht="21.95" customHeight="1" x14ac:dyDescent="0.25">
      <c r="A73" s="320"/>
      <c r="K73" s="331"/>
      <c r="O73" s="331"/>
    </row>
    <row r="74" spans="1:17" s="325" customFormat="1" ht="21.95" customHeight="1" x14ac:dyDescent="0.25">
      <c r="N74" s="332"/>
      <c r="O74" s="332"/>
      <c r="P74" s="332"/>
      <c r="Q74" s="332"/>
    </row>
    <row r="75" spans="1:17" s="325" customFormat="1" ht="21.95" customHeight="1" x14ac:dyDescent="0.25">
      <c r="N75" s="332"/>
      <c r="O75" s="332"/>
      <c r="P75" s="332"/>
      <c r="Q75" s="332"/>
    </row>
  </sheetData>
  <mergeCells count="10">
    <mergeCell ref="AD3:AG3"/>
    <mergeCell ref="A1:X1"/>
    <mergeCell ref="Z3:AC3"/>
    <mergeCell ref="B3:E3"/>
    <mergeCell ref="F3:I3"/>
    <mergeCell ref="J3:M3"/>
    <mergeCell ref="R3:U3"/>
    <mergeCell ref="V3:Y3"/>
    <mergeCell ref="A3:A4"/>
    <mergeCell ref="N3:Q3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STOK AWAL </vt:lpstr>
      <vt:lpstr>PEMBELIAN</vt:lpstr>
      <vt:lpstr>PENGGUNAAN</vt:lpstr>
      <vt:lpstr>STOK AKHIR </vt:lpstr>
      <vt:lpstr>PRINT</vt:lpstr>
      <vt:lpstr>TAGIHAN BIAYA TANGKIL </vt:lpstr>
      <vt:lpstr>LAP OLI </vt:lpstr>
      <vt:lpstr>PEMBELIAN!Print_Area</vt:lpstr>
      <vt:lpstr>PENGGUNAAN!Print_Area</vt:lpstr>
      <vt:lpstr>PRINT!Print_Area</vt:lpstr>
      <vt:lpstr>'TAGIHAN BIAYA TANGKIL '!Print_Area</vt:lpstr>
      <vt:lpstr>PEMBELIAN!Print_Titles</vt:lpstr>
      <vt:lpstr>PENGGUNAAN!Print_Titles</vt:lpstr>
      <vt:lpstr>PRINT!Print_Titles</vt:lpstr>
      <vt:lpstr>'TAGIHAN BIAYA TANGKIL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</dc:creator>
  <cp:lastModifiedBy>PC</cp:lastModifiedBy>
  <cp:lastPrinted>2023-11-28T02:05:04Z</cp:lastPrinted>
  <dcterms:created xsi:type="dcterms:W3CDTF">2019-04-06T08:31:15Z</dcterms:created>
  <dcterms:modified xsi:type="dcterms:W3CDTF">2024-03-07T04:41:02Z</dcterms:modified>
</cp:coreProperties>
</file>