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nice\"/>
    </mc:Choice>
  </mc:AlternateContent>
  <xr:revisionPtr revIDLastSave="0" documentId="13_ncr:1_{837991E6-8D1A-4C61-ACEE-D7DAAEF9F893}" xr6:coauthVersionLast="47" xr6:coauthVersionMax="47" xr10:uidLastSave="{00000000-0000-0000-0000-000000000000}"/>
  <bookViews>
    <workbookView xWindow="0" yWindow="540" windowWidth="15525" windowHeight="14940" xr2:uid="{7378A0B1-D8AF-4F9A-A4FA-6AA372500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1" i="1" l="1"/>
  <c r="X71" i="1"/>
  <c r="W71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59" i="1"/>
  <c r="X59" i="1"/>
  <c r="W59" i="1"/>
  <c r="Y58" i="1"/>
  <c r="X58" i="1"/>
  <c r="W58" i="1"/>
  <c r="Y57" i="1"/>
  <c r="X57" i="1"/>
  <c r="W57" i="1"/>
  <c r="Y50" i="1"/>
  <c r="X50" i="1"/>
  <c r="W50" i="1"/>
  <c r="Y49" i="1"/>
  <c r="X49" i="1"/>
  <c r="W49" i="1"/>
  <c r="Y48" i="1"/>
  <c r="X48" i="1"/>
  <c r="W48" i="1"/>
  <c r="X35" i="1"/>
  <c r="Y35" i="1"/>
  <c r="X36" i="1"/>
  <c r="Y36" i="1"/>
  <c r="X37" i="1"/>
  <c r="Y37" i="1"/>
  <c r="W37" i="1"/>
  <c r="W36" i="1"/>
  <c r="W35" i="1"/>
  <c r="Y34" i="1"/>
  <c r="X34" i="1"/>
  <c r="W34" i="1"/>
  <c r="Y33" i="1"/>
  <c r="X33" i="1"/>
  <c r="W33" i="1"/>
  <c r="Y32" i="1"/>
  <c r="X32" i="1"/>
  <c r="W32" i="1"/>
  <c r="Y25" i="1"/>
  <c r="X25" i="1"/>
  <c r="W25" i="1"/>
  <c r="Y24" i="1"/>
  <c r="X24" i="1"/>
  <c r="W24" i="1"/>
  <c r="Y23" i="1"/>
  <c r="X23" i="1"/>
  <c r="W23" i="1"/>
  <c r="X14" i="1"/>
  <c r="Y14" i="1"/>
  <c r="X15" i="1"/>
  <c r="Y15" i="1"/>
  <c r="X16" i="1"/>
  <c r="Y16" i="1"/>
  <c r="W16" i="1"/>
  <c r="W15" i="1"/>
  <c r="W14" i="1"/>
  <c r="G13" i="1"/>
  <c r="F13" i="1"/>
  <c r="E13" i="1"/>
  <c r="M12" i="1"/>
  <c r="L12" i="1"/>
  <c r="K12" i="1"/>
  <c r="P22" i="1"/>
  <c r="I18" i="1"/>
  <c r="G17" i="1"/>
  <c r="G18" i="1"/>
  <c r="G19" i="1"/>
  <c r="G21" i="1"/>
  <c r="G22" i="1"/>
  <c r="I24" i="1" s="1"/>
  <c r="G23" i="1"/>
  <c r="I23" i="1" s="1"/>
  <c r="G24" i="1"/>
  <c r="I22" i="1" s="1"/>
  <c r="G25" i="1"/>
  <c r="G26" i="1"/>
  <c r="G27" i="1"/>
  <c r="G28" i="1"/>
  <c r="I30" i="1" s="1"/>
  <c r="G29" i="1"/>
  <c r="G30" i="1"/>
  <c r="G31" i="1"/>
  <c r="G32" i="1"/>
  <c r="G33" i="1"/>
  <c r="G16" i="1"/>
  <c r="I16" i="1" s="1"/>
  <c r="N16" i="1"/>
  <c r="N17" i="1"/>
  <c r="N18" i="1"/>
  <c r="N19" i="1"/>
  <c r="N36" i="1" s="1"/>
  <c r="N20" i="1"/>
  <c r="N21" i="1"/>
  <c r="P21" i="1" s="1"/>
  <c r="N22" i="1"/>
  <c r="N23" i="1"/>
  <c r="N24" i="1"/>
  <c r="N25" i="1"/>
  <c r="N26" i="1"/>
  <c r="N27" i="1"/>
  <c r="P29" i="1" s="1"/>
  <c r="N28" i="1"/>
  <c r="P28" i="1" s="1"/>
  <c r="N29" i="1"/>
  <c r="N30" i="1"/>
  <c r="N31" i="1"/>
  <c r="N32" i="1"/>
  <c r="N15" i="1"/>
  <c r="N35" i="1" s="1"/>
  <c r="P23" i="1" l="1"/>
  <c r="P27" i="1"/>
  <c r="I28" i="1"/>
  <c r="I29" i="1"/>
  <c r="P15" i="1"/>
  <c r="P16" i="1"/>
  <c r="P17" i="1"/>
  <c r="G36" i="1"/>
  <c r="N34" i="1"/>
  <c r="G37" i="1"/>
  <c r="I17" i="1"/>
  <c r="G35" i="1"/>
</calcChain>
</file>

<file path=xl/sharedStrings.xml><?xml version="1.0" encoding="utf-8"?>
<sst xmlns="http://schemas.openxmlformats.org/spreadsheetml/2006/main" count="148" uniqueCount="36">
  <si>
    <t>관측유속</t>
    <phoneticPr fontId="1" type="noConversion"/>
  </si>
  <si>
    <t>산출유속</t>
    <phoneticPr fontId="1" type="noConversion"/>
  </si>
  <si>
    <t>절대오차</t>
    <phoneticPr fontId="1" type="noConversion"/>
  </si>
  <si>
    <t>시간</t>
    <phoneticPr fontId="1" type="noConversion"/>
  </si>
  <si>
    <t xml:space="preserve">2023-
10-11
</t>
    <phoneticPr fontId="1" type="noConversion"/>
  </si>
  <si>
    <t>2024-
5-13</t>
    <phoneticPr fontId="1" type="noConversion"/>
  </si>
  <si>
    <t>2024-
5-14</t>
    <phoneticPr fontId="1" type="noConversion"/>
  </si>
  <si>
    <t>관측유향</t>
    <phoneticPr fontId="1" type="noConversion"/>
  </si>
  <si>
    <t>산출유향</t>
    <phoneticPr fontId="1" type="noConversion"/>
  </si>
  <si>
    <t>09:15-10:15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</si>
  <si>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</si>
  <si>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</si>
  <si>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</si>
  <si>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</si>
  <si>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</si>
  <si>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평균</t>
    <phoneticPr fontId="1" type="noConversion"/>
  </si>
  <si>
    <t>최소</t>
    <phoneticPr fontId="1" type="noConversion"/>
  </si>
  <si>
    <t>최대</t>
    <phoneticPr fontId="1" type="noConversion"/>
  </si>
  <si>
    <t>관측 평균</t>
    <phoneticPr fontId="1" type="noConversion"/>
  </si>
  <si>
    <t>Date</t>
  </si>
  <si>
    <t>Time</t>
  </si>
  <si>
    <t>Observed Direction(°)</t>
  </si>
  <si>
    <t>Calculated Direction(°)</t>
  </si>
  <si>
    <t>Absolute Error</t>
  </si>
  <si>
    <t>09:15-10:15</t>
  </si>
  <si>
    <t>10:15-11:15</t>
  </si>
  <si>
    <t>11:15-12:15</t>
  </si>
  <si>
    <t>12:15-13:15</t>
  </si>
  <si>
    <t>13:15-14:15</t>
  </si>
  <si>
    <t>14:15-15:15</t>
  </si>
  <si>
    <t>Minimum</t>
  </si>
  <si>
    <t>Maximum</t>
  </si>
  <si>
    <t>Average</t>
  </si>
  <si>
    <t>Total</t>
  </si>
  <si>
    <t>Observed Velocity(cm/sec)</t>
  </si>
  <si>
    <t>Calculated Velocity(cm/sec)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</si>
</sst>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한양신명조"/>
      <family val="3"/>
      <charset val="129"/>
    </font>
    <font>
      <b/>
      <sz val="12"/>
      <color rgb="FF000000"/>
      <name val="한양신명조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justify" wrapText="1"/>
    </xf>
    <xf numFmtId="0" fontId="4" fillId="0" borderId="7" xfId="0" applyFont="1" applyBorder="1" applyAlignment="1">
      <alignment horizontal="justify" wrapText="1"/>
    </xf>
    <xf numFmtId="0" fontId="2" fillId="0" borderId="8" xfId="0" applyFont="1" applyBorder="1" applyAlignment="1">
      <alignment horizontal="justify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justify"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justify" wrapText="1"/>
    </xf>
    <xf numFmtId="0" fontId="4" fillId="2" borderId="11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justify" wrapText="1"/>
    </xf>
    <xf numFmtId="0" fontId="4" fillId="0" borderId="12" xfId="0" applyFont="1" applyBorder="1" applyAlignment="1">
      <alignment horizontal="justify" wrapText="1"/>
    </xf>
    <xf numFmtId="0" fontId="2" fillId="0" borderId="10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wrapText="1"/>
    </xf>
    <xf numFmtId="0" fontId="2" fillId="0" borderId="7" xfId="0" applyFont="1" applyBorder="1" applyAlignment="1">
      <alignment horizontal="justify" wrapText="1"/>
    </xf>
    <xf numFmtId="0" fontId="2" fillId="0" borderId="9" xfId="0" applyFont="1" applyBorder="1" applyAlignment="1">
      <alignment horizontal="justify" wrapText="1"/>
    </xf>
    <xf numFmtId="0" fontId="4" fillId="2" borderId="15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justify" wrapText="1"/>
    </xf>
    <xf numFmtId="0" fontId="2" fillId="0" borderId="10" xfId="0" applyFont="1" applyBorder="1" applyAlignment="1">
      <alignment horizontal="justify" wrapText="1"/>
    </xf>
    <xf numFmtId="0" fontId="3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4" fillId="3" borderId="11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13C2-3F14-4FF8-95E0-882A9CC3C4C9}">
  <dimension ref="C6:Y72"/>
  <sheetViews>
    <sheetView tabSelected="1" topLeftCell="P41" zoomScale="85" zoomScaleNormal="85" workbookViewId="0">
      <selection activeCell="R50" sqref="R50"/>
    </sheetView>
  </sheetViews>
  <sheetFormatPr defaultRowHeight="16.5"/>
  <cols>
    <col min="4" max="4" width="25.25" customWidth="1"/>
    <col min="5" max="5" width="9" customWidth="1"/>
    <col min="6" max="6" width="15" customWidth="1"/>
    <col min="11" max="11" width="18.875" customWidth="1"/>
    <col min="19" max="20" width="9" customWidth="1"/>
    <col min="21" max="21" width="24.875" customWidth="1"/>
    <col min="22" max="22" width="19.75" customWidth="1"/>
    <col min="23" max="23" width="13" customWidth="1"/>
    <col min="24" max="24" width="13.375" customWidth="1"/>
    <col min="25" max="25" width="15.75" customWidth="1"/>
  </cols>
  <sheetData>
    <row r="6" spans="3:25" ht="17.25" thickBot="1"/>
    <row r="7" spans="3:25" ht="45.75" thickTop="1">
      <c r="E7" s="1"/>
      <c r="F7" s="1"/>
      <c r="G7" s="1"/>
      <c r="H7" s="1"/>
      <c r="I7" s="1"/>
      <c r="J7" s="1"/>
      <c r="U7" s="3" t="s">
        <v>19</v>
      </c>
      <c r="V7" s="4" t="s">
        <v>20</v>
      </c>
      <c r="W7" s="4" t="s">
        <v>21</v>
      </c>
      <c r="X7" s="4" t="s">
        <v>22</v>
      </c>
      <c r="Y7" s="5" t="s">
        <v>23</v>
      </c>
    </row>
    <row r="8" spans="3:25">
      <c r="U8" s="41">
        <v>45210</v>
      </c>
      <c r="V8" s="6" t="s">
        <v>24</v>
      </c>
      <c r="W8" s="7">
        <v>118</v>
      </c>
      <c r="X8" s="7">
        <v>88.505619999999993</v>
      </c>
      <c r="Y8" s="8">
        <v>29.49438</v>
      </c>
    </row>
    <row r="9" spans="3:25">
      <c r="K9" s="1"/>
      <c r="L9" s="1"/>
      <c r="U9" s="42"/>
      <c r="V9" s="6" t="s">
        <v>25</v>
      </c>
      <c r="W9" s="7">
        <v>73.714290000000005</v>
      </c>
      <c r="X9" s="7">
        <v>34.13514</v>
      </c>
      <c r="Y9" s="8">
        <v>39.579149999999998</v>
      </c>
    </row>
    <row r="10" spans="3:25">
      <c r="U10" s="42"/>
      <c r="V10" s="6" t="s">
        <v>26</v>
      </c>
      <c r="W10" s="9">
        <v>44.833329999999997</v>
      </c>
      <c r="X10" s="7">
        <v>74.694810000000004</v>
      </c>
      <c r="Y10" s="8">
        <v>29.86148</v>
      </c>
    </row>
    <row r="11" spans="3:25">
      <c r="K11" t="s">
        <v>18</v>
      </c>
      <c r="U11" s="42"/>
      <c r="V11" s="6" t="s">
        <v>27</v>
      </c>
      <c r="W11" s="9">
        <v>285.16669999999999</v>
      </c>
      <c r="X11" s="7">
        <v>311.93</v>
      </c>
      <c r="Y11" s="8">
        <v>26.763349999999999</v>
      </c>
    </row>
    <row r="12" spans="3:25" ht="17.25">
      <c r="E12" t="s">
        <v>18</v>
      </c>
      <c r="K12">
        <f>AVERAGE(L15:L20)</f>
        <v>12.017460317460317</v>
      </c>
      <c r="L12">
        <f>AVERAGE(L21:L26)</f>
        <v>30.640476190000005</v>
      </c>
      <c r="M12">
        <f>AVERAGE(L27:L32)</f>
        <v>18.821428571666665</v>
      </c>
      <c r="U12" s="42"/>
      <c r="V12" s="6" t="s">
        <v>28</v>
      </c>
      <c r="W12" s="9">
        <v>309.42860000000002</v>
      </c>
      <c r="X12" s="7">
        <v>9.0505490000000002</v>
      </c>
      <c r="Y12" s="10">
        <v>59.621949000000001</v>
      </c>
    </row>
    <row r="13" spans="3:25" ht="17.25" thickBot="1">
      <c r="E13">
        <f>AVERAGE(F16:F21)</f>
        <v>136.0408645</v>
      </c>
      <c r="F13">
        <f>AVERAGE(F22:F27)</f>
        <v>250.94005500000003</v>
      </c>
      <c r="G13">
        <f>AVERAGE(F28:F33)</f>
        <v>215.49249833333337</v>
      </c>
      <c r="U13" s="42"/>
      <c r="V13" s="11" t="s">
        <v>29</v>
      </c>
      <c r="W13" s="12">
        <v>282.57139999999998</v>
      </c>
      <c r="X13" s="13">
        <v>297.92910000000001</v>
      </c>
      <c r="Y13" s="14">
        <v>15.357620000000001</v>
      </c>
    </row>
    <row r="14" spans="3:25" ht="18" thickTop="1">
      <c r="K14" t="s">
        <v>3</v>
      </c>
      <c r="L14" t="s">
        <v>0</v>
      </c>
      <c r="M14" t="s">
        <v>1</v>
      </c>
      <c r="N14" t="s">
        <v>2</v>
      </c>
      <c r="U14" s="42"/>
      <c r="V14" s="15" t="s">
        <v>30</v>
      </c>
      <c r="W14" s="22">
        <f>MIN(W8:W13)</f>
        <v>44.833329999999997</v>
      </c>
      <c r="X14" s="22">
        <f t="shared" ref="X14:Y14" si="0">MIN(X8:X13)</f>
        <v>9.0505490000000002</v>
      </c>
      <c r="Y14" s="22">
        <f t="shared" si="0"/>
        <v>15.357620000000001</v>
      </c>
    </row>
    <row r="15" spans="3:25" ht="17.25">
      <c r="D15" t="s">
        <v>3</v>
      </c>
      <c r="E15" t="s">
        <v>7</v>
      </c>
      <c r="F15" t="s">
        <v>8</v>
      </c>
      <c r="G15" t="s">
        <v>2</v>
      </c>
      <c r="H15" s="2"/>
      <c r="J15" s="48" t="s">
        <v>4</v>
      </c>
      <c r="K15" t="s">
        <v>9</v>
      </c>
      <c r="L15" s="1">
        <v>8.1</v>
      </c>
      <c r="M15" s="1">
        <v>13.208921999999999</v>
      </c>
      <c r="N15">
        <f>ABS(L15-M15)</f>
        <v>5.1089219999999997</v>
      </c>
      <c r="O15" s="2" t="s">
        <v>15</v>
      </c>
      <c r="P15">
        <f>AVERAGE(N15:N20)</f>
        <v>4.1034393563492069</v>
      </c>
      <c r="U15" s="42"/>
      <c r="V15" s="16" t="s">
        <v>31</v>
      </c>
      <c r="W15" s="23">
        <f>MAX(W8:W13)</f>
        <v>309.42860000000002</v>
      </c>
      <c r="X15" s="23">
        <f t="shared" ref="X15:Y15" si="1">MAX(X8:X13)</f>
        <v>311.93</v>
      </c>
      <c r="Y15" s="23">
        <f t="shared" si="1"/>
        <v>59.621949000000001</v>
      </c>
    </row>
    <row r="16" spans="3:25" ht="18" thickBot="1">
      <c r="C16" s="48" t="s">
        <v>4</v>
      </c>
      <c r="D16" t="s">
        <v>9</v>
      </c>
      <c r="E16" s="1">
        <v>118</v>
      </c>
      <c r="F16" s="1">
        <v>88.505623</v>
      </c>
      <c r="G16">
        <f>E16-F16</f>
        <v>29.494377</v>
      </c>
      <c r="H16" s="2" t="s">
        <v>15</v>
      </c>
      <c r="I16">
        <f>AVERAGE(G16:G21)</f>
        <v>33.446321023809524</v>
      </c>
      <c r="J16" s="49"/>
      <c r="K16" t="s">
        <v>10</v>
      </c>
      <c r="L16" s="1">
        <v>11.671428571428573</v>
      </c>
      <c r="M16" s="1">
        <v>9.4970569999999999</v>
      </c>
      <c r="N16">
        <f t="shared" ref="N16:N32" si="2">ABS(L16-M16)</f>
        <v>2.1743715714285727</v>
      </c>
      <c r="O16" s="2" t="s">
        <v>16</v>
      </c>
      <c r="P16">
        <f>MIN(N15:N20)</f>
        <v>0.37162733333333442</v>
      </c>
      <c r="U16" s="43"/>
      <c r="V16" s="17" t="s">
        <v>32</v>
      </c>
      <c r="W16" s="24">
        <f>AVERAGE(W8:W13)</f>
        <v>185.61905333333334</v>
      </c>
      <c r="X16" s="24">
        <f t="shared" ref="X16:Y16" si="3">AVERAGE(X8:X13)</f>
        <v>136.04086983333335</v>
      </c>
      <c r="Y16" s="24">
        <f t="shared" si="3"/>
        <v>33.446321500000003</v>
      </c>
    </row>
    <row r="17" spans="3:25" ht="17.25" thickTop="1">
      <c r="C17" s="49"/>
      <c r="D17" t="s">
        <v>10</v>
      </c>
      <c r="E17" s="1">
        <v>73.714285714285708</v>
      </c>
      <c r="F17" s="1">
        <v>34.135136000000003</v>
      </c>
      <c r="G17">
        <f t="shared" ref="G17:G33" si="4">ABS(E17-F17)</f>
        <v>39.579149714285705</v>
      </c>
      <c r="H17" s="2" t="s">
        <v>16</v>
      </c>
      <c r="I17">
        <f>MIN(G16:G21)</f>
        <v>15.357621428571463</v>
      </c>
      <c r="J17" s="49"/>
      <c r="K17" t="s">
        <v>11</v>
      </c>
      <c r="L17" s="1">
        <v>10.616666666666665</v>
      </c>
      <c r="M17" s="1">
        <v>15.25822</v>
      </c>
      <c r="N17">
        <f t="shared" si="2"/>
        <v>4.6415533333333343</v>
      </c>
      <c r="O17" s="2" t="s">
        <v>17</v>
      </c>
      <c r="P17">
        <f>MAX(N15:N20)</f>
        <v>9.2070572857142832</v>
      </c>
      <c r="U17" s="44">
        <v>45425</v>
      </c>
      <c r="V17" s="18" t="s">
        <v>24</v>
      </c>
      <c r="W17" s="19">
        <v>246.71430000000001</v>
      </c>
      <c r="X17" s="19">
        <v>269.93729999999999</v>
      </c>
      <c r="Y17" s="20">
        <v>23.222999999999999</v>
      </c>
    </row>
    <row r="18" spans="3:25" ht="17.25" customHeight="1">
      <c r="C18" s="49"/>
      <c r="D18" t="s">
        <v>11</v>
      </c>
      <c r="E18">
        <v>44.833333333333336</v>
      </c>
      <c r="F18" s="1">
        <v>74.694809000000006</v>
      </c>
      <c r="G18">
        <f t="shared" si="4"/>
        <v>29.861475666666671</v>
      </c>
      <c r="H18" s="2" t="s">
        <v>17</v>
      </c>
      <c r="I18">
        <f>MAX(G16:G21)</f>
        <v>59.621949000000001</v>
      </c>
      <c r="J18" s="49"/>
      <c r="K18" t="s">
        <v>12</v>
      </c>
      <c r="L18" s="1">
        <v>9.9166666666666661</v>
      </c>
      <c r="M18" s="1">
        <v>10.288294</v>
      </c>
      <c r="N18">
        <f t="shared" si="2"/>
        <v>0.37162733333333442</v>
      </c>
      <c r="U18" s="42"/>
      <c r="V18" s="6" t="s">
        <v>25</v>
      </c>
      <c r="W18" s="9">
        <v>227.83330000000001</v>
      </c>
      <c r="X18" s="9">
        <v>294.67090000000002</v>
      </c>
      <c r="Y18" s="8">
        <v>66.837569999999999</v>
      </c>
    </row>
    <row r="19" spans="3:25">
      <c r="C19" s="49"/>
      <c r="D19" t="s">
        <v>12</v>
      </c>
      <c r="E19">
        <v>285.16666666666669</v>
      </c>
      <c r="F19" s="1">
        <v>311.93002000000001</v>
      </c>
      <c r="G19">
        <f t="shared" si="4"/>
        <v>26.763353333333328</v>
      </c>
      <c r="H19" s="2"/>
      <c r="J19" s="49"/>
      <c r="K19" t="s">
        <v>13</v>
      </c>
      <c r="L19" s="1">
        <v>12.414285714285715</v>
      </c>
      <c r="M19" s="1">
        <v>9.2971810999999995</v>
      </c>
      <c r="N19">
        <f t="shared" si="2"/>
        <v>3.1171046142857151</v>
      </c>
      <c r="U19" s="42"/>
      <c r="V19" s="6" t="s">
        <v>26</v>
      </c>
      <c r="W19" s="9">
        <v>223.28569999999999</v>
      </c>
      <c r="X19" s="9">
        <v>237.66820000000001</v>
      </c>
      <c r="Y19" s="8">
        <v>14.38252</v>
      </c>
    </row>
    <row r="20" spans="3:25">
      <c r="C20" s="49"/>
      <c r="D20" t="s">
        <v>13</v>
      </c>
      <c r="E20">
        <v>309.42857142857144</v>
      </c>
      <c r="F20" s="1">
        <v>9.0505490000000002</v>
      </c>
      <c r="G20">
        <v>59.621949000000001</v>
      </c>
      <c r="H20" s="2"/>
      <c r="J20" s="49"/>
      <c r="K20" t="s">
        <v>14</v>
      </c>
      <c r="L20" s="1">
        <v>19.385714285714283</v>
      </c>
      <c r="M20" s="1">
        <v>10.178656999999999</v>
      </c>
      <c r="N20">
        <f t="shared" si="2"/>
        <v>9.2070572857142832</v>
      </c>
      <c r="U20" s="42"/>
      <c r="V20" s="6" t="s">
        <v>27</v>
      </c>
      <c r="W20" s="9">
        <v>201.57140000000001</v>
      </c>
      <c r="X20" s="9">
        <v>259.94450000000001</v>
      </c>
      <c r="Y20" s="8">
        <v>58.37303</v>
      </c>
    </row>
    <row r="21" spans="3:25">
      <c r="C21" s="49"/>
      <c r="D21" t="s">
        <v>14</v>
      </c>
      <c r="E21">
        <v>282.57142857142856</v>
      </c>
      <c r="F21" s="1">
        <v>297.92905000000002</v>
      </c>
      <c r="G21">
        <f t="shared" si="4"/>
        <v>15.357621428571463</v>
      </c>
      <c r="H21" s="2"/>
      <c r="J21" s="48" t="s">
        <v>5</v>
      </c>
      <c r="K21" t="s">
        <v>9</v>
      </c>
      <c r="L21">
        <v>23.2</v>
      </c>
      <c r="M21">
        <v>12.33597</v>
      </c>
      <c r="N21">
        <f t="shared" si="2"/>
        <v>10.86403</v>
      </c>
      <c r="O21" s="2" t="s">
        <v>15</v>
      </c>
      <c r="P21">
        <f>AVERAGE(N21:N26)</f>
        <v>18.435151906666665</v>
      </c>
      <c r="U21" s="42"/>
      <c r="V21" s="6" t="s">
        <v>28</v>
      </c>
      <c r="W21" s="9">
        <v>169</v>
      </c>
      <c r="X21" s="9">
        <v>132.75620000000001</v>
      </c>
      <c r="Y21" s="8">
        <v>36.243819999999999</v>
      </c>
    </row>
    <row r="22" spans="3:25" ht="18" thickBot="1">
      <c r="C22" s="48" t="s">
        <v>5</v>
      </c>
      <c r="D22" t="s">
        <v>9</v>
      </c>
      <c r="E22">
        <v>246.7142857</v>
      </c>
      <c r="F22">
        <v>269.93729000000002</v>
      </c>
      <c r="G22">
        <f t="shared" si="4"/>
        <v>23.223004300000014</v>
      </c>
      <c r="H22" s="2" t="s">
        <v>15</v>
      </c>
      <c r="I22">
        <f>AVERAGE(G22:G27)</f>
        <v>42.715772783333342</v>
      </c>
      <c r="J22" s="49"/>
      <c r="K22" t="s">
        <v>10</v>
      </c>
      <c r="L22">
        <v>33.700000000000003</v>
      </c>
      <c r="M22">
        <v>15.585253</v>
      </c>
      <c r="N22">
        <f t="shared" si="2"/>
        <v>18.114747000000001</v>
      </c>
      <c r="O22" s="2" t="s">
        <v>16</v>
      </c>
      <c r="P22">
        <f>MIN(N21:N26)</f>
        <v>10.86403</v>
      </c>
      <c r="U22" s="42"/>
      <c r="V22" s="11" t="s">
        <v>29</v>
      </c>
      <c r="W22" s="12">
        <v>253.42859999999999</v>
      </c>
      <c r="X22" s="12">
        <v>351.66329999999999</v>
      </c>
      <c r="Y22" s="21">
        <v>57.234699999999997</v>
      </c>
    </row>
    <row r="23" spans="3:25" ht="18" thickTop="1">
      <c r="C23" s="49"/>
      <c r="D23" t="s">
        <v>10</v>
      </c>
      <c r="E23">
        <v>227.83333329999999</v>
      </c>
      <c r="F23">
        <v>294.67090000000002</v>
      </c>
      <c r="G23">
        <f t="shared" si="4"/>
        <v>66.837566700000025</v>
      </c>
      <c r="H23" s="2" t="s">
        <v>16</v>
      </c>
      <c r="I23">
        <f>MIN(G22:G27)</f>
        <v>14.382515699999999</v>
      </c>
      <c r="J23" s="49"/>
      <c r="K23" t="s">
        <v>11</v>
      </c>
      <c r="L23">
        <v>38.81428571</v>
      </c>
      <c r="M23">
        <v>11.756019999999999</v>
      </c>
      <c r="N23">
        <f t="shared" si="2"/>
        <v>27.058265710000001</v>
      </c>
      <c r="O23" s="2" t="s">
        <v>17</v>
      </c>
      <c r="P23">
        <f>MAX(N21:N26)</f>
        <v>27.058265710000001</v>
      </c>
      <c r="U23" s="42"/>
      <c r="V23" s="15" t="s">
        <v>30</v>
      </c>
      <c r="W23" s="22">
        <f>MIN(W17:W22)</f>
        <v>169</v>
      </c>
      <c r="X23" s="22">
        <f t="shared" ref="X23" si="5">MIN(X17:X22)</f>
        <v>132.75620000000001</v>
      </c>
      <c r="Y23" s="22">
        <f t="shared" ref="Y23" si="6">MIN(Y17:Y22)</f>
        <v>14.38252</v>
      </c>
    </row>
    <row r="24" spans="3:25" ht="17.25">
      <c r="C24" s="49"/>
      <c r="D24" t="s">
        <v>11</v>
      </c>
      <c r="E24">
        <v>223.2857143</v>
      </c>
      <c r="F24">
        <v>237.66822999999999</v>
      </c>
      <c r="G24">
        <f t="shared" si="4"/>
        <v>14.382515699999999</v>
      </c>
      <c r="H24" s="2" t="s">
        <v>17</v>
      </c>
      <c r="I24">
        <f>MAX(G22:G27)</f>
        <v>66.837566700000025</v>
      </c>
      <c r="J24" s="49"/>
      <c r="K24" t="s">
        <v>12</v>
      </c>
      <c r="L24">
        <v>36.214285709999999</v>
      </c>
      <c r="M24">
        <v>20.270302000000001</v>
      </c>
      <c r="N24">
        <f t="shared" si="2"/>
        <v>15.943983709999998</v>
      </c>
      <c r="U24" s="42"/>
      <c r="V24" s="16" t="s">
        <v>31</v>
      </c>
      <c r="W24" s="23">
        <f>MAX(W17:W22)</f>
        <v>253.42859999999999</v>
      </c>
      <c r="X24" s="23">
        <f t="shared" ref="X24:Y24" si="7">MAX(X17:X22)</f>
        <v>351.66329999999999</v>
      </c>
      <c r="Y24" s="23">
        <f t="shared" si="7"/>
        <v>66.837569999999999</v>
      </c>
    </row>
    <row r="25" spans="3:25" ht="18" thickBot="1">
      <c r="C25" s="49"/>
      <c r="D25" t="s">
        <v>12</v>
      </c>
      <c r="E25">
        <v>201.57142859999999</v>
      </c>
      <c r="F25">
        <v>259.94445999999999</v>
      </c>
      <c r="G25">
        <f t="shared" si="4"/>
        <v>58.373031400000002</v>
      </c>
      <c r="H25" s="2"/>
      <c r="J25" s="49"/>
      <c r="K25" t="s">
        <v>13</v>
      </c>
      <c r="L25">
        <v>28.385714289999999</v>
      </c>
      <c r="M25">
        <v>12.428948999999999</v>
      </c>
      <c r="N25">
        <f t="shared" si="2"/>
        <v>15.95676529</v>
      </c>
      <c r="U25" s="43"/>
      <c r="V25" s="17" t="s">
        <v>32</v>
      </c>
      <c r="W25" s="24">
        <f>AVERAGE(W17:W22)</f>
        <v>220.30555000000001</v>
      </c>
      <c r="X25" s="24">
        <f t="shared" ref="X25:Y25" si="8">AVERAGE(X17:X22)</f>
        <v>257.77339999999998</v>
      </c>
      <c r="Y25" s="24">
        <f t="shared" si="8"/>
        <v>42.715773333333338</v>
      </c>
    </row>
    <row r="26" spans="3:25" ht="17.25" thickTop="1">
      <c r="C26" s="49"/>
      <c r="D26" t="s">
        <v>13</v>
      </c>
      <c r="E26">
        <v>169</v>
      </c>
      <c r="F26">
        <v>132.75618</v>
      </c>
      <c r="G26">
        <f t="shared" si="4"/>
        <v>36.243819999999999</v>
      </c>
      <c r="H26" s="2"/>
      <c r="J26" s="49"/>
      <c r="K26" t="s">
        <v>14</v>
      </c>
      <c r="L26">
        <v>23.52857143</v>
      </c>
      <c r="M26">
        <v>0.85545170000000004</v>
      </c>
      <c r="N26">
        <f t="shared" si="2"/>
        <v>22.67311973</v>
      </c>
      <c r="U26" s="44">
        <v>45426</v>
      </c>
      <c r="V26" s="18" t="s">
        <v>24</v>
      </c>
      <c r="W26" s="19">
        <v>316.28570000000002</v>
      </c>
      <c r="X26" s="19">
        <v>269.62479999999999</v>
      </c>
      <c r="Y26" s="20">
        <v>46.660890000000002</v>
      </c>
    </row>
    <row r="27" spans="3:25">
      <c r="C27" s="49"/>
      <c r="D27" t="s">
        <v>14</v>
      </c>
      <c r="E27">
        <v>253.42857140000001</v>
      </c>
      <c r="F27">
        <v>310.66327000000001</v>
      </c>
      <c r="G27">
        <f t="shared" si="4"/>
        <v>57.234698600000002</v>
      </c>
      <c r="H27" s="2"/>
      <c r="J27" s="48" t="s">
        <v>6</v>
      </c>
      <c r="K27" t="s">
        <v>9</v>
      </c>
      <c r="L27">
        <v>23.742857140000002</v>
      </c>
      <c r="M27">
        <v>13.769360000000001</v>
      </c>
      <c r="N27">
        <f t="shared" si="2"/>
        <v>9.973497140000001</v>
      </c>
      <c r="O27" s="2" t="s">
        <v>15</v>
      </c>
      <c r="P27">
        <f>AVERAGE(N27:N32)</f>
        <v>10.871264788333333</v>
      </c>
      <c r="U27" s="42"/>
      <c r="V27" s="6" t="s">
        <v>25</v>
      </c>
      <c r="W27" s="9">
        <v>272.28570000000002</v>
      </c>
      <c r="X27" s="9">
        <v>223.98150000000001</v>
      </c>
      <c r="Y27" s="8">
        <v>48.304229999999997</v>
      </c>
    </row>
    <row r="28" spans="3:25">
      <c r="C28" s="48" t="s">
        <v>6</v>
      </c>
      <c r="D28" t="s">
        <v>9</v>
      </c>
      <c r="E28">
        <v>316.2857143</v>
      </c>
      <c r="F28">
        <v>269.62482</v>
      </c>
      <c r="G28">
        <f t="shared" si="4"/>
        <v>46.660894299999995</v>
      </c>
      <c r="H28" s="2" t="s">
        <v>15</v>
      </c>
      <c r="I28">
        <f>AVERAGE(G28:G33)</f>
        <v>35.037940249999998</v>
      </c>
      <c r="J28" s="49"/>
      <c r="K28" t="s">
        <v>10</v>
      </c>
      <c r="L28">
        <v>16.32857143</v>
      </c>
      <c r="M28">
        <v>8.2924585000000004</v>
      </c>
      <c r="N28">
        <f t="shared" si="2"/>
        <v>8.0361129299999998</v>
      </c>
      <c r="O28" s="2" t="s">
        <v>16</v>
      </c>
      <c r="P28">
        <f>MIN(N27:N32)</f>
        <v>8.0361129299999998</v>
      </c>
      <c r="U28" s="42"/>
      <c r="V28" s="6" t="s">
        <v>26</v>
      </c>
      <c r="W28" s="9">
        <v>234.42859999999999</v>
      </c>
      <c r="X28" s="9">
        <v>240.29660000000001</v>
      </c>
      <c r="Y28" s="8">
        <v>5.8679990000000002</v>
      </c>
    </row>
    <row r="29" spans="3:25">
      <c r="C29" s="49"/>
      <c r="D29" t="s">
        <v>10</v>
      </c>
      <c r="E29">
        <v>272.2857143</v>
      </c>
      <c r="F29">
        <v>223.98148</v>
      </c>
      <c r="G29">
        <f t="shared" si="4"/>
        <v>48.30423429999999</v>
      </c>
      <c r="H29" s="2" t="s">
        <v>16</v>
      </c>
      <c r="I29">
        <f>MIN(G28:G33)</f>
        <v>5.8679985999999928</v>
      </c>
      <c r="J29" s="49"/>
      <c r="K29" t="s">
        <v>11</v>
      </c>
      <c r="L29">
        <v>14.7</v>
      </c>
      <c r="M29">
        <v>6.1064577</v>
      </c>
      <c r="N29">
        <f t="shared" si="2"/>
        <v>8.5935422999999993</v>
      </c>
      <c r="O29" s="2" t="s">
        <v>17</v>
      </c>
      <c r="P29">
        <f>MAX(N27:N32)</f>
        <v>19.270278059999999</v>
      </c>
      <c r="U29" s="42"/>
      <c r="V29" s="6" t="s">
        <v>27</v>
      </c>
      <c r="W29" s="9">
        <v>204</v>
      </c>
      <c r="X29" s="9">
        <v>176.9717</v>
      </c>
      <c r="Y29" s="8">
        <v>27.02834</v>
      </c>
    </row>
    <row r="30" spans="3:25">
      <c r="C30" s="49"/>
      <c r="D30" t="s">
        <v>11</v>
      </c>
      <c r="E30">
        <v>234.42857140000001</v>
      </c>
      <c r="F30">
        <v>240.29657</v>
      </c>
      <c r="G30">
        <f t="shared" si="4"/>
        <v>5.8679985999999928</v>
      </c>
      <c r="H30" s="2" t="s">
        <v>17</v>
      </c>
      <c r="I30">
        <f>MAX(G28:G33)</f>
        <v>58.190278599999999</v>
      </c>
      <c r="J30" s="49"/>
      <c r="K30" t="s">
        <v>12</v>
      </c>
      <c r="L30">
        <v>19.042857139999999</v>
      </c>
      <c r="M30">
        <v>7.8312917000000004</v>
      </c>
      <c r="N30">
        <f t="shared" si="2"/>
        <v>11.211565439999998</v>
      </c>
      <c r="U30" s="42"/>
      <c r="V30" s="6" t="s">
        <v>28</v>
      </c>
      <c r="W30" s="9">
        <v>168.42859999999999</v>
      </c>
      <c r="X30" s="9">
        <v>226.6189</v>
      </c>
      <c r="Y30" s="8">
        <v>58.190280000000001</v>
      </c>
    </row>
    <row r="31" spans="3:25" ht="17.25" thickBot="1">
      <c r="C31" s="49"/>
      <c r="D31" t="s">
        <v>12</v>
      </c>
      <c r="E31">
        <v>204</v>
      </c>
      <c r="F31">
        <v>176.97166000000001</v>
      </c>
      <c r="G31">
        <f t="shared" si="4"/>
        <v>27.028339999999986</v>
      </c>
      <c r="H31" s="2"/>
      <c r="J31" s="49"/>
      <c r="K31" t="s">
        <v>13</v>
      </c>
      <c r="L31">
        <v>16.85714286</v>
      </c>
      <c r="M31">
        <v>8.7145499999999991</v>
      </c>
      <c r="N31">
        <f t="shared" si="2"/>
        <v>8.1425928600000006</v>
      </c>
      <c r="U31" s="42"/>
      <c r="V31" s="11" t="s">
        <v>29</v>
      </c>
      <c r="W31" s="12">
        <v>131.28569999999999</v>
      </c>
      <c r="X31" s="12">
        <v>155.4616</v>
      </c>
      <c r="Y31" s="14">
        <v>24.175899999999999</v>
      </c>
    </row>
    <row r="32" spans="3:25" ht="18" thickTop="1">
      <c r="C32" s="49"/>
      <c r="D32" t="s">
        <v>13</v>
      </c>
      <c r="E32">
        <v>168.42857140000001</v>
      </c>
      <c r="F32">
        <v>226.61885000000001</v>
      </c>
      <c r="G32">
        <f t="shared" si="4"/>
        <v>58.190278599999999</v>
      </c>
      <c r="H32" s="2"/>
      <c r="J32" s="49"/>
      <c r="K32" t="s">
        <v>14</v>
      </c>
      <c r="L32">
        <v>22.257142859999998</v>
      </c>
      <c r="M32">
        <v>2.9868648000000002</v>
      </c>
      <c r="N32">
        <f t="shared" si="2"/>
        <v>19.270278059999999</v>
      </c>
      <c r="U32" s="42"/>
      <c r="V32" s="15" t="s">
        <v>30</v>
      </c>
      <c r="W32" s="22">
        <f>MIN(W26:W31)</f>
        <v>131.28569999999999</v>
      </c>
      <c r="X32" s="22">
        <f t="shared" ref="X32" si="9">MIN(X26:X31)</f>
        <v>155.4616</v>
      </c>
      <c r="Y32" s="22">
        <f t="shared" ref="Y32" si="10">MIN(Y26:Y31)</f>
        <v>5.8679990000000002</v>
      </c>
    </row>
    <row r="33" spans="3:25" ht="17.25">
      <c r="C33" s="49"/>
      <c r="D33" t="s">
        <v>14</v>
      </c>
      <c r="E33">
        <v>131.2857143</v>
      </c>
      <c r="F33">
        <v>155.46161000000001</v>
      </c>
      <c r="G33">
        <f t="shared" si="4"/>
        <v>24.175895700000012</v>
      </c>
      <c r="U33" s="42"/>
      <c r="V33" s="16" t="s">
        <v>31</v>
      </c>
      <c r="W33" s="23">
        <f>MAX(W26:W31)</f>
        <v>316.28570000000002</v>
      </c>
      <c r="X33" s="23">
        <f t="shared" ref="X33:Y33" si="11">MAX(X26:X31)</f>
        <v>269.62479999999999</v>
      </c>
      <c r="Y33" s="23">
        <f t="shared" si="11"/>
        <v>58.190280000000001</v>
      </c>
    </row>
    <row r="34" spans="3:25" ht="18" thickBot="1">
      <c r="M34" t="s">
        <v>15</v>
      </c>
      <c r="N34">
        <f>AVERAGE(N15:N32)</f>
        <v>11.136618683783068</v>
      </c>
      <c r="U34" s="43"/>
      <c r="V34" s="17" t="s">
        <v>32</v>
      </c>
      <c r="W34" s="24">
        <f>AVERAGE(W26:W31)</f>
        <v>221.11904999999999</v>
      </c>
      <c r="X34" s="24">
        <f t="shared" ref="X34:Y34" si="12">AVERAGE(X26:X31)</f>
        <v>215.49251666666669</v>
      </c>
      <c r="Y34" s="24">
        <f t="shared" si="12"/>
        <v>35.037939833333333</v>
      </c>
    </row>
    <row r="35" spans="3:25" ht="18" thickTop="1">
      <c r="F35" t="s">
        <v>15</v>
      </c>
      <c r="G35">
        <f>AVERAGE(G16:G33)</f>
        <v>37.066678019047608</v>
      </c>
      <c r="M35" t="s">
        <v>16</v>
      </c>
      <c r="N35">
        <f>MIN(N15:N32)</f>
        <v>0.37162733333333442</v>
      </c>
      <c r="U35" s="45" t="s">
        <v>33</v>
      </c>
      <c r="V35" s="15" t="s">
        <v>30</v>
      </c>
      <c r="W35" s="22">
        <f>MIN(W14,W23,W32)</f>
        <v>44.833329999999997</v>
      </c>
      <c r="X35" s="22">
        <f t="shared" ref="X35:Y35" si="13">MIN(X14,X23,X32)</f>
        <v>9.0505490000000002</v>
      </c>
      <c r="Y35" s="22">
        <f t="shared" si="13"/>
        <v>5.8679990000000002</v>
      </c>
    </row>
    <row r="36" spans="3:25" ht="17.25">
      <c r="F36" t="s">
        <v>16</v>
      </c>
      <c r="G36">
        <f>MIN(G16:G33)</f>
        <v>5.8679985999999928</v>
      </c>
      <c r="M36" t="s">
        <v>17</v>
      </c>
      <c r="N36">
        <f>MAX(N15:N32)</f>
        <v>27.058265710000001</v>
      </c>
      <c r="U36" s="46"/>
      <c r="V36" s="16" t="s">
        <v>31</v>
      </c>
      <c r="W36" s="23">
        <f>MAX(W15,W24,W33)</f>
        <v>316.28570000000002</v>
      </c>
      <c r="X36" s="23">
        <f t="shared" ref="X36:Y36" si="14">MAX(X15,X24,X33)</f>
        <v>351.66329999999999</v>
      </c>
      <c r="Y36" s="23">
        <f t="shared" si="14"/>
        <v>66.837569999999999</v>
      </c>
    </row>
    <row r="37" spans="3:25" ht="18" thickBot="1">
      <c r="F37" t="s">
        <v>17</v>
      </c>
      <c r="G37">
        <f>MAX(G16:G33)</f>
        <v>66.837566700000025</v>
      </c>
      <c r="U37" s="47"/>
      <c r="V37" s="25" t="s">
        <v>32</v>
      </c>
      <c r="W37" s="26">
        <f>AVERAGE(W16,W25,W34)</f>
        <v>209.01455111111113</v>
      </c>
      <c r="X37" s="26">
        <f t="shared" ref="X37:Y37" si="15">AVERAGE(X16,X25,X34)</f>
        <v>203.10226216666669</v>
      </c>
      <c r="Y37" s="26">
        <f t="shared" si="15"/>
        <v>37.06667822222223</v>
      </c>
    </row>
    <row r="38" spans="3:25" ht="17.25" thickTop="1"/>
    <row r="40" spans="3:25" ht="17.25" thickBot="1"/>
    <row r="41" spans="3:25" ht="50.25" thickTop="1">
      <c r="G41">
        <v>66.837566700000025</v>
      </c>
      <c r="U41" s="3" t="s">
        <v>19</v>
      </c>
      <c r="V41" s="4" t="s">
        <v>20</v>
      </c>
      <c r="W41" s="28" t="s">
        <v>34</v>
      </c>
      <c r="X41" s="28" t="s">
        <v>35</v>
      </c>
      <c r="Y41" s="29" t="s">
        <v>23</v>
      </c>
    </row>
    <row r="42" spans="3:25" ht="17.25">
      <c r="U42" s="41">
        <v>45210</v>
      </c>
      <c r="V42" s="6" t="s">
        <v>24</v>
      </c>
      <c r="W42" s="30">
        <v>8.1</v>
      </c>
      <c r="X42" s="30">
        <v>13.208920000000001</v>
      </c>
      <c r="Y42" s="10">
        <v>5.1089219999999997</v>
      </c>
    </row>
    <row r="43" spans="3:25" ht="17.25">
      <c r="U43" s="42"/>
      <c r="V43" s="6" t="s">
        <v>25</v>
      </c>
      <c r="W43" s="30">
        <v>11.671430000000001</v>
      </c>
      <c r="X43" s="30">
        <v>9.4970569999999999</v>
      </c>
      <c r="Y43" s="10">
        <v>2.174372</v>
      </c>
    </row>
    <row r="44" spans="3:25" ht="17.25">
      <c r="U44" s="42"/>
      <c r="V44" s="6" t="s">
        <v>26</v>
      </c>
      <c r="W44" s="30">
        <v>10.616669999999999</v>
      </c>
      <c r="X44" s="30">
        <v>15.25822</v>
      </c>
      <c r="Y44" s="10">
        <v>4.641553</v>
      </c>
    </row>
    <row r="45" spans="3:25" ht="17.25">
      <c r="U45" s="42"/>
      <c r="V45" s="6" t="s">
        <v>27</v>
      </c>
      <c r="W45" s="30">
        <v>9.9166670000000003</v>
      </c>
      <c r="X45" s="30">
        <v>10.28829</v>
      </c>
      <c r="Y45" s="10">
        <v>0.37162699999999999</v>
      </c>
    </row>
    <row r="46" spans="3:25" ht="17.25">
      <c r="U46" s="42"/>
      <c r="V46" s="6" t="s">
        <v>28</v>
      </c>
      <c r="W46" s="30">
        <v>12.414289999999999</v>
      </c>
      <c r="X46" s="30">
        <v>9.2971810000000001</v>
      </c>
      <c r="Y46" s="10">
        <v>3.117105</v>
      </c>
    </row>
    <row r="47" spans="3:25" ht="18" thickBot="1">
      <c r="U47" s="42"/>
      <c r="V47" s="11" t="s">
        <v>29</v>
      </c>
      <c r="W47" s="31">
        <v>19.38571</v>
      </c>
      <c r="X47" s="31">
        <v>10.178660000000001</v>
      </c>
      <c r="Y47" s="27">
        <v>9.2070570000000007</v>
      </c>
    </row>
    <row r="48" spans="3:25" ht="18" thickTop="1">
      <c r="U48" s="42"/>
      <c r="V48" s="15" t="s">
        <v>30</v>
      </c>
      <c r="W48" s="22">
        <f>MIN(W42:W47)</f>
        <v>8.1</v>
      </c>
      <c r="X48" s="22">
        <f t="shared" ref="X48" si="16">MIN(X42:X47)</f>
        <v>9.2971810000000001</v>
      </c>
      <c r="Y48" s="22">
        <f t="shared" ref="Y48" si="17">MIN(Y42:Y47)</f>
        <v>0.37162699999999999</v>
      </c>
    </row>
    <row r="49" spans="21:25" ht="17.25">
      <c r="U49" s="42"/>
      <c r="V49" s="16" t="s">
        <v>31</v>
      </c>
      <c r="W49" s="23">
        <f>MAX(W42:W47)</f>
        <v>19.38571</v>
      </c>
      <c r="X49" s="23">
        <f t="shared" ref="X49:Y49" si="18">MAX(X42:X47)</f>
        <v>15.25822</v>
      </c>
      <c r="Y49" s="23">
        <f t="shared" si="18"/>
        <v>9.2070570000000007</v>
      </c>
    </row>
    <row r="50" spans="21:25" ht="18" thickBot="1">
      <c r="U50" s="43"/>
      <c r="V50" s="17" t="s">
        <v>32</v>
      </c>
      <c r="W50" s="24">
        <f>AVERAGE(W42:W47)</f>
        <v>12.017461166666665</v>
      </c>
      <c r="X50" s="24">
        <f t="shared" ref="X50:Y50" si="19">AVERAGE(X42:X47)</f>
        <v>11.288054666666667</v>
      </c>
      <c r="Y50" s="24">
        <f t="shared" si="19"/>
        <v>4.1034393333333332</v>
      </c>
    </row>
    <row r="51" spans="21:25" ht="18" thickTop="1">
      <c r="U51" s="44">
        <v>45425</v>
      </c>
      <c r="V51" s="18" t="s">
        <v>24</v>
      </c>
      <c r="W51" s="22">
        <v>23.2</v>
      </c>
      <c r="X51" s="22">
        <v>12.33597</v>
      </c>
      <c r="Y51" s="32">
        <v>10.86403</v>
      </c>
    </row>
    <row r="52" spans="21:25" ht="17.25">
      <c r="U52" s="42"/>
      <c r="V52" s="6" t="s">
        <v>25</v>
      </c>
      <c r="W52" s="23">
        <v>33.700000000000003</v>
      </c>
      <c r="X52" s="23">
        <v>15.58525</v>
      </c>
      <c r="Y52" s="33">
        <v>18.114750000000001</v>
      </c>
    </row>
    <row r="53" spans="21:25" ht="17.25">
      <c r="U53" s="42"/>
      <c r="V53" s="6" t="s">
        <v>26</v>
      </c>
      <c r="W53" s="23">
        <v>38.81429</v>
      </c>
      <c r="X53" s="23">
        <v>11.756019999999999</v>
      </c>
      <c r="Y53" s="33">
        <v>27.05827</v>
      </c>
    </row>
    <row r="54" spans="21:25" ht="17.25">
      <c r="U54" s="42"/>
      <c r="V54" s="6" t="s">
        <v>27</v>
      </c>
      <c r="W54" s="23">
        <v>36.214289999999998</v>
      </c>
      <c r="X54" s="23">
        <v>20.270299999999999</v>
      </c>
      <c r="Y54" s="33">
        <v>15.94398</v>
      </c>
    </row>
    <row r="55" spans="21:25" ht="17.25">
      <c r="U55" s="42"/>
      <c r="V55" s="6" t="s">
        <v>28</v>
      </c>
      <c r="W55" s="23">
        <v>28.38571</v>
      </c>
      <c r="X55" s="23">
        <v>12.42895</v>
      </c>
      <c r="Y55" s="33">
        <v>15.956770000000001</v>
      </c>
    </row>
    <row r="56" spans="21:25" ht="18" thickBot="1">
      <c r="U56" s="42"/>
      <c r="V56" s="11" t="s">
        <v>29</v>
      </c>
      <c r="W56" s="24">
        <v>23.528569999999998</v>
      </c>
      <c r="X56" s="24">
        <v>0.85545199999999999</v>
      </c>
      <c r="Y56" s="34">
        <v>22.673120000000001</v>
      </c>
    </row>
    <row r="57" spans="21:25" ht="18" thickTop="1">
      <c r="U57" s="42"/>
      <c r="V57" s="15" t="s">
        <v>30</v>
      </c>
      <c r="W57" s="22">
        <f>MIN(W51:W56)</f>
        <v>23.2</v>
      </c>
      <c r="X57" s="22">
        <f t="shared" ref="X57" si="20">MIN(X51:X56)</f>
        <v>0.85545199999999999</v>
      </c>
      <c r="Y57" s="22">
        <f t="shared" ref="Y57" si="21">MIN(Y51:Y56)</f>
        <v>10.86403</v>
      </c>
    </row>
    <row r="58" spans="21:25" ht="17.25">
      <c r="U58" s="42"/>
      <c r="V58" s="16" t="s">
        <v>31</v>
      </c>
      <c r="W58" s="23">
        <f>MAX(W51:W56)</f>
        <v>38.81429</v>
      </c>
      <c r="X58" s="23">
        <f t="shared" ref="X58:Y58" si="22">MAX(X51:X56)</f>
        <v>20.270299999999999</v>
      </c>
      <c r="Y58" s="23">
        <f t="shared" si="22"/>
        <v>27.05827</v>
      </c>
    </row>
    <row r="59" spans="21:25" ht="18" thickBot="1">
      <c r="U59" s="43"/>
      <c r="V59" s="17" t="s">
        <v>32</v>
      </c>
      <c r="W59" s="24">
        <f>AVERAGE(W51:W56)</f>
        <v>30.640476666666668</v>
      </c>
      <c r="X59" s="24">
        <f t="shared" ref="X59:Y59" si="23">AVERAGE(X51:X56)</f>
        <v>12.205323666666665</v>
      </c>
      <c r="Y59" s="24">
        <f t="shared" si="23"/>
        <v>18.435153333333336</v>
      </c>
    </row>
    <row r="60" spans="21:25" ht="18" thickTop="1">
      <c r="U60" s="44">
        <v>45426</v>
      </c>
      <c r="V60" s="18" t="s">
        <v>24</v>
      </c>
      <c r="W60" s="22">
        <v>23.74286</v>
      </c>
      <c r="X60" s="22">
        <v>13.769360000000001</v>
      </c>
      <c r="Y60" s="32">
        <v>9.9734970000000001</v>
      </c>
    </row>
    <row r="61" spans="21:25" ht="17.25">
      <c r="U61" s="42"/>
      <c r="V61" s="6" t="s">
        <v>25</v>
      </c>
      <c r="W61" s="23">
        <v>16.328569999999999</v>
      </c>
      <c r="X61" s="23">
        <v>8.2924589999999991</v>
      </c>
      <c r="Y61" s="33">
        <v>8.0361130000000003</v>
      </c>
    </row>
    <row r="62" spans="21:25" ht="17.25">
      <c r="U62" s="42"/>
      <c r="V62" s="6" t="s">
        <v>26</v>
      </c>
      <c r="W62" s="23">
        <v>14.7</v>
      </c>
      <c r="X62" s="23">
        <v>6.1064579999999999</v>
      </c>
      <c r="Y62" s="33">
        <v>8.5935419999999993</v>
      </c>
    </row>
    <row r="63" spans="21:25" ht="17.25">
      <c r="U63" s="42"/>
      <c r="V63" s="6" t="s">
        <v>27</v>
      </c>
      <c r="W63" s="23">
        <v>19.042860000000001</v>
      </c>
      <c r="X63" s="23">
        <v>7.8312920000000004</v>
      </c>
      <c r="Y63" s="33">
        <v>11.21157</v>
      </c>
    </row>
    <row r="64" spans="21:25" ht="17.25">
      <c r="U64" s="42"/>
      <c r="V64" s="6" t="s">
        <v>28</v>
      </c>
      <c r="W64" s="23">
        <v>16.857140000000001</v>
      </c>
      <c r="X64" s="23">
        <v>8.7145499999999991</v>
      </c>
      <c r="Y64" s="33">
        <v>8.1425929999999997</v>
      </c>
    </row>
    <row r="65" spans="21:25" ht="18" thickBot="1">
      <c r="U65" s="42"/>
      <c r="V65" s="11" t="s">
        <v>29</v>
      </c>
      <c r="W65" s="31">
        <v>22.25714</v>
      </c>
      <c r="X65" s="31">
        <v>2.9868649999999999</v>
      </c>
      <c r="Y65" s="27">
        <v>19.27028</v>
      </c>
    </row>
    <row r="66" spans="21:25" ht="18" thickTop="1">
      <c r="U66" s="42"/>
      <c r="V66" s="15" t="s">
        <v>30</v>
      </c>
      <c r="W66" s="22">
        <f>MIN(W60:W65)</f>
        <v>14.7</v>
      </c>
      <c r="X66" s="22">
        <f t="shared" ref="X66" si="24">MIN(X60:X65)</f>
        <v>2.9868649999999999</v>
      </c>
      <c r="Y66" s="22">
        <f t="shared" ref="Y66" si="25">MIN(Y60:Y65)</f>
        <v>8.0361130000000003</v>
      </c>
    </row>
    <row r="67" spans="21:25" ht="17.25">
      <c r="U67" s="42"/>
      <c r="V67" s="16" t="s">
        <v>31</v>
      </c>
      <c r="W67" s="23">
        <f>MAX(W60:W65)</f>
        <v>23.74286</v>
      </c>
      <c r="X67" s="23">
        <f t="shared" ref="X67:Y67" si="26">MAX(X60:X65)</f>
        <v>13.769360000000001</v>
      </c>
      <c r="Y67" s="23">
        <f t="shared" si="26"/>
        <v>19.27028</v>
      </c>
    </row>
    <row r="68" spans="21:25" ht="18" thickBot="1">
      <c r="U68" s="43"/>
      <c r="V68" s="17" t="s">
        <v>32</v>
      </c>
      <c r="W68" s="24">
        <f>AVERAGE(W60:W65)</f>
        <v>18.821428333333333</v>
      </c>
      <c r="X68" s="24">
        <f t="shared" ref="X68:Y68" si="27">AVERAGE(X60:X65)</f>
        <v>7.950164</v>
      </c>
      <c r="Y68" s="24">
        <f t="shared" si="27"/>
        <v>10.871265833333334</v>
      </c>
    </row>
    <row r="69" spans="21:25" ht="18" thickTop="1">
      <c r="U69" s="38" t="s">
        <v>33</v>
      </c>
      <c r="V69" s="35" t="s">
        <v>30</v>
      </c>
      <c r="W69" s="22">
        <f>MIN(W48,W57,W66)</f>
        <v>8.1</v>
      </c>
      <c r="X69" s="22">
        <f t="shared" ref="X69:Y69" si="28">MIN(X48,X57,X66)</f>
        <v>0.85545199999999999</v>
      </c>
      <c r="Y69" s="22">
        <f t="shared" si="28"/>
        <v>0.37162699999999999</v>
      </c>
    </row>
    <row r="70" spans="21:25" ht="17.25">
      <c r="U70" s="39"/>
      <c r="V70" s="36" t="s">
        <v>31</v>
      </c>
      <c r="W70" s="23">
        <f>MAX(W49,W58,W67)</f>
        <v>38.81429</v>
      </c>
      <c r="X70" s="23">
        <f t="shared" ref="X70:Y70" si="29">MAX(X49,X58,X67)</f>
        <v>20.270299999999999</v>
      </c>
      <c r="Y70" s="23">
        <f t="shared" si="29"/>
        <v>27.05827</v>
      </c>
    </row>
    <row r="71" spans="21:25" ht="18" thickBot="1">
      <c r="U71" s="40"/>
      <c r="V71" s="37" t="s">
        <v>32</v>
      </c>
      <c r="W71" s="26">
        <f>AVERAGE(W50,W59,W68)</f>
        <v>20.493122055555556</v>
      </c>
      <c r="X71" s="26">
        <f t="shared" ref="X71:Y71" si="30">AVERAGE(X50,X59,X68)</f>
        <v>10.481180777777778</v>
      </c>
      <c r="Y71" s="26">
        <f t="shared" si="30"/>
        <v>11.136619500000002</v>
      </c>
    </row>
    <row r="72" spans="21:25" ht="17.25" thickTop="1"/>
  </sheetData>
  <mergeCells count="14">
    <mergeCell ref="J15:J20"/>
    <mergeCell ref="J21:J26"/>
    <mergeCell ref="J27:J32"/>
    <mergeCell ref="C16:C21"/>
    <mergeCell ref="C22:C27"/>
    <mergeCell ref="C28:C33"/>
    <mergeCell ref="U69:U71"/>
    <mergeCell ref="U42:U50"/>
    <mergeCell ref="U51:U59"/>
    <mergeCell ref="U60:U68"/>
    <mergeCell ref="U8:U16"/>
    <mergeCell ref="U17:U25"/>
    <mergeCell ref="U26:U34"/>
    <mergeCell ref="U35:U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2024-06-17T15:49:14Z</dcterms:created>
  <dcterms:modified xsi:type="dcterms:W3CDTF">2024-06-17T21:33:15Z</dcterms:modified>
</cp:coreProperties>
</file>