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민경윤\Desktop\논문\ChlorophyllOceanCurrents\surface_current\nice\"/>
    </mc:Choice>
  </mc:AlternateContent>
  <xr:revisionPtr revIDLastSave="0" documentId="13_ncr:1_{1DE7A94E-3BDA-4500-981E-57385461C89B}" xr6:coauthVersionLast="47" xr6:coauthVersionMax="47" xr10:uidLastSave="{00000000-0000-0000-0000-000000000000}"/>
  <bookViews>
    <workbookView xWindow="0" yWindow="540" windowWidth="15525" windowHeight="14940" xr2:uid="{7378A0B1-D8AF-4F9A-A4FA-6AA372500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1" i="1" l="1"/>
  <c r="W70" i="1"/>
  <c r="W69" i="1"/>
  <c r="W68" i="1"/>
  <c r="W67" i="1"/>
  <c r="W66" i="1"/>
  <c r="W59" i="1"/>
  <c r="W58" i="1"/>
  <c r="W57" i="1"/>
  <c r="W50" i="1"/>
  <c r="W49" i="1"/>
  <c r="W48" i="1"/>
  <c r="Y65" i="1" l="1"/>
  <c r="Y64" i="1"/>
  <c r="Y63" i="1"/>
  <c r="Y68" i="1" s="1"/>
  <c r="Y62" i="1"/>
  <c r="Y61" i="1"/>
  <c r="Y60" i="1"/>
  <c r="Y56" i="1"/>
  <c r="Y55" i="1"/>
  <c r="Y54" i="1"/>
  <c r="Y53" i="1"/>
  <c r="Y52" i="1"/>
  <c r="Y51" i="1"/>
  <c r="Y58" i="1" s="1"/>
  <c r="Y47" i="1"/>
  <c r="Y46" i="1"/>
  <c r="Y45" i="1"/>
  <c r="Y44" i="1"/>
  <c r="Y48" i="1" s="1"/>
  <c r="Y43" i="1"/>
  <c r="Y42" i="1"/>
  <c r="Y31" i="1"/>
  <c r="Y30" i="1"/>
  <c r="Y29" i="1"/>
  <c r="Y33" i="1" s="1"/>
  <c r="Y28" i="1"/>
  <c r="Y27" i="1"/>
  <c r="Y26" i="1"/>
  <c r="Y22" i="1"/>
  <c r="Y21" i="1"/>
  <c r="Y20" i="1"/>
  <c r="Y18" i="1"/>
  <c r="Y17" i="1"/>
  <c r="Y23" i="1" s="1"/>
  <c r="Y9" i="1"/>
  <c r="Y10" i="1"/>
  <c r="Y11" i="1"/>
  <c r="Y12" i="1"/>
  <c r="Y13" i="1"/>
  <c r="Y8" i="1"/>
  <c r="Y15" i="1" s="1"/>
  <c r="X68" i="1"/>
  <c r="Y67" i="1"/>
  <c r="X67" i="1"/>
  <c r="X66" i="1"/>
  <c r="Y59" i="1"/>
  <c r="X59" i="1"/>
  <c r="X58" i="1"/>
  <c r="Y57" i="1"/>
  <c r="X57" i="1"/>
  <c r="X50" i="1"/>
  <c r="X49" i="1"/>
  <c r="X48" i="1"/>
  <c r="X34" i="1"/>
  <c r="X33" i="1"/>
  <c r="X32" i="1"/>
  <c r="Y25" i="1"/>
  <c r="X25" i="1"/>
  <c r="Y24" i="1"/>
  <c r="X24" i="1"/>
  <c r="X23" i="1"/>
  <c r="X14" i="1"/>
  <c r="X15" i="1"/>
  <c r="X16" i="1"/>
  <c r="G13" i="1"/>
  <c r="F13" i="1"/>
  <c r="E13" i="1"/>
  <c r="M12" i="1"/>
  <c r="L12" i="1"/>
  <c r="K12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6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5" i="1"/>
  <c r="Y66" i="1" l="1"/>
  <c r="Y49" i="1"/>
  <c r="Y70" i="1" s="1"/>
  <c r="Y50" i="1"/>
  <c r="Y71" i="1" s="1"/>
  <c r="Y34" i="1"/>
  <c r="Y32" i="1"/>
  <c r="Y14" i="1"/>
  <c r="Y35" i="1" s="1"/>
  <c r="Y16" i="1"/>
  <c r="Y37" i="1" s="1"/>
  <c r="X70" i="1"/>
  <c r="X71" i="1"/>
  <c r="Y36" i="1"/>
  <c r="X35" i="1"/>
  <c r="X37" i="1"/>
  <c r="X36" i="1"/>
  <c r="X69" i="1"/>
  <c r="Y69" i="1"/>
  <c r="I22" i="1"/>
  <c r="N35" i="1"/>
  <c r="I23" i="1"/>
  <c r="P21" i="1"/>
  <c r="P28" i="1"/>
  <c r="P29" i="1"/>
  <c r="I16" i="1"/>
  <c r="I24" i="1"/>
  <c r="I18" i="1"/>
  <c r="I30" i="1"/>
  <c r="P22" i="1"/>
  <c r="N36" i="1"/>
  <c r="P23" i="1"/>
  <c r="P27" i="1"/>
  <c r="I28" i="1"/>
  <c r="I29" i="1"/>
  <c r="P15" i="1"/>
  <c r="P16" i="1"/>
  <c r="P17" i="1"/>
  <c r="G36" i="1"/>
  <c r="N34" i="1"/>
  <c r="G37" i="1"/>
  <c r="I17" i="1"/>
  <c r="G35" i="1"/>
</calcChain>
</file>

<file path=xl/sharedStrings.xml><?xml version="1.0" encoding="utf-8"?>
<sst xmlns="http://schemas.openxmlformats.org/spreadsheetml/2006/main" count="148" uniqueCount="37">
  <si>
    <t>관측유속</t>
    <phoneticPr fontId="1" type="noConversion"/>
  </si>
  <si>
    <t>산출유속</t>
    <phoneticPr fontId="1" type="noConversion"/>
  </si>
  <si>
    <t>절대오차</t>
    <phoneticPr fontId="1" type="noConversion"/>
  </si>
  <si>
    <t>시간</t>
    <phoneticPr fontId="1" type="noConversion"/>
  </si>
  <si>
    <t xml:space="preserve">2023-
10-11
</t>
    <phoneticPr fontId="1" type="noConversion"/>
  </si>
  <si>
    <t>2024-
5-13</t>
    <phoneticPr fontId="1" type="noConversion"/>
  </si>
  <si>
    <t>2024-
5-14</t>
    <phoneticPr fontId="1" type="noConversion"/>
  </si>
  <si>
    <t>관측유향</t>
    <phoneticPr fontId="1" type="noConversion"/>
  </si>
  <si>
    <t>산출유향</t>
    <phoneticPr fontId="1" type="noConversion"/>
  </si>
  <si>
    <t>09:15-10:15</t>
    <phoneticPr fontId="1" type="noConversion"/>
  </si>
  <si>
    <t>10:15-11:15</t>
    <phoneticPr fontId="1" type="noConversion"/>
  </si>
  <si>
    <t>11:15-12:15</t>
    <phoneticPr fontId="1" type="noConversion"/>
  </si>
  <si>
    <t>12:15-13:15</t>
    <phoneticPr fontId="1" type="noConversion"/>
  </si>
  <si>
    <t>13:15-14:15</t>
    <phoneticPr fontId="1" type="noConversion"/>
  </si>
  <si>
    <t>14:15-15:15</t>
    <phoneticPr fontId="1" type="noConversion"/>
  </si>
  <si>
    <t>평균</t>
    <phoneticPr fontId="1" type="noConversion"/>
  </si>
  <si>
    <t>최소</t>
    <phoneticPr fontId="1" type="noConversion"/>
  </si>
  <si>
    <t>최대</t>
    <phoneticPr fontId="1" type="noConversion"/>
  </si>
  <si>
    <t>관측 평균</t>
    <phoneticPr fontId="1" type="noConversion"/>
  </si>
  <si>
    <t>Date</t>
  </si>
  <si>
    <t>Time</t>
  </si>
  <si>
    <t>Observed Direction(°)</t>
  </si>
  <si>
    <t>Calculated Direction(°)</t>
  </si>
  <si>
    <t>Absolute Error</t>
  </si>
  <si>
    <t>09:15-10:15</t>
  </si>
  <si>
    <t>10:15-11:15</t>
  </si>
  <si>
    <t>11:15-12:15</t>
  </si>
  <si>
    <t>12:15-13:15</t>
  </si>
  <si>
    <t>13:15-14:15</t>
  </si>
  <si>
    <t>14:15-15:15</t>
  </si>
  <si>
    <t>Minimum</t>
  </si>
  <si>
    <t>Maximum</t>
  </si>
  <si>
    <t>Average</t>
  </si>
  <si>
    <t>Total</t>
  </si>
  <si>
    <t>Observed Velocity(cm/sec)</t>
  </si>
  <si>
    <t>Calculated Velocity(cm/sec)</t>
  </si>
  <si>
    <t>Minimum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</si>
</sst>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rgb="FF000000"/>
      <name val="한양신명조"/>
      <family val="3"/>
      <charset val="129"/>
    </font>
    <font>
      <b/>
      <sz val="12"/>
      <color rgb="FF000000"/>
      <name val="한양신명조"/>
      <family val="3"/>
      <charset val="129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indent="2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justify" wrapText="1"/>
    </xf>
    <xf numFmtId="0" fontId="4" fillId="0" borderId="9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justify" wrapText="1"/>
    </xf>
    <xf numFmtId="0" fontId="2" fillId="0" borderId="7" xfId="0" applyFont="1" applyBorder="1" applyAlignment="1">
      <alignment horizontal="justify" wrapText="1"/>
    </xf>
    <xf numFmtId="0" fontId="2" fillId="0" borderId="9" xfId="0" applyFont="1" applyBorder="1" applyAlignment="1">
      <alignment horizontal="justify" wrapText="1"/>
    </xf>
    <xf numFmtId="0" fontId="4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justify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justify" wrapText="1"/>
    </xf>
    <xf numFmtId="0" fontId="4" fillId="0" borderId="12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5" fillId="0" borderId="1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14" fontId="4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13C2-3F14-4FF8-95E0-882A9CC3C4C9}">
  <dimension ref="C6:AA120"/>
  <sheetViews>
    <sheetView tabSelected="1" topLeftCell="P6" zoomScale="85" zoomScaleNormal="85" workbookViewId="0">
      <selection activeCell="X15" sqref="X15"/>
    </sheetView>
  </sheetViews>
  <sheetFormatPr defaultRowHeight="16.5"/>
  <cols>
    <col min="4" max="4" width="25.25" customWidth="1"/>
    <col min="5" max="5" width="9" customWidth="1"/>
    <col min="6" max="6" width="15" customWidth="1"/>
    <col min="11" max="11" width="18.875" customWidth="1"/>
    <col min="19" max="20" width="9" customWidth="1"/>
    <col min="21" max="21" width="24.875" customWidth="1"/>
    <col min="22" max="22" width="19.75" customWidth="1"/>
    <col min="23" max="23" width="13" customWidth="1"/>
    <col min="24" max="24" width="13.375" customWidth="1"/>
    <col min="25" max="25" width="15.75" customWidth="1"/>
  </cols>
  <sheetData>
    <row r="6" spans="3:25" ht="17.25" thickBot="1"/>
    <row r="7" spans="3:25" ht="45.75" thickTop="1">
      <c r="E7" s="1"/>
      <c r="F7" s="1"/>
      <c r="G7" s="1"/>
      <c r="H7" s="1"/>
      <c r="I7" s="1"/>
      <c r="J7" s="1"/>
      <c r="U7" s="3" t="s">
        <v>19</v>
      </c>
      <c r="V7" s="4" t="s">
        <v>20</v>
      </c>
      <c r="W7" s="4" t="s">
        <v>21</v>
      </c>
      <c r="X7" s="4" t="s">
        <v>22</v>
      </c>
      <c r="Y7" s="5" t="s">
        <v>23</v>
      </c>
    </row>
    <row r="8" spans="3:25">
      <c r="U8" s="31">
        <v>44854</v>
      </c>
      <c r="V8" s="7" t="s">
        <v>24</v>
      </c>
      <c r="W8">
        <v>168</v>
      </c>
      <c r="X8">
        <v>181.05421000000001</v>
      </c>
      <c r="Y8" s="8">
        <f>ABS(W8-X8)</f>
        <v>13.054210000000012</v>
      </c>
    </row>
    <row r="9" spans="3:25">
      <c r="K9" s="1"/>
      <c r="L9" s="1"/>
      <c r="U9" s="32"/>
      <c r="V9" s="7" t="s">
        <v>25</v>
      </c>
      <c r="W9">
        <v>173</v>
      </c>
      <c r="X9">
        <v>180.80861999999999</v>
      </c>
      <c r="Y9" s="8">
        <f t="shared" ref="Y9:Y13" si="0">ABS(W9-X9)</f>
        <v>7.8086199999999906</v>
      </c>
    </row>
    <row r="10" spans="3:25">
      <c r="U10" s="32"/>
      <c r="V10" s="7" t="s">
        <v>26</v>
      </c>
      <c r="W10">
        <v>156.33333329999999</v>
      </c>
      <c r="X10">
        <v>187.27701999999999</v>
      </c>
      <c r="Y10" s="8">
        <f t="shared" si="0"/>
        <v>30.943686700000001</v>
      </c>
    </row>
    <row r="11" spans="3:25">
      <c r="K11" t="s">
        <v>18</v>
      </c>
      <c r="U11" s="32"/>
      <c r="V11" s="7" t="s">
        <v>27</v>
      </c>
      <c r="W11">
        <v>156.66666670000001</v>
      </c>
      <c r="X11">
        <v>184.47845000000001</v>
      </c>
      <c r="Y11" s="8">
        <f t="shared" si="0"/>
        <v>27.811783300000002</v>
      </c>
    </row>
    <row r="12" spans="3:25">
      <c r="E12" t="s">
        <v>18</v>
      </c>
      <c r="K12">
        <f>AVERAGE(L15:L20)</f>
        <v>12.017460317460317</v>
      </c>
      <c r="L12">
        <f>AVERAGE(L21:L26)</f>
        <v>30.640476190000005</v>
      </c>
      <c r="M12">
        <f>AVERAGE(L27:L32)</f>
        <v>18.821428571666665</v>
      </c>
      <c r="U12" s="32"/>
      <c r="V12" s="7" t="s">
        <v>28</v>
      </c>
      <c r="W12">
        <v>173.66666670000001</v>
      </c>
      <c r="X12">
        <v>187.56621000000001</v>
      </c>
      <c r="Y12" s="8">
        <f t="shared" si="0"/>
        <v>13.899543300000005</v>
      </c>
    </row>
    <row r="13" spans="3:25" ht="17.25" thickBot="1">
      <c r="E13">
        <f>AVERAGE(F16:F21)</f>
        <v>136.0408645</v>
      </c>
      <c r="F13">
        <f>AVERAGE(F22:F27)</f>
        <v>250.94005500000003</v>
      </c>
      <c r="G13">
        <f>AVERAGE(F28:F33)</f>
        <v>215.49249833333337</v>
      </c>
      <c r="U13" s="32"/>
      <c r="V13" s="9" t="s">
        <v>29</v>
      </c>
      <c r="W13">
        <v>175</v>
      </c>
      <c r="X13">
        <v>180.25209000000001</v>
      </c>
      <c r="Y13" s="8">
        <f t="shared" si="0"/>
        <v>5.2520900000000097</v>
      </c>
    </row>
    <row r="14" spans="3:25" ht="18" thickTop="1">
      <c r="K14" t="s">
        <v>3</v>
      </c>
      <c r="L14" t="s">
        <v>0</v>
      </c>
      <c r="M14" t="s">
        <v>1</v>
      </c>
      <c r="N14" t="s">
        <v>2</v>
      </c>
      <c r="U14" s="32"/>
      <c r="V14" s="37" t="s">
        <v>36</v>
      </c>
      <c r="W14" s="38"/>
      <c r="X14" s="11">
        <f>MIN(X8:X13)</f>
        <v>180.25209000000001</v>
      </c>
      <c r="Y14" s="11">
        <f t="shared" ref="Y14" si="1">MIN(Y8:Y13)</f>
        <v>5.2520900000000097</v>
      </c>
    </row>
    <row r="15" spans="3:25" ht="17.25">
      <c r="D15" t="s">
        <v>3</v>
      </c>
      <c r="E15" t="s">
        <v>7</v>
      </c>
      <c r="F15" t="s">
        <v>8</v>
      </c>
      <c r="G15" t="s">
        <v>2</v>
      </c>
      <c r="H15" s="2"/>
      <c r="J15" s="35" t="s">
        <v>4</v>
      </c>
      <c r="K15" t="s">
        <v>9</v>
      </c>
      <c r="L15" s="1">
        <v>8.1</v>
      </c>
      <c r="M15" s="1">
        <v>13.208921999999999</v>
      </c>
      <c r="N15">
        <f>ABS(L15-M15)</f>
        <v>5.1089219999999997</v>
      </c>
      <c r="O15" s="2" t="s">
        <v>15</v>
      </c>
      <c r="P15">
        <f>AVERAGE(N15:N20)</f>
        <v>4.1034393563492069</v>
      </c>
      <c r="U15" s="32"/>
      <c r="V15" s="39" t="s">
        <v>31</v>
      </c>
      <c r="W15" s="40"/>
      <c r="X15" s="12">
        <f>MAX(X8:X13)</f>
        <v>187.56621000000001</v>
      </c>
      <c r="Y15" s="12">
        <f t="shared" ref="Y15" si="2">MAX(Y8:Y13)</f>
        <v>30.943686700000001</v>
      </c>
    </row>
    <row r="16" spans="3:25" ht="18" thickBot="1">
      <c r="C16" s="35" t="s">
        <v>4</v>
      </c>
      <c r="D16" t="s">
        <v>9</v>
      </c>
      <c r="E16" s="1">
        <v>118</v>
      </c>
      <c r="F16" s="1">
        <v>88.505623</v>
      </c>
      <c r="G16">
        <f>E16-F16</f>
        <v>29.494377</v>
      </c>
      <c r="H16" s="2" t="s">
        <v>15</v>
      </c>
      <c r="I16">
        <f>AVERAGE(G16:G21)</f>
        <v>33.446321023809524</v>
      </c>
      <c r="J16" s="36"/>
      <c r="K16" t="s">
        <v>10</v>
      </c>
      <c r="L16" s="1">
        <v>11.671428571428573</v>
      </c>
      <c r="M16" s="1">
        <v>9.4970569999999999</v>
      </c>
      <c r="N16">
        <f t="shared" ref="N16:N32" si="3">ABS(L16-M16)</f>
        <v>2.1743715714285727</v>
      </c>
      <c r="O16" s="2" t="s">
        <v>16</v>
      </c>
      <c r="P16">
        <f>MIN(N15:N20)</f>
        <v>0.37162733333333442</v>
      </c>
      <c r="U16" s="33"/>
      <c r="V16" s="41" t="s">
        <v>32</v>
      </c>
      <c r="W16" s="42"/>
      <c r="X16" s="13">
        <f>AVERAGE(X8:X13)</f>
        <v>183.57276666666667</v>
      </c>
      <c r="Y16" s="13">
        <f t="shared" ref="Y16" si="4">AVERAGE(Y8:Y13)</f>
        <v>16.461655550000003</v>
      </c>
    </row>
    <row r="17" spans="3:25" ht="17.25" thickTop="1">
      <c r="C17" s="36"/>
      <c r="D17" t="s">
        <v>10</v>
      </c>
      <c r="E17" s="1">
        <v>73.714285714285708</v>
      </c>
      <c r="F17" s="1">
        <v>34.135136000000003</v>
      </c>
      <c r="G17">
        <f t="shared" ref="G17:G33" si="5">ABS(E17-F17)</f>
        <v>39.579149714285705</v>
      </c>
      <c r="H17" s="2" t="s">
        <v>16</v>
      </c>
      <c r="I17">
        <f>MIN(G16:G21)</f>
        <v>15.357621428571463</v>
      </c>
      <c r="J17" s="36"/>
      <c r="K17" t="s">
        <v>11</v>
      </c>
      <c r="L17" s="1">
        <v>10.616666666666665</v>
      </c>
      <c r="M17" s="1">
        <v>15.25822</v>
      </c>
      <c r="N17">
        <f t="shared" si="3"/>
        <v>4.6415533333333343</v>
      </c>
      <c r="O17" s="2" t="s">
        <v>17</v>
      </c>
      <c r="P17">
        <f>MAX(N15:N20)</f>
        <v>9.2070572857142832</v>
      </c>
      <c r="U17" s="34">
        <v>45425</v>
      </c>
      <c r="V17" s="10" t="s">
        <v>24</v>
      </c>
      <c r="W17">
        <v>239.66666670000001</v>
      </c>
      <c r="X17">
        <v>245.80946</v>
      </c>
      <c r="Y17" s="8">
        <f>ABS(W17-X17)</f>
        <v>6.1427932999999939</v>
      </c>
    </row>
    <row r="18" spans="3:25" ht="17.25" customHeight="1">
      <c r="C18" s="36"/>
      <c r="D18" t="s">
        <v>11</v>
      </c>
      <c r="E18">
        <v>44.833333333333336</v>
      </c>
      <c r="F18" s="1">
        <v>74.694809000000006</v>
      </c>
      <c r="G18">
        <f t="shared" si="5"/>
        <v>29.861475666666671</v>
      </c>
      <c r="H18" s="2" t="s">
        <v>17</v>
      </c>
      <c r="I18">
        <f>MAX(G16:G21)</f>
        <v>59.621949000000001</v>
      </c>
      <c r="J18" s="36"/>
      <c r="K18" t="s">
        <v>12</v>
      </c>
      <c r="L18" s="1">
        <v>9.9166666666666661</v>
      </c>
      <c r="M18" s="1">
        <v>10.288294</v>
      </c>
      <c r="N18">
        <f t="shared" si="3"/>
        <v>0.37162733333333442</v>
      </c>
      <c r="U18" s="32"/>
      <c r="V18" s="7" t="s">
        <v>25</v>
      </c>
      <c r="W18">
        <v>241</v>
      </c>
      <c r="X18">
        <v>260.25531000000001</v>
      </c>
      <c r="Y18" s="8">
        <f t="shared" ref="Y18:Y22" si="6">ABS(W18-X18)</f>
        <v>19.255310000000009</v>
      </c>
    </row>
    <row r="19" spans="3:25">
      <c r="C19" s="36"/>
      <c r="D19" t="s">
        <v>12</v>
      </c>
      <c r="E19">
        <v>285.16666666666669</v>
      </c>
      <c r="F19" s="1">
        <v>311.93002000000001</v>
      </c>
      <c r="G19">
        <f t="shared" si="5"/>
        <v>26.763353333333328</v>
      </c>
      <c r="H19" s="2"/>
      <c r="J19" s="36"/>
      <c r="K19" t="s">
        <v>13</v>
      </c>
      <c r="L19" s="1">
        <v>12.414285714285715</v>
      </c>
      <c r="M19" s="1">
        <v>9.2971810999999995</v>
      </c>
      <c r="N19">
        <f t="shared" si="3"/>
        <v>3.1171046142857151</v>
      </c>
      <c r="U19" s="32"/>
      <c r="V19" s="7" t="s">
        <v>26</v>
      </c>
      <c r="W19">
        <v>233</v>
      </c>
      <c r="X19">
        <v>31.642710000000001</v>
      </c>
      <c r="Y19" s="8">
        <v>158.64270999999999</v>
      </c>
    </row>
    <row r="20" spans="3:25">
      <c r="C20" s="36"/>
      <c r="D20" t="s">
        <v>13</v>
      </c>
      <c r="E20">
        <v>309.42857142857144</v>
      </c>
      <c r="F20" s="1">
        <v>9.0505490000000002</v>
      </c>
      <c r="G20">
        <v>59.621949000000001</v>
      </c>
      <c r="H20" s="2"/>
      <c r="J20" s="36"/>
      <c r="K20" t="s">
        <v>14</v>
      </c>
      <c r="L20" s="1">
        <v>19.385714285714283</v>
      </c>
      <c r="M20" s="1">
        <v>10.178656999999999</v>
      </c>
      <c r="N20">
        <f t="shared" si="3"/>
        <v>9.2070572857142832</v>
      </c>
      <c r="U20" s="32"/>
      <c r="V20" s="7" t="s">
        <v>27</v>
      </c>
      <c r="W20">
        <v>211.33333329999999</v>
      </c>
      <c r="X20">
        <v>176.84045</v>
      </c>
      <c r="Y20" s="8">
        <f t="shared" si="6"/>
        <v>34.492883299999988</v>
      </c>
    </row>
    <row r="21" spans="3:25">
      <c r="C21" s="36"/>
      <c r="D21" t="s">
        <v>14</v>
      </c>
      <c r="E21">
        <v>282.57142857142856</v>
      </c>
      <c r="F21" s="1">
        <v>297.92905000000002</v>
      </c>
      <c r="G21">
        <f t="shared" si="5"/>
        <v>15.357621428571463</v>
      </c>
      <c r="H21" s="2"/>
      <c r="J21" s="35" t="s">
        <v>5</v>
      </c>
      <c r="K21" t="s">
        <v>9</v>
      </c>
      <c r="L21">
        <v>23.2</v>
      </c>
      <c r="M21">
        <v>12.33597</v>
      </c>
      <c r="N21">
        <f t="shared" si="3"/>
        <v>10.86403</v>
      </c>
      <c r="O21" s="2" t="s">
        <v>15</v>
      </c>
      <c r="P21">
        <f>AVERAGE(N21:N26)</f>
        <v>18.435151906666665</v>
      </c>
      <c r="U21" s="32"/>
      <c r="V21" s="7" t="s">
        <v>28</v>
      </c>
      <c r="W21">
        <v>198.66666670000001</v>
      </c>
      <c r="X21">
        <v>239.93243000000001</v>
      </c>
      <c r="Y21" s="8">
        <f t="shared" si="6"/>
        <v>41.265763300000003</v>
      </c>
    </row>
    <row r="22" spans="3:25" ht="17.25" thickBot="1">
      <c r="C22" s="35" t="s">
        <v>5</v>
      </c>
      <c r="D22" t="s">
        <v>9</v>
      </c>
      <c r="E22">
        <v>246.7142857</v>
      </c>
      <c r="F22">
        <v>269.93729000000002</v>
      </c>
      <c r="G22">
        <f t="shared" si="5"/>
        <v>23.223004300000014</v>
      </c>
      <c r="H22" s="2" t="s">
        <v>15</v>
      </c>
      <c r="I22">
        <f>AVERAGE(G22:G27)</f>
        <v>42.715772783333342</v>
      </c>
      <c r="J22" s="36"/>
      <c r="K22" t="s">
        <v>10</v>
      </c>
      <c r="L22">
        <v>33.700000000000003</v>
      </c>
      <c r="M22">
        <v>15.585253</v>
      </c>
      <c r="N22">
        <f t="shared" si="3"/>
        <v>18.114747000000001</v>
      </c>
      <c r="O22" s="2" t="s">
        <v>16</v>
      </c>
      <c r="P22">
        <f>MIN(N21:N26)</f>
        <v>10.86403</v>
      </c>
      <c r="U22" s="32"/>
      <c r="V22" s="9" t="s">
        <v>29</v>
      </c>
      <c r="W22">
        <v>217</v>
      </c>
      <c r="X22">
        <v>130.81198000000001</v>
      </c>
      <c r="Y22" s="8">
        <f t="shared" si="6"/>
        <v>86.188019999999995</v>
      </c>
    </row>
    <row r="23" spans="3:25" ht="18" thickTop="1">
      <c r="C23" s="36"/>
      <c r="D23" t="s">
        <v>10</v>
      </c>
      <c r="E23">
        <v>227.83333329999999</v>
      </c>
      <c r="F23">
        <v>294.67090000000002</v>
      </c>
      <c r="G23">
        <f t="shared" si="5"/>
        <v>66.837566700000025</v>
      </c>
      <c r="H23" s="2" t="s">
        <v>16</v>
      </c>
      <c r="I23">
        <f>MIN(G22:G27)</f>
        <v>14.382515699999999</v>
      </c>
      <c r="J23" s="36"/>
      <c r="K23" t="s">
        <v>11</v>
      </c>
      <c r="L23">
        <v>38.81428571</v>
      </c>
      <c r="M23">
        <v>11.756019999999999</v>
      </c>
      <c r="N23">
        <f t="shared" si="3"/>
        <v>27.058265710000001</v>
      </c>
      <c r="O23" s="2" t="s">
        <v>17</v>
      </c>
      <c r="P23">
        <f>MAX(N21:N26)</f>
        <v>27.058265710000001</v>
      </c>
      <c r="U23" s="32"/>
      <c r="V23" s="37" t="s">
        <v>30</v>
      </c>
      <c r="W23" s="38"/>
      <c r="X23" s="11">
        <f t="shared" ref="X23" si="7">MIN(X17:X22)</f>
        <v>31.642710000000001</v>
      </c>
      <c r="Y23" s="11">
        <f t="shared" ref="Y23" si="8">MIN(Y17:Y22)</f>
        <v>6.1427932999999939</v>
      </c>
    </row>
    <row r="24" spans="3:25" ht="17.25">
      <c r="C24" s="36"/>
      <c r="D24" t="s">
        <v>11</v>
      </c>
      <c r="E24">
        <v>223.2857143</v>
      </c>
      <c r="F24">
        <v>237.66822999999999</v>
      </c>
      <c r="G24">
        <f t="shared" si="5"/>
        <v>14.382515699999999</v>
      </c>
      <c r="H24" s="2" t="s">
        <v>17</v>
      </c>
      <c r="I24">
        <f>MAX(G22:G27)</f>
        <v>66.837566700000025</v>
      </c>
      <c r="J24" s="36"/>
      <c r="K24" t="s">
        <v>12</v>
      </c>
      <c r="L24">
        <v>36.214285709999999</v>
      </c>
      <c r="M24">
        <v>20.270302000000001</v>
      </c>
      <c r="N24">
        <f t="shared" si="3"/>
        <v>15.943983709999998</v>
      </c>
      <c r="U24" s="32"/>
      <c r="V24" s="39" t="s">
        <v>31</v>
      </c>
      <c r="W24" s="40"/>
      <c r="X24" s="12">
        <f t="shared" ref="X24:Y24" si="9">MAX(X17:X22)</f>
        <v>260.25531000000001</v>
      </c>
      <c r="Y24" s="12">
        <f t="shared" si="9"/>
        <v>158.64270999999999</v>
      </c>
    </row>
    <row r="25" spans="3:25" ht="18" thickBot="1">
      <c r="C25" s="36"/>
      <c r="D25" t="s">
        <v>12</v>
      </c>
      <c r="E25">
        <v>201.57142859999999</v>
      </c>
      <c r="F25">
        <v>259.94445999999999</v>
      </c>
      <c r="G25">
        <f t="shared" si="5"/>
        <v>58.373031400000002</v>
      </c>
      <c r="H25" s="2"/>
      <c r="J25" s="36"/>
      <c r="K25" t="s">
        <v>13</v>
      </c>
      <c r="L25">
        <v>28.385714289999999</v>
      </c>
      <c r="M25">
        <v>12.428948999999999</v>
      </c>
      <c r="N25">
        <f t="shared" si="3"/>
        <v>15.95676529</v>
      </c>
      <c r="U25" s="33"/>
      <c r="V25" s="41" t="s">
        <v>32</v>
      </c>
      <c r="W25" s="42"/>
      <c r="X25" s="13">
        <f t="shared" ref="X25:Y25" si="10">AVERAGE(X17:X22)</f>
        <v>180.88205666666667</v>
      </c>
      <c r="Y25" s="13">
        <f t="shared" si="10"/>
        <v>57.664579983333333</v>
      </c>
    </row>
    <row r="26" spans="3:25" ht="17.25" thickTop="1">
      <c r="C26" s="36"/>
      <c r="D26" t="s">
        <v>13</v>
      </c>
      <c r="E26">
        <v>169</v>
      </c>
      <c r="F26">
        <v>132.75618</v>
      </c>
      <c r="G26">
        <f t="shared" si="5"/>
        <v>36.243819999999999</v>
      </c>
      <c r="H26" s="2"/>
      <c r="J26" s="36"/>
      <c r="K26" t="s">
        <v>14</v>
      </c>
      <c r="L26">
        <v>23.52857143</v>
      </c>
      <c r="M26">
        <v>0.85545170000000004</v>
      </c>
      <c r="N26">
        <f t="shared" si="3"/>
        <v>22.67311973</v>
      </c>
      <c r="U26" s="34">
        <v>45426</v>
      </c>
      <c r="V26" s="10" t="s">
        <v>24</v>
      </c>
      <c r="W26" s="6">
        <v>118</v>
      </c>
      <c r="X26">
        <v>197.91049000000001</v>
      </c>
      <c r="Y26" s="8">
        <f>ABS(W26-X26)</f>
        <v>79.91049000000001</v>
      </c>
    </row>
    <row r="27" spans="3:25">
      <c r="C27" s="36"/>
      <c r="D27" t="s">
        <v>14</v>
      </c>
      <c r="E27">
        <v>253.42857140000001</v>
      </c>
      <c r="F27">
        <v>310.66327000000001</v>
      </c>
      <c r="G27">
        <f t="shared" si="5"/>
        <v>57.234698600000002</v>
      </c>
      <c r="H27" s="2"/>
      <c r="J27" s="35" t="s">
        <v>6</v>
      </c>
      <c r="K27" t="s">
        <v>9</v>
      </c>
      <c r="L27">
        <v>23.742857140000002</v>
      </c>
      <c r="M27">
        <v>13.769360000000001</v>
      </c>
      <c r="N27">
        <f t="shared" si="3"/>
        <v>9.973497140000001</v>
      </c>
      <c r="O27" s="2" t="s">
        <v>15</v>
      </c>
      <c r="P27">
        <f>AVERAGE(N27:N32)</f>
        <v>10.871264788333333</v>
      </c>
      <c r="U27" s="32"/>
      <c r="V27" s="7" t="s">
        <v>25</v>
      </c>
      <c r="W27" s="6">
        <v>73.713999999999999</v>
      </c>
      <c r="X27">
        <v>178.04893000000001</v>
      </c>
      <c r="Y27" s="8">
        <f t="shared" ref="Y27:Y31" si="11">ABS(W27-X27)</f>
        <v>104.33493000000001</v>
      </c>
    </row>
    <row r="28" spans="3:25">
      <c r="C28" s="35" t="s">
        <v>6</v>
      </c>
      <c r="D28" t="s">
        <v>9</v>
      </c>
      <c r="E28">
        <v>316.2857143</v>
      </c>
      <c r="F28">
        <v>269.62482</v>
      </c>
      <c r="G28">
        <f t="shared" si="5"/>
        <v>46.660894299999995</v>
      </c>
      <c r="H28" s="2" t="s">
        <v>15</v>
      </c>
      <c r="I28">
        <f>AVERAGE(G28:G33)</f>
        <v>35.037940249999998</v>
      </c>
      <c r="J28" s="36"/>
      <c r="K28" t="s">
        <v>10</v>
      </c>
      <c r="L28">
        <v>16.32857143</v>
      </c>
      <c r="M28">
        <v>8.2924585000000004</v>
      </c>
      <c r="N28">
        <f t="shared" si="3"/>
        <v>8.0361129299999998</v>
      </c>
      <c r="O28" s="2" t="s">
        <v>16</v>
      </c>
      <c r="P28">
        <f>MIN(N27:N32)</f>
        <v>8.0361129299999998</v>
      </c>
      <c r="U28" s="32"/>
      <c r="V28" s="7" t="s">
        <v>26</v>
      </c>
      <c r="W28" s="6">
        <v>44.832999999999998</v>
      </c>
      <c r="X28">
        <v>78.405670000000001</v>
      </c>
      <c r="Y28" s="8">
        <f t="shared" si="11"/>
        <v>33.572670000000002</v>
      </c>
    </row>
    <row r="29" spans="3:25">
      <c r="C29" s="36"/>
      <c r="D29" t="s">
        <v>10</v>
      </c>
      <c r="E29">
        <v>272.2857143</v>
      </c>
      <c r="F29">
        <v>223.98148</v>
      </c>
      <c r="G29">
        <f t="shared" si="5"/>
        <v>48.30423429999999</v>
      </c>
      <c r="H29" s="2" t="s">
        <v>16</v>
      </c>
      <c r="I29">
        <f>MIN(G28:G33)</f>
        <v>5.8679985999999928</v>
      </c>
      <c r="J29" s="36"/>
      <c r="K29" t="s">
        <v>11</v>
      </c>
      <c r="L29">
        <v>14.7</v>
      </c>
      <c r="M29">
        <v>6.1064577</v>
      </c>
      <c r="N29">
        <f t="shared" si="3"/>
        <v>8.5935422999999993</v>
      </c>
      <c r="O29" s="2" t="s">
        <v>17</v>
      </c>
      <c r="P29">
        <f>MAX(N27:N32)</f>
        <v>19.270278059999999</v>
      </c>
      <c r="U29" s="32"/>
      <c r="V29" s="7" t="s">
        <v>27</v>
      </c>
      <c r="W29" s="6">
        <v>285.16669999999999</v>
      </c>
      <c r="X29">
        <v>216.41882000000001</v>
      </c>
      <c r="Y29" s="8">
        <f t="shared" si="11"/>
        <v>68.747879999999981</v>
      </c>
    </row>
    <row r="30" spans="3:25">
      <c r="C30" s="36"/>
      <c r="D30" t="s">
        <v>11</v>
      </c>
      <c r="E30">
        <v>234.42857140000001</v>
      </c>
      <c r="F30">
        <v>240.29657</v>
      </c>
      <c r="G30">
        <f t="shared" si="5"/>
        <v>5.8679985999999928</v>
      </c>
      <c r="H30" s="2" t="s">
        <v>17</v>
      </c>
      <c r="I30">
        <f>MAX(G28:G33)</f>
        <v>58.190278599999999</v>
      </c>
      <c r="J30" s="36"/>
      <c r="K30" t="s">
        <v>12</v>
      </c>
      <c r="L30">
        <v>19.042857139999999</v>
      </c>
      <c r="M30">
        <v>7.8312917000000004</v>
      </c>
      <c r="N30">
        <f t="shared" si="3"/>
        <v>11.211565439999998</v>
      </c>
      <c r="U30" s="32"/>
      <c r="V30" s="7" t="s">
        <v>28</v>
      </c>
      <c r="W30" s="6">
        <v>309.43</v>
      </c>
      <c r="X30">
        <v>267.81783999999999</v>
      </c>
      <c r="Y30" s="8">
        <f t="shared" si="11"/>
        <v>41.612160000000017</v>
      </c>
    </row>
    <row r="31" spans="3:25" ht="17.25" thickBot="1">
      <c r="C31" s="36"/>
      <c r="D31" t="s">
        <v>12</v>
      </c>
      <c r="E31">
        <v>204</v>
      </c>
      <c r="F31">
        <v>176.97166000000001</v>
      </c>
      <c r="G31">
        <f t="shared" si="5"/>
        <v>27.028339999999986</v>
      </c>
      <c r="H31" s="2"/>
      <c r="J31" s="36"/>
      <c r="K31" t="s">
        <v>13</v>
      </c>
      <c r="L31">
        <v>16.85714286</v>
      </c>
      <c r="M31">
        <v>8.7145499999999991</v>
      </c>
      <c r="N31">
        <f t="shared" si="3"/>
        <v>8.1425928600000006</v>
      </c>
      <c r="U31" s="32"/>
      <c r="V31" s="9" t="s">
        <v>29</v>
      </c>
      <c r="W31" s="6">
        <v>282.57</v>
      </c>
      <c r="X31">
        <v>243.38809000000001</v>
      </c>
      <c r="Y31" s="8">
        <f t="shared" si="11"/>
        <v>39.181909999999988</v>
      </c>
    </row>
    <row r="32" spans="3:25" ht="18" thickTop="1">
      <c r="C32" s="36"/>
      <c r="D32" t="s">
        <v>13</v>
      </c>
      <c r="E32">
        <v>168.42857140000001</v>
      </c>
      <c r="F32">
        <v>226.61885000000001</v>
      </c>
      <c r="G32">
        <f t="shared" si="5"/>
        <v>58.190278599999999</v>
      </c>
      <c r="H32" s="2"/>
      <c r="J32" s="36"/>
      <c r="K32" t="s">
        <v>14</v>
      </c>
      <c r="L32">
        <v>22.257142859999998</v>
      </c>
      <c r="M32">
        <v>2.9868648000000002</v>
      </c>
      <c r="N32">
        <f t="shared" si="3"/>
        <v>19.270278059999999</v>
      </c>
      <c r="U32" s="32"/>
      <c r="V32" s="37" t="s">
        <v>30</v>
      </c>
      <c r="W32" s="38"/>
      <c r="X32" s="11">
        <f t="shared" ref="X32" si="12">MIN(X26:X31)</f>
        <v>78.405670000000001</v>
      </c>
      <c r="Y32" s="11">
        <f t="shared" ref="Y32" si="13">MIN(Y26:Y31)</f>
        <v>33.572670000000002</v>
      </c>
    </row>
    <row r="33" spans="3:25" ht="17.25">
      <c r="C33" s="36"/>
      <c r="D33" t="s">
        <v>14</v>
      </c>
      <c r="E33">
        <v>131.2857143</v>
      </c>
      <c r="F33">
        <v>155.46161000000001</v>
      </c>
      <c r="G33">
        <f t="shared" si="5"/>
        <v>24.175895700000012</v>
      </c>
      <c r="U33" s="32"/>
      <c r="V33" s="39" t="s">
        <v>31</v>
      </c>
      <c r="W33" s="40"/>
      <c r="X33" s="12">
        <f t="shared" ref="X33:Y33" si="14">MAX(X26:X31)</f>
        <v>267.81783999999999</v>
      </c>
      <c r="Y33" s="12">
        <f t="shared" si="14"/>
        <v>104.33493000000001</v>
      </c>
    </row>
    <row r="34" spans="3:25" ht="18" thickBot="1">
      <c r="M34" t="s">
        <v>15</v>
      </c>
      <c r="N34">
        <f>AVERAGE(N15:N32)</f>
        <v>11.136618683783068</v>
      </c>
      <c r="U34" s="33"/>
      <c r="V34" s="41" t="s">
        <v>32</v>
      </c>
      <c r="W34" s="42"/>
      <c r="X34" s="13">
        <f t="shared" ref="X34:Y34" si="15">AVERAGE(X26:X31)</f>
        <v>196.99830666666665</v>
      </c>
      <c r="Y34" s="13">
        <f t="shared" si="15"/>
        <v>61.226673333333338</v>
      </c>
    </row>
    <row r="35" spans="3:25" ht="18" thickTop="1">
      <c r="F35" t="s">
        <v>15</v>
      </c>
      <c r="G35">
        <f>AVERAGE(G16:G33)</f>
        <v>37.066678019047608</v>
      </c>
      <c r="M35" t="s">
        <v>16</v>
      </c>
      <c r="N35">
        <f>MIN(N15:N32)</f>
        <v>0.37162733333333442</v>
      </c>
      <c r="U35" s="28" t="s">
        <v>33</v>
      </c>
      <c r="V35" s="37" t="s">
        <v>30</v>
      </c>
      <c r="W35" s="38"/>
      <c r="X35" s="11">
        <f t="shared" ref="X35:Y35" si="16">MIN(X14,X23,X32)</f>
        <v>31.642710000000001</v>
      </c>
      <c r="Y35" s="11">
        <f t="shared" si="16"/>
        <v>5.2520900000000097</v>
      </c>
    </row>
    <row r="36" spans="3:25" ht="17.25">
      <c r="F36" t="s">
        <v>16</v>
      </c>
      <c r="G36">
        <f>MIN(G16:G33)</f>
        <v>5.8679985999999928</v>
      </c>
      <c r="M36" t="s">
        <v>17</v>
      </c>
      <c r="N36">
        <f>MAX(N15:N32)</f>
        <v>27.058265710000001</v>
      </c>
      <c r="U36" s="29"/>
      <c r="V36" s="39" t="s">
        <v>31</v>
      </c>
      <c r="W36" s="40"/>
      <c r="X36" s="12">
        <f t="shared" ref="X36:Y36" si="17">MAX(X15,X24,X33)</f>
        <v>267.81783999999999</v>
      </c>
      <c r="Y36" s="12">
        <f t="shared" si="17"/>
        <v>158.64270999999999</v>
      </c>
    </row>
    <row r="37" spans="3:25" ht="18" thickBot="1">
      <c r="F37" t="s">
        <v>17</v>
      </c>
      <c r="G37">
        <f>MAX(G16:G33)</f>
        <v>66.837566700000025</v>
      </c>
      <c r="U37" s="30"/>
      <c r="V37" s="43" t="s">
        <v>32</v>
      </c>
      <c r="W37" s="44"/>
      <c r="X37" s="15">
        <f t="shared" ref="X37:Y37" si="18">AVERAGE(X16,X25,X34)</f>
        <v>187.15104333333332</v>
      </c>
      <c r="Y37" s="15">
        <f t="shared" si="18"/>
        <v>45.117636288888889</v>
      </c>
    </row>
    <row r="38" spans="3:25" ht="17.25" thickTop="1"/>
    <row r="40" spans="3:25" ht="17.25" thickBot="1"/>
    <row r="41" spans="3:25" ht="50.25" thickTop="1">
      <c r="G41">
        <v>66.837566700000025</v>
      </c>
      <c r="U41" s="16" t="s">
        <v>19</v>
      </c>
      <c r="V41" s="17" t="s">
        <v>20</v>
      </c>
      <c r="W41" s="19" t="s">
        <v>34</v>
      </c>
      <c r="X41" s="19" t="s">
        <v>35</v>
      </c>
      <c r="Y41" s="20" t="s">
        <v>23</v>
      </c>
    </row>
    <row r="42" spans="3:25">
      <c r="U42" s="31">
        <v>44854</v>
      </c>
      <c r="V42" s="7" t="s">
        <v>24</v>
      </c>
      <c r="W42">
        <v>59.066666669999996</v>
      </c>
      <c r="X42">
        <v>33.660065000000003</v>
      </c>
      <c r="Y42" s="8">
        <f>ABS(W42-X42)</f>
        <v>25.406601669999993</v>
      </c>
    </row>
    <row r="43" spans="3:25">
      <c r="U43" s="32"/>
      <c r="V43" s="7" t="s">
        <v>25</v>
      </c>
      <c r="W43">
        <v>55.866666670000001</v>
      </c>
      <c r="X43">
        <v>39.108009000000003</v>
      </c>
      <c r="Y43" s="8">
        <f t="shared" ref="Y43:Y47" si="19">ABS(W43-X43)</f>
        <v>16.758657669999998</v>
      </c>
    </row>
    <row r="44" spans="3:25">
      <c r="U44" s="32"/>
      <c r="V44" s="7" t="s">
        <v>26</v>
      </c>
      <c r="W44">
        <v>35.366666670000001</v>
      </c>
      <c r="X44">
        <v>35.025588999999997</v>
      </c>
      <c r="Y44" s="8">
        <f t="shared" si="19"/>
        <v>0.34107767000000422</v>
      </c>
    </row>
    <row r="45" spans="3:25">
      <c r="U45" s="32"/>
      <c r="V45" s="7" t="s">
        <v>27</v>
      </c>
      <c r="W45">
        <v>40.133333329999999</v>
      </c>
      <c r="X45">
        <v>40.070942000000002</v>
      </c>
      <c r="Y45" s="8">
        <f t="shared" si="19"/>
        <v>6.2391329999996969E-2</v>
      </c>
    </row>
    <row r="46" spans="3:25">
      <c r="U46" s="32"/>
      <c r="V46" s="7" t="s">
        <v>28</v>
      </c>
      <c r="W46">
        <v>62.766666669999999</v>
      </c>
      <c r="X46">
        <v>28.136220999999999</v>
      </c>
      <c r="Y46" s="8">
        <f t="shared" si="19"/>
        <v>34.63044567</v>
      </c>
    </row>
    <row r="47" spans="3:25" ht="17.25" thickBot="1">
      <c r="U47" s="32"/>
      <c r="V47" s="9" t="s">
        <v>29</v>
      </c>
      <c r="W47">
        <v>54.033333329999998</v>
      </c>
      <c r="X47">
        <v>40.636764999999997</v>
      </c>
      <c r="Y47" s="8">
        <f t="shared" si="19"/>
        <v>13.396568330000001</v>
      </c>
    </row>
    <row r="48" spans="3:25" ht="18" thickTop="1">
      <c r="U48" s="32"/>
      <c r="V48" s="21" t="s">
        <v>30</v>
      </c>
      <c r="W48" s="22">
        <f>MIN(W42:W47)</f>
        <v>35.366666670000001</v>
      </c>
      <c r="X48" s="11">
        <f t="shared" ref="X48" si="20">MIN(X42:X47)</f>
        <v>28.136220999999999</v>
      </c>
      <c r="Y48" s="11">
        <f t="shared" ref="Y48" si="21">MIN(Y42:Y47)</f>
        <v>6.2391329999996969E-2</v>
      </c>
    </row>
    <row r="49" spans="21:27" ht="17.25">
      <c r="U49" s="32"/>
      <c r="V49" s="23" t="s">
        <v>31</v>
      </c>
      <c r="W49" s="24">
        <f>MAX(W42:W47)</f>
        <v>62.766666669999999</v>
      </c>
      <c r="X49" s="12">
        <f t="shared" ref="X49:Y49" si="22">MAX(X42:X47)</f>
        <v>40.636764999999997</v>
      </c>
      <c r="Y49" s="12">
        <f t="shared" si="22"/>
        <v>34.63044567</v>
      </c>
    </row>
    <row r="50" spans="21:27" ht="18" thickBot="1">
      <c r="U50" s="33"/>
      <c r="V50" s="25" t="s">
        <v>32</v>
      </c>
      <c r="W50" s="26">
        <f>AVERAGE(W42:W47)</f>
        <v>51.205555556666667</v>
      </c>
      <c r="X50" s="13">
        <f t="shared" ref="X50:Y50" si="23">AVERAGE(X42:X47)</f>
        <v>36.106265166666667</v>
      </c>
      <c r="Y50" s="13">
        <f t="shared" si="23"/>
        <v>15.099290389999998</v>
      </c>
    </row>
    <row r="51" spans="21:27" ht="17.25" thickTop="1">
      <c r="U51" s="34">
        <v>45425</v>
      </c>
      <c r="V51" s="10" t="s">
        <v>24</v>
      </c>
      <c r="W51">
        <v>41.3</v>
      </c>
      <c r="X51">
        <v>22.723385</v>
      </c>
      <c r="Y51" s="8">
        <f>ABS(W51-X51)</f>
        <v>18.576614999999997</v>
      </c>
    </row>
    <row r="52" spans="21:27">
      <c r="U52" s="32"/>
      <c r="V52" s="7" t="s">
        <v>25</v>
      </c>
      <c r="W52">
        <v>35.6</v>
      </c>
      <c r="X52">
        <v>7.8202724000000003</v>
      </c>
      <c r="Y52" s="8">
        <f t="shared" ref="Y52:Y56" si="24">ABS(W52-X52)</f>
        <v>27.779727600000001</v>
      </c>
    </row>
    <row r="53" spans="21:27">
      <c r="U53" s="32"/>
      <c r="V53" s="7" t="s">
        <v>26</v>
      </c>
      <c r="W53">
        <v>29.833333329999999</v>
      </c>
      <c r="X53">
        <v>11.516069999999999</v>
      </c>
      <c r="Y53" s="8">
        <f t="shared" si="24"/>
        <v>18.317263329999999</v>
      </c>
    </row>
    <row r="54" spans="21:27">
      <c r="U54" s="32"/>
      <c r="V54" s="7" t="s">
        <v>27</v>
      </c>
      <c r="W54">
        <v>27.666666670000001</v>
      </c>
      <c r="X54">
        <v>21.668564</v>
      </c>
      <c r="Y54" s="8">
        <f t="shared" si="24"/>
        <v>5.9981026700000015</v>
      </c>
    </row>
    <row r="55" spans="21:27">
      <c r="U55" s="32"/>
      <c r="V55" s="7" t="s">
        <v>28</v>
      </c>
      <c r="W55">
        <v>33.233333330000001</v>
      </c>
      <c r="X55">
        <v>23.913402999999999</v>
      </c>
      <c r="Y55" s="8">
        <f t="shared" si="24"/>
        <v>9.3199303300000018</v>
      </c>
    </row>
    <row r="56" spans="21:27" ht="17.25" thickBot="1">
      <c r="U56" s="32"/>
      <c r="V56" s="9" t="s">
        <v>29</v>
      </c>
      <c r="W56">
        <v>28.266666669999999</v>
      </c>
      <c r="X56">
        <v>11.193502000000001</v>
      </c>
      <c r="Y56" s="8">
        <f t="shared" si="24"/>
        <v>17.073164669999997</v>
      </c>
      <c r="AA56" s="6"/>
    </row>
    <row r="57" spans="21:27" ht="18" thickTop="1">
      <c r="U57" s="32"/>
      <c r="V57" s="21" t="s">
        <v>30</v>
      </c>
      <c r="W57" s="22">
        <f>MIN(W51:W56)</f>
        <v>27.666666670000001</v>
      </c>
      <c r="X57" s="11">
        <f t="shared" ref="X57" si="25">MIN(X51:X56)</f>
        <v>7.8202724000000003</v>
      </c>
      <c r="Y57" s="11">
        <f t="shared" ref="Y57" si="26">MIN(Y51:Y56)</f>
        <v>5.9981026700000015</v>
      </c>
    </row>
    <row r="58" spans="21:27" ht="17.25">
      <c r="U58" s="32"/>
      <c r="V58" s="23" t="s">
        <v>31</v>
      </c>
      <c r="W58" s="24">
        <f>MAX(W51:W56)</f>
        <v>41.3</v>
      </c>
      <c r="X58" s="12">
        <f t="shared" ref="X58:Y58" si="27">MAX(X51:X56)</f>
        <v>23.913402999999999</v>
      </c>
      <c r="Y58" s="12">
        <f t="shared" si="27"/>
        <v>27.779727600000001</v>
      </c>
    </row>
    <row r="59" spans="21:27" ht="18" thickBot="1">
      <c r="U59" s="33"/>
      <c r="V59" s="25" t="s">
        <v>32</v>
      </c>
      <c r="W59" s="26">
        <f>AVERAGE(W51:W56)</f>
        <v>32.65</v>
      </c>
      <c r="X59" s="13">
        <f t="shared" ref="X59:Y59" si="28">AVERAGE(X51:X56)</f>
        <v>16.472532733333335</v>
      </c>
      <c r="Y59" s="13">
        <f t="shared" si="28"/>
        <v>16.177467266666664</v>
      </c>
    </row>
    <row r="60" spans="21:27" ht="17.25" thickTop="1">
      <c r="U60" s="34">
        <v>45426</v>
      </c>
      <c r="V60" s="10" t="s">
        <v>24</v>
      </c>
      <c r="W60" s="6">
        <v>13.266999999999999</v>
      </c>
      <c r="X60">
        <v>17.767529</v>
      </c>
      <c r="Y60" s="8">
        <f>ABS(W60-X60)</f>
        <v>4.5005290000000002</v>
      </c>
    </row>
    <row r="61" spans="21:27">
      <c r="U61" s="32"/>
      <c r="V61" s="7" t="s">
        <v>25</v>
      </c>
      <c r="W61" s="6">
        <v>19.066700000000001</v>
      </c>
      <c r="X61">
        <v>15.658792</v>
      </c>
      <c r="Y61" s="8">
        <f t="shared" ref="Y61:Y65" si="29">ABS(W61-X61)</f>
        <v>3.4079080000000008</v>
      </c>
    </row>
    <row r="62" spans="21:27">
      <c r="U62" s="32"/>
      <c r="V62" s="7" t="s">
        <v>26</v>
      </c>
      <c r="W62" s="6">
        <v>17.866700000000002</v>
      </c>
      <c r="X62">
        <v>26.057848</v>
      </c>
      <c r="Y62" s="8">
        <f t="shared" si="29"/>
        <v>8.1911479999999983</v>
      </c>
    </row>
    <row r="63" spans="21:27">
      <c r="U63" s="32"/>
      <c r="V63" s="7" t="s">
        <v>27</v>
      </c>
      <c r="W63" s="6">
        <v>13.63</v>
      </c>
      <c r="X63">
        <v>19.613648999999999</v>
      </c>
      <c r="Y63" s="8">
        <f t="shared" si="29"/>
        <v>5.983648999999998</v>
      </c>
    </row>
    <row r="64" spans="21:27">
      <c r="U64" s="32"/>
      <c r="V64" s="7" t="s">
        <v>28</v>
      </c>
      <c r="W64" s="6">
        <v>20.6</v>
      </c>
      <c r="X64">
        <v>16.228748</v>
      </c>
      <c r="Y64" s="8">
        <f t="shared" si="29"/>
        <v>4.3712520000000019</v>
      </c>
    </row>
    <row r="65" spans="21:25" ht="17.25" thickBot="1">
      <c r="U65" s="32"/>
      <c r="V65" s="9" t="s">
        <v>29</v>
      </c>
      <c r="W65" s="6">
        <v>28.533300000000001</v>
      </c>
      <c r="X65">
        <v>22.487788999999999</v>
      </c>
      <c r="Y65" s="8">
        <f t="shared" si="29"/>
        <v>6.0455110000000012</v>
      </c>
    </row>
    <row r="66" spans="21:25" ht="18" thickTop="1">
      <c r="U66" s="32"/>
      <c r="V66" s="21" t="s">
        <v>30</v>
      </c>
      <c r="W66" s="22">
        <f>MIN(W60:W65)</f>
        <v>13.266999999999999</v>
      </c>
      <c r="X66" s="11">
        <f t="shared" ref="X66" si="30">MIN(X60:X65)</f>
        <v>15.658792</v>
      </c>
      <c r="Y66" s="11">
        <f t="shared" ref="Y66" si="31">MIN(Y60:Y65)</f>
        <v>3.4079080000000008</v>
      </c>
    </row>
    <row r="67" spans="21:25" ht="17.25">
      <c r="U67" s="32"/>
      <c r="V67" s="23" t="s">
        <v>31</v>
      </c>
      <c r="W67" s="24">
        <f>MAX(W60:W65)</f>
        <v>28.533300000000001</v>
      </c>
      <c r="X67" s="12">
        <f t="shared" ref="X67:Y67" si="32">MAX(X60:X65)</f>
        <v>26.057848</v>
      </c>
      <c r="Y67" s="12">
        <f t="shared" si="32"/>
        <v>8.1911479999999983</v>
      </c>
    </row>
    <row r="68" spans="21:25" ht="18" thickBot="1">
      <c r="U68" s="33"/>
      <c r="V68" s="25" t="s">
        <v>32</v>
      </c>
      <c r="W68" s="26">
        <f>AVERAGE(W60:W65)</f>
        <v>18.827283333333334</v>
      </c>
      <c r="X68" s="13">
        <f t="shared" ref="X68:Y68" si="33">AVERAGE(X60:X65)</f>
        <v>19.635725833333336</v>
      </c>
      <c r="Y68" s="13">
        <f t="shared" si="33"/>
        <v>5.4166661666666664</v>
      </c>
    </row>
    <row r="69" spans="21:25" ht="18" thickTop="1">
      <c r="U69" s="28" t="s">
        <v>33</v>
      </c>
      <c r="V69" s="21" t="s">
        <v>30</v>
      </c>
      <c r="W69" s="11">
        <f t="shared" ref="W69" si="34">MIN(W48,W57,W66)</f>
        <v>13.266999999999999</v>
      </c>
      <c r="X69" s="11">
        <f t="shared" ref="X69:Y69" si="35">MIN(X48,X57,X66)</f>
        <v>7.8202724000000003</v>
      </c>
      <c r="Y69" s="11">
        <f t="shared" si="35"/>
        <v>6.2391329999996969E-2</v>
      </c>
    </row>
    <row r="70" spans="21:25" ht="17.25">
      <c r="U70" s="29"/>
      <c r="V70" s="23" t="s">
        <v>31</v>
      </c>
      <c r="W70" s="12">
        <f t="shared" ref="W70" si="36">MAX(W49,W58,W67)</f>
        <v>62.766666669999999</v>
      </c>
      <c r="X70" s="12">
        <f t="shared" ref="X70:Y70" si="37">MAX(X49,X58,X67)</f>
        <v>40.636764999999997</v>
      </c>
      <c r="Y70" s="12">
        <f t="shared" si="37"/>
        <v>34.63044567</v>
      </c>
    </row>
    <row r="71" spans="21:25" ht="18" thickBot="1">
      <c r="U71" s="30"/>
      <c r="V71" s="27" t="s">
        <v>32</v>
      </c>
      <c r="W71" s="15">
        <f t="shared" ref="W71" si="38">AVERAGE(W50,W59,W68)</f>
        <v>34.227612963333335</v>
      </c>
      <c r="X71" s="15">
        <f t="shared" ref="X71:Y71" si="39">AVERAGE(X50,X59,X68)</f>
        <v>24.071507911111112</v>
      </c>
      <c r="Y71" s="15">
        <f t="shared" si="39"/>
        <v>12.231141274444441</v>
      </c>
    </row>
    <row r="72" spans="21:25" ht="17.25" thickTop="1"/>
    <row r="88" spans="21:25" ht="17.25" thickBot="1"/>
    <row r="89" spans="21:25" ht="18" thickTop="1">
      <c r="U89" s="16"/>
      <c r="V89" s="17"/>
      <c r="W89" s="17"/>
      <c r="X89" s="17"/>
      <c r="Y89" s="18"/>
    </row>
    <row r="90" spans="21:25">
      <c r="U90" s="31"/>
      <c r="V90" s="7"/>
      <c r="Y90" s="8"/>
    </row>
    <row r="91" spans="21:25">
      <c r="U91" s="32"/>
      <c r="V91" s="7"/>
      <c r="Y91" s="8"/>
    </row>
    <row r="92" spans="21:25">
      <c r="U92" s="32"/>
      <c r="V92" s="7"/>
      <c r="Y92" s="8"/>
    </row>
    <row r="93" spans="21:25">
      <c r="U93" s="32"/>
      <c r="V93" s="7"/>
      <c r="Y93" s="8"/>
    </row>
    <row r="94" spans="21:25">
      <c r="U94" s="32"/>
      <c r="V94" s="7"/>
      <c r="Y94" s="8"/>
    </row>
    <row r="95" spans="21:25" ht="17.25" thickBot="1">
      <c r="U95" s="32"/>
      <c r="V95" s="9"/>
      <c r="Y95" s="8"/>
    </row>
    <row r="96" spans="21:25" ht="18" thickTop="1">
      <c r="U96" s="32"/>
      <c r="V96" s="10"/>
      <c r="W96" s="11"/>
      <c r="X96" s="11"/>
      <c r="Y96" s="11"/>
    </row>
    <row r="97" spans="21:25" ht="17.25">
      <c r="U97" s="32"/>
      <c r="V97" s="7"/>
      <c r="W97" s="12"/>
      <c r="X97" s="12"/>
      <c r="Y97" s="12"/>
    </row>
    <row r="98" spans="21:25" ht="18" thickBot="1">
      <c r="U98" s="33"/>
      <c r="V98" s="9"/>
      <c r="W98" s="13"/>
      <c r="X98" s="13"/>
      <c r="Y98" s="13"/>
    </row>
    <row r="99" spans="21:25" ht="17.25" thickTop="1">
      <c r="U99" s="34"/>
      <c r="V99" s="10"/>
      <c r="Y99" s="8"/>
    </row>
    <row r="100" spans="21:25">
      <c r="U100" s="32"/>
      <c r="V100" s="7"/>
      <c r="Y100" s="8"/>
    </row>
    <row r="101" spans="21:25">
      <c r="U101" s="32"/>
      <c r="V101" s="7"/>
      <c r="Y101" s="8"/>
    </row>
    <row r="102" spans="21:25">
      <c r="U102" s="32"/>
      <c r="V102" s="7"/>
      <c r="Y102" s="8"/>
    </row>
    <row r="103" spans="21:25">
      <c r="U103" s="32"/>
      <c r="V103" s="7"/>
      <c r="Y103" s="8"/>
    </row>
    <row r="104" spans="21:25" ht="17.25" thickBot="1">
      <c r="U104" s="32"/>
      <c r="V104" s="9"/>
      <c r="Y104" s="8"/>
    </row>
    <row r="105" spans="21:25" ht="18" thickTop="1">
      <c r="U105" s="32"/>
      <c r="V105" s="10"/>
      <c r="W105" s="11"/>
      <c r="X105" s="11"/>
      <c r="Y105" s="11"/>
    </row>
    <row r="106" spans="21:25" ht="17.25">
      <c r="U106" s="32"/>
      <c r="V106" s="7"/>
      <c r="W106" s="12"/>
      <c r="X106" s="12"/>
      <c r="Y106" s="12"/>
    </row>
    <row r="107" spans="21:25" ht="18" thickBot="1">
      <c r="U107" s="33"/>
      <c r="V107" s="9"/>
      <c r="W107" s="13"/>
      <c r="X107" s="13"/>
      <c r="Y107" s="13"/>
    </row>
    <row r="108" spans="21:25" ht="17.25" thickTop="1">
      <c r="U108" s="34"/>
      <c r="V108" s="10"/>
      <c r="W108" s="6"/>
      <c r="Y108" s="8"/>
    </row>
    <row r="109" spans="21:25">
      <c r="U109" s="32"/>
      <c r="V109" s="7"/>
      <c r="W109" s="6"/>
      <c r="Y109" s="8"/>
    </row>
    <row r="110" spans="21:25">
      <c r="U110" s="32"/>
      <c r="V110" s="7"/>
      <c r="W110" s="6"/>
      <c r="Y110" s="8"/>
    </row>
    <row r="111" spans="21:25">
      <c r="U111" s="32"/>
      <c r="V111" s="7"/>
      <c r="W111" s="6"/>
      <c r="Y111" s="8"/>
    </row>
    <row r="112" spans="21:25">
      <c r="U112" s="32"/>
      <c r="V112" s="7"/>
      <c r="W112" s="6"/>
      <c r="Y112" s="8"/>
    </row>
    <row r="113" spans="21:25" ht="17.25" thickBot="1">
      <c r="U113" s="32"/>
      <c r="V113" s="9"/>
      <c r="W113" s="6"/>
      <c r="Y113" s="8"/>
    </row>
    <row r="114" spans="21:25" ht="18" thickTop="1">
      <c r="U114" s="32"/>
      <c r="V114" s="10"/>
      <c r="W114" s="11"/>
      <c r="X114" s="11"/>
      <c r="Y114" s="11"/>
    </row>
    <row r="115" spans="21:25" ht="17.25">
      <c r="U115" s="32"/>
      <c r="V115" s="7"/>
      <c r="W115" s="12"/>
      <c r="X115" s="12"/>
      <c r="Y115" s="12"/>
    </row>
    <row r="116" spans="21:25" ht="18" thickBot="1">
      <c r="U116" s="33"/>
      <c r="V116" s="9"/>
      <c r="W116" s="13"/>
      <c r="X116" s="13"/>
      <c r="Y116" s="13"/>
    </row>
    <row r="117" spans="21:25" ht="18" thickTop="1">
      <c r="U117" s="28"/>
      <c r="V117" s="10"/>
      <c r="W117" s="11"/>
      <c r="X117" s="11"/>
      <c r="Y117" s="11"/>
    </row>
    <row r="118" spans="21:25" ht="17.25">
      <c r="U118" s="29"/>
      <c r="V118" s="7"/>
      <c r="W118" s="12"/>
      <c r="X118" s="12"/>
      <c r="Y118" s="12"/>
    </row>
    <row r="119" spans="21:25" ht="18" thickBot="1">
      <c r="U119" s="30"/>
      <c r="V119" s="14"/>
      <c r="W119" s="15"/>
      <c r="X119" s="15"/>
      <c r="Y119" s="15"/>
    </row>
    <row r="120" spans="21:25" ht="17.25" thickTop="1"/>
  </sheetData>
  <mergeCells count="30">
    <mergeCell ref="U90:U98"/>
    <mergeCell ref="U99:U107"/>
    <mergeCell ref="U108:U116"/>
    <mergeCell ref="U117:U119"/>
    <mergeCell ref="V14:W14"/>
    <mergeCell ref="V15:W15"/>
    <mergeCell ref="V16:W16"/>
    <mergeCell ref="V23:W23"/>
    <mergeCell ref="V24:W24"/>
    <mergeCell ref="V25:W25"/>
    <mergeCell ref="V32:W32"/>
    <mergeCell ref="V33:W33"/>
    <mergeCell ref="V34:W34"/>
    <mergeCell ref="V35:W35"/>
    <mergeCell ref="V36:W36"/>
    <mergeCell ref="V37:W37"/>
    <mergeCell ref="J15:J20"/>
    <mergeCell ref="J21:J26"/>
    <mergeCell ref="J27:J32"/>
    <mergeCell ref="C16:C21"/>
    <mergeCell ref="C22:C27"/>
    <mergeCell ref="C28:C33"/>
    <mergeCell ref="U69:U71"/>
    <mergeCell ref="U42:U50"/>
    <mergeCell ref="U51:U59"/>
    <mergeCell ref="U60:U68"/>
    <mergeCell ref="U8:U16"/>
    <mergeCell ref="U17:U25"/>
    <mergeCell ref="U26:U34"/>
    <mergeCell ref="U35:U3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민경윤</dc:creator>
  <cp:lastModifiedBy>민경윤</cp:lastModifiedBy>
  <dcterms:created xsi:type="dcterms:W3CDTF">2024-06-17T15:49:14Z</dcterms:created>
  <dcterms:modified xsi:type="dcterms:W3CDTF">2024-06-17T23:15:31Z</dcterms:modified>
</cp:coreProperties>
</file>