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Pedro Paulo\Dev\Work\Scior\documentation\resources\"/>
    </mc:Choice>
  </mc:AlternateContent>
  <xr:revisionPtr revIDLastSave="0" documentId="13_ncr:1_{820431D1-5D81-4C8A-8BFE-8B2A5A369E18}" xr6:coauthVersionLast="47" xr6:coauthVersionMax="47" xr10:uidLastSave="{00000000-0000-0000-0000-000000000000}"/>
  <bookViews>
    <workbookView xWindow="-120" yWindow="-120" windowWidth="29040" windowHeight="15840" activeTab="7" xr2:uid="{00000000-000D-0000-FFFF-FFFF00000000}"/>
  </bookViews>
  <sheets>
    <sheet name="Theoretical Rules" sheetId="1" r:id="rId1"/>
    <sheet name="Implementation Rules" sheetId="8" r:id="rId2"/>
    <sheet name="Tests" sheetId="11" r:id="rId3"/>
    <sheet name="Derived Rules" sheetId="2" state="hidden" r:id="rId4"/>
    <sheet name="OLD_Implementation Rules" sheetId="5" state="hidden" r:id="rId5"/>
    <sheet name="Aggregated Rules" sheetId="4" state="hidden" r:id="rId6"/>
    <sheet name="Actions" sheetId="6" r:id="rId7"/>
    <sheet name="Annotations"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E2" i="1"/>
  <c r="C78" i="11"/>
  <c r="E78" i="11" s="1"/>
  <c r="C77" i="11"/>
  <c r="E77" i="11" s="1"/>
  <c r="C76" i="11"/>
  <c r="E76" i="11" s="1"/>
  <c r="C75" i="11"/>
  <c r="E75" i="11" s="1"/>
  <c r="C74" i="11"/>
  <c r="E74" i="11" s="1"/>
  <c r="C73" i="11"/>
  <c r="E73" i="11" s="1"/>
  <c r="C72" i="11"/>
  <c r="F72" i="11" s="1"/>
  <c r="C71" i="11"/>
  <c r="F71" i="11" s="1"/>
  <c r="C70" i="11"/>
  <c r="E70" i="11" s="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C64" i="11"/>
  <c r="E64" i="11" s="1"/>
  <c r="C63" i="11"/>
  <c r="E63" i="11" s="1"/>
  <c r="C62" i="11"/>
  <c r="E62" i="11" s="1"/>
  <c r="C91" i="11"/>
  <c r="E91" i="11" s="1"/>
  <c r="C90" i="11"/>
  <c r="E90" i="11" s="1"/>
  <c r="C89" i="11"/>
  <c r="F89" i="11" s="1"/>
  <c r="C88" i="11"/>
  <c r="E88" i="11" s="1"/>
  <c r="C87" i="11"/>
  <c r="F87" i="11" s="1"/>
  <c r="C86" i="11"/>
  <c r="E86" i="11" s="1"/>
  <c r="C85" i="11"/>
  <c r="F85" i="11" s="1"/>
  <c r="C84" i="11"/>
  <c r="F84" i="11" s="1"/>
  <c r="C83" i="11"/>
  <c r="E83" i="11" s="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C49" i="8"/>
  <c r="E49" i="8" s="1"/>
  <c r="C34" i="8"/>
  <c r="E34" i="8" s="1"/>
  <c r="C35" i="8"/>
  <c r="E35" i="8" s="1"/>
  <c r="C36" i="8"/>
  <c r="E36" i="8" s="1"/>
  <c r="C37" i="8"/>
  <c r="E37" i="8" s="1"/>
  <c r="C30" i="8"/>
  <c r="E30" i="8" s="1"/>
  <c r="C31" i="8"/>
  <c r="E31" i="8" s="1"/>
  <c r="C32" i="8"/>
  <c r="E32" i="8" s="1"/>
  <c r="C33" i="8"/>
  <c r="E33" i="8" s="1"/>
  <c r="C26" i="8"/>
  <c r="E26" i="8" s="1"/>
  <c r="C27" i="8"/>
  <c r="E27" i="8" s="1"/>
  <c r="C28" i="8"/>
  <c r="E28" i="8" s="1"/>
  <c r="C29" i="8"/>
  <c r="E29" i="8" s="1"/>
  <c r="C24" i="8"/>
  <c r="E24" i="8" s="1"/>
  <c r="C25" i="8"/>
  <c r="E25" i="8" s="1"/>
  <c r="C23" i="8"/>
  <c r="E23" i="8" s="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C72" i="8"/>
  <c r="E72" i="8" s="1"/>
  <c r="C71" i="8"/>
  <c r="E71" i="8" s="1"/>
  <c r="C70" i="8"/>
  <c r="E70" i="8" s="1"/>
  <c r="C69" i="8"/>
  <c r="E69" i="8" s="1"/>
  <c r="C68" i="8"/>
  <c r="E68" i="8" s="1"/>
  <c r="C67" i="8"/>
  <c r="E67" i="8" s="1"/>
  <c r="C66" i="8"/>
  <c r="E66" i="8" s="1"/>
  <c r="C65" i="8"/>
  <c r="E65" i="8" s="1"/>
  <c r="C64" i="8"/>
  <c r="E64" i="8" s="1"/>
  <c r="C8" i="8"/>
  <c r="E8" i="8" s="1"/>
  <c r="C7" i="8"/>
  <c r="E7" i="8" s="1"/>
  <c r="C6" i="8"/>
  <c r="E6" i="8" s="1"/>
  <c r="C5" i="8"/>
  <c r="E5" i="8" s="1"/>
  <c r="C4" i="8"/>
  <c r="E4" i="8" s="1"/>
  <c r="C3" i="8"/>
  <c r="E3" i="8" s="1"/>
  <c r="C2" i="8"/>
  <c r="E2"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8" i="8"/>
  <c r="E48" i="8" s="1"/>
  <c r="C47" i="8"/>
  <c r="E47" i="8" s="1"/>
  <c r="C46" i="8"/>
  <c r="E46" i="8" s="1"/>
  <c r="C45" i="8"/>
  <c r="E45" i="8" s="1"/>
  <c r="C44" i="8"/>
  <c r="E44" i="8" s="1"/>
  <c r="C43" i="8"/>
  <c r="E43" i="8" s="1"/>
  <c r="C42" i="8"/>
  <c r="E42" i="8" s="1"/>
  <c r="C41" i="8"/>
  <c r="E41" i="8" s="1"/>
  <c r="C40" i="8"/>
  <c r="E40" i="8" s="1"/>
  <c r="C39" i="8"/>
  <c r="E39" i="8" s="1"/>
  <c r="C38" i="8"/>
  <c r="E38"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75" i="8"/>
  <c r="E75" i="8" s="1"/>
  <c r="C74" i="8"/>
  <c r="E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H6" i="8" l="1"/>
  <c r="I6" i="8"/>
  <c r="H44" i="8"/>
  <c r="I44" i="8"/>
  <c r="H7" i="8"/>
  <c r="I7" i="8"/>
  <c r="H14" i="8"/>
  <c r="I14" i="8"/>
  <c r="H22" i="8"/>
  <c r="I22" i="8"/>
  <c r="H45" i="8"/>
  <c r="I45" i="8"/>
  <c r="H54" i="8"/>
  <c r="I54" i="8"/>
  <c r="H62" i="8"/>
  <c r="I62" i="8"/>
  <c r="H8" i="8"/>
  <c r="I8" i="8"/>
  <c r="H71" i="8"/>
  <c r="I71" i="8"/>
  <c r="H27" i="8"/>
  <c r="I27" i="8"/>
  <c r="H35" i="8"/>
  <c r="I35" i="8"/>
  <c r="H52" i="8"/>
  <c r="I52" i="8"/>
  <c r="H61" i="8"/>
  <c r="I61" i="8"/>
  <c r="H74" i="8"/>
  <c r="I74" i="8"/>
  <c r="H15" i="8"/>
  <c r="I15" i="8"/>
  <c r="H38" i="8"/>
  <c r="I38" i="8"/>
  <c r="H46" i="8"/>
  <c r="I46" i="8"/>
  <c r="H55" i="8"/>
  <c r="I55" i="8"/>
  <c r="H63" i="8"/>
  <c r="I63" i="8"/>
  <c r="H64" i="8"/>
  <c r="I64" i="8"/>
  <c r="H72" i="8"/>
  <c r="I72" i="8"/>
  <c r="H26" i="8"/>
  <c r="I26" i="8"/>
  <c r="H34" i="8"/>
  <c r="I34" i="8"/>
  <c r="H69" i="8"/>
  <c r="I69" i="8"/>
  <c r="H16" i="8"/>
  <c r="I16" i="8"/>
  <c r="H39" i="8"/>
  <c r="I39" i="8"/>
  <c r="H47" i="8"/>
  <c r="I47" i="8"/>
  <c r="H56" i="8"/>
  <c r="I56" i="8"/>
  <c r="B7" i="11"/>
  <c r="I2" i="8"/>
  <c r="H65" i="8"/>
  <c r="I65" i="8"/>
  <c r="H73" i="8"/>
  <c r="I73" i="8"/>
  <c r="H33" i="8"/>
  <c r="I33" i="8"/>
  <c r="H49" i="8"/>
  <c r="I49" i="8"/>
  <c r="H20" i="8"/>
  <c r="I20" i="8"/>
  <c r="H29" i="8"/>
  <c r="I29" i="8"/>
  <c r="H9" i="8"/>
  <c r="I9" i="8"/>
  <c r="H48" i="8"/>
  <c r="I48" i="8"/>
  <c r="H3" i="8"/>
  <c r="I3" i="8"/>
  <c r="H66" i="8"/>
  <c r="I66" i="8"/>
  <c r="H23" i="8"/>
  <c r="I23" i="8"/>
  <c r="H32" i="8"/>
  <c r="I32" i="8"/>
  <c r="H60" i="8"/>
  <c r="I60" i="8"/>
  <c r="H53" i="8"/>
  <c r="I53" i="8"/>
  <c r="H17" i="8"/>
  <c r="I17" i="8"/>
  <c r="H57" i="8"/>
  <c r="I57" i="8"/>
  <c r="H10" i="8"/>
  <c r="I10" i="8"/>
  <c r="H18" i="8"/>
  <c r="I18" i="8"/>
  <c r="H41" i="8"/>
  <c r="I41" i="8"/>
  <c r="H50" i="8"/>
  <c r="I50" i="8"/>
  <c r="H58" i="8"/>
  <c r="I58" i="8"/>
  <c r="H4" i="8"/>
  <c r="I4" i="8"/>
  <c r="H67" i="8"/>
  <c r="I67" i="8"/>
  <c r="H25" i="8"/>
  <c r="I25" i="8"/>
  <c r="H31" i="8"/>
  <c r="I31" i="8"/>
  <c r="H12" i="8"/>
  <c r="I12" i="8"/>
  <c r="H21" i="8"/>
  <c r="I21" i="8"/>
  <c r="H75" i="8"/>
  <c r="I75" i="8"/>
  <c r="H40" i="8"/>
  <c r="I40" i="8"/>
  <c r="H11" i="8"/>
  <c r="I11" i="8"/>
  <c r="H19" i="8"/>
  <c r="I19" i="8"/>
  <c r="H42" i="8"/>
  <c r="I42" i="8"/>
  <c r="H51" i="8"/>
  <c r="I51" i="8"/>
  <c r="H59" i="8"/>
  <c r="I59" i="8"/>
  <c r="H5" i="8"/>
  <c r="I5" i="8"/>
  <c r="H68" i="8"/>
  <c r="I68" i="8"/>
  <c r="H24" i="8"/>
  <c r="I24" i="8"/>
  <c r="H30" i="8"/>
  <c r="I30" i="8"/>
  <c r="H37" i="8"/>
  <c r="I37" i="8"/>
  <c r="H43" i="8"/>
  <c r="I43" i="8"/>
  <c r="H13" i="8"/>
  <c r="I13" i="8"/>
  <c r="H70" i="8"/>
  <c r="I70" i="8"/>
  <c r="H28" i="8"/>
  <c r="I28" i="8"/>
  <c r="H36" i="8"/>
  <c r="I36" i="8"/>
  <c r="B44" i="11"/>
  <c r="B80" i="11"/>
  <c r="B59" i="11"/>
  <c r="B51" i="11"/>
  <c r="B43" i="11"/>
  <c r="B35" i="11"/>
  <c r="B27" i="11"/>
  <c r="B19" i="11"/>
  <c r="B11" i="11"/>
  <c r="B3" i="11"/>
  <c r="B36" i="11"/>
  <c r="B79" i="11"/>
  <c r="B58" i="11"/>
  <c r="B50" i="11"/>
  <c r="B42" i="11"/>
  <c r="B34" i="11"/>
  <c r="B26" i="11"/>
  <c r="B18" i="11"/>
  <c r="B10" i="11"/>
  <c r="B2" i="11"/>
  <c r="B52" i="11"/>
  <c r="B69" i="11"/>
  <c r="B57" i="11"/>
  <c r="B49" i="11"/>
  <c r="B41" i="11"/>
  <c r="B33" i="11"/>
  <c r="B25" i="11"/>
  <c r="B17" i="11"/>
  <c r="B9" i="11"/>
  <c r="B60" i="11"/>
  <c r="B4" i="11"/>
  <c r="B68" i="11"/>
  <c r="B56" i="11"/>
  <c r="B48" i="11"/>
  <c r="B40" i="11"/>
  <c r="B32" i="11"/>
  <c r="B24" i="11"/>
  <c r="B16" i="11"/>
  <c r="B8" i="11"/>
  <c r="B20" i="11"/>
  <c r="B67" i="11"/>
  <c r="B55" i="11"/>
  <c r="B47" i="11"/>
  <c r="B39" i="11"/>
  <c r="B31" i="11"/>
  <c r="B23" i="11"/>
  <c r="B15" i="11"/>
  <c r="B81" i="11"/>
  <c r="B12" i="11"/>
  <c r="H2" i="8"/>
  <c r="B91" i="11"/>
  <c r="B78" i="11"/>
  <c r="B74" i="11"/>
  <c r="B83" i="11"/>
  <c r="B64" i="11"/>
  <c r="B90" i="11"/>
  <c r="B86" i="11"/>
  <c r="B82" i="11"/>
  <c r="B73" i="11"/>
  <c r="B85" i="11"/>
  <c r="B65" i="11"/>
  <c r="B77" i="11"/>
  <c r="B63" i="11"/>
  <c r="B76" i="11"/>
  <c r="B72" i="11"/>
  <c r="B88" i="11"/>
  <c r="B84" i="11"/>
  <c r="B71" i="11"/>
  <c r="B87" i="11"/>
  <c r="B89" i="11"/>
  <c r="B62" i="11"/>
  <c r="B75" i="11"/>
  <c r="B66" i="11"/>
  <c r="B54" i="11"/>
  <c r="B46" i="11"/>
  <c r="B38" i="11"/>
  <c r="B30" i="11"/>
  <c r="B22" i="11"/>
  <c r="B14" i="11"/>
  <c r="B6" i="11"/>
  <c r="B28" i="11"/>
  <c r="B61" i="11"/>
  <c r="B53" i="11"/>
  <c r="B45" i="11"/>
  <c r="B37" i="11"/>
  <c r="B29" i="11"/>
  <c r="B21" i="11"/>
  <c r="B13" i="11"/>
  <c r="B5" i="11"/>
  <c r="O78" i="1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Paulo</author>
  </authors>
  <commentList>
    <comment ref="H1" authorId="0" shapeId="0" xr:uid="{AEA9CEEF-849C-4B16-9254-8501B3302144}">
      <text>
        <r>
          <rPr>
            <b/>
            <sz val="9"/>
            <color indexed="81"/>
            <rFont val="Segoe UI"/>
            <charset val="1"/>
          </rPr>
          <t>Pedro Paulo:</t>
        </r>
        <r>
          <rPr>
            <sz val="9"/>
            <color indexed="81"/>
            <rFont val="Segoe UI"/>
            <charset val="1"/>
          </rPr>
          <t xml:space="preserve">
Expected consistency for CWA.</t>
        </r>
      </text>
    </comment>
    <comment ref="I1" authorId="0" shapeId="0" xr:uid="{FDC2F60B-0345-4E4C-A780-D31942AD2885}">
      <text>
        <r>
          <rPr>
            <b/>
            <sz val="9"/>
            <color indexed="81"/>
            <rFont val="Segoe UI"/>
            <charset val="1"/>
          </rPr>
          <t>Pedro Paulo:</t>
        </r>
        <r>
          <rPr>
            <sz val="9"/>
            <color indexed="81"/>
            <rFont val="Segoe UI"/>
            <charset val="1"/>
          </rPr>
          <t xml:space="preserve">
Expected consistency for OWA.</t>
        </r>
      </text>
    </comment>
    <comment ref="J1" authorId="0" shapeId="0" xr:uid="{96B532FE-9258-4C83-8DD8-98F0ADBD11C4}">
      <text>
        <r>
          <rPr>
            <b/>
            <sz val="9"/>
            <color indexed="81"/>
            <rFont val="Segoe UI"/>
            <charset val="1"/>
          </rPr>
          <t>Pedro Paulo:</t>
        </r>
        <r>
          <rPr>
            <sz val="9"/>
            <color indexed="81"/>
            <rFont val="Segoe UI"/>
            <charset val="1"/>
          </rPr>
          <t xml:space="preserve">
Expected consistency for OWA-F.</t>
        </r>
      </text>
    </comment>
    <comment ref="K1" authorId="0" shapeId="0" xr:uid="{752DC74A-25D4-4E4A-B706-85A5E0BB0ECC}">
      <text>
        <r>
          <rPr>
            <b/>
            <sz val="9"/>
            <color indexed="81"/>
            <rFont val="Segoe UI"/>
            <charset val="1"/>
          </rPr>
          <t>Pedro Paulo:</t>
        </r>
        <r>
          <rPr>
            <sz val="9"/>
            <color indexed="81"/>
            <rFont val="Segoe UI"/>
            <charset val="1"/>
          </rPr>
          <t xml:space="preserve">
Expected result match for CWA.</t>
        </r>
      </text>
    </comment>
    <comment ref="L1" authorId="0" shapeId="0" xr:uid="{FDC72C4B-F3AB-4818-8956-1668E70FE5EB}">
      <text>
        <r>
          <rPr>
            <b/>
            <sz val="9"/>
            <color indexed="81"/>
            <rFont val="Segoe UI"/>
            <charset val="1"/>
          </rPr>
          <t>Pedro Paulo:</t>
        </r>
        <r>
          <rPr>
            <sz val="9"/>
            <color indexed="81"/>
            <rFont val="Segoe UI"/>
            <charset val="1"/>
          </rPr>
          <t xml:space="preserve">
Expected result match for OWA.</t>
        </r>
      </text>
    </comment>
    <comment ref="M1" authorId="0" shapeId="0" xr:uid="{7DD3950F-CB9D-4CD0-BD12-9B626E29DEC7}">
      <text>
        <r>
          <rPr>
            <b/>
            <sz val="9"/>
            <color indexed="81"/>
            <rFont val="Segoe UI"/>
            <charset val="1"/>
          </rPr>
          <t>Pedro Paulo:</t>
        </r>
        <r>
          <rPr>
            <sz val="9"/>
            <color indexed="81"/>
            <rFont val="Segoe UI"/>
            <charset val="1"/>
          </rPr>
          <t xml:space="preserve">
Expected result match for OWA-F.</t>
        </r>
      </text>
    </comment>
  </commentList>
</comments>
</file>

<file path=xl/sharedStrings.xml><?xml version="1.0" encoding="utf-8"?>
<sst xmlns="http://schemas.openxmlformats.org/spreadsheetml/2006/main" count="2212" uniqueCount="653">
  <si>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</si>
  <si>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</si>
  <si>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</si>
  <si>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</si>
  <si>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</si>
  <si>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</si>
  <si>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</si>
  <si>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</si>
  <si>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</si>
  <si>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</si>
  <si>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</si>
  <si>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</si>
  <si>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</si>
  <si>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</si>
  <si>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</si>
  <si>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</si>
  <si>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</si>
  <si>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</si>
  <si>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</si>
  <si>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</si>
  <si>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</si>
  <si>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</si>
  <si>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</si>
  <si>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</si>
  <si>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</si>
  <si>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</si>
  <si>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</si>
  <si>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</si>
  <si>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</si>
  <si>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</si>
  <si>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</si>
  <si>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</si>
  <si>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</si>
  <si>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</si>
  <si>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</si>
  <si>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</si>
  <si>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</si>
  <si>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</si>
  <si>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</si>
  <si>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</si>
  <si>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</si>
  <si>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</si>
  <si>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</si>
  <si>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</si>
  <si>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</si>
  <si>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</si>
  <si>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</si>
  <si>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</si>
  <si>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</si>
  <si>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</si>
  <si>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</si>
  <si>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</si>
  <si>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</si>
  <si>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</si>
  <si>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</si>
  <si>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</si>
  <si>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</si>
  <si>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</si>
  <si>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</si>
  <si>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</si>
  <si>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</si>
  <si>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</si>
  <si>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</si>
  <si>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</si>
  <si>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</si>
  <si>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</si>
  <si>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</si>
  <si>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</si>
  <si>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</si>
  <si>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</si>
  <si>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</si>
  <si>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</si>
  <si>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</si>
  <si>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</si>
  <si>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</si>
  <si>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</si>
  <si>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</si>
  <si>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</si>
  <si>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</si>
  <si>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</si>
  <si>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</si>
  <si>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</si>
  <si>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</si>
  <si>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</si>
  <si>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</si>
  <si>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</si>
  <si>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</si>
  <si>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</si>
  <si>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</si>
  <si>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</si>
  <si>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</si>
  <si>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</si>
  <si>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</si>
  <si>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</si>
  <si>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</si>
  <si>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</si>
  <si>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</si>
  <si>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</si>
  <si>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</si>
  <si>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</si>
  <si>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</si>
  <si>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</si>
  <si>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</si>
  <si>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</si>
  <si>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</si>
  <si>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</si>
  <si>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</si>
  <si>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</si>
  <si>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</si>
  <si>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</si>
  <si>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</si>
  <si>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</si>
  <si>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</si>
  <si>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</si>
  <si>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</si>
  <si>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</si>
  <si>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</si>
  <si>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</si>
  <si>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</si>
  <si>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</si>
  <si>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</si>
  <si>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</si>
  <si>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</si>
  <si>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</si>
  <si>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</si>
  <si>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</si>
  <si>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</si>
  <si>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</si>
  <si>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</si>
  <si>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</si>
  <si>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</si>
  <si>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</si>
  <si>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</si>
  <si>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</si>
  <si>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</si>
  <si>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</si>
  <si>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</si>
  <si>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</si>
  <si>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</si>
  <si>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</si>
  <si>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</si>
  <si>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</si>
  <si>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</si>
  <si>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</si>
  <si>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</si>
  <si>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</si>
  <si>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</si>
  <si>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</si>
  <si>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</si>
  <si>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</si>
  <si>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</si>
  <si>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</si>
  <si>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</si>
  <si>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</si>
  <si>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</si>
  <si>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</si>
  <si>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</si>
  <si>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</si>
  <si>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</si>
  <si>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</si>
  <si>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</si>
  <si>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</si>
  <si>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</si>
  <si>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</si>
  <si>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</si>
  <si>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</si>
  <si>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</si>
  <si>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</si>
  <si>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</si>
  <si>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</si>
  <si>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</si>
  <si>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</si>
  <si>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</si>
  <si>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</si>
  <si>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</si>
  <si>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</si>
  <si>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</si>
  <si>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</si>
  <si>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</si>
  <si>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</si>
  <si>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</si>
  <si>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</si>
  <si>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</si>
  <si>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</si>
  <si>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</si>
  <si>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</si>
  <si>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</si>
  <si>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</si>
  <si>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</si>
  <si>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</si>
  <si>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</si>
  <si>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</si>
  <si>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</si>
  <si>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</si>
  <si>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</si>
  <si>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</si>
  <si>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</si>
  <si>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</si>
  <si>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</si>
  <si>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</si>
  <si>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</si>
  <si>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</si>
  <si>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</si>
  <si>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</si>
  <si>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</si>
  <si>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</si>
  <si>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</si>
  <si>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</si>
  <si>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</si>
  <si>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</si>
  <si>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</si>
  <si>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</si>
  <si>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</si>
  <si>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</si>
  <si>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</si>
  <si>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</si>
  <si>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</si>
  <si>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</si>
  <si>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</si>
  <si>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</si>
  <si>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</si>
  <si>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</si>
  <si>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</si>
  <si>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</si>
  <si>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</si>
  <si>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</si>
  <si>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</si>
  <si>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</si>
  <si>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</si>
  <si>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</si>
  <si>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</si>
  <si>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</si>
  <si>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</si>
  <si>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</si>
  <si>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</si>
  <si>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</si>
  <si>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</si>
  <si>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</si>
  <si>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</si>
  <si>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</si>
  <si>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</si>
  <si>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</si>
  <si>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</si>
  <si>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</si>
  <si>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</si>
  <si>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</si>
  <si>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</si>
  <si>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</si>
  <si>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</si>
  <si>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</si>
  <si>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</si>
  <si>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</si>
  <si>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</si>
  <si>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</si>
  <si>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</si>
  <si>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</si>
  <si>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</si>
  <si>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</si>
  <si>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</si>
  <si>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</si>
  <si>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</si>
  <si>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</si>
  <si>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</si>
  <si>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</si>
  <si>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</si>
  <si>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</si>
  <si>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</si>
  <si>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</si>
  <si>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</si>
  <si>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</si>
  <si>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</si>
  <si>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</si>
  <si>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</si>
  <si>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</si>
  <si>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</si>
  <si>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</si>
  <si>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</si>
  <si>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</si>
  <si>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</si>
  <si>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No action.</t>
  </si>
  <si>
    <t>Report inconsistency.</t>
  </si>
  <si>
    <t>Set all classes in can list as not type.</t>
  </si>
  <si>
    <t>list of classes identified as already being of the desired classification.</t>
  </si>
  <si>
    <t>Set class in can list as type.</t>
  </si>
  <si>
    <t>Report incompleteness and possibilities (XOR).</t>
  </si>
  <si>
    <t>Report incompleteness and possibilities (OR).</t>
  </si>
  <si>
    <t>Report incompleteness and no possibility.</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</si>
  <si>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</si>
  <si>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</si>
  <si>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</si>
  <si>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</si>
  <si>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</si>
  <si>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</si>
  <si>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</si>
  <si>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</si>
  <si>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</si>
  <si>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</si>
  <si>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</si>
  <si>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</si>
  <si>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</si>
  <si>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</si>
  <si>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</si>
  <si>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</si>
  <si>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</si>
  <si>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</si>
  <si>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</si>
  <si>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</si>
  <si>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</si>
  <si>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</si>
  <si>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</si>
  <si>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</si>
  <si>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</si>
  <si>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</si>
  <si>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</si>
  <si>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</si>
  <si>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</si>
  <si>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</si>
  <si>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</si>
  <si>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</si>
  <si>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</si>
  <si>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</si>
  <si>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</si>
  <si>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</si>
  <si>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</si>
  <si>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</si>
  <si>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</si>
  <si>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</si>
  <si>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</si>
  <si>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</si>
  <si>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</si>
  <si>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</si>
  <si>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</si>
  <si>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</si>
  <si>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</si>
  <si>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</si>
  <si>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</si>
  <si>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</si>
  <si>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</si>
  <si>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</si>
  <si>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</si>
  <si>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</si>
  <si>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</si>
  <si>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</si>
  <si>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</si>
  <si>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</si>
  <si>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</si>
  <si>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</si>
  <si>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</si>
  <si>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</si>
  <si>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</si>
  <si>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</si>
  <si>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</si>
  <si>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</si>
  <si>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</si>
  <si>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</si>
  <si>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</si>
  <si>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</si>
  <si>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</si>
  <si>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</si>
  <si>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</si>
  <si>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</si>
  <si>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</si>
  <si>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</si>
  <si>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</si>
  <si>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</si>
  <si>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</si>
  <si>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</si>
  <si>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</si>
  <si>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</si>
  <si>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</si>
  <si>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</si>
  <si>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</si>
  <si>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</si>
  <si>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</si>
  <si>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</si>
  <si>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</si>
  <si>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</si>
  <si>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</si>
  <si>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</si>
  <si>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</si>
  <si>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</si>
  <si>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</si>
  <si>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</si>
  <si>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</si>
  <si>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</si>
  <si>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</si>
  <si>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</si>
  <si>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</si>
  <si>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</si>
  <si>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</si>
  <si>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</si>
  <si>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</si>
  <si>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</si>
  <si>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</si>
  <si>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</si>
  <si>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</si>
  <si>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</si>
  <si>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</si>
  <si>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</si>
  <si>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</si>
  <si>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</si>
  <si>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</si>
  <si>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</si>
  <si>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</si>
  <si>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</si>
  <si>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</si>
  <si>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</si>
  <si>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</si>
  <si>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</si>
  <si>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</si>
  <si>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</si>
  <si>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</si>
  <si>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</si>
  <si>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</si>
  <si>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</si>
  <si>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</si>
  <si>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</si>
  <si>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</si>
  <si>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</si>
  <si>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</si>
  <si>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</si>
  <si>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</si>
  <si>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</si>
  <si>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</si>
  <si>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</si>
  <si>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</si>
  <si>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</si>
  <si>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</si>
  <si>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</si>
  <si>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</si>
  <si>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</si>
  <si>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</si>
  <si>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</si>
  <si>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</si>
  <si>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</si>
  <si>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</si>
  <si>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</si>
  <si>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</si>
  <si>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</si>
  <si>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</si>
  <si>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</si>
  <si>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</si>
  <si>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</si>
  <si>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</si>
  <si>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</si>
  <si>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</si>
  <si>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</si>
  <si>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</si>
  <si>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</si>
  <si>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</si>
  <si>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</si>
  <si>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</si>
  <si>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</si>
  <si>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</si>
  <si>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</si>
  <si>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</si>
  <si>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</si>
  <si>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</si>
  <si>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</si>
  <si>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</si>
  <si>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</si>
  <si>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</si>
  <si>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</si>
  <si>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</si>
  <si>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</si>
  <si>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</si>
  <si>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</si>
  <si>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</si>
  <si>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</si>
  <si>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</si>
  <si>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</si>
  <si>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</si>
  <si>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</si>
  <si>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</si>
  <si>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</si>
  <si>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</si>
  <si>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</si>
  <si>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</si>
  <si>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</si>
  <si>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</si>
  <si>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</si>
  <si>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</si>
  <si>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</si>
  <si>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</si>
  <si>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</si>
  <si>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</si>
  <si>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</si>
  <si>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</si>
  <si>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</si>
  <si>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</si>
  <si>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</si>
  <si>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</si>
  <si>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</si>
  <si>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</si>
  <si>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</si>
  <si>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</si>
  <si>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</si>
  <si>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</si>
  <si>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</si>
  <si>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</si>
  <si>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</si>
  <si>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</si>
  <si>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</si>
  <si>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</si>
  <si>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</si>
  <si>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</si>
  <si>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</si>
  <si>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</si>
  <si>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</si>
  <si>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</si>
  <si>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</si>
  <si>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</si>
  <si>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</si>
  <si>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</si>
  <si>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</si>
  <si>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</si>
  <si>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</si>
  <si>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</si>
  <si>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</si>
  <si>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</si>
  <si>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</si>
  <si>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</si>
  <si>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</si>
  <si>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</si>
  <si>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</si>
  <si>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</si>
  <si>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</si>
  <si>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</si>
  <si>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</si>
  <si>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</si>
  <si>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</si>
  <si>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</si>
  <si>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</si>
  <si>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</si>
  <si>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</si>
  <si>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</si>
  <si>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</si>
  <si>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</si>
  <si>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</si>
  <si>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</si>
  <si>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</si>
  <si>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</si>
  <si>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</si>
  <si>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</si>
  <si>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</si>
  <si>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</si>
  <si>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</si>
  <si>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</si>
  <si>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</si>
  <si>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</si>
  <si>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</si>
  <si>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</si>
  <si>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</si>
  <si>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</si>
  <si>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</si>
  <si>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</si>
  <si>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</si>
  <si>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</si>
  <si>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</si>
  <si>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</si>
  <si>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</si>
  <si>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</si>
  <si>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</si>
  <si>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</si>
  <si>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</si>
  <si>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</si>
  <si>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</si>
  <si>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</si>
  <si>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</si>
  <si>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</si>
  <si>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</si>
  <si>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</si>
  <si>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</si>
  <si>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</si>
  <si>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</si>
  <si>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</si>
  <si>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</si>
  <si>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</si>
  <si>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</si>
  <si>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</si>
  <si>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</si>
  <si>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</si>
  <si>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</si>
  <si>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</si>
  <si>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</si>
  <si>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</si>
  <si>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</si>
  <si>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</si>
  <si>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</si>
  <si>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</si>
  <si>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</si>
  <si>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</si>
  <si>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</si>
  <si>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</si>
  <si>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</si>
  <si>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</si>
  <si>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</si>
  <si>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</si>
  <si>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</si>
  <si>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</si>
  <si>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</si>
  <si>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</si>
  <si>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</si>
  <si>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</si>
  <si>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</si>
  <si>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</si>
  <si>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Test</t>
  </si>
  <si>
    <t>a</t>
  </si>
  <si>
    <t>d</t>
  </si>
  <si>
    <t>e</t>
  </si>
  <si>
    <t>i</t>
  </si>
  <si>
    <t>g</t>
  </si>
  <si>
    <t>b</t>
  </si>
  <si>
    <t>c</t>
  </si>
  <si>
    <t>f</t>
  </si>
  <si>
    <t>h</t>
  </si>
  <si>
    <t>j</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</si>
  <si>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</si>
  <si>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</si>
  <si>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</si>
  <si>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</si>
  <si>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</si>
  <si>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</si>
  <si>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</si>
  <si>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</si>
  <si>
    <t>First-Order Logic Rule</t>
  </si>
  <si>
    <t>Rule - Latex format</t>
  </si>
  <si>
    <t>Rule - Markdown format</t>
  </si>
  <si>
    <t>Rule - Overleaf format</t>
  </si>
  <si>
    <t>Rules to support other groups of rules and that are executed multiple times.</t>
  </si>
  <si>
    <t>Rules to support other groups of rules and that are executed only once.</t>
  </si>
  <si>
    <t>Rules applied only when Scior is set up in CWA mode.</t>
  </si>
  <si>
    <t>The rule's consequent part defines a class's final gUFO classification (leaf classification).</t>
  </si>
  <si>
    <t>Rules comprising negative assertions about gUFO classifications on their consequent.</t>
  </si>
  <si>
    <t>Rules comprising positive assertions about gUFO classifications on their consequent.</t>
  </si>
  <si>
    <t>Rules derived from UFO and that comprise universal quantification.</t>
  </si>
  <si>
    <t>Rules derived from UFO and that comprise existential quantification.</t>
  </si>
  <si>
    <t>Rules derived from UFO and that comprise uniqueness quantification.</t>
  </si>
  <si>
    <t>~(E y,z (x != y ^ x != z ^ subClassOf(x,y) ^ subClassOf(z,y)) -&gt; Kind(x))</t>
  </si>
  <si>
    <t>CSV CWA file content</t>
  </si>
  <si>
    <t>CSV OWA file content</t>
  </si>
  <si>
    <t>CSV OWAF file content</t>
  </si>
  <si>
    <t>list of classes identified as candidates for being of the desired classification.</t>
  </si>
  <si>
    <t>Scior only assigns positive or negative classifications to classes. It does not assign equality or difference classifications between classes.</t>
  </si>
  <si>
    <t>Automatic Action</t>
  </si>
  <si>
    <t>OWA-F</t>
  </si>
  <si>
    <t>Scope Expansion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</si>
  <si>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</si>
  <si>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</si>
  <si>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</si>
  <si>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</si>
  <si>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Partition Sets</t>
  </si>
  <si>
    <t>No generalization can connect a general class decorated with «abstract» to a specific class that is not decorated with some abstract stereotype (i.e., «abstract», «datatype», or «enumeration»).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</si>
</sst>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
      <b/>
      <u/>
      <sz val="11"/>
      <name val="Calibri"/>
      <family val="2"/>
      <scheme val="minor"/>
    </font>
    <font>
      <b/>
      <u/>
      <sz val="11"/>
      <color theme="1"/>
      <name val="Calibri"/>
      <family val="2"/>
      <scheme val="minor"/>
    </font>
    <font>
      <sz val="9"/>
      <color indexed="81"/>
      <name val="Segoe UI"/>
      <charset val="1"/>
    </font>
    <font>
      <b/>
      <sz val="9"/>
      <color indexed="81"/>
      <name val="Segoe UI"/>
      <charset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5"/>
        <bgColor indexed="64"/>
      </patternFill>
    </fill>
    <fill>
      <patternFill patternType="solid">
        <fgColor theme="9"/>
        <bgColor indexed="64"/>
      </patternFill>
    </fill>
    <fill>
      <patternFill patternType="solid">
        <fgColor rgb="FF7030A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4">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13" fillId="11" borderId="2" xfId="3" applyFont="1"/>
    <xf numFmtId="0" fontId="0" fillId="12"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3" borderId="0" xfId="0" applyFill="1"/>
    <xf numFmtId="0" fontId="0" fillId="14" borderId="0" xfId="0" applyFill="1"/>
    <xf numFmtId="0" fontId="14" fillId="0" borderId="0" xfId="0" applyFont="1"/>
    <xf numFmtId="0" fontId="15" fillId="0" borderId="0" xfId="0" applyFont="1"/>
    <xf numFmtId="0" fontId="0" fillId="0" borderId="3" xfId="0" applyBorder="1"/>
    <xf numFmtId="0" fontId="0" fillId="15" borderId="1" xfId="0" applyFill="1" applyBorder="1" applyAlignment="1">
      <alignment horizontal="center"/>
    </xf>
    <xf numFmtId="0" fontId="0" fillId="15" borderId="3" xfId="0" applyFill="1" applyBorder="1" applyAlignment="1">
      <alignment horizontal="center"/>
    </xf>
  </cellXfs>
  <cellStyles count="4">
    <cellStyle name="Bom" xfId="1" builtinId="26"/>
    <cellStyle name="Normal" xfId="0" builtinId="0"/>
    <cellStyle name="Nota" xfId="3" builtinId="10"/>
    <cellStyle name="Ruim" xfId="2" builtinId="27"/>
  </cellStyles>
  <dxfs count="8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font>
    </dxf>
    <dxf>
      <font>
        <b/>
      </font>
    </dxf>
    <dxf>
      <numFmt numFmtId="0" formatCode="Genera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numFmt numFmtId="0" formatCode="Genera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F39" totalsRowShown="0">
  <autoFilter ref="A1:F39" xr:uid="{00000000-0009-0000-0100-000001000000}"/>
  <tableColumns count="6">
    <tableColumn id="1" xr3:uid="{00000000-0010-0000-0000-000001000000}" name="Rule Code" dataDxfId="86"/>
    <tableColumn id="4" xr3:uid="{E96B8EE4-1A33-4E7F-8C7F-1D79606D6962}" name="Done" dataDxfId="85"/>
    <tableColumn id="6" xr3:uid="{7178AAF1-F968-419C-B06D-8A3D05CEE296}" name="First-Order Logic Rule" dataDxfId="84"/>
    <tableColumn id="2" xr3:uid="{00000000-0010-0000-0000-000002000000}" name="Rule - Latex format" dataDxfId="83"/>
    <tableColumn id="5" xr3:uid="{B95F0233-291D-4B97-9CD2-7D693CF45ADF}" name="Overleaf" dataDxfId="82">
      <calculatedColumnFormula>"\item ["&amp;Tabela1[[#This Row],[Rule Code]]&amp;"] $"&amp;Tabela1[[#This Row],[Rule - Latex format]]&amp;"$"</calculatedColumnFormula>
    </tableColumn>
    <tableColumn id="3" xr3:uid="{6EE14B85-7B5F-4CDD-AF19-D1FBD13C923F}" name="Rule - Markdown format" dataDxfId="81">
      <calculatedColumnFormula>"- **"&amp;Tabela1[[#This Row],[Rule Code]]&amp;" :**&amp;ensp; $"&amp;Tabela1[[#This Row],[Rule - Latex format]]&amp;"$"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41"/>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40">
      <calculatedColumnFormula>Table8[[#This Row],[Rule Antecedent]]&amp;" "&amp;Table8[[#This Row],[Rule Consequent]]</calculatedColumnFormula>
    </tableColumn>
    <tableColumn id="6" xr3:uid="{3DB57714-524E-48F2-8012-7F557555C9A2}" name="Overleaf" dataDxfId="39">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38"/>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F55" totalsRowShown="0">
  <autoFilter ref="A1:F55" xr:uid="{C1253682-A689-4A00-B360-5943C0AAB441}"/>
  <sortState xmlns:xlrd2="http://schemas.microsoft.com/office/spreadsheetml/2017/richdata2" ref="A2:F55">
    <sortCondition ref="A2:A55"/>
    <sortCondition ref="B2:B55"/>
    <sortCondition ref="C2:C55"/>
    <sortCondition ref="D2:D55"/>
  </sortState>
  <tableColumns count="6">
    <tableColumn id="5" xr3:uid="{8857CF94-0A4F-45C2-9F26-0E21FC4B090E}" name="Assumption" dataDxfId="37"/>
    <tableColumn id="8" xr3:uid="{A4C711EE-2E76-42BA-A6A5-EFF46E684459}" name="Type" dataDxfId="36"/>
    <tableColumn id="1" xr3:uid="{946CF2DC-6CA4-40AD-BC24-8461D384C530}" name="IS" dataDxfId="35"/>
    <tableColumn id="2" xr3:uid="{F279F7EF-E8E0-49B0-99CB-E455866E0DC4}" name="CAN" dataDxfId="34"/>
    <tableColumn id="3" xr3:uid="{6069C41C-CEE3-4694-BC22-1E5BD7861CFF}" name="Automatic Action" dataDxfId="33"/>
    <tableColumn id="4" xr3:uid="{AFC7A5D5-EFD5-480E-A65E-EBE42C25AA27}" name="Interactiv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H2:H10" totalsRowShown="0">
  <autoFilter ref="H2:H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J2:K4" totalsRowShown="0">
  <autoFilter ref="J2:K4" xr:uid="{F5642307-CB64-4825-82D9-EFD4EB962692}"/>
  <tableColumns count="2">
    <tableColumn id="1" xr3:uid="{E1B46E46-0007-4C99-800D-C7E74D93F562}" name="List" dataDxfId="32"/>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K6:K8" totalsRowShown="0">
  <autoFilter ref="K6:K8"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I75" totalsRowShown="0">
  <autoFilter ref="A1:I75" xr:uid="{5822E5C7-A3BE-480B-AB39-8F087DC85B33}"/>
  <sortState xmlns:xlrd2="http://schemas.microsoft.com/office/spreadsheetml/2017/richdata2" ref="A2:H75">
    <sortCondition ref="E1:E75"/>
  </sortState>
  <tableColumns count="9">
    <tableColumn id="1" xr3:uid="{6FC70939-C5C0-40E5-BF51-66BED1A1A062}" name="Base Rules" dataDxfId="80"/>
    <tableColumn id="15" xr3:uid="{AB9BBC33-909D-455C-83F5-733F99BE95D0}" name="Group" dataDxfId="79"/>
    <tableColumn id="6" xr3:uid="{B1647DE3-D243-4D13-B881-0948E76BCB0B}" name="Group Initial" dataDxfId="78">
      <calculatedColumnFormula>VLOOKUP(Table7[[#This Row],[Group]],Table12[#All],2,FALSE)</calculatedColumnFormula>
    </tableColumn>
    <tableColumn id="7" xr3:uid="{53AC101F-1E73-43E1-8EE1-89B37385D57C}" name="Group Rule Number" dataDxfId="77"/>
    <tableColumn id="8" xr3:uid="{3879D8C0-2A18-4033-8069-84F1C5ED75F0}" name="Rule Code" dataDxfId="76">
      <calculatedColumnFormula>"R"&amp;Table7[[#This Row],[Group Initial]]&amp;Table7[[#This Row],[Group Rule Number]]</calculatedColumnFormula>
    </tableColumn>
    <tableColumn id="2" xr3:uid="{ED7CEE32-D15A-4683-9A56-31C2EC4D2385}" name="First-Order Logic Rule"/>
    <tableColumn id="3" xr3:uid="{CB6B0814-826F-402E-A15D-124786A11444}" name="Rule - Latex format"/>
    <tableColumn id="16" xr3:uid="{CE539D8D-BFC3-4BB8-A66C-514EF0D409F9}" name="Rule - Overleaf format" dataDxfId="75">
      <calculatedColumnFormula>"\item ["&amp;Table7[[#This Row],[Rule Code]]&amp;"] $"&amp;Table7[[#This Row],[Rule - Latex format]]&amp;"$"</calculatedColumnFormula>
    </tableColumn>
    <tableColumn id="4" xr3:uid="{46F53E1D-6812-4896-B0AC-7D57A978DBD6}" name="Rule - Markdown format" dataDxfId="74">
      <calculatedColumnFormula>"- **"&amp;Table7[[#This Row],[Rule Code]]&amp;" :**&amp;ensp; $"&amp;Table7[Rule - Latex format]&amp;"$"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K1:M10" totalsRowShown="0">
  <autoFilter ref="K1:M10" xr:uid="{2324F500-0061-4612-9A59-B82DDC5F6DDD}"/>
  <sortState xmlns:xlrd2="http://schemas.microsoft.com/office/spreadsheetml/2017/richdata2" ref="K2:M10">
    <sortCondition ref="K1:K10"/>
  </sortState>
  <tableColumns count="3">
    <tableColumn id="1" xr3:uid="{A8421C45-096B-4D5C-878C-183F3DCC3441}" name="Group" dataDxfId="73"/>
    <tableColumn id="2" xr3:uid="{1064C662-DF85-45CE-A7AE-14416A160EDA}" name="Initial" dataDxfId="72"/>
    <tableColumn id="3" xr3:uid="{1B4BB4C2-9A50-4691-AC9D-AE3AC399C98B}" name="Definitio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1"/>
    <tableColumn id="9" xr3:uid="{9036AFA5-42E0-4FEC-9F90-60C5C21FE8C1}" name="Formula" dataDxfId="70">
      <calculatedColumnFormula>VLOOKUP(Table16[[#This Row],[Rule]],Table7[[#All],[Rule Code]:[First-Order Logic Rule]],2,FALSE)</calculatedColumnFormula>
    </tableColumn>
    <tableColumn id="7" xr3:uid="{A7E9BD9A-79EF-41F5-B303-788DADEE83C5}" name="Test" dataDxfId="69">
      <calculatedColumnFormula>"test_"&amp;LOWER(Table16[[#This Row],[Rule]])</calculatedColumnFormula>
    </tableColumn>
    <tableColumn id="11" xr3:uid="{7BD3D9BE-E686-46B9-921A-84F143CE0E14}" name="Variation"/>
    <tableColumn id="2" xr3:uid="{2E3D819A-A5BC-4881-8214-EAB1E995F6AA}" name="Input" dataDxfId="68">
      <calculatedColumnFormula>Table16[[#This Row],[Test]]&amp;Table16[[#This Row],[Variation]]&amp;"_in.ttl"</calculatedColumnFormula>
    </tableColumn>
    <tableColumn id="3" xr3:uid="{BFD2113C-3035-43A0-AC17-3A2B744DBA17}" name="Output" dataDxfId="67">
      <calculatedColumnFormula>Table16[[#This Row],[Test]]&amp;Table16[[#This Row],[Variation]]&amp;"_out.ttl"</calculatedColumnFormula>
    </tableColumn>
    <tableColumn id="6" xr3:uid="{880BBCB8-C208-4BDE-B62D-417B9CC47601}" name="Done" dataDxfId="66"/>
    <tableColumn id="4" xr3:uid="{1B1D5DBA-BDD1-46C2-852F-CB4BE855441E}" name="C.CWA" dataDxfId="65"/>
    <tableColumn id="5" xr3:uid="{3D4496A0-290F-4BF8-AC70-64695A45148F}" name="C.OWA" dataDxfId="64"/>
    <tableColumn id="12" xr3:uid="{27672AFF-42A1-4540-950C-27EEB7A12EC9}" name="C.OWAF" dataDxfId="63"/>
    <tableColumn id="16" xr3:uid="{954020C0-ED09-484F-88DE-01ED0FDB8214}" name="R.CWA" dataDxfId="62"/>
    <tableColumn id="15" xr3:uid="{F738819D-9DB7-441E-8B76-C392D0214EF0}" name="R.OWA" dataDxfId="61"/>
    <tableColumn id="14" xr3:uid="{2648ABFC-FCAF-4560-9185-7471CBDB0E43}" name="R.OWAF" dataDxfId="60"/>
    <tableColumn id="8" xr3:uid="{420C72BD-4B5D-4F93-8C53-C9B8BCE659C9}" name="CSV CWA file content" dataDxfId="59">
      <calculatedColumnFormula>IF(Table16[[#This Row],[Done]]&lt;&gt;"True","",Table16[[#This Row],[Input]]&amp;","&amp;Table16[[#This Row],[Output]]&amp;",cwa,"&amp;Table16[[#This Row],[C.CWA]]&amp;","&amp;Table16[[#This Row],[R.CWA]])</calculatedColumnFormula>
    </tableColumn>
    <tableColumn id="10" xr3:uid="{5429BFBA-4AC7-4BBC-8BEC-DB1767317936}" name="CSV OWA file content" dataDxfId="58">
      <calculatedColumnFormula>IF(Table16[[#This Row],[Done]]&lt;&gt;"True","",Table16[[#This Row],[Input]]&amp;","&amp;Table16[[#This Row],[Output]]&amp;",owa,"&amp;Table16[[#This Row],[C.OWA]]&amp;","&amp;Table16[[#This Row],[R.OWA]])</calculatedColumnFormula>
    </tableColumn>
    <tableColumn id="13" xr3:uid="{FCA60C88-A20E-4148-8577-9A557238FB13}" name="CSV OWAF file content" dataDxfId="57">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56"/>
    <tableColumn id="6" xr3:uid="{3E858106-0CAA-40E8-AF32-78D478FEABA5}" name="Variation" dataDxfId="55"/>
    <tableColumn id="2" xr3:uid="{00000000-0010-0000-0100-000002000000}" name="Code" dataDxfId="54">
      <calculatedColumnFormula>Tabela2[[#This Row],[Base Rule]]&amp;Tabela2[[#This Row],[First Letters]]&amp;Tabela2[[#This Row],[Variation]]</calculatedColumnFormula>
    </tableColumn>
    <tableColumn id="10" xr3:uid="{5649FB79-0B4D-4CFD-B34E-02D9D2DB4A2C}" name="Aggregated In" dataDxfId="53">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52">
      <calculatedColumnFormula>LEFT(Tabela2[[#This Row],[Type]],1)&amp;LOWER(LEFT(Tabela2[[#This Row],[Range]],1))</calculatedColumnFormula>
    </tableColumn>
    <tableColumn id="4" xr3:uid="{00000000-0010-0000-0100-000004000000}" name="Rule"/>
    <tableColumn id="11" xr3:uid="{6041D7DA-7DD1-4F4C-9DE3-9E6A6867D7A1}" name="CurrentBase" dataDxfId="51">
      <calculatedColumnFormula>Tabela2[[#This Row],[Base Rule]]</calculatedColumnFormula>
    </tableColumn>
    <tableColumn id="7" xr3:uid="{E2DC4436-CD5B-4B1A-9158-17279DD683F6}" name="Overleaf" dataDxfId="50">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49"/>
    <tableColumn id="2" xr3:uid="{0D2DC21F-B93F-46AE-B759-C95340C1E628}" name="Group"/>
    <tableColumn id="3" xr3:uid="{79A7988F-6E6D-4561-A828-A69651AFF50D}" name="Scope"/>
    <tableColumn id="9" xr3:uid="{CDABDB75-770C-40D6-98A7-D6D30A90E681}" name="Implemented"/>
    <tableColumn id="5" xr3:uid="{3B1DEAD9-3F36-4A05-94E0-D0FBA9229670}" name="Derived" dataDxfId="48">
      <calculatedColumnFormula>VLOOKUP(Table10[[#This Row],[Code]],Tabela2[[#All],[Code]:[Rule]],7,FALSE)</calculatedColumnFormula>
    </tableColumn>
    <tableColumn id="6" xr3:uid="{69AC0570-6189-4723-8A3F-A17D471445C4}" name="Aggregated" dataDxfId="47">
      <calculatedColumnFormula>VLOOKUP(Table10[[#This Row],[Code]],Table8[[#All],[Code]:[Rule]],5,FALSE)</calculatedColumnFormula>
    </tableColumn>
    <tableColumn id="7" xr3:uid="{24268341-96E3-4FF1-9782-FED7FB4E6CE8}" name="Fetch Rule" dataDxfId="46">
      <calculatedColumnFormula>IF(ISERROR(Table10[[#This Row],[Derived]]),Table10[[#This Row],[Aggregated]],Table10[[#This Row],[Derived]])</calculatedColumnFormula>
    </tableColumn>
    <tableColumn id="4" xr3:uid="{22CE73B0-98A0-4AB6-A049-B62D6AC96B05}" name="Rule" dataDxfId="45"/>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44"/>
    <tableColumn id="4" xr3:uid="{47BDADD5-E78E-4A1C-83A3-E08BC15FAE71}" name="Group" dataDxfId="43"/>
    <tableColumn id="3" xr3:uid="{4F7EE427-677E-4799-8469-648C2A8E281D}" name="Rules" dataDxfId="42"/>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F39"/>
  <sheetViews>
    <sheetView workbookViewId="0">
      <pane ySplit="1" topLeftCell="A2" activePane="bottomLeft" state="frozen"/>
      <selection pane="bottomLeft" activeCell="C12" sqref="C12"/>
    </sheetView>
  </sheetViews>
  <sheetFormatPr defaultRowHeight="15" x14ac:dyDescent="0.25"/>
  <cols>
    <col min="1" max="1" width="12.28515625" bestFit="1" customWidth="1"/>
    <col min="2" max="2" width="7.85546875" hidden="1" customWidth="1"/>
    <col min="3" max="3" width="139.28515625" bestFit="1" customWidth="1"/>
    <col min="4" max="4" width="183.5703125" hidden="1" customWidth="1"/>
    <col min="5" max="5" width="196.42578125" hidden="1" customWidth="1"/>
    <col min="6" max="6" width="185.5703125" hidden="1" customWidth="1"/>
  </cols>
  <sheetData>
    <row r="1" spans="1:6" x14ac:dyDescent="0.25">
      <c r="A1" t="s">
        <v>329</v>
      </c>
      <c r="B1" t="s">
        <v>80</v>
      </c>
      <c r="C1" t="s">
        <v>625</v>
      </c>
      <c r="D1" t="s">
        <v>626</v>
      </c>
      <c r="E1" t="s">
        <v>91</v>
      </c>
      <c r="F1" t="s">
        <v>627</v>
      </c>
    </row>
    <row r="2" spans="1:6" x14ac:dyDescent="0.25">
      <c r="A2" s="1" t="s">
        <v>32</v>
      </c>
      <c r="B2" s="1" t="s">
        <v>81</v>
      </c>
      <c r="C2" s="18" t="s">
        <v>0</v>
      </c>
      <c r="D2" t="s">
        <v>0</v>
      </c>
      <c r="E2" t="str">
        <f>"\item ["&amp;Tabela1[[#This Row],[Rule Code]]&amp;"] $"&amp;Tabela1[[#This Row],[Rule - Latex format]]&amp;"$"</f>
        <v>\item [R01] $subClassOf(x,x)$</v>
      </c>
      <c r="F2" t="str">
        <f>"- **"&amp;Tabela1[[#This Row],[Rule Code]]&amp;" :**&amp;ensp; $"&amp;Tabela1[[#This Row],[Rule - Latex format]]&amp;"$"</f>
        <v>- **R01 :**&amp;ensp; $subClassOf(x,x)$</v>
      </c>
    </row>
    <row r="3" spans="1:6" x14ac:dyDescent="0.25">
      <c r="A3" s="1" t="s">
        <v>33</v>
      </c>
      <c r="B3" s="1" t="s">
        <v>81</v>
      </c>
      <c r="C3" s="18" t="s">
        <v>332</v>
      </c>
      <c r="D3" t="s">
        <v>1</v>
      </c>
      <c r="E3" t="str">
        <f>"\item ["&amp;Tabela1[[#This Row],[Rule Code]]&amp;"] $"&amp;Tabela1[[#This Row],[Rule - Latex format]]&amp;"$"</f>
        <v>\item [R02] $subClassOf(x,y) \land subClassOf(y,z) \rightarrow subClassOf(x,z)$</v>
      </c>
      <c r="F3" t="str">
        <f>"- **"&amp;Tabela1[[#This Row],[Rule Code]]&amp;" :**&amp;ensp; $"&amp;Tabela1[[#This Row],[Rule - Latex format]]&amp;"$"</f>
        <v>- **R02 :**&amp;ensp; $subClassOf(x,y) \land subClassOf(y,z) \rightarrow subClassOf(x,z)$</v>
      </c>
    </row>
    <row r="4" spans="1:6" x14ac:dyDescent="0.25">
      <c r="A4" s="1" t="s">
        <v>34</v>
      </c>
      <c r="B4" s="1" t="s">
        <v>81</v>
      </c>
      <c r="C4" s="18" t="s">
        <v>401</v>
      </c>
      <c r="D4" t="s">
        <v>2</v>
      </c>
      <c r="E4" t="str">
        <f>"\item ["&amp;Tabela1[[#This Row],[Rule Code]]&amp;"] $"&amp;Tabela1[[#This Row],[Rule - Latex format]]&amp;"$"</f>
        <v>\item [R03] $EndurantType(x) \leftrightarrow RigidType(x) \oplus NonRigidType(x)$</v>
      </c>
      <c r="F4" t="str">
        <f>"- **"&amp;Tabela1[[#This Row],[Rule Code]]&amp;" :**&amp;ensp; $"&amp;Tabela1[[#This Row],[Rule - Latex format]]&amp;"$"</f>
        <v>- **R03 :**&amp;ensp; $EndurantType(x) \leftrightarrow RigidType(x) \oplus NonRigidType(x)$</v>
      </c>
    </row>
    <row r="5" spans="1:6" x14ac:dyDescent="0.25">
      <c r="A5" s="1" t="s">
        <v>35</v>
      </c>
      <c r="B5" s="1" t="s">
        <v>81</v>
      </c>
      <c r="C5" s="18" t="s">
        <v>402</v>
      </c>
      <c r="D5" t="s">
        <v>3</v>
      </c>
      <c r="E5" t="str">
        <f>"\item ["&amp;Tabela1[[#This Row],[Rule Code]]&amp;"] $"&amp;Tabela1[[#This Row],[Rule - Latex format]]&amp;"$"</f>
        <v>\item [R04] $NonRigidType(x) \leftrightarrow AntiRigidType(x) \oplus SemiRigidType(x)$</v>
      </c>
      <c r="F5" t="str">
        <f>"- **"&amp;Tabela1[[#This Row],[Rule Code]]&amp;" :**&amp;ensp; $"&amp;Tabela1[[#This Row],[Rule - Latex format]]&amp;"$"</f>
        <v>- **R04 :**&amp;ensp; $NonRigidType(x) \leftrightarrow AntiRigidType(x) \oplus SemiRigidType(x)$</v>
      </c>
    </row>
    <row r="6" spans="1:6" x14ac:dyDescent="0.25">
      <c r="A6" s="1" t="s">
        <v>36</v>
      </c>
      <c r="B6" s="1" t="s">
        <v>81</v>
      </c>
      <c r="C6" s="18" t="s">
        <v>403</v>
      </c>
      <c r="D6" t="s">
        <v>4</v>
      </c>
      <c r="E6" t="str">
        <f>"\item ["&amp;Tabela1[[#This Row],[Rule Code]]&amp;"] $"&amp;Tabela1[[#This Row],[Rule - Latex format]]&amp;"$"</f>
        <v>\item [R05] $EndurantType(x) \leftrightarrow Sortal(x) \oplus NonSortal(x)$</v>
      </c>
      <c r="F6" t="str">
        <f>"- **"&amp;Tabela1[[#This Row],[Rule Code]]&amp;" :**&amp;ensp; $"&amp;Tabela1[[#This Row],[Rule - Latex format]]&amp;"$"</f>
        <v>- **R05 :**&amp;ensp; $EndurantType(x) \leftrightarrow Sortal(x) \oplus NonSortal(x)$</v>
      </c>
    </row>
    <row r="7" spans="1:6" x14ac:dyDescent="0.25">
      <c r="A7" s="1" t="s">
        <v>37</v>
      </c>
      <c r="B7" s="1" t="s">
        <v>81</v>
      </c>
      <c r="C7" s="18" t="s">
        <v>404</v>
      </c>
      <c r="D7" t="s">
        <v>5</v>
      </c>
      <c r="E7" t="str">
        <f>"\item ["&amp;Tabela1[[#This Row],[Rule Code]]&amp;"] $"&amp;Tabela1[[#This Row],[Rule - Latex format]]&amp;"$"</f>
        <v>\item [R06] $Kind(x) \rightarrow RigidType(x) \land Sortal(x)$</v>
      </c>
      <c r="F7" t="str">
        <f>"- **"&amp;Tabela1[[#This Row],[Rule Code]]&amp;" :**&amp;ensp; $"&amp;Tabela1[[#This Row],[Rule - Latex format]]&amp;"$"</f>
        <v>- **R06 :**&amp;ensp; $Kind(x) \rightarrow RigidType(x) \land Sortal(x)$</v>
      </c>
    </row>
    <row r="8" spans="1:6" x14ac:dyDescent="0.25">
      <c r="A8" s="1" t="s">
        <v>38</v>
      </c>
      <c r="B8" s="1" t="s">
        <v>81</v>
      </c>
      <c r="C8" s="18" t="s">
        <v>405</v>
      </c>
      <c r="D8" t="s">
        <v>6</v>
      </c>
      <c r="E8" t="str">
        <f>"\item ["&amp;Tabela1[[#This Row],[Rule Code]]&amp;"] $"&amp;Tabela1[[#This Row],[Rule - Latex format]]&amp;"$"</f>
        <v>\item [R07] $SubKind(x) \rightarrow RigidType(x) \land Sortal(x)$</v>
      </c>
      <c r="F8" t="str">
        <f>"- **"&amp;Tabela1[[#This Row],[Rule Code]]&amp;" :**&amp;ensp; $"&amp;Tabela1[[#This Row],[Rule - Latex format]]&amp;"$"</f>
        <v>- **R07 :**&amp;ensp; $SubKind(x) \rightarrow RigidType(x) \land Sortal(x)$</v>
      </c>
    </row>
    <row r="9" spans="1:6" x14ac:dyDescent="0.25">
      <c r="A9" s="1" t="s">
        <v>39</v>
      </c>
      <c r="B9" s="1" t="s">
        <v>81</v>
      </c>
      <c r="C9" s="18" t="s">
        <v>421</v>
      </c>
      <c r="D9" t="s">
        <v>7</v>
      </c>
      <c r="E9" t="str">
        <f>"\item ["&amp;Tabela1[[#This Row],[Rule Code]]&amp;"] $"&amp;Tabela1[[#This Row],[Rule - Latex format]]&amp;"$"</f>
        <v>\item [R08] $\nexists x (Kind(x) \land SubKind(x))$</v>
      </c>
      <c r="F9" t="str">
        <f>"- **"&amp;Tabela1[[#This Row],[Rule Code]]&amp;" :**&amp;ensp; $"&amp;Tabela1[[#This Row],[Rule - Latex format]]&amp;"$"</f>
        <v>- **R08 :**&amp;ensp; $\nexists x (Kind(x) \land SubKind(x))$</v>
      </c>
    </row>
    <row r="10" spans="1:6" x14ac:dyDescent="0.25">
      <c r="A10" s="1" t="s">
        <v>40</v>
      </c>
      <c r="B10" s="1" t="s">
        <v>81</v>
      </c>
      <c r="C10" s="18" t="s">
        <v>406</v>
      </c>
      <c r="D10" t="s">
        <v>8</v>
      </c>
      <c r="E10" t="str">
        <f>"\item ["&amp;Tabela1[[#This Row],[Rule Code]]&amp;"] $"&amp;Tabela1[[#This Row],[Rule - Latex format]]&amp;"$"</f>
        <v>\item [R09] $Role(x) \rightarrow AntiRigidType(x) \land Sortal(x)$</v>
      </c>
      <c r="F10" t="str">
        <f>"- **"&amp;Tabela1[[#This Row],[Rule Code]]&amp;" :**&amp;ensp; $"&amp;Tabela1[[#This Row],[Rule - Latex format]]&amp;"$"</f>
        <v>- **R09 :**&amp;ensp; $Role(x) \rightarrow AntiRigidType(x) \land Sortal(x)$</v>
      </c>
    </row>
    <row r="11" spans="1:6" x14ac:dyDescent="0.25">
      <c r="A11" s="1" t="s">
        <v>41</v>
      </c>
      <c r="B11" s="1" t="s">
        <v>81</v>
      </c>
      <c r="C11" s="18" t="s">
        <v>407</v>
      </c>
      <c r="D11" t="s">
        <v>9</v>
      </c>
      <c r="E11" t="str">
        <f>"\item ["&amp;Tabela1[[#This Row],[Rule Code]]&amp;"] $"&amp;Tabela1[[#This Row],[Rule - Latex format]]&amp;"$"</f>
        <v>\item [R10] $Phase(x) \rightarrow AntiRigidType(x) \land Sortal(x)$</v>
      </c>
      <c r="F11" t="str">
        <f>"- **"&amp;Tabela1[[#This Row],[Rule Code]]&amp;" :**&amp;ensp; $"&amp;Tabela1[[#This Row],[Rule - Latex format]]&amp;"$"</f>
        <v>- **R10 :**&amp;ensp; $Phase(x) \rightarrow AntiRigidType(x) \land Sortal(x)$</v>
      </c>
    </row>
    <row r="12" spans="1:6" x14ac:dyDescent="0.25">
      <c r="A12" s="1" t="s">
        <v>42</v>
      </c>
      <c r="B12" s="1" t="s">
        <v>81</v>
      </c>
      <c r="C12" s="18" t="s">
        <v>422</v>
      </c>
      <c r="D12" t="s">
        <v>10</v>
      </c>
      <c r="E12" t="str">
        <f>"\item ["&amp;Tabela1[[#This Row],[Rule Code]]&amp;"] $"&amp;Tabela1[[#This Row],[Rule - Latex format]]&amp;"$"</f>
        <v>\item [R11] $\nexists x (Phase(x) \land Role(x))$</v>
      </c>
      <c r="F12" t="str">
        <f>"- **"&amp;Tabela1[[#This Row],[Rule Code]]&amp;" :**&amp;ensp; $"&amp;Tabela1[[#This Row],[Rule - Latex format]]&amp;"$"</f>
        <v>- **R11 :**&amp;ensp; $\nexists x (Phase(x) \land Role(x))$</v>
      </c>
    </row>
    <row r="13" spans="1:6" x14ac:dyDescent="0.25">
      <c r="A13" s="1" t="s">
        <v>43</v>
      </c>
      <c r="B13" s="1" t="s">
        <v>81</v>
      </c>
      <c r="C13" s="18" t="s">
        <v>408</v>
      </c>
      <c r="D13" t="s">
        <v>11</v>
      </c>
      <c r="E13" t="str">
        <f>"\item ["&amp;Tabela1[[#This Row],[Rule Code]]&amp;"] $"&amp;Tabela1[[#This Row],[Rule - Latex format]]&amp;"$"</f>
        <v>\item [R12] $Category(x) \rightarrow NonSortal(x) \land RigidType(x)$</v>
      </c>
      <c r="F13" t="str">
        <f>"- **"&amp;Tabela1[[#This Row],[Rule Code]]&amp;" :**&amp;ensp; $"&amp;Tabela1[[#This Row],[Rule - Latex format]]&amp;"$"</f>
        <v>- **R12 :**&amp;ensp; $Category(x) \rightarrow NonSortal(x) \land RigidType(x)$</v>
      </c>
    </row>
    <row r="14" spans="1:6" x14ac:dyDescent="0.25">
      <c r="A14" s="1" t="s">
        <v>44</v>
      </c>
      <c r="B14" s="1" t="s">
        <v>81</v>
      </c>
      <c r="C14" s="18" t="s">
        <v>409</v>
      </c>
      <c r="D14" t="s">
        <v>12</v>
      </c>
      <c r="E14" t="str">
        <f>"\item ["&amp;Tabela1[[#This Row],[Rule Code]]&amp;"] $"&amp;Tabela1[[#This Row],[Rule - Latex format]]&amp;"$"</f>
        <v>\item [R13] $RoleMixin(x) \rightarrow NonSortal(x) \land AntiRigidType(x)$</v>
      </c>
      <c r="F14" t="str">
        <f>"- **"&amp;Tabela1[[#This Row],[Rule Code]]&amp;" :**&amp;ensp; $"&amp;Tabela1[[#This Row],[Rule - Latex format]]&amp;"$"</f>
        <v>- **R13 :**&amp;ensp; $RoleMixin(x) \rightarrow NonSortal(x) \land AntiRigidType(x)$</v>
      </c>
    </row>
    <row r="15" spans="1:6" x14ac:dyDescent="0.25">
      <c r="A15" s="1" t="s">
        <v>45</v>
      </c>
      <c r="B15" s="1" t="s">
        <v>81</v>
      </c>
      <c r="C15" s="18" t="s">
        <v>410</v>
      </c>
      <c r="D15" t="s">
        <v>13</v>
      </c>
      <c r="E15" t="str">
        <f>"\item ["&amp;Tabela1[[#This Row],[Rule Code]]&amp;"] $"&amp;Tabela1[[#This Row],[Rule - Latex format]]&amp;"$"</f>
        <v>\item [R14] $PhaseMixin(x) \rightarrow NonSortal(x) \land AntiRigidType(x)$</v>
      </c>
      <c r="F15" t="str">
        <f>"- **"&amp;Tabela1[[#This Row],[Rule Code]]&amp;" :**&amp;ensp; $"&amp;Tabela1[[#This Row],[Rule - Latex format]]&amp;"$"</f>
        <v>- **R14 :**&amp;ensp; $PhaseMixin(x) \rightarrow NonSortal(x) \land AntiRigidType(x)$</v>
      </c>
    </row>
    <row r="16" spans="1:6" x14ac:dyDescent="0.25">
      <c r="A16" s="1" t="s">
        <v>46</v>
      </c>
      <c r="B16" s="1" t="s">
        <v>81</v>
      </c>
      <c r="C16" s="18" t="s">
        <v>423</v>
      </c>
      <c r="D16" t="s">
        <v>14</v>
      </c>
      <c r="E16" t="str">
        <f>"\item ["&amp;Tabela1[[#This Row],[Rule Code]]&amp;"] $"&amp;Tabela1[[#This Row],[Rule - Latex format]]&amp;"$"</f>
        <v>\item [R15] $\nexists x (PhaseMixin(x) \land RoleMixin(x))$</v>
      </c>
      <c r="F16" t="str">
        <f>"- **"&amp;Tabela1[[#This Row],[Rule Code]]&amp;" :**&amp;ensp; $"&amp;Tabela1[[#This Row],[Rule - Latex format]]&amp;"$"</f>
        <v>- **R15 :**&amp;ensp; $\nexists x (PhaseMixin(x) \land RoleMixin(x))$</v>
      </c>
    </row>
    <row r="17" spans="1:6" x14ac:dyDescent="0.25">
      <c r="A17" s="1" t="s">
        <v>47</v>
      </c>
      <c r="B17" s="1" t="s">
        <v>81</v>
      </c>
      <c r="C17" s="18" t="s">
        <v>411</v>
      </c>
      <c r="D17" t="s">
        <v>15</v>
      </c>
      <c r="E17" t="str">
        <f>"\item ["&amp;Tabela1[[#This Row],[Rule Code]]&amp;"] $"&amp;Tabela1[[#This Row],[Rule - Latex format]]&amp;"$"</f>
        <v>\item [R16] $Mixin(x) \rightarrow NonSortal(x) \land SemiRigidType(x)$</v>
      </c>
      <c r="F17" t="str">
        <f>"- **"&amp;Tabela1[[#This Row],[Rule Code]]&amp;" :**&amp;ensp; $"&amp;Tabela1[[#This Row],[Rule - Latex format]]&amp;"$"</f>
        <v>- **R16 :**&amp;ensp; $Mixin(x) \rightarrow NonSortal(x) \land SemiRigidType(x)$</v>
      </c>
    </row>
    <row r="18" spans="1:6" x14ac:dyDescent="0.25">
      <c r="A18" s="1" t="s">
        <v>48</v>
      </c>
      <c r="B18" s="1" t="s">
        <v>81</v>
      </c>
      <c r="C18" s="18" t="s">
        <v>412</v>
      </c>
      <c r="D18" t="s">
        <v>16</v>
      </c>
      <c r="E18" t="str">
        <f>"\item ["&amp;Tabela1[[#This Row],[Rule Code]]&amp;"] $"&amp;Tabela1[[#This Row],[Rule - Latex format]]&amp;"$"</f>
        <v>\item [R17] $RigidType(x) \rightarrow Category(x) \lor Kind(x) \lor SubKind(x)$</v>
      </c>
      <c r="F18" t="str">
        <f>"- **"&amp;Tabela1[[#This Row],[Rule Code]]&amp;" :**&amp;ensp; $"&amp;Tabela1[[#This Row],[Rule - Latex format]]&amp;"$"</f>
        <v>- **R17 :**&amp;ensp; $RigidType(x) \rightarrow Category(x) \lor Kind(x) \lor SubKind(x)$</v>
      </c>
    </row>
    <row r="19" spans="1:6" x14ac:dyDescent="0.25">
      <c r="A19" s="1" t="s">
        <v>49</v>
      </c>
      <c r="B19" s="1" t="s">
        <v>81</v>
      </c>
      <c r="C19" s="18" t="s">
        <v>413</v>
      </c>
      <c r="D19" t="s">
        <v>17</v>
      </c>
      <c r="E19" t="str">
        <f>"\item ["&amp;Tabela1[[#This Row],[Rule Code]]&amp;"] $"&amp;Tabela1[[#This Row],[Rule - Latex format]]&amp;"$"</f>
        <v>\item [R18] $AntiRigidType(x) \rightarrow Role(x) \lor Phase(x) \lor RoleMixin(x) \lor PhaseMixin(x)$</v>
      </c>
      <c r="F19" t="str">
        <f>"- **"&amp;Tabela1[[#This Row],[Rule Code]]&amp;" :**&amp;ensp; $"&amp;Tabela1[[#This Row],[Rule - Latex format]]&amp;"$"</f>
        <v>- **R18 :**&amp;ensp; $AntiRigidType(x) \rightarrow Role(x) \lor Phase(x) \lor RoleMixin(x) \lor PhaseMixin(x)$</v>
      </c>
    </row>
    <row r="20" spans="1:6" x14ac:dyDescent="0.25">
      <c r="A20" s="1" t="s">
        <v>50</v>
      </c>
      <c r="B20" s="1" t="s">
        <v>81</v>
      </c>
      <c r="C20" s="18" t="s">
        <v>414</v>
      </c>
      <c r="D20" t="s">
        <v>18</v>
      </c>
      <c r="E20" t="str">
        <f>"\item ["&amp;Tabela1[[#This Row],[Rule Code]]&amp;"] $"&amp;Tabela1[[#This Row],[Rule - Latex format]]&amp;"$"</f>
        <v>\item [R19] $SemiRigidType(x) \rightarrow Mixin(x)$</v>
      </c>
      <c r="F20" t="str">
        <f>"- **"&amp;Tabela1[[#This Row],[Rule Code]]&amp;" :**&amp;ensp; $"&amp;Tabela1[[#This Row],[Rule - Latex format]]&amp;"$"</f>
        <v>- **R19 :**&amp;ensp; $SemiRigidType(x) \rightarrow Mixin(x)$</v>
      </c>
    </row>
    <row r="21" spans="1:6" x14ac:dyDescent="0.25">
      <c r="A21" s="1" t="s">
        <v>51</v>
      </c>
      <c r="B21" s="1" t="s">
        <v>81</v>
      </c>
      <c r="C21" s="18" t="s">
        <v>415</v>
      </c>
      <c r="D21" t="s">
        <v>19</v>
      </c>
      <c r="E21" t="str">
        <f>"\item ["&amp;Tabela1[[#This Row],[Rule Code]]&amp;"] $"&amp;Tabela1[[#This Row],[Rule - Latex format]]&amp;"$"</f>
        <v>\item [R20] $Sortal(x) \rightarrow Kind(x) \lor Phase(x) \lor Role(x) \lor SubKind(x)$</v>
      </c>
      <c r="F21" t="str">
        <f>"- **"&amp;Tabela1[[#This Row],[Rule Code]]&amp;" :**&amp;ensp; $"&amp;Tabela1[[#This Row],[Rule - Latex format]]&amp;"$"</f>
        <v>- **R20 :**&amp;ensp; $Sortal(x) \rightarrow Kind(x) \lor Phase(x) \lor Role(x) \lor SubKind(x)$</v>
      </c>
    </row>
    <row r="22" spans="1:6" x14ac:dyDescent="0.25">
      <c r="A22" s="1" t="s">
        <v>52</v>
      </c>
      <c r="B22" s="1" t="s">
        <v>81</v>
      </c>
      <c r="C22" s="18" t="s">
        <v>416</v>
      </c>
      <c r="D22" t="s">
        <v>20</v>
      </c>
      <c r="E22" t="str">
        <f>"\item ["&amp;Tabela1[[#This Row],[Rule Code]]&amp;"] $"&amp;Tabela1[[#This Row],[Rule - Latex format]]&amp;"$"</f>
        <v>\item [R21] $NonSortal(x) \rightarrow Category(x) \lor PhaseMixin(x) \lor RoleMixin(x) \lor Mixin(x)$</v>
      </c>
      <c r="F22" t="str">
        <f>"- **"&amp;Tabela1[[#This Row],[Rule Code]]&amp;" :**&amp;ensp; $"&amp;Tabela1[[#This Row],[Rule - Latex format]]&amp;"$"</f>
        <v>- **R21 :**&amp;ensp; $NonSortal(x) \rightarrow Category(x) \lor PhaseMixin(x) \lor RoleMixin(x) \lor Mixin(x)$</v>
      </c>
    </row>
    <row r="23" spans="1:6" x14ac:dyDescent="0.25">
      <c r="A23" s="1" t="s">
        <v>53</v>
      </c>
      <c r="B23" s="1" t="s">
        <v>81</v>
      </c>
      <c r="C23" s="18" t="s">
        <v>357</v>
      </c>
      <c r="D23" t="s">
        <v>21</v>
      </c>
      <c r="E23" t="str">
        <f>"\item ["&amp;Tabela1[[#This Row],[Rule Code]]&amp;"] $"&amp;Tabela1[[#This Row],[Rule - Latex format]]&amp;"$"</f>
        <v>\item [R22] $RigidType(x) \land subClassOf(x,y) \rightarrow \neg AntiRigidType(y)$</v>
      </c>
      <c r="F23" t="str">
        <f>"- **"&amp;Tabela1[[#This Row],[Rule Code]]&amp;" :**&amp;ensp; $"&amp;Tabela1[[#This Row],[Rule - Latex format]]&amp;"$"</f>
        <v>- **R22 :**&amp;ensp; $RigidType(x) \land subClassOf(x,y) \rightarrow \neg AntiRigidType(y)$</v>
      </c>
    </row>
    <row r="24" spans="1:6" x14ac:dyDescent="0.25">
      <c r="A24" s="1" t="s">
        <v>54</v>
      </c>
      <c r="B24" s="1" t="s">
        <v>81</v>
      </c>
      <c r="C24" s="18" t="s">
        <v>358</v>
      </c>
      <c r="D24" t="s">
        <v>22</v>
      </c>
      <c r="E24" t="str">
        <f>"\item ["&amp;Tabela1[[#This Row],[Rule Code]]&amp;"] $"&amp;Tabela1[[#This Row],[Rule - Latex format]]&amp;"$"</f>
        <v>\item [R23] $SemiRigidType(x) \land subClassOf(x,y) \rightarrow \neg AntiRigidType(y)$</v>
      </c>
      <c r="F24" t="str">
        <f>"- **"&amp;Tabela1[[#This Row],[Rule Code]]&amp;" :**&amp;ensp; $"&amp;Tabela1[[#This Row],[Rule - Latex format]]&amp;"$"</f>
        <v>- **R23 :**&amp;ensp; $SemiRigidType(x) \land subClassOf(x,y) \rightarrow \neg AntiRigidType(y)$</v>
      </c>
    </row>
    <row r="25" spans="1:6" x14ac:dyDescent="0.25">
      <c r="A25" s="1" t="s">
        <v>55</v>
      </c>
      <c r="B25" s="1" t="s">
        <v>81</v>
      </c>
      <c r="C25" s="18" t="s">
        <v>365</v>
      </c>
      <c r="D25" t="s">
        <v>127</v>
      </c>
      <c r="E25" t="str">
        <f>"\item ["&amp;Tabela1[[#This Row],[Rule Code]]&amp;"] $"&amp;Tabela1[[#This Row],[Rule - Latex format]]&amp;"$"</f>
        <v>\item [R24] $AntiRigidType(x) \land Sortal(x) \land Category(y) \land subClassOf(x,y) \rightarrow \exists z (RigidType(z) \land Sortal(z) \land subClassOf(x,z) \land subClassOf(z,y))$</v>
      </c>
      <c r="F25" t="str">
        <f>"- **"&amp;Tabela1[[#This Row],[Rule Code]]&amp;" :**&amp;ensp; $"&amp;Tabela1[[#This Row],[Rule - Latex format]]&amp;"$"</f>
        <v>- **R24 :**&amp;ensp; $AntiRigidType(x) \land Sortal(x) \land Category(y) \land subClassOf(x,y) \rightarrow \exists z (RigidType(z) \land Sortal(z) \land subClassOf(x,z) \land subClassOf(z,y))$</v>
      </c>
    </row>
    <row r="26" spans="1:6" x14ac:dyDescent="0.25">
      <c r="A26" s="1" t="s">
        <v>56</v>
      </c>
      <c r="B26" s="1" t="s">
        <v>81</v>
      </c>
      <c r="C26" s="18" t="s">
        <v>417</v>
      </c>
      <c r="D26" t="s">
        <v>23</v>
      </c>
      <c r="E26" t="str">
        <f>"\item ["&amp;Tabela1[[#This Row],[Rule Code]]&amp;"] $"&amp;Tabela1[[#This Row],[Rule - Latex format]]&amp;"$"</f>
        <v>\item [R25] $Mixin(x) \rightarrow \exists y,z (subClassOf(y,x) \land RigidType(y) \land subClassOf(z,x) \land AntiRigidType(z))$</v>
      </c>
      <c r="F26" t="str">
        <f>"- **"&amp;Tabela1[[#This Row],[Rule Code]]&amp;" :**&amp;ensp; $"&amp;Tabela1[[#This Row],[Rule - Latex format]]&amp;"$"</f>
        <v>- **R25 :**&amp;ensp; $Mixin(x) \rightarrow \exists y,z (subClassOf(y,x) \land RigidType(y) \land subClassOf(z,x) \land AntiRigidType(z))$</v>
      </c>
    </row>
    <row r="27" spans="1:6" x14ac:dyDescent="0.25">
      <c r="A27" s="1" t="s">
        <v>57</v>
      </c>
      <c r="B27" s="1" t="s">
        <v>81</v>
      </c>
      <c r="C27" s="18" t="s">
        <v>359</v>
      </c>
      <c r="D27" t="s">
        <v>24</v>
      </c>
      <c r="E27" t="str">
        <f>"\item ["&amp;Tabela1[[#This Row],[Rule Code]]&amp;"] $"&amp;Tabela1[[#This Row],[Rule - Latex format]]&amp;"$"</f>
        <v>\item [R26] $x \neq y \land Kind(x) \land subClassOf(x,y) \rightarrow NonSortal(y)$</v>
      </c>
      <c r="F27" t="str">
        <f>"- **"&amp;Tabela1[[#This Row],[Rule Code]]&amp;" :**&amp;ensp; $"&amp;Tabela1[[#This Row],[Rule - Latex format]]&amp;"$"</f>
        <v>- **R26 :**&amp;ensp; $x \neq y \land Kind(x) \land subClassOf(x,y) \rightarrow NonSortal(y)$</v>
      </c>
    </row>
    <row r="28" spans="1:6" x14ac:dyDescent="0.25">
      <c r="A28" s="1" t="s">
        <v>58</v>
      </c>
      <c r="B28" s="1" t="s">
        <v>81</v>
      </c>
      <c r="C28" s="18" t="s">
        <v>360</v>
      </c>
      <c r="D28" t="s">
        <v>25</v>
      </c>
      <c r="E28" t="str">
        <f>"\item ["&amp;Tabela1[[#This Row],[Rule Code]]&amp;"] $"&amp;Tabela1[[#This Row],[Rule - Latex format]]&amp;"$"</f>
        <v>\item [R27] $NonSortal(x) \land subClassOf(x,y) \rightarrow NonSortal(y)$</v>
      </c>
      <c r="F28" t="str">
        <f>"- **"&amp;Tabela1[[#This Row],[Rule Code]]&amp;" :**&amp;ensp; $"&amp;Tabela1[[#This Row],[Rule - Latex format]]&amp;"$"</f>
        <v>- **R27 :**&amp;ensp; $NonSortal(x) \land subClassOf(x,y) \rightarrow NonSortal(y)$</v>
      </c>
    </row>
    <row r="29" spans="1:6" x14ac:dyDescent="0.25">
      <c r="A29" s="1" t="s">
        <v>59</v>
      </c>
      <c r="B29" s="1" t="s">
        <v>81</v>
      </c>
      <c r="C29" s="18" t="s">
        <v>373</v>
      </c>
      <c r="D29" t="s">
        <v>26</v>
      </c>
      <c r="E29" t="str">
        <f>"\item ["&amp;Tabela1[[#This Row],[Rule Code]]&amp;"] $"&amp;Tabela1[[#This Row],[Rule - Latex format]]&amp;"$"</f>
        <v>\item [R28] $Sortal(x) \rightarrow \exists! y (subClassOf (x,y) \land Kind(y))$</v>
      </c>
      <c r="F29" t="str">
        <f>"- **"&amp;Tabela1[[#This Row],[Rule Code]]&amp;" :**&amp;ensp; $"&amp;Tabela1[[#This Row],[Rule - Latex format]]&amp;"$"</f>
        <v>- **R28 :**&amp;ensp; $Sortal(x) \rightarrow \exists! y (subClassOf (x,y) \land Kind(y))$</v>
      </c>
    </row>
    <row r="30" spans="1:6" x14ac:dyDescent="0.25">
      <c r="A30" s="1" t="s">
        <v>60</v>
      </c>
      <c r="B30" s="1" t="s">
        <v>81</v>
      </c>
      <c r="C30" s="18" t="s">
        <v>418</v>
      </c>
      <c r="D30" t="s">
        <v>27</v>
      </c>
      <c r="E30" t="str">
        <f>"\item ["&amp;Tabela1[[#This Row],[Rule Code]]&amp;"] $"&amp;Tabela1[[#This Row],[Rule - Latex format]]&amp;"$"</f>
        <v>\item [R29] $shareKind(x,y) \leftrightarrow \exists! z (Kind(z) \land subClassOf(x,z) \land subClassOf(y,z))$</v>
      </c>
      <c r="F30" t="str">
        <f>"- **"&amp;Tabela1[[#This Row],[Rule Code]]&amp;" :**&amp;ensp; $"&amp;Tabela1[[#This Row],[Rule - Latex format]]&amp;"$"</f>
        <v>- **R29 :**&amp;ensp; $shareKind(x,y) \leftrightarrow \exists! z (Kind(z) \land subClassOf(x,z) \land subClassOf(y,z))$</v>
      </c>
    </row>
    <row r="31" spans="1:6" x14ac:dyDescent="0.25">
      <c r="A31" s="1" t="s">
        <v>61</v>
      </c>
      <c r="B31" s="1" t="s">
        <v>81</v>
      </c>
      <c r="C31" s="18" t="s">
        <v>419</v>
      </c>
      <c r="D31" t="s">
        <v>74</v>
      </c>
      <c r="E31" t="str">
        <f>"\item ["&amp;Tabela1[[#This Row],[Rule Code]]&amp;"] $"&amp;Tabela1[[#This Row],[Rule - Latex format]]&amp;"$"</f>
        <v>\item [R30] $shareSuperClass(x,y) \leftrightarrow \exists z (subClassOf(x,z) \land subClassOf(y,z))$</v>
      </c>
      <c r="F31" t="str">
        <f>"- **"&amp;Tabela1[[#This Row],[Rule Code]]&amp;" :**&amp;ensp; $"&amp;Tabela1[[#This Row],[Rule - Latex format]]&amp;"$"</f>
        <v>- **R30 :**&amp;ensp; $shareSuperClass(x,y) \leftrightarrow \exists z (subClassOf(x,z) \land subClassOf(y,z))$</v>
      </c>
    </row>
    <row r="32" spans="1:6" hidden="1" x14ac:dyDescent="0.25">
      <c r="A32" s="10" t="s">
        <v>424</v>
      </c>
      <c r="B32" s="4" t="s">
        <v>270</v>
      </c>
      <c r="C32" s="18" t="s">
        <v>425</v>
      </c>
      <c r="D32" t="s">
        <v>426</v>
      </c>
      <c r="E32" t="str">
        <f>"\item ["&amp;Tabela1[[#This Row],[Rule Code]]&amp;"] $"&amp;Tabela1[[#This Row],[Rule - Latex format]]&amp;"$"</f>
        <v>\item [R38] $Phase(x) \land Phase(y) \land x \neq y \land subClassOf(y,x) \rightarrow \exists z (Phase(z) \land z \neq x \land z \neq y \land subClassOf(z,x) \land \neg subClassOf(z,y) \land \neg subClassOf(y,z))$</v>
      </c>
      <c r="F32" t="str">
        <f>"- **"&amp;Tabela1[[#This Row],[Rule Code]]&amp;" :**&amp;ensp; $"&amp;Tabela1[[#This Row],[Rule - Latex format]]&amp;"$"</f>
        <v>- **R38 :**&amp;ensp; $Phase(x) \land Phase(y) \land x \neq y \land subClassOf(y,x) \rightarrow \exists z (Phase(z) \land z \neq x \land z \neq y \land subClassOf(z,x) \land \neg subClassOf(z,y) \land \neg subClassOf(y,z))$</v>
      </c>
    </row>
    <row r="33" spans="1:6" x14ac:dyDescent="0.25">
      <c r="A33" s="1" t="s">
        <v>62</v>
      </c>
      <c r="B33" s="1" t="s">
        <v>81</v>
      </c>
      <c r="C33" s="18" t="s">
        <v>420</v>
      </c>
      <c r="D33" t="s">
        <v>75</v>
      </c>
      <c r="E33" t="str">
        <f>"\item ["&amp;Tabela1[[#This Row],[Rule Code]]&amp;"] $"&amp;Tabela1[[#This Row],[Rule - Latex format]]&amp;"$"</f>
        <v>\item [R31] $NonSortal(x) \rightarrow \exists y, z ( y \neq z \land Sortal(y) \land Sortal(z) \land \neg shareKind(y,z) \land (subClassOf(y,x) \lor shareSuperClass(x,y)) \land (subClassOf(z,x) \lor shareSuperClass(x,z)) )$</v>
      </c>
      <c r="F33" t="str">
        <f>"- **"&amp;Tabela1[[#This Row],[Rule Code]]&amp;" :**&amp;ensp; $"&amp;Tabela1[[#This Row],[Rule - Latex format]]&amp;"$"</f>
        <v>- **R31 :**&amp;ensp; $NonSortal(x) \rightarrow \exists y, z ( y \neq z \land Sortal(y) \land Sortal(z) \land \neg shareKind(y,z) \land (subClassOf(y,x) \lor shareSuperClass(x,y)) \land (subClassOf(z,x) \lor shareSuperClass(x,z)) )$</v>
      </c>
    </row>
    <row r="34" spans="1:6" x14ac:dyDescent="0.25">
      <c r="A34" s="1" t="s">
        <v>63</v>
      </c>
      <c r="B34" s="1" t="s">
        <v>81</v>
      </c>
      <c r="C34" s="18" t="s">
        <v>361</v>
      </c>
      <c r="D34" t="s">
        <v>28</v>
      </c>
      <c r="E34" t="str">
        <f>"\item ["&amp;Tabela1[[#This Row],[Rule Code]]&amp;"] $"&amp;Tabela1[[#This Row],[Rule - Latex format]]&amp;"$"</f>
        <v>\item [R32] $Phase(x) \land subClassOf(x,y) \rightarrow \neg Role(y) \land \neg RoleMixin(y)$</v>
      </c>
      <c r="F34" t="str">
        <f>"- **"&amp;Tabela1[[#This Row],[Rule Code]]&amp;" :**&amp;ensp; $"&amp;Tabela1[[#This Row],[Rule - Latex format]]&amp;"$"</f>
        <v>- **R32 :**&amp;ensp; $Phase(x) \land subClassOf(x,y) \rightarrow \neg Role(y) \land \neg RoleMixin(y)$</v>
      </c>
    </row>
    <row r="35" spans="1:6" x14ac:dyDescent="0.25">
      <c r="A35" s="1" t="s">
        <v>64</v>
      </c>
      <c r="B35" s="1" t="s">
        <v>81</v>
      </c>
      <c r="C35" s="18" t="s">
        <v>362</v>
      </c>
      <c r="D35" t="s">
        <v>29</v>
      </c>
      <c r="E35" t="str">
        <f>"\item ["&amp;Tabela1[[#This Row],[Rule Code]]&amp;"] $"&amp;Tabela1[[#This Row],[Rule - Latex format]]&amp;"$"</f>
        <v>\item [R33] $PhaseMixin(x) \land subClassOf(x,y) \rightarrow \neg RoleMixin(y)$</v>
      </c>
      <c r="F35" t="str">
        <f>"- **"&amp;Tabela1[[#This Row],[Rule Code]]&amp;" :**&amp;ensp; $"&amp;Tabela1[[#This Row],[Rule - Latex format]]&amp;"$"</f>
        <v>- **R33 :**&amp;ensp; $PhaseMixin(x) \land subClassOf(x,y) \rightarrow \neg RoleMixin(y)$</v>
      </c>
    </row>
    <row r="36" spans="1:6" x14ac:dyDescent="0.25">
      <c r="A36" s="1" t="s">
        <v>65</v>
      </c>
      <c r="B36" s="1" t="s">
        <v>81</v>
      </c>
      <c r="C36" s="18" t="s">
        <v>383</v>
      </c>
      <c r="D36" t="s">
        <v>126</v>
      </c>
      <c r="E36" t="str">
        <f>"\item ["&amp;Tabela1[[#This Row],[Rule Code]]&amp;"] $"&amp;Tabela1[[#This Row],[Rule - Latex format]]&amp;"$"</f>
        <v>\item [R34] $Role(x) \land PhaseMixin(y) \land subClassOf(x,y) \rightarrow \exists z (Phase(z) \land subClassOf(x,z) \land subClassOf(z,y))$</v>
      </c>
      <c r="F36" t="str">
        <f>"- **"&amp;Tabela1[[#This Row],[Rule Code]]&amp;" :**&amp;ensp; $"&amp;Tabela1[[#This Row],[Rule - Latex format]]&amp;"$"</f>
        <v>- **R34 :**&amp;ensp; $Role(x) \land PhaseMixin(y) \land subClassOf(x,y) \rightarrow \exists z (Phase(z) \land subClassOf(x,z) \land subClassOf(z,y))$</v>
      </c>
    </row>
    <row r="37" spans="1:6" x14ac:dyDescent="0.25">
      <c r="A37" s="1" t="s">
        <v>66</v>
      </c>
      <c r="B37" s="1" t="s">
        <v>81</v>
      </c>
      <c r="C37" s="18" t="s">
        <v>370</v>
      </c>
      <c r="D37" t="s">
        <v>128</v>
      </c>
      <c r="E37" t="str">
        <f>"\item ["&amp;Tabela1[[#This Row],[Rule Code]]&amp;"] $"&amp;Tabela1[[#This Row],[Rule - Latex format]]&amp;"$"</f>
        <v>\item [R35] $Phase(x) \rightarrow \exists y (Phase (y) \land shareKind(x,y) \land \neg isSubClassOf(x,y) \land \neg isSubClassOf(y,x))$</v>
      </c>
      <c r="F37" t="str">
        <f>"- **"&amp;Tabela1[[#This Row],[Rule Code]]&amp;" :**&amp;ensp; $"&amp;Tabela1[[#This Row],[Rule - Latex format]]&amp;"$"</f>
        <v>- **R35 :**&amp;ensp; $Phase(x) \rightarrow \exists y (Phase (y) \land shareKind(x,y) \land \neg isSubClassOf(x,y) \land \neg isSubClassOf(y,x))$</v>
      </c>
    </row>
    <row r="38" spans="1:6" x14ac:dyDescent="0.25">
      <c r="A38" s="16" t="s">
        <v>67</v>
      </c>
      <c r="B38" s="1" t="s">
        <v>81</v>
      </c>
      <c r="C38" s="18" t="s">
        <v>371</v>
      </c>
      <c r="D38" t="s">
        <v>30</v>
      </c>
      <c r="E38" t="str">
        <f>"\item ["&amp;Tabela1[[#This Row],[Rule Code]]&amp;"] $"&amp;Tabela1[[#This Row],[Rule - Latex format]]&amp;"$"</f>
        <v>\item [R36] $PhaseMixin(x) \rightarrow \exists y (Category (y) \land isSubClassOf(x,y))$</v>
      </c>
      <c r="F38" t="str">
        <f>"- **"&amp;Tabela1[[#This Row],[Rule Code]]&amp;" :**&amp;ensp; $"&amp;Tabela1[[#This Row],[Rule - Latex format]]&amp;"$"</f>
        <v>- **R36 :**&amp;ensp; $PhaseMixin(x) \rightarrow \exists y (Category (y) \land isSubClassOf(x,y))$</v>
      </c>
    </row>
    <row r="39" spans="1:6" x14ac:dyDescent="0.25">
      <c r="A39" s="16" t="s">
        <v>68</v>
      </c>
      <c r="B39" s="1" t="s">
        <v>81</v>
      </c>
      <c r="C39" s="18" t="s">
        <v>372</v>
      </c>
      <c r="D39" t="s">
        <v>129</v>
      </c>
      <c r="E39" t="str">
        <f>"\item ["&amp;Tabela1[[#This Row],[Rule Code]]&amp;"] $"&amp;Tabela1[[#This Row],[Rule - Latex format]]&amp;"$"</f>
        <v>\item [R37] $PhaseMixin(x) \land Category(y) \land subClassOf(x,y) \rightarrow \exists z (PhaseMixin(z) \land \neg isSubClassOf(x,z) \land \neg isSubClassOf(z,x) \land isSubClassOf(z,y))$</v>
      </c>
      <c r="F39" t="str">
        <f>"- **"&amp;Tabela1[[#This Row],[Rule Code]]&amp;" :**&amp;ensp; $"&amp;Tabela1[[#This Row],[Rule - Latex format]]&amp;"$"</f>
        <v>- **R37 :**&amp;ensp; $PhaseMixin(x) \land Category(y) \land subClassOf(x,y) \rightarrow \exists z (PhaseMixin(z) \land \neg isSubClassOf(x,z) \land \neg isSubClassOf(z,x) \land isSubClassOf(z,y))$</v>
      </c>
    </row>
  </sheetData>
  <conditionalFormatting sqref="B2:B39">
    <cfRule type="cellIs" dxfId="31"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M75"/>
  <sheetViews>
    <sheetView zoomScaleNormal="100" workbookViewId="0">
      <pane ySplit="1" topLeftCell="A5" activePane="bottomLeft" state="frozen"/>
      <selection pane="bottomLeft" activeCell="F14" sqref="F14"/>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hidden="1" customWidth="1"/>
    <col min="8" max="8" width="218.42578125" hidden="1" customWidth="1"/>
    <col min="9" max="9" width="231" hidden="1" customWidth="1"/>
    <col min="11" max="11" width="14.28515625" bestFit="1" customWidth="1"/>
    <col min="13" max="13" width="75" bestFit="1" customWidth="1"/>
  </cols>
  <sheetData>
    <row r="1" spans="1:13" x14ac:dyDescent="0.25">
      <c r="A1" t="s">
        <v>355</v>
      </c>
      <c r="B1" t="s">
        <v>73</v>
      </c>
      <c r="C1" t="s">
        <v>469</v>
      </c>
      <c r="D1" t="s">
        <v>470</v>
      </c>
      <c r="E1" t="s">
        <v>329</v>
      </c>
      <c r="F1" t="s">
        <v>625</v>
      </c>
      <c r="G1" t="s">
        <v>626</v>
      </c>
      <c r="H1" t="s">
        <v>628</v>
      </c>
      <c r="I1" t="s">
        <v>627</v>
      </c>
      <c r="K1" t="s">
        <v>73</v>
      </c>
      <c r="L1" t="s">
        <v>463</v>
      </c>
      <c r="M1" t="s">
        <v>528</v>
      </c>
    </row>
    <row r="2" spans="1:13" x14ac:dyDescent="0.25">
      <c r="A2" s="30" t="s">
        <v>364</v>
      </c>
      <c r="B2" t="s">
        <v>356</v>
      </c>
      <c r="C2" t="str">
        <f>VLOOKUP(Table7[[#This Row],[Group]],Table12[#All],2,FALSE)</f>
        <v>A</v>
      </c>
      <c r="D2" s="18" t="s">
        <v>471</v>
      </c>
      <c r="E2" s="1" t="str">
        <f>"R"&amp;Table7[[#This Row],[Group Initial]]&amp;Table7[[#This Row],[Group Rule Number]]</f>
        <v>RA01</v>
      </c>
      <c r="F2" t="s">
        <v>363</v>
      </c>
      <c r="G2" t="s">
        <v>317</v>
      </c>
      <c r="H2" t="str">
        <f>"\item ["&amp;Table7[[#This Row],[Rule Code]]&amp;"] $"&amp;Table7[[#This Row],[Rule - Latex format]]&amp;"$"</f>
        <v>\item [RA01] $Sortal(x) \land subClassOf(y,x) \rightarrow Sortal(y)$</v>
      </c>
      <c r="I2" t="str">
        <f>"- **"&amp;Table7[[#This Row],[Rule Code]]&amp;" :**&amp;ensp; $"&amp;Table7[Rule - Latex format]&amp;"$"</f>
        <v>- **RA01 :**&amp;ensp; $Sortal(x) \land subClassOf(y,x) \rightarrow Sortal(y)$</v>
      </c>
      <c r="K2" s="1" t="s">
        <v>122</v>
      </c>
      <c r="L2" s="1" t="s">
        <v>468</v>
      </c>
      <c r="M2" t="s">
        <v>629</v>
      </c>
    </row>
    <row r="3" spans="1:13" x14ac:dyDescent="0.25">
      <c r="A3" s="1" t="s">
        <v>53</v>
      </c>
      <c r="B3" t="s">
        <v>356</v>
      </c>
      <c r="C3" t="str">
        <f>VLOOKUP(Table7[[#This Row],[Group]],Table12[#All],2,FALSE)</f>
        <v>A</v>
      </c>
      <c r="D3" s="18" t="s">
        <v>472</v>
      </c>
      <c r="E3" s="1" t="str">
        <f>"R"&amp;Table7[[#This Row],[Group Initial]]&amp;Table7[[#This Row],[Group Rule Number]]</f>
        <v>RA02</v>
      </c>
      <c r="F3" t="s">
        <v>357</v>
      </c>
      <c r="G3" t="s">
        <v>21</v>
      </c>
      <c r="H3" t="str">
        <f>"\item ["&amp;Table7[[#This Row],[Rule Code]]&amp;"] $"&amp;Table7[[#This Row],[Rule - Latex format]]&amp;"$"</f>
        <v>\item [RA02] $RigidType(x) \land subClassOf(x,y) \rightarrow \neg AntiRigidType(y)$</v>
      </c>
      <c r="I3" t="str">
        <f>"- **"&amp;Table7[[#This Row],[Rule Code]]&amp;" :**&amp;ensp; $"&amp;Table7[Rule - Latex format]&amp;"$"</f>
        <v>- **RA02 :**&amp;ensp; $RigidType(x) \land subClassOf(x,y) \rightarrow \neg AntiRigidType(y)$</v>
      </c>
      <c r="K3" s="1" t="s">
        <v>70</v>
      </c>
      <c r="L3" s="1" t="s">
        <v>465</v>
      </c>
      <c r="M3" t="s">
        <v>630</v>
      </c>
    </row>
    <row r="4" spans="1:13" x14ac:dyDescent="0.25">
      <c r="A4" s="1" t="s">
        <v>54</v>
      </c>
      <c r="B4" t="s">
        <v>356</v>
      </c>
      <c r="C4" t="str">
        <f>VLOOKUP(Table7[[#This Row],[Group]],Table12[#All],2,FALSE)</f>
        <v>A</v>
      </c>
      <c r="D4" s="18" t="s">
        <v>473</v>
      </c>
      <c r="E4" s="1" t="str">
        <f>"R"&amp;Table7[[#This Row],[Group Initial]]&amp;Table7[[#This Row],[Group Rule Number]]</f>
        <v>RA03</v>
      </c>
      <c r="F4" t="s">
        <v>358</v>
      </c>
      <c r="G4" t="s">
        <v>22</v>
      </c>
      <c r="H4" t="str">
        <f>"\item ["&amp;Table7[[#This Row],[Rule Code]]&amp;"] $"&amp;Table7[[#This Row],[Rule - Latex format]]&amp;"$"</f>
        <v>\item [RA03] $SemiRigidType(x) \land subClassOf(x,y) \rightarrow \neg AntiRigidType(y)$</v>
      </c>
      <c r="I4" t="str">
        <f>"- **"&amp;Table7[[#This Row],[Rule Code]]&amp;" :**&amp;ensp; $"&amp;Table7[Rule - Latex format]&amp;"$"</f>
        <v>- **RA03 :**&amp;ensp; $SemiRigidType(x) \land subClassOf(x,y) \rightarrow \neg AntiRigidType(y)$</v>
      </c>
      <c r="K4" s="1" t="s">
        <v>226</v>
      </c>
      <c r="L4" s="1" t="s">
        <v>462</v>
      </c>
      <c r="M4" t="s">
        <v>631</v>
      </c>
    </row>
    <row r="5" spans="1:13" x14ac:dyDescent="0.25">
      <c r="A5" s="1" t="s">
        <v>57</v>
      </c>
      <c r="B5" t="s">
        <v>356</v>
      </c>
      <c r="C5" t="str">
        <f>VLOOKUP(Table7[[#This Row],[Group]],Table12[#All],2,FALSE)</f>
        <v>A</v>
      </c>
      <c r="D5" s="18" t="s">
        <v>474</v>
      </c>
      <c r="E5" s="1" t="str">
        <f>"R"&amp;Table7[[#This Row],[Group Initial]]&amp;Table7[[#This Row],[Group Rule Number]]</f>
        <v>RA04</v>
      </c>
      <c r="F5" t="s">
        <v>359</v>
      </c>
      <c r="G5" t="s">
        <v>24</v>
      </c>
      <c r="H5" t="str">
        <f>"\item ["&amp;Table7[[#This Row],[Rule Code]]&amp;"] $"&amp;Table7[[#This Row],[Rule - Latex format]]&amp;"$"</f>
        <v>\item [RA04] $x \neq y \land Kind(x) \land subClassOf(x,y) \rightarrow NonSortal(y)$</v>
      </c>
      <c r="I5" t="str">
        <f>"- **"&amp;Table7[[#This Row],[Rule Code]]&amp;" :**&amp;ensp; $"&amp;Table7[Rule - Latex format]&amp;"$"</f>
        <v>- **RA04 :**&amp;ensp; $x \neq y \land Kind(x) \land subClassOf(x,y) \rightarrow NonSortal(y)$</v>
      </c>
      <c r="K5" s="1" t="s">
        <v>493</v>
      </c>
      <c r="L5" s="1" t="s">
        <v>494</v>
      </c>
      <c r="M5" t="s">
        <v>632</v>
      </c>
    </row>
    <row r="6" spans="1:13" x14ac:dyDescent="0.25">
      <c r="A6" s="1" t="s">
        <v>58</v>
      </c>
      <c r="B6" t="s">
        <v>356</v>
      </c>
      <c r="C6" t="str">
        <f>VLOOKUP(Table7[[#This Row],[Group]],Table12[#All],2,FALSE)</f>
        <v>A</v>
      </c>
      <c r="D6" s="18" t="s">
        <v>475</v>
      </c>
      <c r="E6" s="1" t="str">
        <f>"R"&amp;Table7[[#This Row],[Group Initial]]&amp;Table7[[#This Row],[Group Rule Number]]</f>
        <v>RA05</v>
      </c>
      <c r="F6" t="s">
        <v>360</v>
      </c>
      <c r="G6" t="s">
        <v>25</v>
      </c>
      <c r="H6" t="str">
        <f>"\item ["&amp;Table7[[#This Row],[Rule Code]]&amp;"] $"&amp;Table7[[#This Row],[Rule - Latex format]]&amp;"$"</f>
        <v>\item [RA05] $NonSortal(x) \land subClassOf(x,y) \rightarrow NonSortal(y)$</v>
      </c>
      <c r="I6" t="str">
        <f>"- **"&amp;Table7[[#This Row],[Rule Code]]&amp;" :**&amp;ensp; $"&amp;Table7[Rule - Latex format]&amp;"$"</f>
        <v>- **RA05 :**&amp;ensp; $NonSortal(x) \land subClassOf(x,y) \rightarrow NonSortal(y)$</v>
      </c>
      <c r="K6" s="1" t="s">
        <v>458</v>
      </c>
      <c r="L6" s="1" t="s">
        <v>460</v>
      </c>
      <c r="M6" t="s">
        <v>633</v>
      </c>
    </row>
    <row r="7" spans="1:13" x14ac:dyDescent="0.25">
      <c r="A7" s="1" t="s">
        <v>63</v>
      </c>
      <c r="B7" t="s">
        <v>356</v>
      </c>
      <c r="C7" t="str">
        <f>VLOOKUP(Table7[[#This Row],[Group]],Table12[#All],2,FALSE)</f>
        <v>A</v>
      </c>
      <c r="D7" s="18" t="s">
        <v>476</v>
      </c>
      <c r="E7" s="1" t="str">
        <f>"R"&amp;Table7[[#This Row],[Group Initial]]&amp;Table7[[#This Row],[Group Rule Number]]</f>
        <v>RA06</v>
      </c>
      <c r="F7" t="s">
        <v>361</v>
      </c>
      <c r="G7" t="s">
        <v>28</v>
      </c>
      <c r="H7" t="str">
        <f>"\item ["&amp;Table7[[#This Row],[Rule Code]]&amp;"] $"&amp;Table7[[#This Row],[Rule - Latex format]]&amp;"$"</f>
        <v>\item [RA06] $Phase(x) \land subClassOf(x,y) \rightarrow \neg Role(y) \land \neg RoleMixin(y)$</v>
      </c>
      <c r="I7" t="str">
        <f>"- **"&amp;Table7[[#This Row],[Rule Code]]&amp;" :**&amp;ensp; $"&amp;Table7[Rule - Latex format]&amp;"$"</f>
        <v>- **RA06 :**&amp;ensp; $Phase(x) \land subClassOf(x,y) \rightarrow \neg Role(y) \land \neg RoleMixin(y)$</v>
      </c>
      <c r="K7" s="1" t="s">
        <v>459</v>
      </c>
      <c r="L7" s="1" t="s">
        <v>466</v>
      </c>
      <c r="M7" t="s">
        <v>634</v>
      </c>
    </row>
    <row r="8" spans="1:13" x14ac:dyDescent="0.25">
      <c r="A8" s="1" t="s">
        <v>64</v>
      </c>
      <c r="B8" t="s">
        <v>356</v>
      </c>
      <c r="C8" t="str">
        <f>VLOOKUP(Table7[[#This Row],[Group]],Table12[#All],2,FALSE)</f>
        <v>A</v>
      </c>
      <c r="D8" s="18" t="s">
        <v>477</v>
      </c>
      <c r="E8" s="1" t="str">
        <f>"R"&amp;Table7[[#This Row],[Group Initial]]&amp;Table7[[#This Row],[Group Rule Number]]</f>
        <v>RA07</v>
      </c>
      <c r="F8" t="s">
        <v>362</v>
      </c>
      <c r="G8" t="s">
        <v>29</v>
      </c>
      <c r="H8" t="str">
        <f>"\item ["&amp;Table7[[#This Row],[Rule Code]]&amp;"] $"&amp;Table7[[#This Row],[Rule - Latex format]]&amp;"$"</f>
        <v>\item [RA07] $PhaseMixin(x) \land subClassOf(x,y) \rightarrow \neg RoleMixin(y)$</v>
      </c>
      <c r="I8" t="str">
        <f>"- **"&amp;Table7[[#This Row],[Rule Code]]&amp;" :**&amp;ensp; $"&amp;Table7[Rule - Latex format]&amp;"$"</f>
        <v>- **RA07 :**&amp;ensp; $PhaseMixin(x) \land subClassOf(x,y) \rightarrow \neg RoleMixin(y)$</v>
      </c>
      <c r="K8" s="1" t="s">
        <v>356</v>
      </c>
      <c r="L8" s="1" t="s">
        <v>464</v>
      </c>
      <c r="M8" t="s">
        <v>635</v>
      </c>
    </row>
    <row r="9" spans="1:13" x14ac:dyDescent="0.25">
      <c r="A9" s="1" t="s">
        <v>32</v>
      </c>
      <c r="B9" t="s">
        <v>70</v>
      </c>
      <c r="C9" t="str">
        <f>VLOOKUP(Table7[[#This Row],[Group]],Table12[#All],2,FALSE)</f>
        <v>B</v>
      </c>
      <c r="D9" s="18" t="s">
        <v>471</v>
      </c>
      <c r="E9" s="1" t="str">
        <f>"R"&amp;Table7[[#This Row],[Group Initial]]&amp;Table7[[#This Row],[Group Rule Number]]</f>
        <v>RB01</v>
      </c>
      <c r="F9" t="s">
        <v>0</v>
      </c>
      <c r="G9" t="s">
        <v>0</v>
      </c>
      <c r="H9" t="str">
        <f>"\item ["&amp;Table7[[#This Row],[Rule Code]]&amp;"] $"&amp;Table7[[#This Row],[Rule - Latex format]]&amp;"$"</f>
        <v>\item [RB01] $subClassOf(x,x)$</v>
      </c>
      <c r="I9" t="str">
        <f>"- **"&amp;Table7[[#This Row],[Rule Code]]&amp;" :**&amp;ensp; $"&amp;Table7[Rule - Latex format]&amp;"$"</f>
        <v>- **RB01 :**&amp;ensp; $subClassOf(x,x)$</v>
      </c>
      <c r="K9" s="1" t="s">
        <v>287</v>
      </c>
      <c r="L9" s="1" t="s">
        <v>461</v>
      </c>
      <c r="M9" t="s">
        <v>636</v>
      </c>
    </row>
    <row r="10" spans="1:13" x14ac:dyDescent="0.25">
      <c r="A10" s="1" t="s">
        <v>33</v>
      </c>
      <c r="B10" t="s">
        <v>70</v>
      </c>
      <c r="C10" t="str">
        <f>VLOOKUP(Table7[[#This Row],[Group]],Table12[#All],2,FALSE)</f>
        <v>B</v>
      </c>
      <c r="D10" s="18" t="s">
        <v>472</v>
      </c>
      <c r="E10" s="1" t="str">
        <f>"R"&amp;Table7[[#This Row],[Group Initial]]&amp;Table7[[#This Row],[Group Rule Number]]</f>
        <v>RB02</v>
      </c>
      <c r="F10" t="s">
        <v>332</v>
      </c>
      <c r="G10" t="s">
        <v>1</v>
      </c>
      <c r="H10" t="str">
        <f>"\item ["&amp;Table7[[#This Row],[Rule Code]]&amp;"] $"&amp;Table7[[#This Row],[Rule - Latex format]]&amp;"$"</f>
        <v>\item [RB02] $subClassOf(x,y) \land subClassOf(y,z) \rightarrow subClassOf(x,z)$</v>
      </c>
      <c r="I10" t="str">
        <f>"- **"&amp;Table7[[#This Row],[Rule Code]]&amp;" :**&amp;ensp; $"&amp;Table7[Rule - Latex format]&amp;"$"</f>
        <v>- **RB02 :**&amp;ensp; $subClassOf(x,y) \land subClassOf(y,z) \rightarrow subClassOf(x,z)$</v>
      </c>
      <c r="K10" s="1" t="s">
        <v>288</v>
      </c>
      <c r="L10" s="1" t="s">
        <v>467</v>
      </c>
      <c r="M10" t="s">
        <v>637</v>
      </c>
    </row>
    <row r="11" spans="1:13" x14ac:dyDescent="0.25">
      <c r="A11" s="1" t="s">
        <v>61</v>
      </c>
      <c r="B11" t="s">
        <v>70</v>
      </c>
      <c r="C11" t="str">
        <f>VLOOKUP(Table7[[#This Row],[Group]],Table12[#All],2,FALSE)</f>
        <v>B</v>
      </c>
      <c r="D11" s="18" t="s">
        <v>473</v>
      </c>
      <c r="E11" s="1" t="str">
        <f>"R"&amp;Table7[[#This Row],[Group Initial]]&amp;Table7[[#This Row],[Group Rule Number]]</f>
        <v>RB03</v>
      </c>
      <c r="F11" t="s">
        <v>333</v>
      </c>
      <c r="G11" t="s">
        <v>114</v>
      </c>
      <c r="H11" t="str">
        <f>"\item ["&amp;Table7[[#This Row],[Rule Code]]&amp;"] $"&amp;Table7[[#This Row],[Rule - Latex format]]&amp;"$"</f>
        <v>\item [RB03] $subClassOf(x,z) \land subClassOf(y,z) \rightarrow shareSuperClass(x,y)$</v>
      </c>
      <c r="I11" t="str">
        <f>"- **"&amp;Table7[[#This Row],[Rule Code]]&amp;" :**&amp;ensp; $"&amp;Table7[Rule - Latex format]&amp;"$"</f>
        <v>- **RB03 :**&amp;ensp; $subClassOf(x,z) \land subClassOf(y,z) \rightarrow shareSuperClass(x,y)$</v>
      </c>
    </row>
    <row r="12" spans="1:13" x14ac:dyDescent="0.25">
      <c r="A12" s="1" t="s">
        <v>55</v>
      </c>
      <c r="B12" t="s">
        <v>226</v>
      </c>
      <c r="C12" t="str">
        <f>VLOOKUP(Table7[[#This Row],[Group]],Table12[#All],2,FALSE)</f>
        <v>C</v>
      </c>
      <c r="D12" s="18" t="s">
        <v>471</v>
      </c>
      <c r="E12" s="1" t="str">
        <f>"R"&amp;Table7[[#This Row],[Group Initial]]&amp;Table7[[#This Row],[Group Rule Number]]</f>
        <v>RC01</v>
      </c>
      <c r="F12" t="s">
        <v>429</v>
      </c>
      <c r="G12" t="s">
        <v>438</v>
      </c>
      <c r="H12" t="str">
        <f>"\item ["&amp;Table7[[#This Row],[Rule Code]]&amp;"] $"&amp;Table7[[#This Row],[Rule - Latex format]]&amp;"$"</f>
        <v>\item [RC01] $\neg (\exists z (RigidType(z) \land Sortal(z) \land subClassOf(x,z) \land subClassOf(z,y))) \land AntiRigidType(x) \land Sortal(x) \land subClassOf(x,y) \rightarrow \neg Category(y)$</v>
      </c>
      <c r="I12" t="str">
        <f>"- **"&amp;Table7[[#This Row],[Rule Code]]&amp;" :**&amp;ensp; $"&amp;Table7[Rule - Latex format]&amp;"$"</f>
        <v>- **RC01 :**&amp;ensp; $\neg (\exists z (RigidType(z) \land Sortal(z) \land subClassOf(x,z) \land subClassOf(z,y))) \land AntiRigidType(x) \land Sortal(x) \land subClassOf(x,y) \rightarrow \neg Category(y)$</v>
      </c>
    </row>
    <row r="13" spans="1:13" x14ac:dyDescent="0.25">
      <c r="A13" s="1" t="s">
        <v>56</v>
      </c>
      <c r="B13" t="s">
        <v>226</v>
      </c>
      <c r="C13" t="str">
        <f>VLOOKUP(Table7[[#This Row],[Group]],Table12[#All],2,FALSE)</f>
        <v>C</v>
      </c>
      <c r="D13" s="18" t="s">
        <v>472</v>
      </c>
      <c r="E13" s="1" t="str">
        <f>"R"&amp;Table7[[#This Row],[Group Initial]]&amp;Table7[[#This Row],[Group Rule Number]]</f>
        <v>RC02</v>
      </c>
      <c r="F13" t="s">
        <v>437</v>
      </c>
      <c r="G13" t="s">
        <v>439</v>
      </c>
      <c r="H13" t="str">
        <f>"\item ["&amp;Table7[[#This Row],[Rule Code]]&amp;"] $"&amp;Table7[[#This Row],[Rule - Latex format]]&amp;"$"</f>
        <v>\item [RC02] $\neg (\exists y, z (subClassOf(y,x) \land AntiRigidType(y) \land subClassOf(z,x) \land RigidType(z))) \rightarrow \neg Mixin(x)$</v>
      </c>
      <c r="I13" t="str">
        <f>"- **"&amp;Table7[[#This Row],[Rule Code]]&amp;" :**&amp;ensp; $"&amp;Table7[Rule - Latex format]&amp;"$"</f>
        <v>- **RC02 :**&amp;ensp; $\neg (\exists y, z (subClassOf(y,x) \land AntiRigidType(y) \land subClassOf(z,x) \land RigidType(z))) \rightarrow \neg Mixin(x)$</v>
      </c>
    </row>
    <row r="14" spans="1:13" x14ac:dyDescent="0.25">
      <c r="A14" s="1" t="s">
        <v>448</v>
      </c>
      <c r="B14" t="s">
        <v>226</v>
      </c>
      <c r="C14" t="str">
        <f>VLOOKUP(Table7[[#This Row],[Group]],Table12[#All],2,FALSE)</f>
        <v>C</v>
      </c>
      <c r="D14" s="18" t="s">
        <v>473</v>
      </c>
      <c r="E14" s="1" t="str">
        <f>"R"&amp;Table7[[#This Row],[Group Initial]]&amp;Table7[[#This Row],[Group Rule Number]]</f>
        <v>RC03</v>
      </c>
      <c r="F14" t="s">
        <v>638</v>
      </c>
      <c r="G14" t="s">
        <v>449</v>
      </c>
      <c r="H14" t="str">
        <f>"\item ["&amp;Table7[[#This Row],[Rule Code]]&amp;"] $"&amp;Table7[[#This Row],[Rule - Latex format]]&amp;"$"</f>
        <v>\item [RC03] $\neg(\exists y (x \neq y \land subClassOf(x,y)) \rightarrow Kind(x)$</v>
      </c>
      <c r="I14" t="str">
        <f>"- **"&amp;Table7[[#This Row],[Rule Code]]&amp;" :**&amp;ensp; $"&amp;Table7[Rule - Latex format]&amp;"$"</f>
        <v>- **RC03 :**&amp;ensp; $\neg(\exists y (x \neq y \land subClassOf(x,y)) \rightarrow Kind(x)$</v>
      </c>
    </row>
    <row r="15" spans="1:13" x14ac:dyDescent="0.25">
      <c r="A15" s="1" t="s">
        <v>59</v>
      </c>
      <c r="B15" t="s">
        <v>226</v>
      </c>
      <c r="C15" t="str">
        <f>VLOOKUP(Table7[[#This Row],[Group]],Table12[#All],2,FALSE)</f>
        <v>C</v>
      </c>
      <c r="D15" s="18" t="s">
        <v>474</v>
      </c>
      <c r="E15" s="1" t="str">
        <f>"R"&amp;Table7[[#This Row],[Group Initial]]&amp;Table7[[#This Row],[Group Rule Number]]</f>
        <v>RC04</v>
      </c>
      <c r="F15" t="s">
        <v>435</v>
      </c>
      <c r="G15" t="s">
        <v>447</v>
      </c>
      <c r="H15" t="str">
        <f>"\item ["&amp;Table7[[#This Row],[Rule Code]]&amp;"] $"&amp;Table7[[#This Row],[Rule - Latex format]]&amp;"$"</f>
        <v>\item [RC04] $\neg (\exists y (subClassOf (x,y) \land Kind(y))) \rightarrow \neg Sortal(x)$</v>
      </c>
      <c r="I15" t="str">
        <f>"- **"&amp;Table7[[#This Row],[Rule Code]]&amp;" :**&amp;ensp; $"&amp;Table7[Rule - Latex format]&amp;"$"</f>
        <v>- **RC04 :**&amp;ensp; $\neg (\exists y (subClassOf (x,y) \land Kind(y))) \rightarrow \neg Sortal(x)$</v>
      </c>
    </row>
    <row r="16" spans="1:13" x14ac:dyDescent="0.25">
      <c r="A16" s="1" t="s">
        <v>62</v>
      </c>
      <c r="B16" t="s">
        <v>226</v>
      </c>
      <c r="C16" t="str">
        <f>VLOOKUP(Table7[[#This Row],[Group]],Table12[#All],2,FALSE)</f>
        <v>C</v>
      </c>
      <c r="D16" s="18" t="s">
        <v>475</v>
      </c>
      <c r="E16" s="1" t="str">
        <f>"R"&amp;Table7[[#This Row],[Group Initial]]&amp;Table7[[#This Row],[Group Rule Number]]</f>
        <v>RC05</v>
      </c>
      <c r="F16" t="s">
        <v>430</v>
      </c>
      <c r="G16" t="s">
        <v>440</v>
      </c>
      <c r="H16" t="str">
        <f>"\item ["&amp;Table7[[#This Row],[Rule Code]]&amp;"] $"&amp;Table7[[#This Row],[Rule - Latex format]]&amp;"$"</f>
        <v>\item [RC05] $\neg (\exists y, z ( y \neq z \land Sortal(y) \land Sortal(z) \land \neg shareKind(y,z) \land (subClassOf(y,x) v shareSuperClass(x,y))) \land (subClassOf(z,x) v shareSuperClass(x,z))) \rightarrow \neg NonSortal(x)$</v>
      </c>
      <c r="I16" t="str">
        <f>"- **"&amp;Table7[[#This Row],[Rule Code]]&amp;" :**&amp;ensp; $"&amp;Table7[Rule - Latex format]&amp;"$"</f>
        <v>- **RC05 :**&amp;ensp; $\neg (\exists y, z ( y \neq z \land Sortal(y) \land Sortal(z) \land \neg shareKind(y,z) \land (subClassOf(y,x) v shareSuperClass(x,y))) \land (subClassOf(z,x) v shareSuperClass(x,z))) \rightarrow \neg NonSortal(x)$</v>
      </c>
    </row>
    <row r="17" spans="1:9" x14ac:dyDescent="0.25">
      <c r="A17" s="1" t="s">
        <v>65</v>
      </c>
      <c r="B17" t="s">
        <v>226</v>
      </c>
      <c r="C17" t="str">
        <f>VLOOKUP(Table7[[#This Row],[Group]],Table12[#All],2,FALSE)</f>
        <v>C</v>
      </c>
      <c r="D17" s="18" t="s">
        <v>476</v>
      </c>
      <c r="E17" s="1" t="str">
        <f>"R"&amp;Table7[[#This Row],[Group Initial]]&amp;Table7[[#This Row],[Group Rule Number]]</f>
        <v>RC06</v>
      </c>
      <c r="F17" t="s">
        <v>431</v>
      </c>
      <c r="G17" t="s">
        <v>441</v>
      </c>
      <c r="H17" t="str">
        <f>"\item ["&amp;Table7[[#This Row],[Rule Code]]&amp;"] $"&amp;Table7[[#This Row],[Rule - Latex format]]&amp;"$"</f>
        <v>\item [RC06] $\neg (\exists z (Phase(z) \land subClassOf(x,z) \land subClassOf(z,y))) \land Role(x) \land subClassOf(x,y) \rightarrow \neg PhaseMixin(y)$</v>
      </c>
      <c r="I17" t="str">
        <f>"- **"&amp;Table7[[#This Row],[Rule Code]]&amp;" :**&amp;ensp; $"&amp;Table7[Rule - Latex format]&amp;"$"</f>
        <v>- **RC06 :**&amp;ensp; $\neg (\exists z (Phase(z) \land subClassOf(x,z) \land subClassOf(z,y))) \land Role(x) \land subClassOf(x,y) \rightarrow \neg PhaseMixin(y)$</v>
      </c>
    </row>
    <row r="18" spans="1:9" x14ac:dyDescent="0.25">
      <c r="A18" s="1" t="s">
        <v>65</v>
      </c>
      <c r="B18" t="s">
        <v>226</v>
      </c>
      <c r="C18" t="str">
        <f>VLOOKUP(Table7[[#This Row],[Group]],Table12[#All],2,FALSE)</f>
        <v>C</v>
      </c>
      <c r="D18" s="18" t="s">
        <v>477</v>
      </c>
      <c r="E18" s="1" t="str">
        <f>"R"&amp;Table7[[#This Row],[Group Initial]]&amp;Table7[[#This Row],[Group Rule Number]]</f>
        <v>RC07</v>
      </c>
      <c r="F18" t="s">
        <v>432</v>
      </c>
      <c r="G18" t="s">
        <v>442</v>
      </c>
      <c r="H18" t="str">
        <f>"\item ["&amp;Table7[[#This Row],[Rule Code]]&amp;"] $"&amp;Table7[[#This Row],[Rule - Latex format]]&amp;"$"</f>
        <v>\item [RC07] $\neg (\exists z (Phase(z) \land subClassOf(x,z) \land subClassOf(z,y))) \land PhaseMixin(y) \land subClassOf(x,y) \rightarrow \neg Role(x)$</v>
      </c>
      <c r="I18" t="str">
        <f>"- **"&amp;Table7[[#This Row],[Rule Code]]&amp;" :**&amp;ensp; $"&amp;Table7[Rule - Latex format]&amp;"$"</f>
        <v>- **RC07 :**&amp;ensp; $\neg (\exists z (Phase(z) \land subClassOf(x,z) \land subClassOf(z,y))) \land PhaseMixin(y) \land subClassOf(x,y) \rightarrow \neg Role(x)$</v>
      </c>
    </row>
    <row r="19" spans="1:9" x14ac:dyDescent="0.25">
      <c r="A19" s="1" t="s">
        <v>66</v>
      </c>
      <c r="B19" t="s">
        <v>226</v>
      </c>
      <c r="C19" t="str">
        <f>VLOOKUP(Table7[[#This Row],[Group]],Table12[#All],2,FALSE)</f>
        <v>C</v>
      </c>
      <c r="D19" s="18" t="s">
        <v>478</v>
      </c>
      <c r="E19" s="1" t="str">
        <f>"R"&amp;Table7[[#This Row],[Group Initial]]&amp;Table7[[#This Row],[Group Rule Number]]</f>
        <v>RC08</v>
      </c>
      <c r="F19" t="s">
        <v>427</v>
      </c>
      <c r="G19" t="s">
        <v>443</v>
      </c>
      <c r="H19" t="str">
        <f>"\item ["&amp;Table7[[#This Row],[Rule Code]]&amp;"] $"&amp;Table7[[#This Row],[Rule - Latex format]]&amp;"$"</f>
        <v>\item [RC08] $\neg (\exists y (Phase (y) \land shareKind(x,y) \land \neg isSubClassOf(x,y) \land \neg isSubClassOf(y,x))) \rightarrow \neg Phase(x)$</v>
      </c>
      <c r="I19" t="str">
        <f>"- **"&amp;Table7[[#This Row],[Rule Code]]&amp;" :**&amp;ensp; $"&amp;Table7[Rule - Latex format]&amp;"$"</f>
        <v>- **RC08 :**&amp;ensp; $\neg (\exists y (Phase (y) \land shareKind(x,y) \land \neg isSubClassOf(x,y) \land \neg isSubClassOf(y,x))) \rightarrow \neg Phase(x)$</v>
      </c>
    </row>
    <row r="20" spans="1:9" x14ac:dyDescent="0.25">
      <c r="A20" s="1" t="s">
        <v>67</v>
      </c>
      <c r="B20" t="s">
        <v>226</v>
      </c>
      <c r="C20" t="str">
        <f>VLOOKUP(Table7[[#This Row],[Group]],Table12[#All],2,FALSE)</f>
        <v>C</v>
      </c>
      <c r="D20" s="18" t="s">
        <v>479</v>
      </c>
      <c r="E20" s="1" t="str">
        <f>"R"&amp;Table7[[#This Row],[Group Initial]]&amp;Table7[[#This Row],[Group Rule Number]]</f>
        <v>RC09</v>
      </c>
      <c r="F20" t="s">
        <v>428</v>
      </c>
      <c r="G20" t="s">
        <v>444</v>
      </c>
      <c r="H20" t="str">
        <f>"\item ["&amp;Table7[[#This Row],[Rule Code]]&amp;"] $"&amp;Table7[[#This Row],[Rule - Latex format]]&amp;"$"</f>
        <v>\item [RC09] $\neg (\exists y (Category (y) \land isSubClassOf(x,y))) \rightarrow \neg PhaseMixin(x)$</v>
      </c>
      <c r="I20" t="str">
        <f>"- **"&amp;Table7[[#This Row],[Rule Code]]&amp;" :**&amp;ensp; $"&amp;Table7[Rule - Latex format]&amp;"$"</f>
        <v>- **RC09 :**&amp;ensp; $\neg (\exists y (Category (y) \land isSubClassOf(x,y))) \rightarrow \neg PhaseMixin(x)$</v>
      </c>
    </row>
    <row r="21" spans="1:9" x14ac:dyDescent="0.25">
      <c r="A21" s="1" t="s">
        <v>68</v>
      </c>
      <c r="B21" t="s">
        <v>226</v>
      </c>
      <c r="C21" t="str">
        <f>VLOOKUP(Table7[[#This Row],[Group]],Table12[#All],2,FALSE)</f>
        <v>C</v>
      </c>
      <c r="D21" s="18" t="s">
        <v>480</v>
      </c>
      <c r="E21" s="1" t="str">
        <f>"R"&amp;Table7[[#This Row],[Group Initial]]&amp;Table7[[#This Row],[Group Rule Number]]</f>
        <v>RC10</v>
      </c>
      <c r="F21" t="s">
        <v>434</v>
      </c>
      <c r="G21" t="s">
        <v>445</v>
      </c>
      <c r="H21" t="str">
        <f>"\item ["&amp;Table7[[#This Row],[Rule Code]]&amp;"] $"&amp;Table7[[#This Row],[Rule - Latex format]]&amp;"$"</f>
        <v>\item [RC10] $\neg (\exists z (PhaseMixin(z) \land Category(y) \land subClassOf(x,y) \land \neg isSubClassOf(x,z) \land \neg isSubClassOf(z,x) \land isSubClassOf(z,y))) \rightarrow \neg PhaseMixin(x)$</v>
      </c>
      <c r="I21" t="str">
        <f>"- **"&amp;Table7[[#This Row],[Rule Code]]&amp;" :**&amp;ensp; $"&amp;Table7[Rule - Latex format]&amp;"$"</f>
        <v>- **RC10 :**&amp;ensp; $\neg (\exists z (PhaseMixin(z) \land Category(y) \land subClassOf(x,y) \land \neg isSubClassOf(x,z) \land \neg isSubClassOf(z,x) \land isSubClassOf(z,y))) \rightarrow \neg PhaseMixin(x)$</v>
      </c>
    </row>
    <row r="22" spans="1:9" x14ac:dyDescent="0.25">
      <c r="A22" s="1" t="s">
        <v>68</v>
      </c>
      <c r="B22" t="s">
        <v>226</v>
      </c>
      <c r="C22" t="str">
        <f>VLOOKUP(Table7[[#This Row],[Group]],Table12[#All],2,FALSE)</f>
        <v>C</v>
      </c>
      <c r="D22" s="18" t="s">
        <v>481</v>
      </c>
      <c r="E22" s="1" t="str">
        <f>"R"&amp;Table7[[#This Row],[Group Initial]]&amp;Table7[[#This Row],[Group Rule Number]]</f>
        <v>RC11</v>
      </c>
      <c r="F22" t="s">
        <v>433</v>
      </c>
      <c r="G22" t="s">
        <v>446</v>
      </c>
      <c r="H22" t="str">
        <f>"\item ["&amp;Table7[[#This Row],[Rule Code]]&amp;"] $"&amp;Table7[[#This Row],[Rule - Latex format]]&amp;"$"</f>
        <v>\item [RC11] $\neg (\exists z (PhaseMixin(z) \land PhaseMixin(x) \land subClassOf(x,y) \land \neg isSubClassOf(x,z) \land \neg isSubClassOf(z,x) \land isSubClassOf(z,y))) \rightarrow \neg Category(y)$</v>
      </c>
      <c r="I22" t="str">
        <f>"- **"&amp;Table7[[#This Row],[Rule Code]]&amp;" :**&amp;ensp; $"&amp;Table7[Rule - Latex format]&amp;"$"</f>
        <v>- **RC11 :**&amp;ensp; $\neg (\exists z (PhaseMixin(z) \land PhaseMixin(x) \land subClassOf(x,y) \land \neg isSubClassOf(x,z) \land \neg isSubClassOf(z,x) \land isSubClassOf(z,y))) \rightarrow \neg Category(y)$</v>
      </c>
    </row>
    <row r="23" spans="1:9" x14ac:dyDescent="0.25">
      <c r="A23" s="1" t="s">
        <v>48</v>
      </c>
      <c r="B23" t="s">
        <v>493</v>
      </c>
      <c r="C23" t="str">
        <f>VLOOKUP(Table7[[#This Row],[Group]],Table12[#All],2,FALSE)</f>
        <v>L</v>
      </c>
      <c r="D23" s="18" t="s">
        <v>471</v>
      </c>
      <c r="E23" s="1" t="str">
        <f>"R"&amp;Table7[[#This Row],[Group Initial]]&amp;Table7[[#This Row],[Group Rule Number]]</f>
        <v>RL01</v>
      </c>
      <c r="F23" t="s">
        <v>490</v>
      </c>
      <c r="G23" t="s">
        <v>519</v>
      </c>
      <c r="H23" t="str">
        <f>"\item ["&amp;Table7[[#This Row],[Rule Code]]&amp;"] $"&amp;Table7[[#This Row],[Rule - Latex format]]&amp;"$"</f>
        <v>\item [RL01] $RigidType(x) \land \neg Kind(x) \land \neg SubKind(x) \rightarrow Category(x)$</v>
      </c>
      <c r="I23" t="str">
        <f>"- **"&amp;Table7[[#This Row],[Rule Code]]&amp;" :**&amp;ensp; $"&amp;Table7[Rule - Latex format]&amp;"$"</f>
        <v>- **RL01 :**&amp;ensp; $RigidType(x) \land \neg Kind(x) \land \neg SubKind(x) \rightarrow Category(x)$</v>
      </c>
    </row>
    <row r="24" spans="1:9" x14ac:dyDescent="0.25">
      <c r="A24" s="1" t="s">
        <v>48</v>
      </c>
      <c r="B24" t="s">
        <v>493</v>
      </c>
      <c r="C24" t="str">
        <f>VLOOKUP(Table7[[#This Row],[Group]],Table12[#All],2,FALSE)</f>
        <v>L</v>
      </c>
      <c r="D24" s="18" t="s">
        <v>472</v>
      </c>
      <c r="E24" s="1" t="str">
        <f>"R"&amp;Table7[[#This Row],[Group Initial]]&amp;Table7[[#This Row],[Group Rule Number]]</f>
        <v>RL02</v>
      </c>
      <c r="F24" t="s">
        <v>491</v>
      </c>
      <c r="G24" t="s">
        <v>520</v>
      </c>
      <c r="H24" t="str">
        <f>"\item ["&amp;Table7[[#This Row],[Rule Code]]&amp;"] $"&amp;Table7[[#This Row],[Rule - Latex format]]&amp;"$"</f>
        <v>\item [RL02] $RigidType(x) \land \neg SubKind(x) \land \neg Category(x) \rightarrow Kind(x)$</v>
      </c>
      <c r="I24" t="str">
        <f>"- **"&amp;Table7[[#This Row],[Rule Code]]&amp;" :**&amp;ensp; $"&amp;Table7[Rule - Latex format]&amp;"$"</f>
        <v>- **RL02 :**&amp;ensp; $RigidType(x) \land \neg SubKind(x) \land \neg Category(x) \rightarrow Kind(x)$</v>
      </c>
    </row>
    <row r="25" spans="1:9" x14ac:dyDescent="0.25">
      <c r="A25" s="1" t="s">
        <v>48</v>
      </c>
      <c r="B25" t="s">
        <v>493</v>
      </c>
      <c r="C25" t="str">
        <f>VLOOKUP(Table7[[#This Row],[Group]],Table12[#All],2,FALSE)</f>
        <v>L</v>
      </c>
      <c r="D25" s="18" t="s">
        <v>473</v>
      </c>
      <c r="E25" s="1" t="str">
        <f>"R"&amp;Table7[[#This Row],[Group Initial]]&amp;Table7[[#This Row],[Group Rule Number]]</f>
        <v>RL03</v>
      </c>
      <c r="F25" t="s">
        <v>492</v>
      </c>
      <c r="G25" t="s">
        <v>518</v>
      </c>
      <c r="H25" t="str">
        <f>"\item ["&amp;Table7[[#This Row],[Rule Code]]&amp;"] $"&amp;Table7[[#This Row],[Rule - Latex format]]&amp;"$"</f>
        <v>\item [RL03] $RigidType(x) \land \neg Kind(x) \land \neg Category(x) \rightarrow SubKind(x)$</v>
      </c>
      <c r="I25" t="str">
        <f>"- **"&amp;Table7[[#This Row],[Rule Code]]&amp;" :**&amp;ensp; $"&amp;Table7[Rule - Latex format]&amp;"$"</f>
        <v>- **RL03 :**&amp;ensp; $RigidType(x) \land \neg Kind(x) \land \neg Category(x) \rightarrow SubKind(x)$</v>
      </c>
    </row>
    <row r="26" spans="1:9" x14ac:dyDescent="0.25">
      <c r="A26" s="1" t="s">
        <v>49</v>
      </c>
      <c r="B26" t="s">
        <v>493</v>
      </c>
      <c r="C26" t="str">
        <f>VLOOKUP(Table7[[#This Row],[Group]],Table12[#All],2,FALSE)</f>
        <v>L</v>
      </c>
      <c r="D26" s="18" t="s">
        <v>474</v>
      </c>
      <c r="E26" s="1" t="str">
        <f>"R"&amp;Table7[[#This Row],[Group Initial]]&amp;Table7[[#This Row],[Group Rule Number]]</f>
        <v>RL04</v>
      </c>
      <c r="F26" t="s">
        <v>495</v>
      </c>
      <c r="G26" t="s">
        <v>510</v>
      </c>
      <c r="H26" t="str">
        <f>"\item ["&amp;Table7[[#This Row],[Rule Code]]&amp;"] $"&amp;Table7[[#This Row],[Rule - Latex format]]&amp;"$"</f>
        <v>\item [RL04] $AntiRigidType(x) \land \neg Phase(x) \land \neg RoleMixin(x) \land \neg PhaseMixin(x) \rightarrow Role(x)$</v>
      </c>
      <c r="I26" t="str">
        <f>"- **"&amp;Table7[[#This Row],[Rule Code]]&amp;" :**&amp;ensp; $"&amp;Table7[Rule - Latex format]&amp;"$"</f>
        <v>- **RL04 :**&amp;ensp; $AntiRigidType(x) \land \neg Phase(x) \land \neg RoleMixin(x) \land \neg PhaseMixin(x) \rightarrow Role(x)$</v>
      </c>
    </row>
    <row r="27" spans="1:9" x14ac:dyDescent="0.25">
      <c r="A27" s="1" t="s">
        <v>49</v>
      </c>
      <c r="B27" t="s">
        <v>493</v>
      </c>
      <c r="C27" t="str">
        <f>VLOOKUP(Table7[[#This Row],[Group]],Table12[#All],2,FALSE)</f>
        <v>L</v>
      </c>
      <c r="D27" s="18" t="s">
        <v>475</v>
      </c>
      <c r="E27" s="1" t="str">
        <f>"R"&amp;Table7[[#This Row],[Group Initial]]&amp;Table7[[#This Row],[Group Rule Number]]</f>
        <v>RL05</v>
      </c>
      <c r="F27" t="s">
        <v>496</v>
      </c>
      <c r="G27" t="s">
        <v>513</v>
      </c>
      <c r="H27" t="str">
        <f>"\item ["&amp;Table7[[#This Row],[Rule Code]]&amp;"] $"&amp;Table7[[#This Row],[Rule - Latex format]]&amp;"$"</f>
        <v>\item [RL05] $AntiRigidType(x) \land \neg Role(x) \land \neg RoleMixin(x) \land \neg PhaseMixin(x) \rightarrow Phase(x)$</v>
      </c>
      <c r="I27" t="str">
        <f>"- **"&amp;Table7[[#This Row],[Rule Code]]&amp;" :**&amp;ensp; $"&amp;Table7[Rule - Latex format]&amp;"$"</f>
        <v>- **RL05 :**&amp;ensp; $AntiRigidType(x) \land \neg Role(x) \land \neg RoleMixin(x) \land \neg PhaseMixin(x) \rightarrow Phase(x)$</v>
      </c>
    </row>
    <row r="28" spans="1:9" x14ac:dyDescent="0.25">
      <c r="A28" s="1" t="s">
        <v>49</v>
      </c>
      <c r="B28" t="s">
        <v>493</v>
      </c>
      <c r="C28" t="str">
        <f>VLOOKUP(Table7[[#This Row],[Group]],Table12[#All],2,FALSE)</f>
        <v>L</v>
      </c>
      <c r="D28" s="18" t="s">
        <v>476</v>
      </c>
      <c r="E28" s="1" t="str">
        <f>"R"&amp;Table7[[#This Row],[Group Initial]]&amp;Table7[[#This Row],[Group Rule Number]]</f>
        <v>RL06</v>
      </c>
      <c r="F28" t="s">
        <v>497</v>
      </c>
      <c r="G28" t="s">
        <v>511</v>
      </c>
      <c r="H28" t="str">
        <f>"\item ["&amp;Table7[[#This Row],[Rule Code]]&amp;"] $"&amp;Table7[[#This Row],[Rule - Latex format]]&amp;"$"</f>
        <v>\item [RL06] $AntiRigidType(x) \land \neg Role(x) \land \neg Phase(x) \land \neg PhaseMixin(x) \rightarrow RoleMixin(x)$</v>
      </c>
      <c r="I28" t="str">
        <f>"- **"&amp;Table7[[#This Row],[Rule Code]]&amp;" :**&amp;ensp; $"&amp;Table7[Rule - Latex format]&amp;"$"</f>
        <v>- **RL06 :**&amp;ensp; $AntiRigidType(x) \land \neg Role(x) \land \neg Phase(x) \land \neg PhaseMixin(x) \rightarrow RoleMixin(x)$</v>
      </c>
    </row>
    <row r="29" spans="1:9" x14ac:dyDescent="0.25">
      <c r="A29" s="1" t="s">
        <v>49</v>
      </c>
      <c r="B29" t="s">
        <v>493</v>
      </c>
      <c r="C29" t="str">
        <f>VLOOKUP(Table7[[#This Row],[Group]],Table12[#All],2,FALSE)</f>
        <v>L</v>
      </c>
      <c r="D29" s="18" t="s">
        <v>477</v>
      </c>
      <c r="E29" s="1" t="str">
        <f>"R"&amp;Table7[[#This Row],[Group Initial]]&amp;Table7[[#This Row],[Group Rule Number]]</f>
        <v>RL07</v>
      </c>
      <c r="F29" t="s">
        <v>498</v>
      </c>
      <c r="G29" t="s">
        <v>512</v>
      </c>
      <c r="H29" t="str">
        <f>"\item ["&amp;Table7[[#This Row],[Rule Code]]&amp;"] $"&amp;Table7[[#This Row],[Rule - Latex format]]&amp;"$"</f>
        <v>\item [RL07] $AntiRigidType(x) \land \neg Role(x) \land \neg Phase(x) \land \neg RoleMixin(x) \rightarrow PhaseMixin(x)$</v>
      </c>
      <c r="I29" t="str">
        <f>"- **"&amp;Table7[[#This Row],[Rule Code]]&amp;" :**&amp;ensp; $"&amp;Table7[Rule - Latex format]&amp;"$"</f>
        <v>- **RL07 :**&amp;ensp; $AntiRigidType(x) \land \neg Role(x) \land \neg Phase(x) \land \neg RoleMixin(x) \rightarrow PhaseMixin(x)$</v>
      </c>
    </row>
    <row r="30" spans="1:9" x14ac:dyDescent="0.25">
      <c r="A30" s="1" t="s">
        <v>51</v>
      </c>
      <c r="B30" t="s">
        <v>493</v>
      </c>
      <c r="C30" t="str">
        <f>VLOOKUP(Table7[[#This Row],[Group]],Table12[#All],2,FALSE)</f>
        <v>L</v>
      </c>
      <c r="D30" s="18" t="s">
        <v>478</v>
      </c>
      <c r="E30" s="1" t="str">
        <f>"R"&amp;Table7[[#This Row],[Group Initial]]&amp;Table7[[#This Row],[Group Rule Number]]</f>
        <v>RL08</v>
      </c>
      <c r="F30" t="s">
        <v>499</v>
      </c>
      <c r="G30" t="s">
        <v>524</v>
      </c>
      <c r="H30" t="str">
        <f>"\item ["&amp;Table7[[#This Row],[Rule Code]]&amp;"] $"&amp;Table7[[#This Row],[Rule - Latex format]]&amp;"$"</f>
        <v>\item [RL08] $Sortal(x) \land \neg Phase(x) \land \neg Role(x) \land \neg SubKind(x) \rightarrow Kind(x)$</v>
      </c>
      <c r="I30" t="str">
        <f>"- **"&amp;Table7[[#This Row],[Rule Code]]&amp;" :**&amp;ensp; $"&amp;Table7[Rule - Latex format]&amp;"$"</f>
        <v>- **RL08 :**&amp;ensp; $Sortal(x) \land \neg Phase(x) \land \neg Role(x) \land \neg SubKind(x) \rightarrow Kind(x)$</v>
      </c>
    </row>
    <row r="31" spans="1:9" x14ac:dyDescent="0.25">
      <c r="A31" s="1" t="s">
        <v>51</v>
      </c>
      <c r="B31" t="s">
        <v>493</v>
      </c>
      <c r="C31" t="str">
        <f>VLOOKUP(Table7[[#This Row],[Group]],Table12[#All],2,FALSE)</f>
        <v>L</v>
      </c>
      <c r="D31" s="18" t="s">
        <v>479</v>
      </c>
      <c r="E31" s="1" t="str">
        <f>"R"&amp;Table7[[#This Row],[Group Initial]]&amp;Table7[[#This Row],[Group Rule Number]]</f>
        <v>RL09</v>
      </c>
      <c r="F31" t="s">
        <v>500</v>
      </c>
      <c r="G31" t="s">
        <v>523</v>
      </c>
      <c r="H31" t="str">
        <f>"\item ["&amp;Table7[[#This Row],[Rule Code]]&amp;"] $"&amp;Table7[[#This Row],[Rule - Latex format]]&amp;"$"</f>
        <v>\item [RL09] $Sortal(x) \land \neg Kind(x) \land \neg Role(x) \land \neg SubKind(x) \rightarrow Phase(x)$</v>
      </c>
      <c r="I31" t="str">
        <f>"- **"&amp;Table7[[#This Row],[Rule Code]]&amp;" :**&amp;ensp; $"&amp;Table7[Rule - Latex format]&amp;"$"</f>
        <v>- **RL09 :**&amp;ensp; $Sortal(x) \land \neg Kind(x) \land \neg Role(x) \land \neg SubKind(x) \rightarrow Phase(x)$</v>
      </c>
    </row>
    <row r="32" spans="1:9" x14ac:dyDescent="0.25">
      <c r="A32" s="1" t="s">
        <v>51</v>
      </c>
      <c r="B32" t="s">
        <v>493</v>
      </c>
      <c r="C32" t="str">
        <f>VLOOKUP(Table7[[#This Row],[Group]],Table12[#All],2,FALSE)</f>
        <v>L</v>
      </c>
      <c r="D32" s="18" t="s">
        <v>480</v>
      </c>
      <c r="E32" s="1" t="str">
        <f>"R"&amp;Table7[[#This Row],[Group Initial]]&amp;Table7[[#This Row],[Group Rule Number]]</f>
        <v>RL10</v>
      </c>
      <c r="F32" t="s">
        <v>501</v>
      </c>
      <c r="G32" t="s">
        <v>522</v>
      </c>
      <c r="H32" t="str">
        <f>"\item ["&amp;Table7[[#This Row],[Rule Code]]&amp;"] $"&amp;Table7[[#This Row],[Rule - Latex format]]&amp;"$"</f>
        <v>\item [RL10] $Sortal(x) \land \neg Kind(x) \land \neg Phase(x) \land \neg SubKind(x) \rightarrow Role(x)$</v>
      </c>
      <c r="I32" t="str">
        <f>"- **"&amp;Table7[[#This Row],[Rule Code]]&amp;" :**&amp;ensp; $"&amp;Table7[Rule - Latex format]&amp;"$"</f>
        <v>- **RL10 :**&amp;ensp; $Sortal(x) \land \neg Kind(x) \land \neg Phase(x) \land \neg SubKind(x) \rightarrow Role(x)$</v>
      </c>
    </row>
    <row r="33" spans="1:9" x14ac:dyDescent="0.25">
      <c r="A33" s="1" t="s">
        <v>51</v>
      </c>
      <c r="B33" t="s">
        <v>493</v>
      </c>
      <c r="C33" t="str">
        <f>VLOOKUP(Table7[[#This Row],[Group]],Table12[#All],2,FALSE)</f>
        <v>L</v>
      </c>
      <c r="D33" s="18" t="s">
        <v>481</v>
      </c>
      <c r="E33" s="1" t="str">
        <f>"R"&amp;Table7[[#This Row],[Group Initial]]&amp;Table7[[#This Row],[Group Rule Number]]</f>
        <v>RL11</v>
      </c>
      <c r="F33" t="s">
        <v>502</v>
      </c>
      <c r="G33" t="s">
        <v>521</v>
      </c>
      <c r="H33" t="str">
        <f>"\item ["&amp;Table7[[#This Row],[Rule Code]]&amp;"] $"&amp;Table7[[#This Row],[Rule - Latex format]]&amp;"$"</f>
        <v>\item [RL11] $Sortal(x) \land \neg Kind(x) \land \neg Phase(x) \land \neg Role(x) \rightarrow SubKind(x)$</v>
      </c>
      <c r="I33" t="str">
        <f>"- **"&amp;Table7[[#This Row],[Rule Code]]&amp;" :**&amp;ensp; $"&amp;Table7[Rule - Latex format]&amp;"$"</f>
        <v>- **RL11 :**&amp;ensp; $Sortal(x) \land \neg Kind(x) \land \neg Phase(x) \land \neg Role(x) \rightarrow SubKind(x)$</v>
      </c>
    </row>
    <row r="34" spans="1:9" x14ac:dyDescent="0.25">
      <c r="A34" s="1" t="s">
        <v>52</v>
      </c>
      <c r="B34" t="s">
        <v>493</v>
      </c>
      <c r="C34" t="str">
        <f>VLOOKUP(Table7[[#This Row],[Group]],Table12[#All],2,FALSE)</f>
        <v>L</v>
      </c>
      <c r="D34" s="18" t="s">
        <v>482</v>
      </c>
      <c r="E34" s="1" t="str">
        <f>"R"&amp;Table7[[#This Row],[Group Initial]]&amp;Table7[[#This Row],[Group Rule Number]]</f>
        <v>RL12</v>
      </c>
      <c r="F34" t="s">
        <v>503</v>
      </c>
      <c r="G34" t="s">
        <v>517</v>
      </c>
      <c r="H34" t="str">
        <f>"\item ["&amp;Table7[[#This Row],[Rule Code]]&amp;"] $"&amp;Table7[[#This Row],[Rule - Latex format]]&amp;"$"</f>
        <v>\item [RL12] $NonSortal(x) \land \neg PhaseMixin(x) \land \neg RoleMixin(x) \land \neg Mixin(x) \rightarrow Category(x)$</v>
      </c>
      <c r="I34" t="str">
        <f>"- **"&amp;Table7[[#This Row],[Rule Code]]&amp;" :**&amp;ensp; $"&amp;Table7[Rule - Latex format]&amp;"$"</f>
        <v>- **RL12 :**&amp;ensp; $NonSortal(x) \land \neg PhaseMixin(x) \land \neg RoleMixin(x) \land \neg Mixin(x) \rightarrow Category(x)$</v>
      </c>
    </row>
    <row r="35" spans="1:9" x14ac:dyDescent="0.25">
      <c r="A35" s="1" t="s">
        <v>52</v>
      </c>
      <c r="B35" t="s">
        <v>493</v>
      </c>
      <c r="C35" t="str">
        <f>VLOOKUP(Table7[[#This Row],[Group]],Table12[#All],2,FALSE)</f>
        <v>L</v>
      </c>
      <c r="D35" s="18" t="s">
        <v>483</v>
      </c>
      <c r="E35" s="1" t="str">
        <f>"R"&amp;Table7[[#This Row],[Group Initial]]&amp;Table7[[#This Row],[Group Rule Number]]</f>
        <v>RL13</v>
      </c>
      <c r="F35" t="s">
        <v>504</v>
      </c>
      <c r="G35" t="s">
        <v>516</v>
      </c>
      <c r="H35" t="str">
        <f>"\item ["&amp;Table7[[#This Row],[Rule Code]]&amp;"] $"&amp;Table7[[#This Row],[Rule - Latex format]]&amp;"$"</f>
        <v>\item [RL13] $NonSortal(x) \land \neg Category(x) \land \neg RoleMixin(x) \land \neg Mixin(x) \rightarrow PhaseMixin(x)$</v>
      </c>
      <c r="I35" t="str">
        <f>"- **"&amp;Table7[[#This Row],[Rule Code]]&amp;" :**&amp;ensp; $"&amp;Table7[Rule - Latex format]&amp;"$"</f>
        <v>- **RL13 :**&amp;ensp; $NonSortal(x) \land \neg Category(x) \land \neg RoleMixin(x) \land \neg Mixin(x) \rightarrow PhaseMixin(x)$</v>
      </c>
    </row>
    <row r="36" spans="1:9" x14ac:dyDescent="0.25">
      <c r="A36" s="1" t="s">
        <v>52</v>
      </c>
      <c r="B36" t="s">
        <v>493</v>
      </c>
      <c r="C36" t="str">
        <f>VLOOKUP(Table7[[#This Row],[Group]],Table12[#All],2,FALSE)</f>
        <v>L</v>
      </c>
      <c r="D36" s="18" t="s">
        <v>484</v>
      </c>
      <c r="E36" s="1" t="str">
        <f>"R"&amp;Table7[[#This Row],[Group Initial]]&amp;Table7[[#This Row],[Group Rule Number]]</f>
        <v>RL14</v>
      </c>
      <c r="F36" t="s">
        <v>505</v>
      </c>
      <c r="G36" t="s">
        <v>514</v>
      </c>
      <c r="H36" t="str">
        <f>"\item ["&amp;Table7[[#This Row],[Rule Code]]&amp;"] $"&amp;Table7[[#This Row],[Rule - Latex format]]&amp;"$"</f>
        <v>\item [RL14] $NonSortal(x) \land \neg Category(x) \land \neg PhaseMixin(x) \land \neg Mixin(x) \rightarrow RoleMixin(x)$</v>
      </c>
      <c r="I36" t="str">
        <f>"- **"&amp;Table7[[#This Row],[Rule Code]]&amp;" :**&amp;ensp; $"&amp;Table7[Rule - Latex format]&amp;"$"</f>
        <v>- **RL14 :**&amp;ensp; $NonSortal(x) \land \neg Category(x) \land \neg PhaseMixin(x) \land \neg Mixin(x) \rightarrow RoleMixin(x)$</v>
      </c>
    </row>
    <row r="37" spans="1:9" x14ac:dyDescent="0.25">
      <c r="A37" s="1" t="s">
        <v>52</v>
      </c>
      <c r="B37" t="s">
        <v>493</v>
      </c>
      <c r="C37" t="str">
        <f>VLOOKUP(Table7[[#This Row],[Group]],Table12[#All],2,FALSE)</f>
        <v>L</v>
      </c>
      <c r="D37" s="18" t="s">
        <v>507</v>
      </c>
      <c r="E37" s="1" t="str">
        <f>"R"&amp;Table7[[#This Row],[Group Initial]]&amp;Table7[[#This Row],[Group Rule Number]]</f>
        <v>RL15</v>
      </c>
      <c r="F37" t="s">
        <v>506</v>
      </c>
      <c r="G37" t="s">
        <v>515</v>
      </c>
      <c r="H37" t="str">
        <f>"\item ["&amp;Table7[[#This Row],[Rule Code]]&amp;"] $"&amp;Table7[[#This Row],[Rule - Latex format]]&amp;"$"</f>
        <v>\item [RL15] $NonSortal(x) \land \neg Category(x) \land \neg PhaseMixin(x) \land \neg RoleMixin(x) \rightarrow Mixin(x)$</v>
      </c>
      <c r="I37" t="str">
        <f>"- **"&amp;Table7[[#This Row],[Rule Code]]&amp;" :**&amp;ensp; $"&amp;Table7[Rule - Latex format]&amp;"$"</f>
        <v>- **RL15 :**&amp;ensp; $NonSortal(x) \land \neg Category(x) \land \neg PhaseMixin(x) \land \neg RoleMixin(x) \rightarrow Mixin(x)$</v>
      </c>
    </row>
    <row r="38" spans="1:9" x14ac:dyDescent="0.25">
      <c r="A38" s="1" t="s">
        <v>34</v>
      </c>
      <c r="B38" t="s">
        <v>458</v>
      </c>
      <c r="C38" s="19" t="str">
        <f>VLOOKUP(Table7[[#This Row],[Group]],Table12[#All],2,FALSE)</f>
        <v>N</v>
      </c>
      <c r="D38" s="20" t="s">
        <v>471</v>
      </c>
      <c r="E38" s="16" t="str">
        <f>"R"&amp;Table7[[#This Row],[Group Initial]]&amp;Table7[[#This Row],[Group Rule Number]]</f>
        <v>RN01</v>
      </c>
      <c r="F38" t="s">
        <v>349</v>
      </c>
      <c r="G38" t="s">
        <v>320</v>
      </c>
      <c r="H38" t="str">
        <f>"\item ["&amp;Table7[[#This Row],[Rule Code]]&amp;"] $"&amp;Table7[[#This Row],[Rule - Latex format]]&amp;"$"</f>
        <v>\item [RN01] $\neg NonRigidType(x) \rightarrow RigidType(x)$</v>
      </c>
      <c r="I38" t="str">
        <f>"- **"&amp;Table7[[#This Row],[Rule Code]]&amp;" :**&amp;ensp; $"&amp;Table7[Rule - Latex format]&amp;"$"</f>
        <v>- **RN01 :**&amp;ensp; $\neg NonRigidType(x) \rightarrow RigidType(x)$</v>
      </c>
    </row>
    <row r="39" spans="1:9" x14ac:dyDescent="0.25">
      <c r="A39" s="1" t="s">
        <v>397</v>
      </c>
      <c r="B39" t="s">
        <v>458</v>
      </c>
      <c r="C39" t="str">
        <f>VLOOKUP(Table7[[#This Row],[Group]],Table12[#All],2,FALSE)</f>
        <v>N</v>
      </c>
      <c r="D39" s="18" t="s">
        <v>472</v>
      </c>
      <c r="E39" s="1" t="str">
        <f>"R"&amp;Table7[[#This Row],[Group Initial]]&amp;Table7[[#This Row],[Group Rule Number]]</f>
        <v>RN02</v>
      </c>
      <c r="F39" t="s">
        <v>348</v>
      </c>
      <c r="G39" t="s">
        <v>319</v>
      </c>
      <c r="H39" t="str">
        <f>"\item ["&amp;Table7[[#This Row],[Rule Code]]&amp;"] $"&amp;Table7[[#This Row],[Rule - Latex format]]&amp;"$"</f>
        <v>\item [RN02] $\neg AntiRigidType(x) \land \neg SemiRigidType(x) \rightarrow RigidType(x)$</v>
      </c>
      <c r="I39" t="str">
        <f>"- **"&amp;Table7[[#This Row],[Rule Code]]&amp;" :**&amp;ensp; $"&amp;Table7[Rule - Latex format]&amp;"$"</f>
        <v>- **RN02 :**&amp;ensp; $\neg AntiRigidType(x) \land \neg SemiRigidType(x) \rightarrow RigidType(x)$</v>
      </c>
    </row>
    <row r="40" spans="1:9" x14ac:dyDescent="0.25">
      <c r="A40" s="1" t="s">
        <v>400</v>
      </c>
      <c r="B40" t="s">
        <v>458</v>
      </c>
      <c r="C40" t="str">
        <f>VLOOKUP(Table7[[#This Row],[Group]],Table12[#All],2,FALSE)</f>
        <v>N</v>
      </c>
      <c r="D40" s="18" t="s">
        <v>473</v>
      </c>
      <c r="E40" s="1" t="str">
        <f>"R"&amp;Table7[[#This Row],[Group Initial]]&amp;Table7[[#This Row],[Group Rule Number]]</f>
        <v>RN03</v>
      </c>
      <c r="F40" t="s">
        <v>352</v>
      </c>
      <c r="G40" t="s">
        <v>326</v>
      </c>
      <c r="H40" t="str">
        <f>"\item ["&amp;Table7[[#This Row],[Rule Code]]&amp;"] $"&amp;Table7[[#This Row],[Rule - Latex format]]&amp;"$"</f>
        <v>\item [RN03] $\neg Category(x) \land \neg Kind(x) \land \neg SubKind(x) \land \neg Role(x) \land \neg Phase(x) \land \neg RoleMixin(x) \land \neg PhaseMixin(x) \rightarrow SemiRigidType(x)$</v>
      </c>
      <c r="I40" t="str">
        <f>"- **"&amp;Table7[[#This Row],[Rule Code]]&amp;" :**&amp;ensp; $"&amp;Table7[Rule - Latex format]&amp;"$"</f>
        <v>- **RN03 :**&amp;ensp; $\neg Category(x) \land \neg Kind(x) \land \neg SubKind(x) \land \neg Role(x) \land \neg Phase(x) \land \neg RoleMixin(x) \land \neg PhaseMixin(x) \rightarrow SemiRigidType(x)$</v>
      </c>
    </row>
    <row r="41" spans="1:9" x14ac:dyDescent="0.25">
      <c r="A41" s="1" t="s">
        <v>399</v>
      </c>
      <c r="B41" t="s">
        <v>458</v>
      </c>
      <c r="C41" t="str">
        <f>VLOOKUP(Table7[[#This Row],[Group]],Table12[#All],2,FALSE)</f>
        <v>N</v>
      </c>
      <c r="D41" s="20" t="s">
        <v>474</v>
      </c>
      <c r="E41" s="1" t="str">
        <f>"R"&amp;Table7[[#This Row],[Group Initial]]&amp;Table7[[#This Row],[Group Rule Number]]</f>
        <v>RN04</v>
      </c>
      <c r="F41" t="s">
        <v>351</v>
      </c>
      <c r="G41" t="s">
        <v>325</v>
      </c>
      <c r="H41" t="str">
        <f>"\item ["&amp;Table7[[#This Row],[Rule Code]]&amp;"] $"&amp;Table7[[#This Row],[Rule - Latex format]]&amp;"$"</f>
        <v>\item [RN04] $\neg Category(x) \land \neg Kind(x) \land \neg SubKind(x) \land \neg Mixin(x) \rightarrow AntiRigidType(x)$</v>
      </c>
      <c r="I41" t="str">
        <f>"- **"&amp;Table7[[#This Row],[Rule Code]]&amp;" :**&amp;ensp; $"&amp;Table7[Rule - Latex format]&amp;"$"</f>
        <v>- **RN04 :**&amp;ensp; $\neg Category(x) \land \neg Kind(x) \land \neg SubKind(x) \land \neg Mixin(x) \rightarrow AntiRigidType(x)$</v>
      </c>
    </row>
    <row r="42" spans="1:9" x14ac:dyDescent="0.25">
      <c r="A42" s="1" t="s">
        <v>398</v>
      </c>
      <c r="B42" t="s">
        <v>458</v>
      </c>
      <c r="C42" t="str">
        <f>VLOOKUP(Table7[[#This Row],[Group]],Table12[#All],2,FALSE)</f>
        <v>N</v>
      </c>
      <c r="D42" s="18" t="s">
        <v>475</v>
      </c>
      <c r="E42" s="1" t="str">
        <f>"R"&amp;Table7[[#This Row],[Group Initial]]&amp;Table7[[#This Row],[Group Rule Number]]</f>
        <v>RN05</v>
      </c>
      <c r="F42" t="s">
        <v>350</v>
      </c>
      <c r="G42" t="s">
        <v>324</v>
      </c>
      <c r="H42" t="str">
        <f>"\item ["&amp;Table7[[#This Row],[Rule Code]]&amp;"] $"&amp;Table7[[#This Row],[Rule - Latex format]]&amp;"$"</f>
        <v>\item [RN05] $\neg Role(x) \land \neg Phase(x) \land \neg RoleMixin(x) \land \neg PhaseMixin(x) \land \neg Mixin(x) \rightarrow RigidType(x)$</v>
      </c>
      <c r="I42" t="str">
        <f>"- **"&amp;Table7[[#This Row],[Rule Code]]&amp;" :**&amp;ensp; $"&amp;Table7[Rule - Latex format]&amp;"$"</f>
        <v>- **RN05 :**&amp;ensp; $\neg Role(x) \land \neg Phase(x) \land \neg RoleMixin(x) \land \neg PhaseMixin(x) \land \neg Mixin(x) \rightarrow RigidType(x)$</v>
      </c>
    </row>
    <row r="43" spans="1:9" x14ac:dyDescent="0.25">
      <c r="A43" s="1" t="s">
        <v>454</v>
      </c>
      <c r="B43" t="s">
        <v>458</v>
      </c>
      <c r="C43" s="19" t="str">
        <f>VLOOKUP(Table7[[#This Row],[Group]],Table12[#All],2,FALSE)</f>
        <v>N</v>
      </c>
      <c r="D43" s="18" t="s">
        <v>476</v>
      </c>
      <c r="E43" s="16" t="str">
        <f>"R"&amp;Table7[[#This Row],[Group Initial]]&amp;Table7[[#This Row],[Group Rule Number]]</f>
        <v>RN06</v>
      </c>
      <c r="F43" t="s">
        <v>455</v>
      </c>
      <c r="G43" t="s">
        <v>485</v>
      </c>
      <c r="H43" t="str">
        <f>"\item ["&amp;Table7[[#This Row],[Rule Code]]&amp;"] $"&amp;Table7[[#This Row],[Rule - Latex format]]&amp;"$"</f>
        <v>\item [RN06] $\neg RigidType(x) \rightarrow NonRigidType(x) \land \neg Kind(x) \land \neg SubKind(x) \land \neg Category(x)$</v>
      </c>
      <c r="I43" t="str">
        <f>"- **"&amp;Table7[[#This Row],[Rule Code]]&amp;" :**&amp;ensp; $"&amp;Table7[Rule - Latex format]&amp;"$"</f>
        <v>- **RN06 :**&amp;ensp; $\neg RigidType(x) \rightarrow NonRigidType(x) \land \neg Kind(x) \land \neg SubKind(x) \land \neg Category(x)$</v>
      </c>
    </row>
    <row r="44" spans="1:9" x14ac:dyDescent="0.25">
      <c r="A44" s="1" t="s">
        <v>456</v>
      </c>
      <c r="B44" t="s">
        <v>458</v>
      </c>
      <c r="C44" s="19" t="str">
        <f>VLOOKUP(Table7[[#This Row],[Group]],Table12[#All],2,FALSE)</f>
        <v>N</v>
      </c>
      <c r="D44" s="20" t="s">
        <v>477</v>
      </c>
      <c r="E44" s="16" t="str">
        <f>"R"&amp;Table7[[#This Row],[Group Initial]]&amp;Table7[[#This Row],[Group Rule Number]]</f>
        <v>RN07</v>
      </c>
      <c r="F44" t="s">
        <v>457</v>
      </c>
      <c r="G44" t="s">
        <v>486</v>
      </c>
      <c r="H44" t="str">
        <f>"\item ["&amp;Table7[[#This Row],[Rule Code]]&amp;"] $"&amp;Table7[[#This Row],[Rule - Latex format]]&amp;"$"</f>
        <v>\item [RN07] $\neg Sortal(x) \rightarrow NonSortal(x) \land \neg Kind(x) \land \neg SubKind(x) \land \neg Role(x) \land \neg Phase(x)$</v>
      </c>
      <c r="I44" t="str">
        <f>"- **"&amp;Table7[[#This Row],[Rule Code]]&amp;" :**&amp;ensp; $"&amp;Table7[Rule - Latex format]&amp;"$"</f>
        <v>- **RN07 :**&amp;ensp; $\neg Sortal(x) \rightarrow NonSortal(x) \land \neg Kind(x) \land \neg SubKind(x) \land \neg Role(x) \land \neg Phase(x)$</v>
      </c>
    </row>
    <row r="45" spans="1:9" x14ac:dyDescent="0.25">
      <c r="A45" s="1" t="s">
        <v>453</v>
      </c>
      <c r="B45" t="s">
        <v>458</v>
      </c>
      <c r="C45" s="19" t="str">
        <f>VLOOKUP(Table7[[#This Row],[Group]],Table12[#All],2,FALSE)</f>
        <v>N</v>
      </c>
      <c r="D45" s="18" t="s">
        <v>478</v>
      </c>
      <c r="E45" s="16" t="str">
        <f>"R"&amp;Table7[[#This Row],[Group Initial]]&amp;Table7[[#This Row],[Group Rule Number]]</f>
        <v>RN08</v>
      </c>
      <c r="F45" t="s">
        <v>452</v>
      </c>
      <c r="G45" t="s">
        <v>487</v>
      </c>
      <c r="H45" t="str">
        <f>"\item ["&amp;Table7[[#This Row],[Rule Code]]&amp;"] $"&amp;Table7[[#This Row],[Rule - Latex format]]&amp;"$"</f>
        <v>\item [RN08] $\neg NonSortal(x) \rightarrow Sortal(x) \land \neg Category(x) \land \neg PhaseMixin(x) \land \neg RoleMixin(x) \land \neg Mixin(x)$</v>
      </c>
      <c r="I45" t="str">
        <f>"- **"&amp;Table7[[#This Row],[Rule Code]]&amp;" :**&amp;ensp; $"&amp;Table7[Rule - Latex format]&amp;"$"</f>
        <v>- **RN08 :**&amp;ensp; $\neg NonSortal(x) \rightarrow Sortal(x) \land \neg Category(x) \land \neg PhaseMixin(x) \land \neg RoleMixin(x) \land \neg Mixin(x)$</v>
      </c>
    </row>
    <row r="46" spans="1:9" x14ac:dyDescent="0.25">
      <c r="A46" s="1" t="s">
        <v>388</v>
      </c>
      <c r="B46" t="s">
        <v>458</v>
      </c>
      <c r="C46" t="str">
        <f>VLOOKUP(Table7[[#This Row],[Group]],Table12[#All],2,FALSE)</f>
        <v>N</v>
      </c>
      <c r="D46" s="18" t="s">
        <v>479</v>
      </c>
      <c r="E46" s="1" t="str">
        <f>"R"&amp;Table7[[#This Row],[Group Initial]]&amp;Table7[[#This Row],[Group Rule Number]]</f>
        <v>RN09</v>
      </c>
      <c r="F46" t="s">
        <v>353</v>
      </c>
      <c r="G46" t="s">
        <v>327</v>
      </c>
      <c r="H46" t="str">
        <f>"\item ["&amp;Table7[[#This Row],[Rule Code]]&amp;"] $"&amp;Table7[[#This Row],[Rule - Latex format]]&amp;"$"</f>
        <v>\item [RN09] $\neg Kind(x) \land \neg Phase(x) \land \neg Role(x) \land \neg SubKind(x) \rightarrow NonSortal(x)$</v>
      </c>
      <c r="I46" t="str">
        <f>"- **"&amp;Table7[[#This Row],[Rule Code]]&amp;" :**&amp;ensp; $"&amp;Table7[Rule - Latex format]&amp;"$"</f>
        <v>- **RN09 :**&amp;ensp; $\neg Kind(x) \land \neg Phase(x) \land \neg Role(x) \land \neg SubKind(x) \rightarrow NonSortal(x)$</v>
      </c>
    </row>
    <row r="47" spans="1:9" x14ac:dyDescent="0.25">
      <c r="A47" s="1" t="s">
        <v>395</v>
      </c>
      <c r="B47" t="s">
        <v>458</v>
      </c>
      <c r="C47" t="str">
        <f>VLOOKUP(Table7[[#This Row],[Group]],Table12[#All],2,FALSE)</f>
        <v>N</v>
      </c>
      <c r="D47" s="20" t="s">
        <v>480</v>
      </c>
      <c r="E47" s="1" t="str">
        <f>"R"&amp;Table7[[#This Row],[Group Initial]]&amp;Table7[[#This Row],[Group Rule Number]]</f>
        <v>RN10</v>
      </c>
      <c r="F47" t="s">
        <v>354</v>
      </c>
      <c r="G47" t="s">
        <v>328</v>
      </c>
      <c r="H47" t="str">
        <f>"\item ["&amp;Table7[[#This Row],[Rule Code]]&amp;"] $"&amp;Table7[[#This Row],[Rule - Latex format]]&amp;"$"</f>
        <v>\item [RN10] $\neg Category(x) \land \neg PhaseMixin(x) \land \neg RoleMixin(x) \land \neg Mixin(x) \rightarrow Sortal(x)$</v>
      </c>
      <c r="I47" t="str">
        <f>"- **"&amp;Table7[[#This Row],[Rule Code]]&amp;" :**&amp;ensp; $"&amp;Table7[Rule - Latex format]&amp;"$"</f>
        <v>- **RN10 :**&amp;ensp; $\neg Category(x) \land \neg PhaseMixin(x) \land \neg RoleMixin(x) \land \neg Mixin(x) \rightarrow Sortal(x)$</v>
      </c>
    </row>
    <row r="48" spans="1:9" x14ac:dyDescent="0.25">
      <c r="A48" s="1" t="s">
        <v>450</v>
      </c>
      <c r="B48" t="s">
        <v>458</v>
      </c>
      <c r="C48" t="str">
        <f>VLOOKUP(Table7[[#This Row],[Group]],Table12[#All],2,FALSE)</f>
        <v>N</v>
      </c>
      <c r="D48" s="18" t="s">
        <v>481</v>
      </c>
      <c r="E48" s="1" t="str">
        <f>"R"&amp;Table7[[#This Row],[Group Initial]]&amp;Table7[[#This Row],[Group Rule Number]]</f>
        <v>RN11</v>
      </c>
      <c r="F48" t="s">
        <v>451</v>
      </c>
      <c r="G48" t="s">
        <v>488</v>
      </c>
      <c r="H48" t="str">
        <f>"\item ["&amp;Table7[[#This Row],[Rule Code]]&amp;"] $"&amp;Table7[[#This Row],[Rule - Latex format]]&amp;"$"</f>
        <v>\item [RN11] $\neg AntiRigidType(x) \rightarrow \neg Role(x) \land \neg Phase(x) \land \neg RoleMixin(x) \land \neg PhaseMixin(x)$</v>
      </c>
      <c r="I48" t="str">
        <f>"- **"&amp;Table7[[#This Row],[Rule Code]]&amp;" :**&amp;ensp; $"&amp;Table7[Rule - Latex format]&amp;"$"</f>
        <v>- **RN11 :**&amp;ensp; $\neg AntiRigidType(x) \rightarrow \neg Role(x) \land \neg Phase(x) \land \neg RoleMixin(x) \land \neg PhaseMixin(x)$</v>
      </c>
    </row>
    <row r="49" spans="1:9" x14ac:dyDescent="0.25">
      <c r="A49" s="1" t="s">
        <v>50</v>
      </c>
      <c r="B49" t="s">
        <v>458</v>
      </c>
      <c r="C49" t="str">
        <f>VLOOKUP(Table7[[#This Row],[Group]],Table12[#All],2,FALSE)</f>
        <v>N</v>
      </c>
      <c r="D49" s="18" t="s">
        <v>482</v>
      </c>
      <c r="E49" s="1" t="str">
        <f>"R"&amp;Table7[[#This Row],[Group Initial]]&amp;Table7[[#This Row],[Group Rule Number]]</f>
        <v>RN12</v>
      </c>
      <c r="F49" t="s">
        <v>508</v>
      </c>
      <c r="G49" t="s">
        <v>509</v>
      </c>
      <c r="H49" t="str">
        <f>"\item ["&amp;Table7[[#This Row],[Rule Code]]&amp;"] $"&amp;Table7[[#This Row],[Rule - Latex format]]&amp;"$"</f>
        <v>\item [RN12] $\neg Mixin(x) \rightarrow \neg SemiRigidType$</v>
      </c>
      <c r="I49" t="str">
        <f>"- **"&amp;Table7[[#This Row],[Rule Code]]&amp;" :**&amp;ensp; $"&amp;Table7[Rule - Latex format]&amp;"$"</f>
        <v>- **RN12 :**&amp;ensp; $\neg Mixin(x) \rightarrow \neg SemiRigidType$</v>
      </c>
    </row>
    <row r="50" spans="1:9" x14ac:dyDescent="0.25">
      <c r="A50" s="1" t="s">
        <v>34</v>
      </c>
      <c r="B50" t="s">
        <v>459</v>
      </c>
      <c r="C50" s="19" t="str">
        <f>VLOOKUP(Table7[[#This Row],[Group]],Table12[#All],2,FALSE)</f>
        <v>P</v>
      </c>
      <c r="D50" s="20" t="s">
        <v>471</v>
      </c>
      <c r="E50" s="16" t="str">
        <f>"R"&amp;Table7[[#This Row],[Group Initial]]&amp;Table7[[#This Row],[Group Rule Number]]</f>
        <v>RP01</v>
      </c>
      <c r="F50" t="s">
        <v>335</v>
      </c>
      <c r="G50" t="s">
        <v>84</v>
      </c>
      <c r="H50" t="str">
        <f>"\item ["&amp;Table7[[#This Row],[Rule Code]]&amp;"] $"&amp;Table7[[#This Row],[Rule - Latex format]]&amp;"$"</f>
        <v>\item [RP01] $NonRigidType(x) \rightarrow \neg RigidType(x)$</v>
      </c>
      <c r="I50" t="str">
        <f>"- **"&amp;Table7[[#This Row],[Rule Code]]&amp;" :**&amp;ensp; $"&amp;Table7[Rule - Latex format]&amp;"$"</f>
        <v>- **RP01 :**&amp;ensp; $NonRigidType(x) \rightarrow \neg RigidType(x)$</v>
      </c>
    </row>
    <row r="51" spans="1:9" x14ac:dyDescent="0.25">
      <c r="A51" s="1" t="s">
        <v>391</v>
      </c>
      <c r="B51" t="s">
        <v>459</v>
      </c>
      <c r="C51" t="str">
        <f>VLOOKUP(Table7[[#This Row],[Group]],Table12[#All],2,FALSE)</f>
        <v>P</v>
      </c>
      <c r="D51" s="18" t="s">
        <v>472</v>
      </c>
      <c r="E51" s="1" t="str">
        <f>"R"&amp;Table7[[#This Row],[Group Initial]]&amp;Table7[[#This Row],[Group Rule Number]]</f>
        <v>RP02</v>
      </c>
      <c r="F51" t="s">
        <v>334</v>
      </c>
      <c r="G51" t="s">
        <v>380</v>
      </c>
      <c r="H51" t="str">
        <f>"\item ["&amp;Table7[[#This Row],[Rule Code]]&amp;"] $"&amp;Table7[[#This Row],[Rule - Latex format]]&amp;"$"</f>
        <v>\item [RP02] $RigidType(x) \rightarrow \neg NonRigidType(x) \land \neg AntiRigidType(x) \land \neg SemiRigidType(x) \land \neg Role(x) \land \neg Phase(x) \land \neg RoleMixin(x) \land \neg PhaseMixin(x) \land \neg Mixin(x)$</v>
      </c>
      <c r="I51" t="str">
        <f>"- **"&amp;Table7[[#This Row],[Rule Code]]&amp;" :**&amp;ensp; $"&amp;Table7[Rule - Latex format]&amp;"$"</f>
        <v>- **RP02 :**&amp;ensp; $RigidType(x) \rightarrow \neg NonRigidType(x) \land \neg AntiRigidType(x) \land \neg SemiRigidType(x) \land \neg Role(x) \land \neg Phase(x) \land \neg RoleMixin(x) \land \neg PhaseMixin(x) \land \neg Mixin(x)$</v>
      </c>
    </row>
    <row r="52" spans="1:9" x14ac:dyDescent="0.25">
      <c r="A52" s="1" t="s">
        <v>384</v>
      </c>
      <c r="B52" t="s">
        <v>459</v>
      </c>
      <c r="C52" t="str">
        <f>VLOOKUP(Table7[[#This Row],[Group]],Table12[#All],2,FALSE)</f>
        <v>P</v>
      </c>
      <c r="D52" s="18" t="s">
        <v>473</v>
      </c>
      <c r="E52" s="1" t="str">
        <f>"R"&amp;Table7[[#This Row],[Group Initial]]&amp;Table7[[#This Row],[Group Rule Number]]</f>
        <v>RP03</v>
      </c>
      <c r="F52" t="s">
        <v>336</v>
      </c>
      <c r="G52" t="s">
        <v>376</v>
      </c>
      <c r="H52" t="str">
        <f>"\item ["&amp;Table7[[#This Row],[Rule Code]]&amp;"] $"&amp;Table7[[#This Row],[Rule - Latex format]]&amp;"$"</f>
        <v>\item [RP03] $AntiRigidType(x) \rightarrow NonRigidType(x) \land \neg SemiRigidType(x) \land \neg Category(x) \land \neg Kind(x) \land \neg SubKind(x) \land \neg Mixin(x)$</v>
      </c>
      <c r="I52" t="str">
        <f>"- **"&amp;Table7[[#This Row],[Rule Code]]&amp;" :**&amp;ensp; $"&amp;Table7[Rule - Latex format]&amp;"$"</f>
        <v>- **RP03 :**&amp;ensp; $AntiRigidType(x) \rightarrow NonRigidType(x) \land \neg SemiRigidType(x) \land \neg Category(x) \land \neg Kind(x) \land \neg SubKind(x) \land \neg Mixin(x)$</v>
      </c>
    </row>
    <row r="53" spans="1:9" x14ac:dyDescent="0.25">
      <c r="A53" s="1" t="s">
        <v>396</v>
      </c>
      <c r="B53" t="s">
        <v>459</v>
      </c>
      <c r="C53" t="str">
        <f>VLOOKUP(Table7[[#This Row],[Group]],Table12[#All],2,FALSE)</f>
        <v>P</v>
      </c>
      <c r="D53" s="20" t="s">
        <v>474</v>
      </c>
      <c r="E53" s="1" t="str">
        <f>"R"&amp;Table7[[#This Row],[Group Initial]]&amp;Table7[[#This Row],[Group Rule Number]]</f>
        <v>RP04</v>
      </c>
      <c r="F53" t="s">
        <v>337</v>
      </c>
      <c r="G53" t="s">
        <v>379</v>
      </c>
      <c r="H53" t="str">
        <f>"\item ["&amp;Table7[[#This Row],[Rule Code]]&amp;"] $"&amp;Table7[[#This Row],[Rule - Latex format]]&amp;"$"</f>
        <v>\item [RP04] $SemiRigidType(x) \rightarrow Mixin(x) \land NonRigidType(x) \land \neg AntiRigidType(x) \land \neg Category(x) \land \neg Kind(x) \land \neg SubKind(x) \land \neg Role(x) \land \neg Phase(x) \land \neg RoleMixin(x) \land \neg PhaseMixin(x)$</v>
      </c>
      <c r="I53" t="str">
        <f>"- **"&amp;Table7[[#This Row],[Rule Code]]&amp;" :**&amp;ensp; $"&amp;Table7[Rule - Latex format]&amp;"$"</f>
        <v>- **RP04 :**&amp;ensp; $SemiRigidType(x) \rightarrow Mixin(x) \land NonRigidType(x) \land \neg AntiRigidType(x) \land \neg Category(x) \land \neg Kind(x) \land \neg SubKind(x) \land \neg Role(x) \land \neg Phase(x) \land \neg RoleMixin(x) \land \neg PhaseMixin(x)$</v>
      </c>
    </row>
    <row r="54" spans="1:9" x14ac:dyDescent="0.25">
      <c r="A54" s="1" t="s">
        <v>388</v>
      </c>
      <c r="B54" t="s">
        <v>459</v>
      </c>
      <c r="C54" t="str">
        <f>VLOOKUP(Table7[[#This Row],[Group]],Table12[#All],2,FALSE)</f>
        <v>P</v>
      </c>
      <c r="D54" s="18" t="s">
        <v>475</v>
      </c>
      <c r="E54" s="1" t="str">
        <f>"R"&amp;Table7[[#This Row],[Group Initial]]&amp;Table7[[#This Row],[Group Rule Number]]</f>
        <v>RP05</v>
      </c>
      <c r="F54" t="s">
        <v>339</v>
      </c>
      <c r="G54" t="s">
        <v>377</v>
      </c>
      <c r="H54" t="str">
        <f>"\item ["&amp;Table7[[#This Row],[Rule Code]]&amp;"] $"&amp;Table7[[#This Row],[Rule - Latex format]]&amp;"$"</f>
        <v>\item [RP05] $NonSortal(x) \rightarrow \neg Sortal(x) \land \neg Kind(x) \land \neg Phase(x) \land \neg Role(x) \land \neg SubKind(x)$</v>
      </c>
      <c r="I54" t="str">
        <f>"- **"&amp;Table7[[#This Row],[Rule Code]]&amp;" :**&amp;ensp; $"&amp;Table7[Rule - Latex format]&amp;"$"</f>
        <v>- **RP05 :**&amp;ensp; $NonSortal(x) \rightarrow \neg Sortal(x) \land \neg Kind(x) \land \neg Phase(x) \land \neg Role(x) \land \neg SubKind(x)$</v>
      </c>
    </row>
    <row r="55" spans="1:9" x14ac:dyDescent="0.25">
      <c r="A55" s="1" t="s">
        <v>395</v>
      </c>
      <c r="B55" t="s">
        <v>459</v>
      </c>
      <c r="C55" t="str">
        <f>VLOOKUP(Table7[[#This Row],[Group]],Table12[#All],2,FALSE)</f>
        <v>P</v>
      </c>
      <c r="D55" s="18" t="s">
        <v>476</v>
      </c>
      <c r="E55" s="1" t="str">
        <f>"R"&amp;Table7[[#This Row],[Group Initial]]&amp;Table7[[#This Row],[Group Rule Number]]</f>
        <v>RP06</v>
      </c>
      <c r="F55" t="s">
        <v>338</v>
      </c>
      <c r="G55" t="s">
        <v>381</v>
      </c>
      <c r="H55" t="str">
        <f>"\item ["&amp;Table7[[#This Row],[Rule Code]]&amp;"] $"&amp;Table7[[#This Row],[Rule - Latex format]]&amp;"$"</f>
        <v>\item [RP06] $Sortal(x) \rightarrow \neg NonSortal(x) \land \neg Category(x) \land \neg PhaseMixin(x) \land \neg RoleMixin(x) \land \neg Mixin(x)$</v>
      </c>
      <c r="I55" t="str">
        <f>"- **"&amp;Table7[[#This Row],[Rule Code]]&amp;" :**&amp;ensp; $"&amp;Table7[Rule - Latex format]&amp;"$"</f>
        <v>- **RP06 :**&amp;ensp; $Sortal(x) \rightarrow \neg NonSortal(x) \land \neg Category(x) \land \neg PhaseMixin(x) \land \neg RoleMixin(x) \land \neg Mixin(x)$</v>
      </c>
    </row>
    <row r="56" spans="1:9" x14ac:dyDescent="0.25">
      <c r="A56" s="1" t="s">
        <v>386</v>
      </c>
      <c r="B56" t="s">
        <v>459</v>
      </c>
      <c r="C56" t="str">
        <f>VLOOKUP(Table7[[#This Row],[Group]],Table12[#All],2,FALSE)</f>
        <v>P</v>
      </c>
      <c r="D56" s="20" t="s">
        <v>477</v>
      </c>
      <c r="E56" s="1" t="str">
        <f>"R"&amp;Table7[[#This Row],[Group Initial]]&amp;Table7[[#This Row],[Group Rule Number]]</f>
        <v>RP07</v>
      </c>
      <c r="F56" t="s">
        <v>344</v>
      </c>
      <c r="G56" t="s">
        <v>254</v>
      </c>
      <c r="H56" t="str">
        <f>"\item ["&amp;Table7[[#This Row],[Rule Code]]&amp;"] $"&amp;Table7[[#This Row],[Rule - Latex format]]&amp;"$"</f>
        <v>\item [RP07] $Kind(x) \rightarrow RigidType(x) \land Sortal(x) \land \neg Category(x) \land \neg Phase(x) \land \neg Role(x) \land \neg SubKind(x)$</v>
      </c>
      <c r="I56" t="str">
        <f>"- **"&amp;Table7[[#This Row],[Rule Code]]&amp;" :**&amp;ensp; $"&amp;Table7[Rule - Latex format]&amp;"$"</f>
        <v>- **RP07 :**&amp;ensp; $Kind(x) \rightarrow RigidType(x) \land Sortal(x) \land \neg Category(x) \land \neg Phase(x) \land \neg Role(x) \land \neg SubKind(x)$</v>
      </c>
    </row>
    <row r="57" spans="1:9" x14ac:dyDescent="0.25">
      <c r="A57" s="1" t="s">
        <v>394</v>
      </c>
      <c r="B57" t="s">
        <v>459</v>
      </c>
      <c r="C57" t="str">
        <f>VLOOKUP(Table7[[#This Row],[Group]],Table12[#All],2,FALSE)</f>
        <v>P</v>
      </c>
      <c r="D57" s="18" t="s">
        <v>478</v>
      </c>
      <c r="E57" s="1" t="str">
        <f>"R"&amp;Table7[[#This Row],[Group Initial]]&amp;Table7[[#This Row],[Group Rule Number]]</f>
        <v>RP08</v>
      </c>
      <c r="F57" t="s">
        <v>345</v>
      </c>
      <c r="G57" t="s">
        <v>262</v>
      </c>
      <c r="H57" t="str">
        <f>"\item ["&amp;Table7[[#This Row],[Rule Code]]&amp;"] $"&amp;Table7[[#This Row],[Rule - Latex format]]&amp;"$"</f>
        <v>\item [RP08] $SubKind(x) \rightarrow RigidType(x) \land Sortal(x) \land \neg Category(x) \land \neg Kind(x) \land \neg Phase(x) \land \neg Role(x)$</v>
      </c>
      <c r="I57" t="str">
        <f>"- **"&amp;Table7[[#This Row],[Rule Code]]&amp;" :**&amp;ensp; $"&amp;Table7[Rule - Latex format]&amp;"$"</f>
        <v>- **RP08 :**&amp;ensp; $SubKind(x) \rightarrow RigidType(x) \land Sortal(x) \land \neg Category(x) \land \neg Kind(x) \land \neg Phase(x) \land \neg Role(x)$</v>
      </c>
    </row>
    <row r="58" spans="1:9" x14ac:dyDescent="0.25">
      <c r="A58" s="1" t="s">
        <v>392</v>
      </c>
      <c r="B58" t="s">
        <v>459</v>
      </c>
      <c r="C58" t="str">
        <f>VLOOKUP(Table7[[#This Row],[Group]],Table12[#All],2,FALSE)</f>
        <v>P</v>
      </c>
      <c r="D58" s="18" t="s">
        <v>479</v>
      </c>
      <c r="E58" s="1" t="str">
        <f>"R"&amp;Table7[[#This Row],[Group Initial]]&amp;Table7[[#This Row],[Group Rule Number]]</f>
        <v>RP09</v>
      </c>
      <c r="F58" t="s">
        <v>346</v>
      </c>
      <c r="G58" t="s">
        <v>258</v>
      </c>
      <c r="H58" t="str">
        <f>"\item ["&amp;Table7[[#This Row],[Rule Code]]&amp;"] $"&amp;Table7[[#This Row],[Rule - Latex format]]&amp;"$"</f>
        <v>\item [RP09] $Role(x) \rightarrow AntiRigidType(x) \land Sortal(x) \land \neg Kind(x) \land \neg Phase(x) \land \neg PhaseMixin(x) \land \neg RoleMixin(x) \land \neg SubKind(x)$</v>
      </c>
      <c r="I58" t="str">
        <f>"- **"&amp;Table7[[#This Row],[Rule Code]]&amp;" :**&amp;ensp; $"&amp;Table7[Rule - Latex format]&amp;"$"</f>
        <v>- **RP09 :**&amp;ensp; $Role(x) \rightarrow AntiRigidType(x) \land Sortal(x) \land \neg Kind(x) \land \neg Phase(x) \land \neg PhaseMixin(x) \land \neg RoleMixin(x) \land \neg SubKind(x)$</v>
      </c>
    </row>
    <row r="59" spans="1:9" x14ac:dyDescent="0.25">
      <c r="A59" s="1" t="s">
        <v>389</v>
      </c>
      <c r="B59" t="s">
        <v>459</v>
      </c>
      <c r="C59" t="str">
        <f>VLOOKUP(Table7[[#This Row],[Group]],Table12[#All],2,FALSE)</f>
        <v>P</v>
      </c>
      <c r="D59" s="20" t="s">
        <v>480</v>
      </c>
      <c r="E59" s="1" t="str">
        <f>"R"&amp;Table7[[#This Row],[Group Initial]]&amp;Table7[[#This Row],[Group Rule Number]]</f>
        <v>RP10</v>
      </c>
      <c r="F59" t="s">
        <v>347</v>
      </c>
      <c r="G59" t="s">
        <v>378</v>
      </c>
      <c r="H59" t="str">
        <f>"\item ["&amp;Table7[[#This Row],[Rule Code]]&amp;"] $"&amp;Table7[[#This Row],[Rule - Latex format]]&amp;"$"</f>
        <v>\item [RP10] $Phase(x) \rightarrow AntiRigidType(x) \land Sortal(x) \land \neg Kind(x) \land \neg PhaseMixin(x) \land \neg Role(x) \land \neg RoleMixin(x) \land \neg SubKind(x) $</v>
      </c>
      <c r="I59" t="str">
        <f>"- **"&amp;Table7[[#This Row],[Rule Code]]&amp;" :**&amp;ensp; $"&amp;Table7[Rule - Latex format]&amp;"$"</f>
        <v>- **RP10 :**&amp;ensp; $Phase(x) \rightarrow AntiRigidType(x) \land Sortal(x) \land \neg Kind(x) \land \neg PhaseMixin(x) \land \neg Role(x) \land \neg RoleMixin(x) \land \neg SubKind(x) $</v>
      </c>
    </row>
    <row r="60" spans="1:9" x14ac:dyDescent="0.25">
      <c r="A60" s="1" t="s">
        <v>385</v>
      </c>
      <c r="B60" t="s">
        <v>459</v>
      </c>
      <c r="C60" t="str">
        <f>VLOOKUP(Table7[[#This Row],[Group]],Table12[#All],2,FALSE)</f>
        <v>P</v>
      </c>
      <c r="D60" s="18" t="s">
        <v>481</v>
      </c>
      <c r="E60" s="1" t="str">
        <f>"R"&amp;Table7[[#This Row],[Group Initial]]&amp;Table7[[#This Row],[Group Rule Number]]</f>
        <v>RP11</v>
      </c>
      <c r="F60" t="s">
        <v>341</v>
      </c>
      <c r="G60" t="s">
        <v>253</v>
      </c>
      <c r="H60" t="str">
        <f>"\item ["&amp;Table7[[#This Row],[Rule Code]]&amp;"] $"&amp;Table7[[#This Row],[Rule - Latex format]]&amp;"$"</f>
        <v>\item [RP11] $Category(x) \rightarrow NonSortal(x) \land RigidType(x) \land \neg Kind(x) \land \neg Mixin(x) \land \neg PhaseMixin(x) \land \neg RoleMixin(x) \land \neg SubKind(x)$</v>
      </c>
      <c r="I60" t="str">
        <f>"- **"&amp;Table7[[#This Row],[Rule Code]]&amp;" :**&amp;ensp; $"&amp;Table7[Rule - Latex format]&amp;"$"</f>
        <v>- **RP11 :**&amp;ensp; $Category(x) \rightarrow NonSortal(x) \land RigidType(x) \land \neg Kind(x) \land \neg Mixin(x) \land \neg PhaseMixin(x) \land \neg RoleMixin(x) \land \neg SubKind(x)$</v>
      </c>
    </row>
    <row r="61" spans="1:9" x14ac:dyDescent="0.25">
      <c r="A61" s="1" t="s">
        <v>393</v>
      </c>
      <c r="B61" t="s">
        <v>459</v>
      </c>
      <c r="C61" t="str">
        <f>VLOOKUP(Table7[[#This Row],[Group]],Table12[#All],2,FALSE)</f>
        <v>P</v>
      </c>
      <c r="D61" s="18" t="s">
        <v>482</v>
      </c>
      <c r="E61" s="1" t="str">
        <f>"R"&amp;Table7[[#This Row],[Group Initial]]&amp;Table7[[#This Row],[Group Rule Number]]</f>
        <v>RP12</v>
      </c>
      <c r="F61" t="s">
        <v>342</v>
      </c>
      <c r="G61" t="s">
        <v>259</v>
      </c>
      <c r="H61" t="str">
        <f>"\item ["&amp;Table7[[#This Row],[Rule Code]]&amp;"] $"&amp;Table7[[#This Row],[Rule - Latex format]]&amp;"$"</f>
        <v>\item [RP12] $RoleMixin(x) \rightarrow AntiRigidType(x) \land NonSortal(x) \land \neg Category(x) \land \neg Mixin(x) \land \neg Phase(x) \land \neg PhaseMixin(x) \land \neg Role(x)$</v>
      </c>
      <c r="I61" t="str">
        <f>"- **"&amp;Table7[[#This Row],[Rule Code]]&amp;" :**&amp;ensp; $"&amp;Table7[Rule - Latex format]&amp;"$"</f>
        <v>- **RP12 :**&amp;ensp; $RoleMixin(x) \rightarrow AntiRigidType(x) \land NonSortal(x) \land \neg Category(x) \land \neg Mixin(x) \land \neg Phase(x) \land \neg PhaseMixin(x) \land \neg Role(x)$</v>
      </c>
    </row>
    <row r="62" spans="1:9" x14ac:dyDescent="0.25">
      <c r="A62" s="1" t="s">
        <v>390</v>
      </c>
      <c r="B62" t="s">
        <v>459</v>
      </c>
      <c r="C62" t="str">
        <f>VLOOKUP(Table7[[#This Row],[Group]],Table12[#All],2,FALSE)</f>
        <v>P</v>
      </c>
      <c r="D62" s="20" t="s">
        <v>483</v>
      </c>
      <c r="E62" s="1" t="str">
        <f>"R"&amp;Table7[[#This Row],[Group Initial]]&amp;Table7[[#This Row],[Group Rule Number]]</f>
        <v>RP13</v>
      </c>
      <c r="F62" t="s">
        <v>343</v>
      </c>
      <c r="G62" t="s">
        <v>257</v>
      </c>
      <c r="H62" t="str">
        <f>"\item ["&amp;Table7[[#This Row],[Rule Code]]&amp;"] $"&amp;Table7[[#This Row],[Rule - Latex format]]&amp;"$"</f>
        <v>\item [RP13] $PhaseMixin(x) \rightarrow AntiRigidType(x) \land NonSortal(x) \land \neg Category(x) \land \neg Mixin(x) \land \neg Phase(x) \land \neg Role(x) \land \neg RoleMixin(x)$</v>
      </c>
      <c r="I62" t="str">
        <f>"- **"&amp;Table7[[#This Row],[Rule Code]]&amp;" :**&amp;ensp; $"&amp;Table7[Rule - Latex format]&amp;"$"</f>
        <v>- **RP13 :**&amp;ensp; $PhaseMixin(x) \rightarrow AntiRigidType(x) \land NonSortal(x) \land \neg Category(x) \land \neg Mixin(x) \land \neg Phase(x) \land \neg Role(x) \land \neg RoleMixin(x)$</v>
      </c>
    </row>
    <row r="63" spans="1:9" x14ac:dyDescent="0.25">
      <c r="A63" s="1" t="s">
        <v>387</v>
      </c>
      <c r="B63" t="s">
        <v>459</v>
      </c>
      <c r="C63" t="str">
        <f>VLOOKUP(Table7[[#This Row],[Group]],Table12[#All],2,FALSE)</f>
        <v>P</v>
      </c>
      <c r="D63" s="18" t="s">
        <v>484</v>
      </c>
      <c r="E63" s="1" t="str">
        <f>"R"&amp;Table7[[#This Row],[Group Initial]]&amp;Table7[[#This Row],[Group Rule Number]]</f>
        <v>RP14</v>
      </c>
      <c r="F63" t="s">
        <v>340</v>
      </c>
      <c r="G63" t="s">
        <v>255</v>
      </c>
      <c r="H63" t="str">
        <f>"\item ["&amp;Table7[[#This Row],[Rule Code]]&amp;"] $"&amp;Table7[[#This Row],[Rule - Latex format]]&amp;"$"</f>
        <v>\item [RP14] $Mixin(x) \rightarrow NonSortal(x) \land SemiRigidType(x) \land \neg Category(x) \land \neg PhaseMixin(x) \land \neg RoleMixin(x)$</v>
      </c>
      <c r="I63" t="str">
        <f>"- **"&amp;Table7[[#This Row],[Rule Code]]&amp;" :**&amp;ensp; $"&amp;Table7[Rule - Latex format]&amp;"$"</f>
        <v>- **RP14 :**&amp;ensp; $Mixin(x) \rightarrow NonSortal(x) \land SemiRigidType(x) \land \neg Category(x) \land \neg PhaseMixin(x) \land \neg RoleMixin(x)$</v>
      </c>
    </row>
    <row r="64" spans="1:9" x14ac:dyDescent="0.25">
      <c r="A64" s="1" t="s">
        <v>55</v>
      </c>
      <c r="B64" t="s">
        <v>287</v>
      </c>
      <c r="C64" t="str">
        <f>VLOOKUP(Table7[[#This Row],[Group]],Table12[#All],2,FALSE)</f>
        <v>S</v>
      </c>
      <c r="D64" s="18" t="s">
        <v>471</v>
      </c>
      <c r="E64" s="1" t="str">
        <f>"R"&amp;Table7[[#This Row],[Group Initial]]&amp;Table7[[#This Row],[Group Rule Number]]</f>
        <v>RS01</v>
      </c>
      <c r="F64" t="s">
        <v>365</v>
      </c>
      <c r="G64" t="s">
        <v>127</v>
      </c>
      <c r="H64" t="str">
        <f>"\item ["&amp;Table7[[#This Row],[Rule Code]]&amp;"] $"&amp;Table7[[#This Row],[Rule - Latex format]]&amp;"$"</f>
        <v>\item [RS01] $AntiRigidType(x) \land Sortal(x) \land Category(y) \land subClassOf(x,y) \rightarrow \exists z (RigidType(z) \land Sortal(z) \land subClassOf(x,z) \land subClassOf(z,y))$</v>
      </c>
      <c r="I64" t="str">
        <f>"- **"&amp;Table7[[#This Row],[Rule Code]]&amp;" :**&amp;ensp; $"&amp;Table7[Rule - Latex format]&amp;"$"</f>
        <v>- **RS01 :**&amp;ensp; $AntiRigidType(x) \land Sortal(x) \land Category(y) \land subClassOf(x,y) \rightarrow \exists z (RigidType(z) \land Sortal(z) \land subClassOf(x,z) \land subClassOf(z,y))$</v>
      </c>
    </row>
    <row r="65" spans="1:9" x14ac:dyDescent="0.25">
      <c r="A65" s="1" t="s">
        <v>56</v>
      </c>
      <c r="B65" t="s">
        <v>287</v>
      </c>
      <c r="C65" t="str">
        <f>VLOOKUP(Table7[[#This Row],[Group]],Table12[#All],2,FALSE)</f>
        <v>S</v>
      </c>
      <c r="D65" s="18" t="s">
        <v>472</v>
      </c>
      <c r="E65" s="1" t="str">
        <f>"R"&amp;Table7[[#This Row],[Group Initial]]&amp;Table7[[#This Row],[Group Rule Number]]</f>
        <v>RS02</v>
      </c>
      <c r="F65" t="s">
        <v>367</v>
      </c>
      <c r="G65" t="s">
        <v>374</v>
      </c>
      <c r="H65" t="str">
        <f>"\item ["&amp;Table7[[#This Row],[Rule Code]]&amp;"] $"&amp;Table7[[#This Row],[Rule - Latex format]]&amp;"$"</f>
        <v>\item [RS02] $Mixin(x) \rightarrow \exists y (subClassOf(y,x) \land AntiRigidType(y))$</v>
      </c>
      <c r="I65" t="str">
        <f>"- **"&amp;Table7[[#This Row],[Rule Code]]&amp;" :**&amp;ensp; $"&amp;Table7[Rule - Latex format]&amp;"$"</f>
        <v>- **RS02 :**&amp;ensp; $Mixin(x) \rightarrow \exists y (subClassOf(y,x) \land AntiRigidType(y))$</v>
      </c>
    </row>
    <row r="66" spans="1:9" x14ac:dyDescent="0.25">
      <c r="A66" s="1" t="s">
        <v>56</v>
      </c>
      <c r="B66" t="s">
        <v>287</v>
      </c>
      <c r="C66" t="str">
        <f>VLOOKUP(Table7[[#This Row],[Group]],Table12[#All],2,FALSE)</f>
        <v>S</v>
      </c>
      <c r="D66" s="18" t="s">
        <v>473</v>
      </c>
      <c r="E66" s="1" t="str">
        <f>"R"&amp;Table7[[#This Row],[Group Initial]]&amp;Table7[[#This Row],[Group Rule Number]]</f>
        <v>RS03</v>
      </c>
      <c r="F66" t="s">
        <v>366</v>
      </c>
      <c r="G66" t="s">
        <v>111</v>
      </c>
      <c r="H66" t="str">
        <f>"\item ["&amp;Table7[[#This Row],[Rule Code]]&amp;"] $"&amp;Table7[[#This Row],[Rule - Latex format]]&amp;"$"</f>
        <v>\item [RS03] $Mixin(x) \rightarrow \exists y (subClassOf(y,x) \land RigidType(y))$</v>
      </c>
      <c r="I66" t="str">
        <f>"- **"&amp;Table7[[#This Row],[Rule Code]]&amp;" :**&amp;ensp; $"&amp;Table7[Rule - Latex format]&amp;"$"</f>
        <v>- **RS03 :**&amp;ensp; $Mixin(x) \rightarrow \exists y (subClassOf(y,x) \land RigidType(y))$</v>
      </c>
    </row>
    <row r="67" spans="1:9" x14ac:dyDescent="0.25">
      <c r="A67" s="1" t="s">
        <v>62</v>
      </c>
      <c r="B67" s="19" t="s">
        <v>287</v>
      </c>
      <c r="C67" s="19" t="str">
        <f>VLOOKUP(Table7[[#This Row],[Group]],Table12[#All],2,FALSE)</f>
        <v>S</v>
      </c>
      <c r="D67" s="18" t="s">
        <v>474</v>
      </c>
      <c r="E67" s="16" t="str">
        <f>"R"&amp;Table7[[#This Row],[Group Initial]]&amp;Table7[[#This Row],[Group Rule Number]]</f>
        <v>RS04</v>
      </c>
      <c r="F67" t="s">
        <v>368</v>
      </c>
      <c r="G67" t="s">
        <v>117</v>
      </c>
      <c r="H67" t="str">
        <f>"\item ["&amp;Table7[[#This Row],[Rule Code]]&amp;"] $"&amp;Table7[[#This Row],[Rule - Latex format]]&amp;"$"</f>
        <v>\item [RS04] $NonSortal(x) \rightarrow \exists y (Sortal(y) \land (subClassOf(y,x) \lor shareSuperClass(x,y)))$</v>
      </c>
      <c r="I67" t="str">
        <f>"- **"&amp;Table7[[#This Row],[Rule Code]]&amp;" :**&amp;ensp; $"&amp;Table7[Rule - Latex format]&amp;"$"</f>
        <v>- **RS04 :**&amp;ensp; $NonSortal(x) \rightarrow \exists y (Sortal(y) \land (subClassOf(y,x) \lor shareSuperClass(x,y)))$</v>
      </c>
    </row>
    <row r="68" spans="1:9" x14ac:dyDescent="0.25">
      <c r="A68" s="1" t="s">
        <v>62</v>
      </c>
      <c r="B68" s="19" t="s">
        <v>287</v>
      </c>
      <c r="C68" s="19" t="str">
        <f>VLOOKUP(Table7[[#This Row],[Group]],Table12[#All],2,FALSE)</f>
        <v>S</v>
      </c>
      <c r="D68" s="18" t="s">
        <v>475</v>
      </c>
      <c r="E68" s="16" t="str">
        <f>"R"&amp;Table7[[#This Row],[Group Initial]]&amp;Table7[[#This Row],[Group Rule Number]]</f>
        <v>RS05</v>
      </c>
      <c r="F68" t="s">
        <v>369</v>
      </c>
      <c r="G68" t="s">
        <v>382</v>
      </c>
      <c r="H68" t="str">
        <f>"\item ["&amp;Table7[[#This Row],[Rule Code]]&amp;"] $"&amp;Table7[[#This Row],[Rule - Latex format]]&amp;"$"</f>
        <v>\item [RS05] $NonSortal(x) \land Sortal(y) \land (subClassOf(y,x) \lor shareSuperClass(x,y)) \rightarrow \exists z (y \neq z \land Sortal(z) \land \neg shareKind(y,z) \land (subClassOf(z,x) \lor shareSuperClass(x,z)))$</v>
      </c>
      <c r="I68" t="str">
        <f>"- **"&amp;Table7[[#This Row],[Rule Code]]&amp;" :**&amp;ensp; $"&amp;Table7[Rule - Latex format]&amp;"$"</f>
        <v>- **RS05 :**&amp;ensp; $NonSortal(x) \land Sortal(y) \land (subClassOf(y,x) \lor shareSuperClass(x,y)) \rightarrow \exists z (y \neq z \land Sortal(z) \land \neg shareKind(y,z) \land (subClassOf(z,x) \lor shareSuperClass(x,z)))$</v>
      </c>
    </row>
    <row r="69" spans="1:9" x14ac:dyDescent="0.25">
      <c r="A69" s="1" t="s">
        <v>65</v>
      </c>
      <c r="B69" t="s">
        <v>287</v>
      </c>
      <c r="C69" t="str">
        <f>VLOOKUP(Table7[[#This Row],[Group]],Table12[#All],2,FALSE)</f>
        <v>S</v>
      </c>
      <c r="D69" s="18" t="s">
        <v>476</v>
      </c>
      <c r="E69" s="1" t="str">
        <f>"R"&amp;Table7[[#This Row],[Group Initial]]&amp;Table7[[#This Row],[Group Rule Number]]</f>
        <v>RS06</v>
      </c>
      <c r="F69" t="s">
        <v>383</v>
      </c>
      <c r="G69" t="s">
        <v>126</v>
      </c>
      <c r="H69" t="str">
        <f>"\item ["&amp;Table7[[#This Row],[Rule Code]]&amp;"] $"&amp;Table7[[#This Row],[Rule - Latex format]]&amp;"$"</f>
        <v>\item [RS06] $Role(x) \land PhaseMixin(y) \land subClassOf(x,y) \rightarrow \exists z (Phase(z) \land subClassOf(x,z) \land subClassOf(z,y))$</v>
      </c>
      <c r="I69" t="str">
        <f>"- **"&amp;Table7[[#This Row],[Rule Code]]&amp;" :**&amp;ensp; $"&amp;Table7[Rule - Latex format]&amp;"$"</f>
        <v>- **RS06 :**&amp;ensp; $Role(x) \land PhaseMixin(y) \land subClassOf(x,y) \rightarrow \exists z (Phase(z) \land subClassOf(x,z) \land subClassOf(z,y))$</v>
      </c>
    </row>
    <row r="70" spans="1:9" x14ac:dyDescent="0.25">
      <c r="A70" s="16" t="s">
        <v>66</v>
      </c>
      <c r="B70" t="s">
        <v>287</v>
      </c>
      <c r="C70" t="str">
        <f>VLOOKUP(Table7[[#This Row],[Group]],Table12[#All],2,FALSE)</f>
        <v>S</v>
      </c>
      <c r="D70" s="18" t="s">
        <v>477</v>
      </c>
      <c r="E70" s="1" t="str">
        <f>"R"&amp;Table7[[#This Row],[Group Initial]]&amp;Table7[[#This Row],[Group Rule Number]]</f>
        <v>RS07</v>
      </c>
      <c r="F70" t="s">
        <v>370</v>
      </c>
      <c r="G70" t="s">
        <v>128</v>
      </c>
      <c r="H70" t="str">
        <f>"\item ["&amp;Table7[[#This Row],[Rule Code]]&amp;"] $"&amp;Table7[[#This Row],[Rule - Latex format]]&amp;"$"</f>
        <v>\item [RS07] $Phase(x) \rightarrow \exists y (Phase (y) \land shareKind(x,y) \land \neg isSubClassOf(x,y) \land \neg isSubClassOf(y,x))$</v>
      </c>
      <c r="I70" t="str">
        <f>"- **"&amp;Table7[[#This Row],[Rule Code]]&amp;" :**&amp;ensp; $"&amp;Table7[Rule - Latex format]&amp;"$"</f>
        <v>- **RS07 :**&amp;ensp; $Phase(x) \rightarrow \exists y (Phase (y) \land shareKind(x,y) \land \neg isSubClassOf(x,y) \land \neg isSubClassOf(y,x))$</v>
      </c>
    </row>
    <row r="71" spans="1:9" x14ac:dyDescent="0.25">
      <c r="A71" s="16" t="s">
        <v>67</v>
      </c>
      <c r="B71" t="s">
        <v>287</v>
      </c>
      <c r="C71" t="str">
        <f>VLOOKUP(Table7[[#This Row],[Group]],Table12[#All],2,FALSE)</f>
        <v>S</v>
      </c>
      <c r="D71" s="18" t="s">
        <v>478</v>
      </c>
      <c r="E71" s="1" t="str">
        <f>"R"&amp;Table7[[#This Row],[Group Initial]]&amp;Table7[[#This Row],[Group Rule Number]]</f>
        <v>RS08</v>
      </c>
      <c r="F71" t="s">
        <v>371</v>
      </c>
      <c r="G71" t="s">
        <v>30</v>
      </c>
      <c r="H71" t="str">
        <f>"\item ["&amp;Table7[[#This Row],[Rule Code]]&amp;"] $"&amp;Table7[[#This Row],[Rule - Latex format]]&amp;"$"</f>
        <v>\item [RS08] $PhaseMixin(x) \rightarrow \exists y (Category (y) \land isSubClassOf(x,y))$</v>
      </c>
      <c r="I71" t="str">
        <f>"- **"&amp;Table7[[#This Row],[Rule Code]]&amp;" :**&amp;ensp; $"&amp;Table7[Rule - Latex format]&amp;"$"</f>
        <v>- **RS08 :**&amp;ensp; $PhaseMixin(x) \rightarrow \exists y (Category (y) \land isSubClassOf(x,y))$</v>
      </c>
    </row>
    <row r="72" spans="1:9" x14ac:dyDescent="0.25">
      <c r="A72" s="16" t="s">
        <v>68</v>
      </c>
      <c r="B72" t="s">
        <v>287</v>
      </c>
      <c r="C72" t="str">
        <f>VLOOKUP(Table7[[#This Row],[Group]],Table12[#All],2,FALSE)</f>
        <v>S</v>
      </c>
      <c r="D72" s="18" t="s">
        <v>479</v>
      </c>
      <c r="E72" s="1" t="str">
        <f>"R"&amp;Table7[[#This Row],[Group Initial]]&amp;Table7[[#This Row],[Group Rule Number]]</f>
        <v>RS09</v>
      </c>
      <c r="F72" t="s">
        <v>372</v>
      </c>
      <c r="G72" t="s">
        <v>129</v>
      </c>
      <c r="H72" t="str">
        <f>"\item ["&amp;Table7[[#This Row],[Rule Code]]&amp;"] $"&amp;Table7[[#This Row],[Rule - Latex format]]&amp;"$"</f>
        <v>\item [RS09] $PhaseMixin(x) \land Category(y) \land subClassOf(x,y) \rightarrow \exists z (PhaseMixin(z) \land \neg isSubClassOf(x,z) \land \neg isSubClassOf(z,x) \land isSubClassOf(z,y))$</v>
      </c>
      <c r="I72" t="str">
        <f>"- **"&amp;Table7[[#This Row],[Rule Code]]&amp;" :**&amp;ensp; $"&amp;Table7[Rule - Latex format]&amp;"$"</f>
        <v>- **RS09 :**&amp;ensp; $PhaseMixin(x) \land Category(y) \land subClassOf(x,y) \rightarrow \exists z (PhaseMixin(z) \land \neg isSubClassOf(x,z) \land \neg isSubClassOf(z,x) \land isSubClassOf(z,y))$</v>
      </c>
    </row>
    <row r="73" spans="1:9" x14ac:dyDescent="0.25">
      <c r="A73" s="1" t="s">
        <v>59</v>
      </c>
      <c r="B73" t="s">
        <v>288</v>
      </c>
      <c r="C73" t="str">
        <f>VLOOKUP(Table7[[#This Row],[Group]],Table12[#All],2,FALSE)</f>
        <v>U</v>
      </c>
      <c r="D73" s="18" t="s">
        <v>471</v>
      </c>
      <c r="E73" s="1" t="str">
        <f>"R"&amp;Table7[[#This Row],[Group Initial]]&amp;Table7[[#This Row],[Group Rule Number]]</f>
        <v>RU01</v>
      </c>
      <c r="F73" t="s">
        <v>373</v>
      </c>
      <c r="G73" t="s">
        <v>26</v>
      </c>
      <c r="H73" t="str">
        <f>"\item ["&amp;Table7[[#This Row],[Rule Code]]&amp;"] $"&amp;Table7[[#This Row],[Rule - Latex format]]&amp;"$"</f>
        <v>\item [RU01] $Sortal(x) \rightarrow \exists! y (subClassOf (x,y) \land Kind(y))$</v>
      </c>
      <c r="I73" t="str">
        <f>"- **"&amp;Table7[[#This Row],[Rule Code]]&amp;" :**&amp;ensp; $"&amp;Table7[Rule - Latex format]&amp;"$"</f>
        <v>- **RU01 :**&amp;ensp; $Sortal(x) \rightarrow \exists! y (subClassOf (x,y) \land Kind(y))$</v>
      </c>
    </row>
    <row r="74" spans="1:9" x14ac:dyDescent="0.25">
      <c r="A74" s="1" t="s">
        <v>60</v>
      </c>
      <c r="B74" s="19" t="s">
        <v>122</v>
      </c>
      <c r="C74" s="19" t="str">
        <f>VLOOKUP(Table7[[#This Row],[Group]],Table12[#All],2,FALSE)</f>
        <v>X</v>
      </c>
      <c r="D74" s="20" t="s">
        <v>471</v>
      </c>
      <c r="E74" s="16" t="str">
        <f>"R"&amp;Table7[[#This Row],[Group Initial]]&amp;Table7[[#This Row],[Group Rule Number]]</f>
        <v>RX01</v>
      </c>
      <c r="F74" t="s">
        <v>330</v>
      </c>
      <c r="G74" t="s">
        <v>113</v>
      </c>
      <c r="H74" t="str">
        <f>"\item ["&amp;Table7[[#This Row],[Rule Code]]&amp;"] $"&amp;Table7[[#This Row],[Rule - Latex format]]&amp;"$"</f>
        <v>\item [RX01] $Kind(z) \land subClassOf(x,z) \land subClassOf(y,z) \rightarrow shareKind(x,y)$</v>
      </c>
      <c r="I74" t="str">
        <f>"- **"&amp;Table7[[#This Row],[Rule Code]]&amp;" :**&amp;ensp; $"&amp;Table7[Rule - Latex format]&amp;"$"</f>
        <v>- **RX01 :**&amp;ensp; $Kind(z) \land subClassOf(x,z) \land subClassOf(y,z) \rightarrow shareKind(x,y)$</v>
      </c>
    </row>
    <row r="75" spans="1:9" x14ac:dyDescent="0.25">
      <c r="A75" s="1" t="s">
        <v>60</v>
      </c>
      <c r="B75" s="19" t="s">
        <v>122</v>
      </c>
      <c r="C75" s="19" t="str">
        <f>VLOOKUP(Table7[[#This Row],[Group]],Table12[#All],2,FALSE)</f>
        <v>X</v>
      </c>
      <c r="D75" s="20" t="s">
        <v>472</v>
      </c>
      <c r="E75" s="29" t="str">
        <f>"R"&amp;Table7[[#This Row],[Group Initial]]&amp;Table7[[#This Row],[Group Rule Number]]</f>
        <v>RX02</v>
      </c>
      <c r="F75" t="s">
        <v>331</v>
      </c>
      <c r="G75" t="s">
        <v>130</v>
      </c>
      <c r="H75" t="str">
        <f>"\item ["&amp;Table7[[#This Row],[Rule Code]]&amp;"] $"&amp;Table7[[#This Row],[Rule - Latex format]]&amp;"$"</f>
        <v>\item [RX02] $Kind(z) \land subClassOf(x,z) \land shareKind(x,y) \rightarrow subClassOf(y,z)$</v>
      </c>
      <c r="I75" t="str">
        <f>"- **"&amp;Table7[[#This Row],[Rule Code]]&amp;" :**&amp;ensp; $"&amp;Table7[Rule - Latex format]&amp;"$"</f>
        <v>- **RX02 :**&amp;ensp; $Kind(z) \land subClassOf(x,z) \land shareKind(x,y) \rightarrow subClassOf(y,z)$</v>
      </c>
    </row>
  </sheetData>
  <phoneticPr fontId="10" type="noConversion"/>
  <conditionalFormatting sqref="E2:E75">
    <cfRule type="duplicateValues" dxfId="30"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workbookViewId="0">
      <pane ySplit="1" topLeftCell="A2" activePane="bottomLeft" state="frozen"/>
      <selection pane="bottomLeft" activeCell="A2" sqref="A2"/>
    </sheetView>
  </sheetViews>
  <sheetFormatPr defaultRowHeight="15" x14ac:dyDescent="0.25"/>
  <cols>
    <col min="1" max="1" width="8.28515625" customWidth="1"/>
    <col min="2" max="2" width="130.85546875" hidden="1"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603</v>
      </c>
      <c r="C1" t="s">
        <v>606</v>
      </c>
      <c r="D1" t="s">
        <v>82</v>
      </c>
      <c r="E1" t="s">
        <v>601</v>
      </c>
      <c r="F1" t="s">
        <v>602</v>
      </c>
      <c r="G1" s="28" t="s">
        <v>80</v>
      </c>
      <c r="H1" s="23" t="s">
        <v>617</v>
      </c>
      <c r="I1" s="23" t="s">
        <v>618</v>
      </c>
      <c r="J1" s="23" t="s">
        <v>619</v>
      </c>
      <c r="K1" s="27" t="s">
        <v>620</v>
      </c>
      <c r="L1" s="27" t="s">
        <v>621</v>
      </c>
      <c r="M1" s="27" t="s">
        <v>622</v>
      </c>
      <c r="N1" t="s">
        <v>639</v>
      </c>
      <c r="O1" t="s">
        <v>640</v>
      </c>
      <c r="P1" t="s">
        <v>641</v>
      </c>
      <c r="Q1" s="28" t="s">
        <v>623</v>
      </c>
    </row>
    <row r="2" spans="1:17" x14ac:dyDescent="0.25">
      <c r="A2" s="1" t="s">
        <v>532</v>
      </c>
      <c r="B2" t="str">
        <f>VLOOKUP(Table16[[#This Row],[Rule]],Table7[[#All],[Rule Code]:[First-Order Logic Rule]],2,FALSE)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4" t="s">
        <v>604</v>
      </c>
      <c r="H2" s="24" t="s">
        <v>604</v>
      </c>
      <c r="I2" s="24" t="s">
        <v>604</v>
      </c>
      <c r="J2" s="24" t="s">
        <v>604</v>
      </c>
      <c r="K2" s="24" t="s">
        <v>604</v>
      </c>
      <c r="L2" s="24" t="s">
        <v>604</v>
      </c>
      <c r="M2" s="24" t="s">
        <v>604</v>
      </c>
      <c r="N2" s="25" t="str">
        <f>IF(Table16[[#This Row],[Done]]&lt;&gt;"True","",Table16[[#This Row],[Input]]&amp;","&amp;Table16[[#This Row],[Output]]&amp;",cwa,"&amp;Table16[[#This Row],[C.CWA]]&amp;","&amp;Table16[[#This Row],[R.CWA]])</f>
        <v>test_ra01_in.ttl,test_ra01_out.ttl,cwa,True,True</v>
      </c>
      <c r="O2" s="25" t="str">
        <f>IF(Table16[[#This Row],[Done]]&lt;&gt;"True","",Table16[[#This Row],[Input]]&amp;","&amp;Table16[[#This Row],[Output]]&amp;",owa,"&amp;Table16[[#This Row],[C.OWA]]&amp;","&amp;Table16[[#This Row],[R.OWA]])</f>
        <v>test_ra01_in.ttl,test_ra01_out.ttl,owa,True,True</v>
      </c>
      <c r="P2" s="25" t="str">
        <f>IF(Table16[[#This Row],[Done]]&lt;&gt;"True","",Table16[[#This Row],[Input]]&amp;","&amp;Table16[[#This Row],[Output]]&amp;",owaf,"&amp;Table16[[#This Row],[C.OWAF]]&amp;","&amp;Table16[[#This Row],[R.OWAF]])</f>
        <v>test_ra01_in.ttl,test_ra01_out.ttl,owaf,True,True</v>
      </c>
    </row>
    <row r="3" spans="1:17" x14ac:dyDescent="0.25">
      <c r="A3" s="1" t="s">
        <v>533</v>
      </c>
      <c r="B3" t="str">
        <f>VLOOKUP(Table16[[#This Row],[Rule]],Table7[[#All],[Rule Code]:[First-Order Logic Rule]],2,FALSE)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4" t="s">
        <v>604</v>
      </c>
      <c r="H3" s="24" t="s">
        <v>604</v>
      </c>
      <c r="I3" s="24" t="s">
        <v>604</v>
      </c>
      <c r="J3" s="24" t="s">
        <v>604</v>
      </c>
      <c r="K3" s="24" t="s">
        <v>604</v>
      </c>
      <c r="L3" s="24" t="s">
        <v>604</v>
      </c>
      <c r="M3" s="24" t="s">
        <v>604</v>
      </c>
      <c r="N3" s="25" t="str">
        <f>IF(Table16[[#This Row],[Done]]&lt;&gt;"True","",Table16[[#This Row],[Input]]&amp;","&amp;Table16[[#This Row],[Output]]&amp;",cwa,"&amp;Table16[[#This Row],[C.CWA]]&amp;","&amp;Table16[[#This Row],[R.CWA]])</f>
        <v>test_ra02_in.ttl,test_ra02_out.ttl,cwa,True,True</v>
      </c>
      <c r="O3" s="25" t="str">
        <f>IF(Table16[[#This Row],[Done]]&lt;&gt;"True","",Table16[[#This Row],[Input]]&amp;","&amp;Table16[[#This Row],[Output]]&amp;",owa,"&amp;Table16[[#This Row],[C.OWA]]&amp;","&amp;Table16[[#This Row],[R.OWA]])</f>
        <v>test_ra02_in.ttl,test_ra02_out.ttl,owa,True,True</v>
      </c>
      <c r="P3" s="25" t="str">
        <f>IF(Table16[[#This Row],[Done]]&lt;&gt;"True","",Table16[[#This Row],[Input]]&amp;","&amp;Table16[[#This Row],[Output]]&amp;",owaf,"&amp;Table16[[#This Row],[C.OWAF]]&amp;","&amp;Table16[[#This Row],[R.OWAF]])</f>
        <v>test_ra02_in.ttl,test_ra02_out.ttl,owaf,True,True</v>
      </c>
    </row>
    <row r="4" spans="1:17" x14ac:dyDescent="0.25">
      <c r="A4" s="1" t="s">
        <v>534</v>
      </c>
      <c r="B4" t="str">
        <f>VLOOKUP(Table16[[#This Row],[Rule]],Table7[[#All],[Rule Code]:[First-Order Logic Rule]],2,FALSE)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4" t="s">
        <v>604</v>
      </c>
      <c r="H4" s="24" t="s">
        <v>605</v>
      </c>
      <c r="I4" s="24" t="s">
        <v>604</v>
      </c>
      <c r="J4" s="24" t="s">
        <v>604</v>
      </c>
      <c r="K4" s="24" t="s">
        <v>604</v>
      </c>
      <c r="L4" s="24" t="s">
        <v>604</v>
      </c>
      <c r="M4" s="24" t="s">
        <v>604</v>
      </c>
      <c r="N4" s="25" t="str">
        <f>IF(Table16[[#This Row],[Done]]&lt;&gt;"True","",Table16[[#This Row],[Input]]&amp;","&amp;Table16[[#This Row],[Output]]&amp;",cwa,"&amp;Table16[[#This Row],[C.CWA]]&amp;","&amp;Table16[[#This Row],[R.CWA]])</f>
        <v>test_ra03_in.ttl,test_ra03_out.ttl,cwa,False,True</v>
      </c>
      <c r="O4" s="25" t="str">
        <f>IF(Table16[[#This Row],[Done]]&lt;&gt;"True","",Table16[[#This Row],[Input]]&amp;","&amp;Table16[[#This Row],[Output]]&amp;",owa,"&amp;Table16[[#This Row],[C.OWA]]&amp;","&amp;Table16[[#This Row],[R.OWA]])</f>
        <v>test_ra03_in.ttl,test_ra03_out.ttl,owa,True,True</v>
      </c>
      <c r="P4" s="25" t="str">
        <f>IF(Table16[[#This Row],[Done]]&lt;&gt;"True","",Table16[[#This Row],[Input]]&amp;","&amp;Table16[[#This Row],[Output]]&amp;",owaf,"&amp;Table16[[#This Row],[C.OWAF]]&amp;","&amp;Table16[[#This Row],[R.OWAF]])</f>
        <v>test_ra03_in.ttl,test_ra03_out.ttl,owaf,True,True</v>
      </c>
    </row>
    <row r="5" spans="1:17" x14ac:dyDescent="0.25">
      <c r="A5" s="1" t="s">
        <v>535</v>
      </c>
      <c r="B5" t="str">
        <f>VLOOKUP(Table16[[#This Row],[Rule]],Table7[[#All],[Rule Code]:[First-Order Logic Rule]],2,FALSE)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4" t="s">
        <v>604</v>
      </c>
      <c r="H5" s="24" t="s">
        <v>605</v>
      </c>
      <c r="I5" s="24" t="s">
        <v>604</v>
      </c>
      <c r="J5" s="24" t="s">
        <v>604</v>
      </c>
      <c r="K5" s="24" t="s">
        <v>604</v>
      </c>
      <c r="L5" s="24" t="s">
        <v>604</v>
      </c>
      <c r="M5" s="24" t="s">
        <v>604</v>
      </c>
      <c r="N5" s="25" t="str">
        <f>IF(Table16[[#This Row],[Done]]&lt;&gt;"True","",Table16[[#This Row],[Input]]&amp;","&amp;Table16[[#This Row],[Output]]&amp;",cwa,"&amp;Table16[[#This Row],[C.CWA]]&amp;","&amp;Table16[[#This Row],[R.CWA]])</f>
        <v>test_ra04_in.ttl,test_ra04_out.ttl,cwa,False,True</v>
      </c>
      <c r="O5" s="25" t="str">
        <f>IF(Table16[[#This Row],[Done]]&lt;&gt;"True","",Table16[[#This Row],[Input]]&amp;","&amp;Table16[[#This Row],[Output]]&amp;",owa,"&amp;Table16[[#This Row],[C.OWA]]&amp;","&amp;Table16[[#This Row],[R.OWA]])</f>
        <v>test_ra04_in.ttl,test_ra04_out.ttl,owa,True,True</v>
      </c>
      <c r="P5" s="25" t="str">
        <f>IF(Table16[[#This Row],[Done]]&lt;&gt;"True","",Table16[[#This Row],[Input]]&amp;","&amp;Table16[[#This Row],[Output]]&amp;",owaf,"&amp;Table16[[#This Row],[C.OWAF]]&amp;","&amp;Table16[[#This Row],[R.OWAF]])</f>
        <v>test_ra04_in.ttl,test_ra04_out.ttl,owaf,True,True</v>
      </c>
    </row>
    <row r="6" spans="1:17" x14ac:dyDescent="0.25">
      <c r="A6" s="1" t="s">
        <v>536</v>
      </c>
      <c r="B6" t="str">
        <f>VLOOKUP(Table16[[#This Row],[Rule]],Table7[[#All],[Rule Code]:[First-Order Logic Rule]],2,FALSE)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4" t="s">
        <v>604</v>
      </c>
      <c r="H6" s="24" t="s">
        <v>605</v>
      </c>
      <c r="I6" s="24" t="s">
        <v>604</v>
      </c>
      <c r="J6" s="24" t="s">
        <v>604</v>
      </c>
      <c r="K6" s="24" t="s">
        <v>604</v>
      </c>
      <c r="L6" s="24" t="s">
        <v>604</v>
      </c>
      <c r="M6" s="24" t="s">
        <v>604</v>
      </c>
      <c r="N6" s="25" t="str">
        <f>IF(Table16[[#This Row],[Done]]&lt;&gt;"True","",Table16[[#This Row],[Input]]&amp;","&amp;Table16[[#This Row],[Output]]&amp;",cwa,"&amp;Table16[[#This Row],[C.CWA]]&amp;","&amp;Table16[[#This Row],[R.CWA]])</f>
        <v>test_ra05_in.ttl,test_ra05_out.ttl,cwa,False,True</v>
      </c>
      <c r="O6" s="25" t="str">
        <f>IF(Table16[[#This Row],[Done]]&lt;&gt;"True","",Table16[[#This Row],[Input]]&amp;","&amp;Table16[[#This Row],[Output]]&amp;",owa,"&amp;Table16[[#This Row],[C.OWA]]&amp;","&amp;Table16[[#This Row],[R.OWA]])</f>
        <v>test_ra05_in.ttl,test_ra05_out.ttl,owa,True,True</v>
      </c>
      <c r="P6" s="25" t="str">
        <f>IF(Table16[[#This Row],[Done]]&lt;&gt;"True","",Table16[[#This Row],[Input]]&amp;","&amp;Table16[[#This Row],[Output]]&amp;",owaf,"&amp;Table16[[#This Row],[C.OWAF]]&amp;","&amp;Table16[[#This Row],[R.OWAF]])</f>
        <v>test_ra05_in.ttl,test_ra05_out.ttl,owaf,True,True</v>
      </c>
    </row>
    <row r="7" spans="1:17" x14ac:dyDescent="0.25">
      <c r="A7" s="1" t="s">
        <v>537</v>
      </c>
      <c r="B7" t="str">
        <f>VLOOKUP(Table16[[#This Row],[Rule]],Table7[[#All],[Rule Code]:[First-Order Logic Rule]],2,FALSE)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4" t="s">
        <v>604</v>
      </c>
      <c r="H7" s="24" t="s">
        <v>605</v>
      </c>
      <c r="I7" s="24" t="s">
        <v>604</v>
      </c>
      <c r="J7" s="24" t="s">
        <v>604</v>
      </c>
      <c r="K7" s="24" t="s">
        <v>604</v>
      </c>
      <c r="L7" s="24" t="s">
        <v>604</v>
      </c>
      <c r="M7" s="24" t="s">
        <v>604</v>
      </c>
      <c r="N7" s="25" t="str">
        <f>IF(Table16[[#This Row],[Done]]&lt;&gt;"True","",Table16[[#This Row],[Input]]&amp;","&amp;Table16[[#This Row],[Output]]&amp;",cwa,"&amp;Table16[[#This Row],[C.CWA]]&amp;","&amp;Table16[[#This Row],[R.CWA]])</f>
        <v>test_ra06_in.ttl,test_ra06_out.ttl,cwa,False,True</v>
      </c>
      <c r="O7" s="25" t="str">
        <f>IF(Table16[[#This Row],[Done]]&lt;&gt;"True","",Table16[[#This Row],[Input]]&amp;","&amp;Table16[[#This Row],[Output]]&amp;",owa,"&amp;Table16[[#This Row],[C.OWA]]&amp;","&amp;Table16[[#This Row],[R.OWA]])</f>
        <v>test_ra06_in.ttl,test_ra06_out.ttl,owa,True,True</v>
      </c>
      <c r="P7" s="25" t="str">
        <f>IF(Table16[[#This Row],[Done]]&lt;&gt;"True","",Table16[[#This Row],[Input]]&amp;","&amp;Table16[[#This Row],[Output]]&amp;",owaf,"&amp;Table16[[#This Row],[C.OWAF]]&amp;","&amp;Table16[[#This Row],[R.OWAF]])</f>
        <v>test_ra06_in.ttl,test_ra06_out.ttl,owaf,True,True</v>
      </c>
    </row>
    <row r="8" spans="1:17" x14ac:dyDescent="0.25">
      <c r="A8" s="1" t="s">
        <v>538</v>
      </c>
      <c r="B8" t="str">
        <f>VLOOKUP(Table16[[#This Row],[Rule]],Table7[[#All],[Rule Code]:[First-Order Logic Rule]],2,FALSE)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4" t="s">
        <v>604</v>
      </c>
      <c r="H8" s="24" t="s">
        <v>605</v>
      </c>
      <c r="I8" s="24" t="s">
        <v>604</v>
      </c>
      <c r="J8" s="24" t="s">
        <v>604</v>
      </c>
      <c r="K8" s="24" t="s">
        <v>604</v>
      </c>
      <c r="L8" s="24" t="s">
        <v>604</v>
      </c>
      <c r="M8" s="24" t="s">
        <v>604</v>
      </c>
      <c r="N8" s="25" t="str">
        <f>IF(Table16[[#This Row],[Done]]&lt;&gt;"True","",Table16[[#This Row],[Input]]&amp;","&amp;Table16[[#This Row],[Output]]&amp;",cwa,"&amp;Table16[[#This Row],[C.CWA]]&amp;","&amp;Table16[[#This Row],[R.CWA]])</f>
        <v>test_ra07_in.ttl,test_ra07_out.ttl,cwa,False,True</v>
      </c>
      <c r="O8" s="25" t="str">
        <f>IF(Table16[[#This Row],[Done]]&lt;&gt;"True","",Table16[[#This Row],[Input]]&amp;","&amp;Table16[[#This Row],[Output]]&amp;",owa,"&amp;Table16[[#This Row],[C.OWA]]&amp;","&amp;Table16[[#This Row],[R.OWA]])</f>
        <v>test_ra07_in.ttl,test_ra07_out.ttl,owa,True,True</v>
      </c>
      <c r="P8" s="25" t="str">
        <f>IF(Table16[[#This Row],[Done]]&lt;&gt;"True","",Table16[[#This Row],[Input]]&amp;","&amp;Table16[[#This Row],[Output]]&amp;",owaf,"&amp;Table16[[#This Row],[C.OWAF]]&amp;","&amp;Table16[[#This Row],[R.OWAF]])</f>
        <v>test_ra07_in.ttl,test_ra07_out.ttl,owaf,True,True</v>
      </c>
    </row>
    <row r="9" spans="1:17" x14ac:dyDescent="0.25">
      <c r="A9" s="1" t="s">
        <v>539</v>
      </c>
      <c r="B9" t="str">
        <f>VLOOKUP(Table16[[#This Row],[Rule]],Table7[[#All],[Rule Code]:[First-Order Logic Rule]],2,FALSE)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4"/>
      <c r="H9" s="24"/>
      <c r="I9" s="24"/>
      <c r="J9" s="24"/>
      <c r="K9" s="24"/>
      <c r="L9" s="24"/>
      <c r="M9" s="24"/>
      <c r="N9" s="25" t="str">
        <f>IF(Table16[[#This Row],[Done]]&lt;&gt;"True","",Table16[[#This Row],[Input]]&amp;","&amp;Table16[[#This Row],[Output]]&amp;",cwa,"&amp;Table16[[#This Row],[C.CWA]]&amp;","&amp;Table16[[#This Row],[R.CWA]])</f>
        <v/>
      </c>
      <c r="O9" s="25" t="str">
        <f>IF(Table16[[#This Row],[Done]]&lt;&gt;"True","",Table16[[#This Row],[Input]]&amp;","&amp;Table16[[#This Row],[Output]]&amp;",owa,"&amp;Table16[[#This Row],[C.OWA]]&amp;","&amp;Table16[[#This Row],[R.OWA]])</f>
        <v/>
      </c>
      <c r="P9" s="26" t="str">
        <f>IF(Table16[[#This Row],[Done]]&lt;&gt;"True","",Table16[[#This Row],[Input]]&amp;","&amp;Table16[[#This Row],[Output]]&amp;",owaf,"&amp;Table16[[#This Row],[C.OWAF]]&amp;","&amp;Table16[[#This Row],[R.OWAF]])</f>
        <v/>
      </c>
    </row>
    <row r="10" spans="1:17" x14ac:dyDescent="0.25">
      <c r="A10" s="1" t="s">
        <v>540</v>
      </c>
      <c r="B10" t="str">
        <f>VLOOKUP(Table16[[#This Row],[Rule]],Table7[[#All],[Rule Code]:[First-Order Logic Rule]],2,FALSE)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4"/>
      <c r="H10" s="24"/>
      <c r="I10" s="24"/>
      <c r="J10" s="24"/>
      <c r="K10" s="24"/>
      <c r="L10" s="24"/>
      <c r="M10" s="24"/>
      <c r="N10" s="25" t="str">
        <f>IF(Table16[[#This Row],[Done]]&lt;&gt;"True","",Table16[[#This Row],[Input]]&amp;","&amp;Table16[[#This Row],[Output]]&amp;",cwa,"&amp;Table16[[#This Row],[C.CWA]]&amp;","&amp;Table16[[#This Row],[R.CWA]])</f>
        <v/>
      </c>
      <c r="O10" s="25" t="str">
        <f>IF(Table16[[#This Row],[Done]]&lt;&gt;"True","",Table16[[#This Row],[Input]]&amp;","&amp;Table16[[#This Row],[Output]]&amp;",owa,"&amp;Table16[[#This Row],[C.OWA]]&amp;","&amp;Table16[[#This Row],[R.OWA]])</f>
        <v/>
      </c>
      <c r="P10" s="26" t="str">
        <f>IF(Table16[[#This Row],[Done]]&lt;&gt;"True","",Table16[[#This Row],[Input]]&amp;","&amp;Table16[[#This Row],[Output]]&amp;",owaf,"&amp;Table16[[#This Row],[C.OWAF]]&amp;","&amp;Table16[[#This Row],[R.OWAF]])</f>
        <v/>
      </c>
    </row>
    <row r="11" spans="1:17" x14ac:dyDescent="0.25">
      <c r="A11" s="1" t="s">
        <v>541</v>
      </c>
      <c r="B11" t="str">
        <f>VLOOKUP(Table16[[#This Row],[Rule]],Table7[[#All],[Rule Code]:[First-Order Logic Rule]],2,FALSE)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4"/>
      <c r="H11" s="24"/>
      <c r="I11" s="24"/>
      <c r="J11" s="24"/>
      <c r="K11" s="24"/>
      <c r="L11" s="24"/>
      <c r="M11" s="24"/>
      <c r="N11" s="25" t="str">
        <f>IF(Table16[[#This Row],[Done]]&lt;&gt;"True","",Table16[[#This Row],[Input]]&amp;","&amp;Table16[[#This Row],[Output]]&amp;",cwa,"&amp;Table16[[#This Row],[C.CWA]]&amp;","&amp;Table16[[#This Row],[R.CWA]])</f>
        <v/>
      </c>
      <c r="O11" s="25" t="str">
        <f>IF(Table16[[#This Row],[Done]]&lt;&gt;"True","",Table16[[#This Row],[Input]]&amp;","&amp;Table16[[#This Row],[Output]]&amp;",owa,"&amp;Table16[[#This Row],[C.OWA]]&amp;","&amp;Table16[[#This Row],[R.OWA]])</f>
        <v/>
      </c>
      <c r="P11" s="26" t="str">
        <f>IF(Table16[[#This Row],[Done]]&lt;&gt;"True","",Table16[[#This Row],[Input]]&amp;","&amp;Table16[[#This Row],[Output]]&amp;",owaf,"&amp;Table16[[#This Row],[C.OWAF]]&amp;","&amp;Table16[[#This Row],[R.OWAF]])</f>
        <v/>
      </c>
    </row>
    <row r="12" spans="1:17" x14ac:dyDescent="0.25">
      <c r="A12" s="1" t="s">
        <v>542</v>
      </c>
      <c r="B12" t="str">
        <f>VLOOKUP(Table16[[#This Row],[Rule]],Table7[[#All],[Rule Code]:[First-Order Logic Rule]],2,FALSE)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4"/>
      <c r="H12" s="24"/>
      <c r="I12" s="24"/>
      <c r="J12" s="24"/>
      <c r="K12" s="24"/>
      <c r="L12" s="24"/>
      <c r="M12" s="24"/>
      <c r="N12" s="25" t="str">
        <f>IF(Table16[[#This Row],[Done]]&lt;&gt;"True","",Table16[[#This Row],[Input]]&amp;","&amp;Table16[[#This Row],[Output]]&amp;",cwa,"&amp;Table16[[#This Row],[C.CWA]]&amp;","&amp;Table16[[#This Row],[R.CWA]])</f>
        <v/>
      </c>
      <c r="O12" s="25" t="str">
        <f>IF(Table16[[#This Row],[Done]]&lt;&gt;"True","",Table16[[#This Row],[Input]]&amp;","&amp;Table16[[#This Row],[Output]]&amp;",owa,"&amp;Table16[[#This Row],[C.OWA]]&amp;","&amp;Table16[[#This Row],[R.OWA]])</f>
        <v/>
      </c>
      <c r="P12" s="26" t="str">
        <f>IF(Table16[[#This Row],[Done]]&lt;&gt;"True","",Table16[[#This Row],[Input]]&amp;","&amp;Table16[[#This Row],[Output]]&amp;",owaf,"&amp;Table16[[#This Row],[C.OWAF]]&amp;","&amp;Table16[[#This Row],[R.OWAF]])</f>
        <v/>
      </c>
    </row>
    <row r="13" spans="1:17" x14ac:dyDescent="0.25">
      <c r="A13" s="1" t="s">
        <v>543</v>
      </c>
      <c r="B13" t="str">
        <f>VLOOKUP(Table16[[#This Row],[Rule]],Table7[[#All],[Rule Code]:[First-Order Logic Rule]],2,FALSE)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4"/>
      <c r="H13" s="24"/>
      <c r="I13" s="24"/>
      <c r="J13" s="24"/>
      <c r="K13" s="24"/>
      <c r="L13" s="24"/>
      <c r="M13" s="24"/>
      <c r="N13" s="25" t="str">
        <f>IF(Table16[[#This Row],[Done]]&lt;&gt;"True","",Table16[[#This Row],[Input]]&amp;","&amp;Table16[[#This Row],[Output]]&amp;",cwa,"&amp;Table16[[#This Row],[C.CWA]]&amp;","&amp;Table16[[#This Row],[R.CWA]])</f>
        <v/>
      </c>
      <c r="O13" s="25" t="str">
        <f>IF(Table16[[#This Row],[Done]]&lt;&gt;"True","",Table16[[#This Row],[Input]]&amp;","&amp;Table16[[#This Row],[Output]]&amp;",owa,"&amp;Table16[[#This Row],[C.OWA]]&amp;","&amp;Table16[[#This Row],[R.OWA]])</f>
        <v/>
      </c>
      <c r="P13" s="26" t="str">
        <f>IF(Table16[[#This Row],[Done]]&lt;&gt;"True","",Table16[[#This Row],[Input]]&amp;","&amp;Table16[[#This Row],[Output]]&amp;",owaf,"&amp;Table16[[#This Row],[C.OWAF]]&amp;","&amp;Table16[[#This Row],[R.OWAF]])</f>
        <v/>
      </c>
    </row>
    <row r="14" spans="1:17" x14ac:dyDescent="0.25">
      <c r="A14" s="1" t="s">
        <v>544</v>
      </c>
      <c r="B14" t="str">
        <f>VLOOKUP(Table16[[#This Row],[Rule]],Table7[[#All],[Rule Code]:[First-Order Logic Rule]],2,FALSE)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4"/>
      <c r="H14" s="24"/>
      <c r="I14" s="24"/>
      <c r="J14" s="24"/>
      <c r="K14" s="24"/>
      <c r="L14" s="24"/>
      <c r="M14" s="24"/>
      <c r="N14" s="25" t="str">
        <f>IF(Table16[[#This Row],[Done]]&lt;&gt;"True","",Table16[[#This Row],[Input]]&amp;","&amp;Table16[[#This Row],[Output]]&amp;",cwa,"&amp;Table16[[#This Row],[C.CWA]]&amp;","&amp;Table16[[#This Row],[R.CWA]])</f>
        <v/>
      </c>
      <c r="O14" s="25" t="str">
        <f>IF(Table16[[#This Row],[Done]]&lt;&gt;"True","",Table16[[#This Row],[Input]]&amp;","&amp;Table16[[#This Row],[Output]]&amp;",owa,"&amp;Table16[[#This Row],[C.OWA]]&amp;","&amp;Table16[[#This Row],[R.OWA]])</f>
        <v/>
      </c>
      <c r="P14" s="26" t="str">
        <f>IF(Table16[[#This Row],[Done]]&lt;&gt;"True","",Table16[[#This Row],[Input]]&amp;","&amp;Table16[[#This Row],[Output]]&amp;",owaf,"&amp;Table16[[#This Row],[C.OWAF]]&amp;","&amp;Table16[[#This Row],[R.OWAF]])</f>
        <v/>
      </c>
    </row>
    <row r="15" spans="1:17" x14ac:dyDescent="0.25">
      <c r="A15" s="1" t="s">
        <v>545</v>
      </c>
      <c r="B15" t="str">
        <f>VLOOKUP(Table16[[#This Row],[Rule]],Table7[[#All],[Rule Code]:[First-Order Logic Rule]],2,FALSE)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4"/>
      <c r="H15" s="24"/>
      <c r="I15" s="24"/>
      <c r="J15" s="24"/>
      <c r="K15" s="24"/>
      <c r="L15" s="24"/>
      <c r="M15" s="24"/>
      <c r="N15" s="25" t="str">
        <f>IF(Table16[[#This Row],[Done]]&lt;&gt;"True","",Table16[[#This Row],[Input]]&amp;","&amp;Table16[[#This Row],[Output]]&amp;",cwa,"&amp;Table16[[#This Row],[C.CWA]]&amp;","&amp;Table16[[#This Row],[R.CWA]])</f>
        <v/>
      </c>
      <c r="O15" s="25" t="str">
        <f>IF(Table16[[#This Row],[Done]]&lt;&gt;"True","",Table16[[#This Row],[Input]]&amp;","&amp;Table16[[#This Row],[Output]]&amp;",owa,"&amp;Table16[[#This Row],[C.OWA]]&amp;","&amp;Table16[[#This Row],[R.OWA]])</f>
        <v/>
      </c>
      <c r="P15" s="26" t="str">
        <f>IF(Table16[[#This Row],[Done]]&lt;&gt;"True","",Table16[[#This Row],[Input]]&amp;","&amp;Table16[[#This Row],[Output]]&amp;",owaf,"&amp;Table16[[#This Row],[C.OWAF]]&amp;","&amp;Table16[[#This Row],[R.OWAF]])</f>
        <v/>
      </c>
    </row>
    <row r="16" spans="1:17" x14ac:dyDescent="0.25">
      <c r="A16" s="1" t="s">
        <v>546</v>
      </c>
      <c r="B16" t="str">
        <f>VLOOKUP(Table16[[#This Row],[Rule]],Table7[[#All],[Rule Code]:[First-Order Logic Rule]],2,FALSE)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4"/>
      <c r="H16" s="24"/>
      <c r="I16" s="24"/>
      <c r="J16" s="24"/>
      <c r="K16" s="24"/>
      <c r="L16" s="24"/>
      <c r="M16" s="24"/>
      <c r="N16" s="25" t="str">
        <f>IF(Table16[[#This Row],[Done]]&lt;&gt;"True","",Table16[[#This Row],[Input]]&amp;","&amp;Table16[[#This Row],[Output]]&amp;",cwa,"&amp;Table16[[#This Row],[C.CWA]]&amp;","&amp;Table16[[#This Row],[R.CWA]])</f>
        <v/>
      </c>
      <c r="O16" s="25" t="str">
        <f>IF(Table16[[#This Row],[Done]]&lt;&gt;"True","",Table16[[#This Row],[Input]]&amp;","&amp;Table16[[#This Row],[Output]]&amp;",owa,"&amp;Table16[[#This Row],[C.OWA]]&amp;","&amp;Table16[[#This Row],[R.OWA]])</f>
        <v/>
      </c>
      <c r="P16" s="26" t="str">
        <f>IF(Table16[[#This Row],[Done]]&lt;&gt;"True","",Table16[[#This Row],[Input]]&amp;","&amp;Table16[[#This Row],[Output]]&amp;",owaf,"&amp;Table16[[#This Row],[C.OWAF]]&amp;","&amp;Table16[[#This Row],[R.OWAF]])</f>
        <v/>
      </c>
    </row>
    <row r="17" spans="1:16" x14ac:dyDescent="0.25">
      <c r="A17" s="1" t="s">
        <v>547</v>
      </c>
      <c r="B17" t="str">
        <f>VLOOKUP(Table16[[#This Row],[Rule]],Table7[[#All],[Rule Code]:[First-Order Logic Rule]],2,FALSE)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4"/>
      <c r="H17" s="24"/>
      <c r="I17" s="24"/>
      <c r="J17" s="24"/>
      <c r="K17" s="24"/>
      <c r="L17" s="24"/>
      <c r="M17" s="24"/>
      <c r="N17" s="25" t="str">
        <f>IF(Table16[[#This Row],[Done]]&lt;&gt;"True","",Table16[[#This Row],[Input]]&amp;","&amp;Table16[[#This Row],[Output]]&amp;",cwa,"&amp;Table16[[#This Row],[C.CWA]]&amp;","&amp;Table16[[#This Row],[R.CWA]])</f>
        <v/>
      </c>
      <c r="O17" s="25" t="str">
        <f>IF(Table16[[#This Row],[Done]]&lt;&gt;"True","",Table16[[#This Row],[Input]]&amp;","&amp;Table16[[#This Row],[Output]]&amp;",owa,"&amp;Table16[[#This Row],[C.OWA]]&amp;","&amp;Table16[[#This Row],[R.OWA]])</f>
        <v/>
      </c>
      <c r="P17" s="26" t="str">
        <f>IF(Table16[[#This Row],[Done]]&lt;&gt;"True","",Table16[[#This Row],[Input]]&amp;","&amp;Table16[[#This Row],[Output]]&amp;",owaf,"&amp;Table16[[#This Row],[C.OWAF]]&amp;","&amp;Table16[[#This Row],[R.OWAF]])</f>
        <v/>
      </c>
    </row>
    <row r="18" spans="1:16" x14ac:dyDescent="0.25">
      <c r="A18" s="1" t="s">
        <v>548</v>
      </c>
      <c r="B18" t="str">
        <f>VLOOKUP(Table16[[#This Row],[Rule]],Table7[[#All],[Rule Code]:[First-Order Logic Rule]],2,FALSE)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4"/>
      <c r="H18" s="24"/>
      <c r="I18" s="24"/>
      <c r="J18" s="24"/>
      <c r="K18" s="24"/>
      <c r="L18" s="24"/>
      <c r="M18" s="24"/>
      <c r="N18" s="25" t="str">
        <f>IF(Table16[[#This Row],[Done]]&lt;&gt;"True","",Table16[[#This Row],[Input]]&amp;","&amp;Table16[[#This Row],[Output]]&amp;",cwa,"&amp;Table16[[#This Row],[C.CWA]]&amp;","&amp;Table16[[#This Row],[R.CWA]])</f>
        <v/>
      </c>
      <c r="O18" s="25" t="str">
        <f>IF(Table16[[#This Row],[Done]]&lt;&gt;"True","",Table16[[#This Row],[Input]]&amp;","&amp;Table16[[#This Row],[Output]]&amp;",owa,"&amp;Table16[[#This Row],[C.OWA]]&amp;","&amp;Table16[[#This Row],[R.OWA]])</f>
        <v/>
      </c>
      <c r="P18" s="26" t="str">
        <f>IF(Table16[[#This Row],[Done]]&lt;&gt;"True","",Table16[[#This Row],[Input]]&amp;","&amp;Table16[[#This Row],[Output]]&amp;",owaf,"&amp;Table16[[#This Row],[C.OWAF]]&amp;","&amp;Table16[[#This Row],[R.OWAF]])</f>
        <v/>
      </c>
    </row>
    <row r="19" spans="1:16" x14ac:dyDescent="0.25">
      <c r="A19" s="1" t="s">
        <v>549</v>
      </c>
      <c r="B19" t="str">
        <f>VLOOKUP(Table16[[#This Row],[Rule]],Table7[[#All],[Rule Code]:[First-Order Logic Rule]],2,FALSE)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4"/>
      <c r="H19" s="24"/>
      <c r="I19" s="24"/>
      <c r="J19" s="24"/>
      <c r="K19" s="24"/>
      <c r="L19" s="24"/>
      <c r="M19" s="24"/>
      <c r="N19" s="25" t="str">
        <f>IF(Table16[[#This Row],[Done]]&lt;&gt;"True","",Table16[[#This Row],[Input]]&amp;","&amp;Table16[[#This Row],[Output]]&amp;",cwa,"&amp;Table16[[#This Row],[C.CWA]]&amp;","&amp;Table16[[#This Row],[R.CWA]])</f>
        <v/>
      </c>
      <c r="O19" s="25" t="str">
        <f>IF(Table16[[#This Row],[Done]]&lt;&gt;"True","",Table16[[#This Row],[Input]]&amp;","&amp;Table16[[#This Row],[Output]]&amp;",owa,"&amp;Table16[[#This Row],[C.OWA]]&amp;","&amp;Table16[[#This Row],[R.OWA]])</f>
        <v/>
      </c>
      <c r="P19" s="26" t="str">
        <f>IF(Table16[[#This Row],[Done]]&lt;&gt;"True","",Table16[[#This Row],[Input]]&amp;","&amp;Table16[[#This Row],[Output]]&amp;",owaf,"&amp;Table16[[#This Row],[C.OWAF]]&amp;","&amp;Table16[[#This Row],[R.OWAF]])</f>
        <v/>
      </c>
    </row>
    <row r="20" spans="1:16" x14ac:dyDescent="0.25">
      <c r="A20" s="1" t="s">
        <v>550</v>
      </c>
      <c r="B20" t="str">
        <f>VLOOKUP(Table16[[#This Row],[Rule]],Table7[[#All],[Rule Code]:[First-Order Logic Rule]],2,FALSE)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4" t="s">
        <v>604</v>
      </c>
      <c r="H20" s="24" t="s">
        <v>605</v>
      </c>
      <c r="I20" s="24" t="s">
        <v>604</v>
      </c>
      <c r="J20" s="24" t="s">
        <v>604</v>
      </c>
      <c r="K20" s="24" t="s">
        <v>604</v>
      </c>
      <c r="L20" s="24" t="s">
        <v>604</v>
      </c>
      <c r="M20" s="24" t="s">
        <v>604</v>
      </c>
      <c r="N20" s="25" t="str">
        <f>IF(Table16[[#This Row],[Done]]&lt;&gt;"True","",Table16[[#This Row],[Input]]&amp;","&amp;Table16[[#This Row],[Output]]&amp;",cwa,"&amp;Table16[[#This Row],[C.CWA]]&amp;","&amp;Table16[[#This Row],[R.CWA]])</f>
        <v>test_rl01_in.ttl,test_rl01_out.ttl,cwa,False,True</v>
      </c>
      <c r="O20" s="25" t="str">
        <f>IF(Table16[[#This Row],[Done]]&lt;&gt;"True","",Table16[[#This Row],[Input]]&amp;","&amp;Table16[[#This Row],[Output]]&amp;",owa,"&amp;Table16[[#This Row],[C.OWA]]&amp;","&amp;Table16[[#This Row],[R.OWA]])</f>
        <v>test_rl01_in.ttl,test_rl01_out.ttl,owa,True,True</v>
      </c>
      <c r="P20" s="25" t="str">
        <f>IF(Table16[[#This Row],[Done]]&lt;&gt;"True","",Table16[[#This Row],[Input]]&amp;","&amp;Table16[[#This Row],[Output]]&amp;",owaf,"&amp;Table16[[#This Row],[C.OWAF]]&amp;","&amp;Table16[[#This Row],[R.OWAF]])</f>
        <v>test_rl01_in.ttl,test_rl01_out.ttl,owaf,True,True</v>
      </c>
    </row>
    <row r="21" spans="1:16" x14ac:dyDescent="0.25">
      <c r="A21" s="1" t="s">
        <v>551</v>
      </c>
      <c r="B21" t="str">
        <f>VLOOKUP(Table16[[#This Row],[Rule]],Table7[[#All],[Rule Code]:[First-Order Logic Rule]],2,FALSE)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4" t="s">
        <v>604</v>
      </c>
      <c r="H21" s="24" t="s">
        <v>604</v>
      </c>
      <c r="I21" s="24" t="s">
        <v>604</v>
      </c>
      <c r="J21" s="24" t="s">
        <v>604</v>
      </c>
      <c r="K21" s="24" t="s">
        <v>604</v>
      </c>
      <c r="L21" s="24" t="s">
        <v>604</v>
      </c>
      <c r="M21" s="24" t="s">
        <v>604</v>
      </c>
      <c r="N21" s="25" t="str">
        <f>IF(Table16[[#This Row],[Done]]&lt;&gt;"True","",Table16[[#This Row],[Input]]&amp;","&amp;Table16[[#This Row],[Output]]&amp;",cwa,"&amp;Table16[[#This Row],[C.CWA]]&amp;","&amp;Table16[[#This Row],[R.CWA]])</f>
        <v>test_rl02_in.ttl,test_rl02_out.ttl,cwa,True,True</v>
      </c>
      <c r="O21" s="25" t="str">
        <f>IF(Table16[[#This Row],[Done]]&lt;&gt;"True","",Table16[[#This Row],[Input]]&amp;","&amp;Table16[[#This Row],[Output]]&amp;",owa,"&amp;Table16[[#This Row],[C.OWA]]&amp;","&amp;Table16[[#This Row],[R.OWA]])</f>
        <v>test_rl02_in.ttl,test_rl02_out.ttl,owa,True,True</v>
      </c>
      <c r="P21" s="25" t="str">
        <f>IF(Table16[[#This Row],[Done]]&lt;&gt;"True","",Table16[[#This Row],[Input]]&amp;","&amp;Table16[[#This Row],[Output]]&amp;",owaf,"&amp;Table16[[#This Row],[C.OWAF]]&amp;","&amp;Table16[[#This Row],[R.OWAF]])</f>
        <v>test_rl02_in.ttl,test_rl02_out.ttl,owaf,True,True</v>
      </c>
    </row>
    <row r="22" spans="1:16" x14ac:dyDescent="0.25">
      <c r="A22" s="1" t="s">
        <v>552</v>
      </c>
      <c r="B22" t="str">
        <f>VLOOKUP(Table16[[#This Row],[Rule]],Table7[[#All],[Rule Code]:[First-Order Logic Rule]],2,FALSE)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4" t="s">
        <v>604</v>
      </c>
      <c r="H22" s="24" t="s">
        <v>605</v>
      </c>
      <c r="I22" s="24" t="s">
        <v>604</v>
      </c>
      <c r="J22" s="24" t="s">
        <v>604</v>
      </c>
      <c r="K22" s="24" t="s">
        <v>604</v>
      </c>
      <c r="L22" s="24" t="s">
        <v>604</v>
      </c>
      <c r="M22" s="24" t="s">
        <v>604</v>
      </c>
      <c r="N22" s="25" t="str">
        <f>IF(Table16[[#This Row],[Done]]&lt;&gt;"True","",Table16[[#This Row],[Input]]&amp;","&amp;Table16[[#This Row],[Output]]&amp;",cwa,"&amp;Table16[[#This Row],[C.CWA]]&amp;","&amp;Table16[[#This Row],[R.CWA]])</f>
        <v>test_rl03_in.ttl,test_rl03_out.ttl,cwa,False,True</v>
      </c>
      <c r="O22" s="25" t="str">
        <f>IF(Table16[[#This Row],[Done]]&lt;&gt;"True","",Table16[[#This Row],[Input]]&amp;","&amp;Table16[[#This Row],[Output]]&amp;",owa,"&amp;Table16[[#This Row],[C.OWA]]&amp;","&amp;Table16[[#This Row],[R.OWA]])</f>
        <v>test_rl03_in.ttl,test_rl03_out.ttl,owa,True,True</v>
      </c>
      <c r="P22" s="25" t="str">
        <f>IF(Table16[[#This Row],[Done]]&lt;&gt;"True","",Table16[[#This Row],[Input]]&amp;","&amp;Table16[[#This Row],[Output]]&amp;",owaf,"&amp;Table16[[#This Row],[C.OWAF]]&amp;","&amp;Table16[[#This Row],[R.OWAF]])</f>
        <v>test_rl03_in.ttl,test_rl03_out.ttl,owaf,True,True</v>
      </c>
    </row>
    <row r="23" spans="1:16" x14ac:dyDescent="0.25">
      <c r="A23" s="1" t="s">
        <v>553</v>
      </c>
      <c r="B23" t="str">
        <f>VLOOKUP(Table16[[#This Row],[Rule]],Table7[[#All],[Rule Code]:[First-Order Logic Rule]],2,FALSE)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4" t="s">
        <v>604</v>
      </c>
      <c r="H23" s="24" t="s">
        <v>605</v>
      </c>
      <c r="I23" s="24" t="s">
        <v>604</v>
      </c>
      <c r="J23" s="24" t="s">
        <v>604</v>
      </c>
      <c r="K23" s="24" t="s">
        <v>604</v>
      </c>
      <c r="L23" s="24" t="s">
        <v>604</v>
      </c>
      <c r="M23" s="24" t="s">
        <v>604</v>
      </c>
      <c r="N23" s="25" t="str">
        <f>IF(Table16[[#This Row],[Done]]&lt;&gt;"True","",Table16[[#This Row],[Input]]&amp;","&amp;Table16[[#This Row],[Output]]&amp;",cwa,"&amp;Table16[[#This Row],[C.CWA]]&amp;","&amp;Table16[[#This Row],[R.CWA]])</f>
        <v>test_rl04_in.ttl,test_rl04_out.ttl,cwa,False,True</v>
      </c>
      <c r="O23" s="25" t="str">
        <f>IF(Table16[[#This Row],[Done]]&lt;&gt;"True","",Table16[[#This Row],[Input]]&amp;","&amp;Table16[[#This Row],[Output]]&amp;",owa,"&amp;Table16[[#This Row],[C.OWA]]&amp;","&amp;Table16[[#This Row],[R.OWA]])</f>
        <v>test_rl04_in.ttl,test_rl04_out.ttl,owa,True,True</v>
      </c>
      <c r="P23" s="25" t="str">
        <f>IF(Table16[[#This Row],[Done]]&lt;&gt;"True","",Table16[[#This Row],[Input]]&amp;","&amp;Table16[[#This Row],[Output]]&amp;",owaf,"&amp;Table16[[#This Row],[C.OWAF]]&amp;","&amp;Table16[[#This Row],[R.OWAF]])</f>
        <v>test_rl04_in.ttl,test_rl04_out.ttl,owaf,True,True</v>
      </c>
    </row>
    <row r="24" spans="1:16" x14ac:dyDescent="0.25">
      <c r="A24" s="1" t="s">
        <v>554</v>
      </c>
      <c r="B24" t="str">
        <f>VLOOKUP(Table16[[#This Row],[Rule]],Table7[[#All],[Rule Code]:[First-Order Logic Rule]],2,FALSE)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4" t="s">
        <v>604</v>
      </c>
      <c r="H24" s="24" t="s">
        <v>605</v>
      </c>
      <c r="I24" s="24" t="s">
        <v>604</v>
      </c>
      <c r="J24" s="24" t="s">
        <v>604</v>
      </c>
      <c r="K24" s="24" t="s">
        <v>604</v>
      </c>
      <c r="L24" s="24" t="s">
        <v>604</v>
      </c>
      <c r="M24" s="24" t="s">
        <v>604</v>
      </c>
      <c r="N24" s="25" t="str">
        <f>IF(Table16[[#This Row],[Done]]&lt;&gt;"True","",Table16[[#This Row],[Input]]&amp;","&amp;Table16[[#This Row],[Output]]&amp;",cwa,"&amp;Table16[[#This Row],[C.CWA]]&amp;","&amp;Table16[[#This Row],[R.CWA]])</f>
        <v>test_rl05_in.ttl,test_rl05_out.ttl,cwa,False,True</v>
      </c>
      <c r="O24" s="25" t="str">
        <f>IF(Table16[[#This Row],[Done]]&lt;&gt;"True","",Table16[[#This Row],[Input]]&amp;","&amp;Table16[[#This Row],[Output]]&amp;",owa,"&amp;Table16[[#This Row],[C.OWA]]&amp;","&amp;Table16[[#This Row],[R.OWA]])</f>
        <v>test_rl05_in.ttl,test_rl05_out.ttl,owa,True,True</v>
      </c>
      <c r="P24" s="25" t="str">
        <f>IF(Table16[[#This Row],[Done]]&lt;&gt;"True","",Table16[[#This Row],[Input]]&amp;","&amp;Table16[[#This Row],[Output]]&amp;",owaf,"&amp;Table16[[#This Row],[C.OWAF]]&amp;","&amp;Table16[[#This Row],[R.OWAF]])</f>
        <v>test_rl05_in.ttl,test_rl05_out.ttl,owaf,True,True</v>
      </c>
    </row>
    <row r="25" spans="1:16" x14ac:dyDescent="0.25">
      <c r="A25" s="1" t="s">
        <v>555</v>
      </c>
      <c r="B25" t="str">
        <f>VLOOKUP(Table16[[#This Row],[Rule]],Table7[[#All],[Rule Code]:[First-Order Logic Rule]],2,FALSE)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4" t="s">
        <v>604</v>
      </c>
      <c r="H25" s="24" t="s">
        <v>605</v>
      </c>
      <c r="I25" s="24" t="s">
        <v>604</v>
      </c>
      <c r="J25" s="24" t="s">
        <v>604</v>
      </c>
      <c r="K25" s="24" t="s">
        <v>604</v>
      </c>
      <c r="L25" s="24" t="s">
        <v>604</v>
      </c>
      <c r="M25" s="24" t="s">
        <v>604</v>
      </c>
      <c r="N25" s="25" t="str">
        <f>IF(Table16[[#This Row],[Done]]&lt;&gt;"True","",Table16[[#This Row],[Input]]&amp;","&amp;Table16[[#This Row],[Output]]&amp;",cwa,"&amp;Table16[[#This Row],[C.CWA]]&amp;","&amp;Table16[[#This Row],[R.CWA]])</f>
        <v>test_rl06_in.ttl,test_rl06_out.ttl,cwa,False,True</v>
      </c>
      <c r="O25" s="25" t="str">
        <f>IF(Table16[[#This Row],[Done]]&lt;&gt;"True","",Table16[[#This Row],[Input]]&amp;","&amp;Table16[[#This Row],[Output]]&amp;",owa,"&amp;Table16[[#This Row],[C.OWA]]&amp;","&amp;Table16[[#This Row],[R.OWA]])</f>
        <v>test_rl06_in.ttl,test_rl06_out.ttl,owa,True,True</v>
      </c>
      <c r="P25" s="25" t="str">
        <f>IF(Table16[[#This Row],[Done]]&lt;&gt;"True","",Table16[[#This Row],[Input]]&amp;","&amp;Table16[[#This Row],[Output]]&amp;",owaf,"&amp;Table16[[#This Row],[C.OWAF]]&amp;","&amp;Table16[[#This Row],[R.OWAF]])</f>
        <v>test_rl06_in.ttl,test_rl06_out.ttl,owaf,True,True</v>
      </c>
    </row>
    <row r="26" spans="1:16" x14ac:dyDescent="0.25">
      <c r="A26" s="1" t="s">
        <v>556</v>
      </c>
      <c r="B26" t="str">
        <f>VLOOKUP(Table16[[#This Row],[Rule]],Table7[[#All],[Rule Code]:[First-Order Logic Rule]],2,FALSE)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4" t="s">
        <v>604</v>
      </c>
      <c r="H26" s="24" t="s">
        <v>605</v>
      </c>
      <c r="I26" s="24" t="s">
        <v>604</v>
      </c>
      <c r="J26" s="24" t="s">
        <v>604</v>
      </c>
      <c r="K26" s="24" t="s">
        <v>604</v>
      </c>
      <c r="L26" s="24" t="s">
        <v>604</v>
      </c>
      <c r="M26" s="24" t="s">
        <v>604</v>
      </c>
      <c r="N26" s="25" t="str">
        <f>IF(Table16[[#This Row],[Done]]&lt;&gt;"True","",Table16[[#This Row],[Input]]&amp;","&amp;Table16[[#This Row],[Output]]&amp;",cwa,"&amp;Table16[[#This Row],[C.CWA]]&amp;","&amp;Table16[[#This Row],[R.CWA]])</f>
        <v>test_rl07_in.ttl,test_rl07_out.ttl,cwa,False,True</v>
      </c>
      <c r="O26" s="25" t="str">
        <f>IF(Table16[[#This Row],[Done]]&lt;&gt;"True","",Table16[[#This Row],[Input]]&amp;","&amp;Table16[[#This Row],[Output]]&amp;",owa,"&amp;Table16[[#This Row],[C.OWA]]&amp;","&amp;Table16[[#This Row],[R.OWA]])</f>
        <v>test_rl07_in.ttl,test_rl07_out.ttl,owa,True,True</v>
      </c>
      <c r="P26" s="25" t="str">
        <f>IF(Table16[[#This Row],[Done]]&lt;&gt;"True","",Table16[[#This Row],[Input]]&amp;","&amp;Table16[[#This Row],[Output]]&amp;",owaf,"&amp;Table16[[#This Row],[C.OWAF]]&amp;","&amp;Table16[[#This Row],[R.OWAF]])</f>
        <v>test_rl07_in.ttl,test_rl07_out.ttl,owaf,True,True</v>
      </c>
    </row>
    <row r="27" spans="1:16" x14ac:dyDescent="0.25">
      <c r="A27" s="1" t="s">
        <v>557</v>
      </c>
      <c r="B27" t="str">
        <f>VLOOKUP(Table16[[#This Row],[Rule]],Table7[[#All],[Rule Code]:[First-Order Logic Rule]],2,FALSE)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4" t="s">
        <v>604</v>
      </c>
      <c r="H27" s="24" t="s">
        <v>604</v>
      </c>
      <c r="I27" s="24" t="s">
        <v>604</v>
      </c>
      <c r="J27" s="24" t="s">
        <v>604</v>
      </c>
      <c r="K27" s="24" t="s">
        <v>604</v>
      </c>
      <c r="L27" s="24" t="s">
        <v>604</v>
      </c>
      <c r="M27" s="24" t="s">
        <v>604</v>
      </c>
      <c r="N27" s="25" t="str">
        <f>IF(Table16[[#This Row],[Done]]&lt;&gt;"True","",Table16[[#This Row],[Input]]&amp;","&amp;Table16[[#This Row],[Output]]&amp;",cwa,"&amp;Table16[[#This Row],[C.CWA]]&amp;","&amp;Table16[[#This Row],[R.CWA]])</f>
        <v>test_rl08_in.ttl,test_rl08_out.ttl,cwa,True,True</v>
      </c>
      <c r="O27" s="25" t="str">
        <f>IF(Table16[[#This Row],[Done]]&lt;&gt;"True","",Table16[[#This Row],[Input]]&amp;","&amp;Table16[[#This Row],[Output]]&amp;",owa,"&amp;Table16[[#This Row],[C.OWA]]&amp;","&amp;Table16[[#This Row],[R.OWA]])</f>
        <v>test_rl08_in.ttl,test_rl08_out.ttl,owa,True,True</v>
      </c>
      <c r="P27" s="25" t="str">
        <f>IF(Table16[[#This Row],[Done]]&lt;&gt;"True","",Table16[[#This Row],[Input]]&amp;","&amp;Table16[[#This Row],[Output]]&amp;",owaf,"&amp;Table16[[#This Row],[C.OWAF]]&amp;","&amp;Table16[[#This Row],[R.OWAF]])</f>
        <v>test_rl08_in.ttl,test_rl08_out.ttl,owaf,True,True</v>
      </c>
    </row>
    <row r="28" spans="1:16" x14ac:dyDescent="0.25">
      <c r="A28" s="1" t="s">
        <v>558</v>
      </c>
      <c r="B28" t="str">
        <f>VLOOKUP(Table16[[#This Row],[Rule]],Table7[[#All],[Rule Code]:[First-Order Logic Rule]],2,FALSE)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4" t="s">
        <v>604</v>
      </c>
      <c r="H28" s="24" t="s">
        <v>605</v>
      </c>
      <c r="I28" s="24" t="s">
        <v>604</v>
      </c>
      <c r="J28" s="24" t="s">
        <v>604</v>
      </c>
      <c r="K28" s="24" t="s">
        <v>604</v>
      </c>
      <c r="L28" s="24" t="s">
        <v>604</v>
      </c>
      <c r="M28" s="24" t="s">
        <v>604</v>
      </c>
      <c r="N28" s="25" t="str">
        <f>IF(Table16[[#This Row],[Done]]&lt;&gt;"True","",Table16[[#This Row],[Input]]&amp;","&amp;Table16[[#This Row],[Output]]&amp;",cwa,"&amp;Table16[[#This Row],[C.CWA]]&amp;","&amp;Table16[[#This Row],[R.CWA]])</f>
        <v>test_rl09_in.ttl,test_rl09_out.ttl,cwa,False,True</v>
      </c>
      <c r="O28" s="25" t="str">
        <f>IF(Table16[[#This Row],[Done]]&lt;&gt;"True","",Table16[[#This Row],[Input]]&amp;","&amp;Table16[[#This Row],[Output]]&amp;",owa,"&amp;Table16[[#This Row],[C.OWA]]&amp;","&amp;Table16[[#This Row],[R.OWA]])</f>
        <v>test_rl09_in.ttl,test_rl09_out.ttl,owa,True,True</v>
      </c>
      <c r="P28" s="25" t="str">
        <f>IF(Table16[[#This Row],[Done]]&lt;&gt;"True","",Table16[[#This Row],[Input]]&amp;","&amp;Table16[[#This Row],[Output]]&amp;",owaf,"&amp;Table16[[#This Row],[C.OWAF]]&amp;","&amp;Table16[[#This Row],[R.OWAF]])</f>
        <v>test_rl09_in.ttl,test_rl09_out.ttl,owaf,True,True</v>
      </c>
    </row>
    <row r="29" spans="1:16" x14ac:dyDescent="0.25">
      <c r="A29" s="1" t="s">
        <v>559</v>
      </c>
      <c r="B29" t="str">
        <f>VLOOKUP(Table16[[#This Row],[Rule]],Table7[[#All],[Rule Code]:[First-Order Logic Rule]],2,FALSE)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4" t="s">
        <v>604</v>
      </c>
      <c r="H29" s="24" t="s">
        <v>605</v>
      </c>
      <c r="I29" s="24" t="s">
        <v>604</v>
      </c>
      <c r="J29" s="24" t="s">
        <v>604</v>
      </c>
      <c r="K29" s="24" t="s">
        <v>604</v>
      </c>
      <c r="L29" s="24" t="s">
        <v>604</v>
      </c>
      <c r="M29" s="24" t="s">
        <v>604</v>
      </c>
      <c r="N29" s="25" t="str">
        <f>IF(Table16[[#This Row],[Done]]&lt;&gt;"True","",Table16[[#This Row],[Input]]&amp;","&amp;Table16[[#This Row],[Output]]&amp;",cwa,"&amp;Table16[[#This Row],[C.CWA]]&amp;","&amp;Table16[[#This Row],[R.CWA]])</f>
        <v>test_rl10_in.ttl,test_rl10_out.ttl,cwa,False,True</v>
      </c>
      <c r="O29" s="25" t="str">
        <f>IF(Table16[[#This Row],[Done]]&lt;&gt;"True","",Table16[[#This Row],[Input]]&amp;","&amp;Table16[[#This Row],[Output]]&amp;",owa,"&amp;Table16[[#This Row],[C.OWA]]&amp;","&amp;Table16[[#This Row],[R.OWA]])</f>
        <v>test_rl10_in.ttl,test_rl10_out.ttl,owa,True,True</v>
      </c>
      <c r="P29" s="25" t="str">
        <f>IF(Table16[[#This Row],[Done]]&lt;&gt;"True","",Table16[[#This Row],[Input]]&amp;","&amp;Table16[[#This Row],[Output]]&amp;",owaf,"&amp;Table16[[#This Row],[C.OWAF]]&amp;","&amp;Table16[[#This Row],[R.OWAF]])</f>
        <v>test_rl10_in.ttl,test_rl10_out.ttl,owaf,True,True</v>
      </c>
    </row>
    <row r="30" spans="1:16" x14ac:dyDescent="0.25">
      <c r="A30" s="1" t="s">
        <v>560</v>
      </c>
      <c r="B30" t="str">
        <f>VLOOKUP(Table16[[#This Row],[Rule]],Table7[[#All],[Rule Code]:[First-Order Logic Rule]],2,FALSE)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4" t="s">
        <v>604</v>
      </c>
      <c r="H30" s="24" t="s">
        <v>605</v>
      </c>
      <c r="I30" s="24" t="s">
        <v>604</v>
      </c>
      <c r="J30" s="24" t="s">
        <v>604</v>
      </c>
      <c r="K30" s="24" t="s">
        <v>604</v>
      </c>
      <c r="L30" s="24" t="s">
        <v>604</v>
      </c>
      <c r="M30" s="24" t="s">
        <v>604</v>
      </c>
      <c r="N30" s="25" t="str">
        <f>IF(Table16[[#This Row],[Done]]&lt;&gt;"True","",Table16[[#This Row],[Input]]&amp;","&amp;Table16[[#This Row],[Output]]&amp;",cwa,"&amp;Table16[[#This Row],[C.CWA]]&amp;","&amp;Table16[[#This Row],[R.CWA]])</f>
        <v>test_rl11_in.ttl,test_rl11_out.ttl,cwa,False,True</v>
      </c>
      <c r="O30" s="25" t="str">
        <f>IF(Table16[[#This Row],[Done]]&lt;&gt;"True","",Table16[[#This Row],[Input]]&amp;","&amp;Table16[[#This Row],[Output]]&amp;",owa,"&amp;Table16[[#This Row],[C.OWA]]&amp;","&amp;Table16[[#This Row],[R.OWA]])</f>
        <v>test_rl11_in.ttl,test_rl11_out.ttl,owa,True,True</v>
      </c>
      <c r="P30" s="25" t="str">
        <f>IF(Table16[[#This Row],[Done]]&lt;&gt;"True","",Table16[[#This Row],[Input]]&amp;","&amp;Table16[[#This Row],[Output]]&amp;",owaf,"&amp;Table16[[#This Row],[C.OWAF]]&amp;","&amp;Table16[[#This Row],[R.OWAF]])</f>
        <v>test_rl11_in.ttl,test_rl11_out.ttl,owaf,True,True</v>
      </c>
    </row>
    <row r="31" spans="1:16" x14ac:dyDescent="0.25">
      <c r="A31" s="1" t="s">
        <v>561</v>
      </c>
      <c r="B31" t="str">
        <f>VLOOKUP(Table16[[#This Row],[Rule]],Table7[[#All],[Rule Code]:[First-Order Logic Rule]],2,FALSE)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4" t="s">
        <v>604</v>
      </c>
      <c r="H31" s="24" t="s">
        <v>605</v>
      </c>
      <c r="I31" s="24" t="s">
        <v>604</v>
      </c>
      <c r="J31" s="24" t="s">
        <v>604</v>
      </c>
      <c r="K31" s="24" t="s">
        <v>604</v>
      </c>
      <c r="L31" s="24" t="s">
        <v>604</v>
      </c>
      <c r="M31" s="24" t="s">
        <v>604</v>
      </c>
      <c r="N31" s="25" t="str">
        <f>IF(Table16[[#This Row],[Done]]&lt;&gt;"True","",Table16[[#This Row],[Input]]&amp;","&amp;Table16[[#This Row],[Output]]&amp;",cwa,"&amp;Table16[[#This Row],[C.CWA]]&amp;","&amp;Table16[[#This Row],[R.CWA]])</f>
        <v>test_rl12_in.ttl,test_rl12_out.ttl,cwa,False,True</v>
      </c>
      <c r="O31" s="25" t="str">
        <f>IF(Table16[[#This Row],[Done]]&lt;&gt;"True","",Table16[[#This Row],[Input]]&amp;","&amp;Table16[[#This Row],[Output]]&amp;",owa,"&amp;Table16[[#This Row],[C.OWA]]&amp;","&amp;Table16[[#This Row],[R.OWA]])</f>
        <v>test_rl12_in.ttl,test_rl12_out.ttl,owa,True,True</v>
      </c>
      <c r="P31" s="25" t="str">
        <f>IF(Table16[[#This Row],[Done]]&lt;&gt;"True","",Table16[[#This Row],[Input]]&amp;","&amp;Table16[[#This Row],[Output]]&amp;",owaf,"&amp;Table16[[#This Row],[C.OWAF]]&amp;","&amp;Table16[[#This Row],[R.OWAF]])</f>
        <v>test_rl12_in.ttl,test_rl12_out.ttl,owaf,True,True</v>
      </c>
    </row>
    <row r="32" spans="1:16" x14ac:dyDescent="0.25">
      <c r="A32" s="1" t="s">
        <v>562</v>
      </c>
      <c r="B32" t="str">
        <f>VLOOKUP(Table16[[#This Row],[Rule]],Table7[[#All],[Rule Code]:[First-Order Logic Rule]],2,FALSE)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4" t="s">
        <v>604</v>
      </c>
      <c r="H32" s="24" t="s">
        <v>605</v>
      </c>
      <c r="I32" s="24" t="s">
        <v>604</v>
      </c>
      <c r="J32" s="24" t="s">
        <v>604</v>
      </c>
      <c r="K32" s="24" t="s">
        <v>604</v>
      </c>
      <c r="L32" s="24" t="s">
        <v>604</v>
      </c>
      <c r="M32" s="24" t="s">
        <v>604</v>
      </c>
      <c r="N32" s="25" t="str">
        <f>IF(Table16[[#This Row],[Done]]&lt;&gt;"True","",Table16[[#This Row],[Input]]&amp;","&amp;Table16[[#This Row],[Output]]&amp;",cwa,"&amp;Table16[[#This Row],[C.CWA]]&amp;","&amp;Table16[[#This Row],[R.CWA]])</f>
        <v>test_rl13_in.ttl,test_rl13_out.ttl,cwa,False,True</v>
      </c>
      <c r="O32" s="25" t="str">
        <f>IF(Table16[[#This Row],[Done]]&lt;&gt;"True","",Table16[[#This Row],[Input]]&amp;","&amp;Table16[[#This Row],[Output]]&amp;",owa,"&amp;Table16[[#This Row],[C.OWA]]&amp;","&amp;Table16[[#This Row],[R.OWA]])</f>
        <v>test_rl13_in.ttl,test_rl13_out.ttl,owa,True,True</v>
      </c>
      <c r="P32" s="25" t="str">
        <f>IF(Table16[[#This Row],[Done]]&lt;&gt;"True","",Table16[[#This Row],[Input]]&amp;","&amp;Table16[[#This Row],[Output]]&amp;",owaf,"&amp;Table16[[#This Row],[C.OWAF]]&amp;","&amp;Table16[[#This Row],[R.OWAF]])</f>
        <v>test_rl13_in.ttl,test_rl13_out.ttl,owaf,True,True</v>
      </c>
    </row>
    <row r="33" spans="1:16" x14ac:dyDescent="0.25">
      <c r="A33" s="1" t="s">
        <v>563</v>
      </c>
      <c r="B33" t="str">
        <f>VLOOKUP(Table16[[#This Row],[Rule]],Table7[[#All],[Rule Code]:[First-Order Logic Rule]],2,FALSE)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4" t="s">
        <v>604</v>
      </c>
      <c r="H33" s="24" t="s">
        <v>605</v>
      </c>
      <c r="I33" s="24" t="s">
        <v>604</v>
      </c>
      <c r="J33" s="24" t="s">
        <v>604</v>
      </c>
      <c r="K33" s="24" t="s">
        <v>604</v>
      </c>
      <c r="L33" s="24" t="s">
        <v>604</v>
      </c>
      <c r="M33" s="24" t="s">
        <v>604</v>
      </c>
      <c r="N33" s="25" t="str">
        <f>IF(Table16[[#This Row],[Done]]&lt;&gt;"True","",Table16[[#This Row],[Input]]&amp;","&amp;Table16[[#This Row],[Output]]&amp;",cwa,"&amp;Table16[[#This Row],[C.CWA]]&amp;","&amp;Table16[[#This Row],[R.CWA]])</f>
        <v>test_rl14_in.ttl,test_rl14_out.ttl,cwa,False,True</v>
      </c>
      <c r="O33" s="25" t="str">
        <f>IF(Table16[[#This Row],[Done]]&lt;&gt;"True","",Table16[[#This Row],[Input]]&amp;","&amp;Table16[[#This Row],[Output]]&amp;",owa,"&amp;Table16[[#This Row],[C.OWA]]&amp;","&amp;Table16[[#This Row],[R.OWA]])</f>
        <v>test_rl14_in.ttl,test_rl14_out.ttl,owa,True,True</v>
      </c>
      <c r="P33" s="25" t="str">
        <f>IF(Table16[[#This Row],[Done]]&lt;&gt;"True","",Table16[[#This Row],[Input]]&amp;","&amp;Table16[[#This Row],[Output]]&amp;",owaf,"&amp;Table16[[#This Row],[C.OWAF]]&amp;","&amp;Table16[[#This Row],[R.OWAF]])</f>
        <v>test_rl14_in.ttl,test_rl14_out.ttl,owaf,True,True</v>
      </c>
    </row>
    <row r="34" spans="1:16" x14ac:dyDescent="0.25">
      <c r="A34" s="1" t="s">
        <v>564</v>
      </c>
      <c r="B34" t="str">
        <f>VLOOKUP(Table16[[#This Row],[Rule]],Table7[[#All],[Rule Code]:[First-Order Logic Rule]],2,FALSE)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4" t="s">
        <v>604</v>
      </c>
      <c r="H34" s="24" t="s">
        <v>605</v>
      </c>
      <c r="I34" s="24" t="s">
        <v>604</v>
      </c>
      <c r="J34" s="24" t="s">
        <v>604</v>
      </c>
      <c r="K34" s="24" t="s">
        <v>604</v>
      </c>
      <c r="L34" s="24" t="s">
        <v>604</v>
      </c>
      <c r="M34" s="24" t="s">
        <v>604</v>
      </c>
      <c r="N34" s="25" t="str">
        <f>IF(Table16[[#This Row],[Done]]&lt;&gt;"True","",Table16[[#This Row],[Input]]&amp;","&amp;Table16[[#This Row],[Output]]&amp;",cwa,"&amp;Table16[[#This Row],[C.CWA]]&amp;","&amp;Table16[[#This Row],[R.CWA]])</f>
        <v>test_rl15_in.ttl,test_rl15_out.ttl,cwa,False,True</v>
      </c>
      <c r="O34" s="25" t="str">
        <f>IF(Table16[[#This Row],[Done]]&lt;&gt;"True","",Table16[[#This Row],[Input]]&amp;","&amp;Table16[[#This Row],[Output]]&amp;",owa,"&amp;Table16[[#This Row],[C.OWA]]&amp;","&amp;Table16[[#This Row],[R.OWA]])</f>
        <v>test_rl15_in.ttl,test_rl15_out.ttl,owa,True,True</v>
      </c>
      <c r="P34" s="25" t="str">
        <f>IF(Table16[[#This Row],[Done]]&lt;&gt;"True","",Table16[[#This Row],[Input]]&amp;","&amp;Table16[[#This Row],[Output]]&amp;",owaf,"&amp;Table16[[#This Row],[C.OWAF]]&amp;","&amp;Table16[[#This Row],[R.OWAF]])</f>
        <v>test_rl15_in.ttl,test_rl15_out.ttl,owaf,True,True</v>
      </c>
    </row>
    <row r="35" spans="1:16" x14ac:dyDescent="0.25">
      <c r="A35" s="1" t="s">
        <v>565</v>
      </c>
      <c r="B35" t="str">
        <f>VLOOKUP(Table16[[#This Row],[Rule]],Table7[[#All],[Rule Code]:[First-Order Logic Rule]],2,FALSE)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4" t="s">
        <v>604</v>
      </c>
      <c r="H35" s="24" t="s">
        <v>604</v>
      </c>
      <c r="I35" s="24" t="s">
        <v>604</v>
      </c>
      <c r="J35" s="24" t="s">
        <v>604</v>
      </c>
      <c r="K35" s="24" t="s">
        <v>604</v>
      </c>
      <c r="L35" s="24" t="s">
        <v>604</v>
      </c>
      <c r="M35" s="24" t="s">
        <v>604</v>
      </c>
      <c r="N35" s="25" t="str">
        <f>IF(Table16[[#This Row],[Done]]&lt;&gt;"True","",Table16[[#This Row],[Input]]&amp;","&amp;Table16[[#This Row],[Output]]&amp;",cwa,"&amp;Table16[[#This Row],[C.CWA]]&amp;","&amp;Table16[[#This Row],[R.CWA]])</f>
        <v>test_rn01_in.ttl,test_rn01_out.ttl,cwa,True,True</v>
      </c>
      <c r="O35" s="25" t="str">
        <f>IF(Table16[[#This Row],[Done]]&lt;&gt;"True","",Table16[[#This Row],[Input]]&amp;","&amp;Table16[[#This Row],[Output]]&amp;",owa,"&amp;Table16[[#This Row],[C.OWA]]&amp;","&amp;Table16[[#This Row],[R.OWA]])</f>
        <v>test_rn01_in.ttl,test_rn01_out.ttl,owa,True,True</v>
      </c>
      <c r="P35" s="25" t="str">
        <f>IF(Table16[[#This Row],[Done]]&lt;&gt;"True","",Table16[[#This Row],[Input]]&amp;","&amp;Table16[[#This Row],[Output]]&amp;",owaf,"&amp;Table16[[#This Row],[C.OWAF]]&amp;","&amp;Table16[[#This Row],[R.OWAF]])</f>
        <v>test_rn01_in.ttl,test_rn01_out.ttl,owaf,True,True</v>
      </c>
    </row>
    <row r="36" spans="1:16" x14ac:dyDescent="0.25">
      <c r="A36" s="1" t="s">
        <v>566</v>
      </c>
      <c r="B36" t="str">
        <f>VLOOKUP(Table16[[#This Row],[Rule]],Table7[[#All],[Rule Code]:[First-Order Logic Rule]],2,FALSE)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4" t="s">
        <v>604</v>
      </c>
      <c r="H36" s="24" t="s">
        <v>604</v>
      </c>
      <c r="I36" s="24" t="s">
        <v>604</v>
      </c>
      <c r="J36" s="24" t="s">
        <v>604</v>
      </c>
      <c r="K36" s="24" t="s">
        <v>604</v>
      </c>
      <c r="L36" s="24" t="s">
        <v>604</v>
      </c>
      <c r="M36" s="24" t="s">
        <v>604</v>
      </c>
      <c r="N36" s="25" t="str">
        <f>IF(Table16[[#This Row],[Done]]&lt;&gt;"True","",Table16[[#This Row],[Input]]&amp;","&amp;Table16[[#This Row],[Output]]&amp;",cwa,"&amp;Table16[[#This Row],[C.CWA]]&amp;","&amp;Table16[[#This Row],[R.CWA]])</f>
        <v>test_rn02_in.ttl,test_rn02_out.ttl,cwa,True,True</v>
      </c>
      <c r="O36" s="25" t="str">
        <f>IF(Table16[[#This Row],[Done]]&lt;&gt;"True","",Table16[[#This Row],[Input]]&amp;","&amp;Table16[[#This Row],[Output]]&amp;",owa,"&amp;Table16[[#This Row],[C.OWA]]&amp;","&amp;Table16[[#This Row],[R.OWA]])</f>
        <v>test_rn02_in.ttl,test_rn02_out.ttl,owa,True,True</v>
      </c>
      <c r="P36" s="25" t="str">
        <f>IF(Table16[[#This Row],[Done]]&lt;&gt;"True","",Table16[[#This Row],[Input]]&amp;","&amp;Table16[[#This Row],[Output]]&amp;",owaf,"&amp;Table16[[#This Row],[C.OWAF]]&amp;","&amp;Table16[[#This Row],[R.OWAF]])</f>
        <v>test_rn02_in.ttl,test_rn02_out.ttl,owaf,True,True</v>
      </c>
    </row>
    <row r="37" spans="1:16" x14ac:dyDescent="0.25">
      <c r="A37" s="1" t="s">
        <v>567</v>
      </c>
      <c r="B37" t="str">
        <f>VLOOKUP(Table16[[#This Row],[Rule]],Table7[[#All],[Rule Code]:[First-Order Logic Rule]],2,FALSE)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4" t="s">
        <v>604</v>
      </c>
      <c r="H37" s="24" t="s">
        <v>605</v>
      </c>
      <c r="I37" s="24" t="s">
        <v>604</v>
      </c>
      <c r="J37" s="24" t="s">
        <v>604</v>
      </c>
      <c r="K37" s="24" t="s">
        <v>604</v>
      </c>
      <c r="L37" s="24" t="s">
        <v>604</v>
      </c>
      <c r="M37" s="24" t="s">
        <v>604</v>
      </c>
      <c r="N37" s="25" t="str">
        <f>IF(Table16[[#This Row],[Done]]&lt;&gt;"True","",Table16[[#This Row],[Input]]&amp;","&amp;Table16[[#This Row],[Output]]&amp;",cwa,"&amp;Table16[[#This Row],[C.CWA]]&amp;","&amp;Table16[[#This Row],[R.CWA]])</f>
        <v>test_rn03_in.ttl,test_rn03_out.ttl,cwa,False,True</v>
      </c>
      <c r="O37" s="25" t="str">
        <f>IF(Table16[[#This Row],[Done]]&lt;&gt;"True","",Table16[[#This Row],[Input]]&amp;","&amp;Table16[[#This Row],[Output]]&amp;",owa,"&amp;Table16[[#This Row],[C.OWA]]&amp;","&amp;Table16[[#This Row],[R.OWA]])</f>
        <v>test_rn03_in.ttl,test_rn03_out.ttl,owa,True,True</v>
      </c>
      <c r="P37" s="25" t="str">
        <f>IF(Table16[[#This Row],[Done]]&lt;&gt;"True","",Table16[[#This Row],[Input]]&amp;","&amp;Table16[[#This Row],[Output]]&amp;",owaf,"&amp;Table16[[#This Row],[C.OWAF]]&amp;","&amp;Table16[[#This Row],[R.OWAF]])</f>
        <v>test_rn03_in.ttl,test_rn03_out.ttl,owaf,True,True</v>
      </c>
    </row>
    <row r="38" spans="1:16" x14ac:dyDescent="0.25">
      <c r="A38" s="1" t="s">
        <v>568</v>
      </c>
      <c r="B38" t="str">
        <f>VLOOKUP(Table16[[#This Row],[Rule]],Table7[[#All],[Rule Code]:[First-Order Logic Rule]],2,FALSE)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4" t="s">
        <v>604</v>
      </c>
      <c r="H38" s="24" t="s">
        <v>605</v>
      </c>
      <c r="I38" s="24" t="s">
        <v>604</v>
      </c>
      <c r="J38" s="24" t="s">
        <v>604</v>
      </c>
      <c r="K38" s="24" t="s">
        <v>604</v>
      </c>
      <c r="L38" s="24" t="s">
        <v>604</v>
      </c>
      <c r="M38" s="24" t="s">
        <v>604</v>
      </c>
      <c r="N38" s="25" t="str">
        <f>IF(Table16[[#This Row],[Done]]&lt;&gt;"True","",Table16[[#This Row],[Input]]&amp;","&amp;Table16[[#This Row],[Output]]&amp;",cwa,"&amp;Table16[[#This Row],[C.CWA]]&amp;","&amp;Table16[[#This Row],[R.CWA]])</f>
        <v>test_rn04_in.ttl,test_rn04_out.ttl,cwa,False,True</v>
      </c>
      <c r="O38" s="25" t="str">
        <f>IF(Table16[[#This Row],[Done]]&lt;&gt;"True","",Table16[[#This Row],[Input]]&amp;","&amp;Table16[[#This Row],[Output]]&amp;",owa,"&amp;Table16[[#This Row],[C.OWA]]&amp;","&amp;Table16[[#This Row],[R.OWA]])</f>
        <v>test_rn04_in.ttl,test_rn04_out.ttl,owa,True,True</v>
      </c>
      <c r="P38" s="25" t="str">
        <f>IF(Table16[[#This Row],[Done]]&lt;&gt;"True","",Table16[[#This Row],[Input]]&amp;","&amp;Table16[[#This Row],[Output]]&amp;",owaf,"&amp;Table16[[#This Row],[C.OWAF]]&amp;","&amp;Table16[[#This Row],[R.OWAF]])</f>
        <v>test_rn04_in.ttl,test_rn04_out.ttl,owaf,True,True</v>
      </c>
    </row>
    <row r="39" spans="1:16" x14ac:dyDescent="0.25">
      <c r="A39" s="1" t="s">
        <v>569</v>
      </c>
      <c r="B39" t="str">
        <f>VLOOKUP(Table16[[#This Row],[Rule]],Table7[[#All],[Rule Code]:[First-Order Logic Rule]],2,FALSE)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4" t="s">
        <v>604</v>
      </c>
      <c r="H39" s="24" t="s">
        <v>604</v>
      </c>
      <c r="I39" s="24" t="s">
        <v>604</v>
      </c>
      <c r="J39" s="24" t="s">
        <v>604</v>
      </c>
      <c r="K39" s="24" t="s">
        <v>604</v>
      </c>
      <c r="L39" s="24" t="s">
        <v>604</v>
      </c>
      <c r="M39" s="24" t="s">
        <v>604</v>
      </c>
      <c r="N39" s="25" t="str">
        <f>IF(Table16[[#This Row],[Done]]&lt;&gt;"True","",Table16[[#This Row],[Input]]&amp;","&amp;Table16[[#This Row],[Output]]&amp;",cwa,"&amp;Table16[[#This Row],[C.CWA]]&amp;","&amp;Table16[[#This Row],[R.CWA]])</f>
        <v>test_rn05_in.ttl,test_rn05_out.ttl,cwa,True,True</v>
      </c>
      <c r="O39" s="25" t="str">
        <f>IF(Table16[[#This Row],[Done]]&lt;&gt;"True","",Table16[[#This Row],[Input]]&amp;","&amp;Table16[[#This Row],[Output]]&amp;",owa,"&amp;Table16[[#This Row],[C.OWA]]&amp;","&amp;Table16[[#This Row],[R.OWA]])</f>
        <v>test_rn05_in.ttl,test_rn05_out.ttl,owa,True,True</v>
      </c>
      <c r="P39" s="25" t="str">
        <f>IF(Table16[[#This Row],[Done]]&lt;&gt;"True","",Table16[[#This Row],[Input]]&amp;","&amp;Table16[[#This Row],[Output]]&amp;",owaf,"&amp;Table16[[#This Row],[C.OWAF]]&amp;","&amp;Table16[[#This Row],[R.OWAF]])</f>
        <v>test_rn05_in.ttl,test_rn05_out.ttl,owaf,True,True</v>
      </c>
    </row>
    <row r="40" spans="1:16" x14ac:dyDescent="0.25">
      <c r="A40" s="1" t="s">
        <v>570</v>
      </c>
      <c r="B40" t="str">
        <f>VLOOKUP(Table16[[#This Row],[Rule]],Table7[[#All],[Rule Code]:[First-Order Logic Rule]],2,FALSE)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4" t="s">
        <v>604</v>
      </c>
      <c r="H40" s="24" t="s">
        <v>605</v>
      </c>
      <c r="I40" s="24" t="s">
        <v>604</v>
      </c>
      <c r="J40" s="24" t="s">
        <v>604</v>
      </c>
      <c r="K40" s="24" t="s">
        <v>604</v>
      </c>
      <c r="L40" s="24" t="s">
        <v>604</v>
      </c>
      <c r="M40" s="24" t="s">
        <v>604</v>
      </c>
      <c r="N40" s="25" t="str">
        <f>IF(Table16[[#This Row],[Done]]&lt;&gt;"True","",Table16[[#This Row],[Input]]&amp;","&amp;Table16[[#This Row],[Output]]&amp;",cwa,"&amp;Table16[[#This Row],[C.CWA]]&amp;","&amp;Table16[[#This Row],[R.CWA]])</f>
        <v>test_rn06_in.ttl,test_rn06_out.ttl,cwa,False,True</v>
      </c>
      <c r="O40" s="25" t="str">
        <f>IF(Table16[[#This Row],[Done]]&lt;&gt;"True","",Table16[[#This Row],[Input]]&amp;","&amp;Table16[[#This Row],[Output]]&amp;",owa,"&amp;Table16[[#This Row],[C.OWA]]&amp;","&amp;Table16[[#This Row],[R.OWA]])</f>
        <v>test_rn06_in.ttl,test_rn06_out.ttl,owa,True,True</v>
      </c>
      <c r="P40" s="25" t="str">
        <f>IF(Table16[[#This Row],[Done]]&lt;&gt;"True","",Table16[[#This Row],[Input]]&amp;","&amp;Table16[[#This Row],[Output]]&amp;",owaf,"&amp;Table16[[#This Row],[C.OWAF]]&amp;","&amp;Table16[[#This Row],[R.OWAF]])</f>
        <v>test_rn06_in.ttl,test_rn06_out.ttl,owaf,True,True</v>
      </c>
    </row>
    <row r="41" spans="1:16" x14ac:dyDescent="0.25">
      <c r="A41" s="1" t="s">
        <v>571</v>
      </c>
      <c r="B41" t="str">
        <f>VLOOKUP(Table16[[#This Row],[Rule]],Table7[[#All],[Rule Code]:[First-Order Logic Rule]],2,FALSE)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4" t="s">
        <v>604</v>
      </c>
      <c r="H41" s="24" t="s">
        <v>605</v>
      </c>
      <c r="I41" s="24" t="s">
        <v>604</v>
      </c>
      <c r="J41" s="24" t="s">
        <v>604</v>
      </c>
      <c r="K41" s="24" t="s">
        <v>604</v>
      </c>
      <c r="L41" s="24" t="s">
        <v>604</v>
      </c>
      <c r="M41" s="24" t="s">
        <v>604</v>
      </c>
      <c r="N41" s="25" t="str">
        <f>IF(Table16[[#This Row],[Done]]&lt;&gt;"True","",Table16[[#This Row],[Input]]&amp;","&amp;Table16[[#This Row],[Output]]&amp;",cwa,"&amp;Table16[[#This Row],[C.CWA]]&amp;","&amp;Table16[[#This Row],[R.CWA]])</f>
        <v>test_rn07_in.ttl,test_rn07_out.ttl,cwa,False,True</v>
      </c>
      <c r="O41" s="25" t="str">
        <f>IF(Table16[[#This Row],[Done]]&lt;&gt;"True","",Table16[[#This Row],[Input]]&amp;","&amp;Table16[[#This Row],[Output]]&amp;",owa,"&amp;Table16[[#This Row],[C.OWA]]&amp;","&amp;Table16[[#This Row],[R.OWA]])</f>
        <v>test_rn07_in.ttl,test_rn07_out.ttl,owa,True,True</v>
      </c>
      <c r="P41" s="25" t="str">
        <f>IF(Table16[[#This Row],[Done]]&lt;&gt;"True","",Table16[[#This Row],[Input]]&amp;","&amp;Table16[[#This Row],[Output]]&amp;",owaf,"&amp;Table16[[#This Row],[C.OWAF]]&amp;","&amp;Table16[[#This Row],[R.OWAF]])</f>
        <v>test_rn07_in.ttl,test_rn07_out.ttl,owaf,True,True</v>
      </c>
    </row>
    <row r="42" spans="1:16" x14ac:dyDescent="0.25">
      <c r="A42" s="1" t="s">
        <v>572</v>
      </c>
      <c r="B42" t="str">
        <f>VLOOKUP(Table16[[#This Row],[Rule]],Table7[[#All],[Rule Code]:[First-Order Logic Rule]],2,FALSE)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4" t="s">
        <v>604</v>
      </c>
      <c r="H42" s="24" t="s">
        <v>604</v>
      </c>
      <c r="I42" s="24" t="s">
        <v>604</v>
      </c>
      <c r="J42" s="24" t="s">
        <v>604</v>
      </c>
      <c r="K42" s="24" t="s">
        <v>604</v>
      </c>
      <c r="L42" s="24" t="s">
        <v>604</v>
      </c>
      <c r="M42" s="24" t="s">
        <v>604</v>
      </c>
      <c r="N42" s="25" t="str">
        <f>IF(Table16[[#This Row],[Done]]&lt;&gt;"True","",Table16[[#This Row],[Input]]&amp;","&amp;Table16[[#This Row],[Output]]&amp;",cwa,"&amp;Table16[[#This Row],[C.CWA]]&amp;","&amp;Table16[[#This Row],[R.CWA]])</f>
        <v>test_rn08_in.ttl,test_rn08_out.ttl,cwa,True,True</v>
      </c>
      <c r="O42" s="25" t="str">
        <f>IF(Table16[[#This Row],[Done]]&lt;&gt;"True","",Table16[[#This Row],[Input]]&amp;","&amp;Table16[[#This Row],[Output]]&amp;",owa,"&amp;Table16[[#This Row],[C.OWA]]&amp;","&amp;Table16[[#This Row],[R.OWA]])</f>
        <v>test_rn08_in.ttl,test_rn08_out.ttl,owa,True,True</v>
      </c>
      <c r="P42" s="25" t="str">
        <f>IF(Table16[[#This Row],[Done]]&lt;&gt;"True","",Table16[[#This Row],[Input]]&amp;","&amp;Table16[[#This Row],[Output]]&amp;",owaf,"&amp;Table16[[#This Row],[C.OWAF]]&amp;","&amp;Table16[[#This Row],[R.OWAF]])</f>
        <v>test_rn08_in.ttl,test_rn08_out.ttl,owaf,True,True</v>
      </c>
    </row>
    <row r="43" spans="1:16" x14ac:dyDescent="0.25">
      <c r="A43" s="1" t="s">
        <v>573</v>
      </c>
      <c r="B43" t="str">
        <f>VLOOKUP(Table16[[#This Row],[Rule]],Table7[[#All],[Rule Code]:[First-Order Logic Rule]],2,FALSE)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4" t="s">
        <v>604</v>
      </c>
      <c r="H43" s="24" t="s">
        <v>605</v>
      </c>
      <c r="I43" s="24" t="s">
        <v>604</v>
      </c>
      <c r="J43" s="24" t="s">
        <v>604</v>
      </c>
      <c r="K43" s="24" t="s">
        <v>604</v>
      </c>
      <c r="L43" s="24" t="s">
        <v>604</v>
      </c>
      <c r="M43" s="24" t="s">
        <v>604</v>
      </c>
      <c r="N43" s="25" t="str">
        <f>IF(Table16[[#This Row],[Done]]&lt;&gt;"True","",Table16[[#This Row],[Input]]&amp;","&amp;Table16[[#This Row],[Output]]&amp;",cwa,"&amp;Table16[[#This Row],[C.CWA]]&amp;","&amp;Table16[[#This Row],[R.CWA]])</f>
        <v>test_rn09_in.ttl,test_rn09_out.ttl,cwa,False,True</v>
      </c>
      <c r="O43" s="25" t="str">
        <f>IF(Table16[[#This Row],[Done]]&lt;&gt;"True","",Table16[[#This Row],[Input]]&amp;","&amp;Table16[[#This Row],[Output]]&amp;",owa,"&amp;Table16[[#This Row],[C.OWA]]&amp;","&amp;Table16[[#This Row],[R.OWA]])</f>
        <v>test_rn09_in.ttl,test_rn09_out.ttl,owa,True,True</v>
      </c>
      <c r="P43" s="25" t="str">
        <f>IF(Table16[[#This Row],[Done]]&lt;&gt;"True","",Table16[[#This Row],[Input]]&amp;","&amp;Table16[[#This Row],[Output]]&amp;",owaf,"&amp;Table16[[#This Row],[C.OWAF]]&amp;","&amp;Table16[[#This Row],[R.OWAF]])</f>
        <v>test_rn09_in.ttl,test_rn09_out.ttl,owaf,True,True</v>
      </c>
    </row>
    <row r="44" spans="1:16" x14ac:dyDescent="0.25">
      <c r="A44" s="1" t="s">
        <v>574</v>
      </c>
      <c r="B44" t="str">
        <f>VLOOKUP(Table16[[#This Row],[Rule]],Table7[[#All],[Rule Code]:[First-Order Logic Rule]],2,FALSE)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4" t="s">
        <v>604</v>
      </c>
      <c r="H44" s="24" t="s">
        <v>604</v>
      </c>
      <c r="I44" s="24" t="s">
        <v>604</v>
      </c>
      <c r="J44" s="24" t="s">
        <v>604</v>
      </c>
      <c r="K44" s="24" t="s">
        <v>604</v>
      </c>
      <c r="L44" s="24" t="s">
        <v>604</v>
      </c>
      <c r="M44" s="24" t="s">
        <v>604</v>
      </c>
      <c r="N44" s="25" t="str">
        <f>IF(Table16[[#This Row],[Done]]&lt;&gt;"True","",Table16[[#This Row],[Input]]&amp;","&amp;Table16[[#This Row],[Output]]&amp;",cwa,"&amp;Table16[[#This Row],[C.CWA]]&amp;","&amp;Table16[[#This Row],[R.CWA]])</f>
        <v>test_rn10_in.ttl,test_rn10_out.ttl,cwa,True,True</v>
      </c>
      <c r="O44" s="25" t="str">
        <f>IF(Table16[[#This Row],[Done]]&lt;&gt;"True","",Table16[[#This Row],[Input]]&amp;","&amp;Table16[[#This Row],[Output]]&amp;",owa,"&amp;Table16[[#This Row],[C.OWA]]&amp;","&amp;Table16[[#This Row],[R.OWA]])</f>
        <v>test_rn10_in.ttl,test_rn10_out.ttl,owa,True,True</v>
      </c>
      <c r="P44" s="25" t="str">
        <f>IF(Table16[[#This Row],[Done]]&lt;&gt;"True","",Table16[[#This Row],[Input]]&amp;","&amp;Table16[[#This Row],[Output]]&amp;",owaf,"&amp;Table16[[#This Row],[C.OWAF]]&amp;","&amp;Table16[[#This Row],[R.OWAF]])</f>
        <v>test_rn10_in.ttl,test_rn10_out.ttl,owaf,True,True</v>
      </c>
    </row>
    <row r="45" spans="1:16" x14ac:dyDescent="0.25">
      <c r="A45" s="1" t="s">
        <v>575</v>
      </c>
      <c r="B45" t="str">
        <f>VLOOKUP(Table16[[#This Row],[Rule]],Table7[[#All],[Rule Code]:[First-Order Logic Rule]],2,FALSE)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4" t="s">
        <v>604</v>
      </c>
      <c r="H45" s="24" t="s">
        <v>604</v>
      </c>
      <c r="I45" s="24" t="s">
        <v>604</v>
      </c>
      <c r="J45" s="24" t="s">
        <v>604</v>
      </c>
      <c r="K45" s="24" t="s">
        <v>604</v>
      </c>
      <c r="L45" s="24" t="s">
        <v>604</v>
      </c>
      <c r="M45" s="24" t="s">
        <v>604</v>
      </c>
      <c r="N45" s="25" t="str">
        <f>IF(Table16[[#This Row],[Done]]&lt;&gt;"True","",Table16[[#This Row],[Input]]&amp;","&amp;Table16[[#This Row],[Output]]&amp;",cwa,"&amp;Table16[[#This Row],[C.CWA]]&amp;","&amp;Table16[[#This Row],[R.CWA]])</f>
        <v>test_rn11_in.ttl,test_rn11_out.ttl,cwa,True,True</v>
      </c>
      <c r="O45" s="25" t="str">
        <f>IF(Table16[[#This Row],[Done]]&lt;&gt;"True","",Table16[[#This Row],[Input]]&amp;","&amp;Table16[[#This Row],[Output]]&amp;",owa,"&amp;Table16[[#This Row],[C.OWA]]&amp;","&amp;Table16[[#This Row],[R.OWA]])</f>
        <v>test_rn11_in.ttl,test_rn11_out.ttl,owa,True,True</v>
      </c>
      <c r="P45" s="25" t="str">
        <f>IF(Table16[[#This Row],[Done]]&lt;&gt;"True","",Table16[[#This Row],[Input]]&amp;","&amp;Table16[[#This Row],[Output]]&amp;",owaf,"&amp;Table16[[#This Row],[C.OWAF]]&amp;","&amp;Table16[[#This Row],[R.OWAF]])</f>
        <v>test_rn11_in.ttl,test_rn11_out.ttl,owaf,True,True</v>
      </c>
    </row>
    <row r="46" spans="1:16" x14ac:dyDescent="0.25">
      <c r="A46" s="1" t="s">
        <v>576</v>
      </c>
      <c r="B46" t="str">
        <f>VLOOKUP(Table16[[#This Row],[Rule]],Table7[[#All],[Rule Code]:[First-Order Logic Rule]],2,FALSE)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4" t="s">
        <v>604</v>
      </c>
      <c r="H46" s="24" t="s">
        <v>604</v>
      </c>
      <c r="I46" s="24" t="s">
        <v>604</v>
      </c>
      <c r="J46" s="24" t="s">
        <v>604</v>
      </c>
      <c r="K46" s="24" t="s">
        <v>604</v>
      </c>
      <c r="L46" s="24" t="s">
        <v>604</v>
      </c>
      <c r="M46" s="24" t="s">
        <v>604</v>
      </c>
      <c r="N46" s="25" t="str">
        <f>IF(Table16[[#This Row],[Done]]&lt;&gt;"True","",Table16[[#This Row],[Input]]&amp;","&amp;Table16[[#This Row],[Output]]&amp;",cwa,"&amp;Table16[[#This Row],[C.CWA]]&amp;","&amp;Table16[[#This Row],[R.CWA]])</f>
        <v>test_rn12_in.ttl,test_rn12_out.ttl,cwa,True,True</v>
      </c>
      <c r="O46" s="25" t="str">
        <f>IF(Table16[[#This Row],[Done]]&lt;&gt;"True","",Table16[[#This Row],[Input]]&amp;","&amp;Table16[[#This Row],[Output]]&amp;",owa,"&amp;Table16[[#This Row],[C.OWA]]&amp;","&amp;Table16[[#This Row],[R.OWA]])</f>
        <v>test_rn12_in.ttl,test_rn12_out.ttl,owa,True,True</v>
      </c>
      <c r="P46" s="25" t="str">
        <f>IF(Table16[[#This Row],[Done]]&lt;&gt;"True","",Table16[[#This Row],[Input]]&amp;","&amp;Table16[[#This Row],[Output]]&amp;",owaf,"&amp;Table16[[#This Row],[C.OWAF]]&amp;","&amp;Table16[[#This Row],[R.OWAF]])</f>
        <v>test_rn12_in.ttl,test_rn12_out.ttl,owaf,True,True</v>
      </c>
    </row>
    <row r="47" spans="1:16" x14ac:dyDescent="0.25">
      <c r="A47" s="1" t="s">
        <v>577</v>
      </c>
      <c r="B47" t="str">
        <f>VLOOKUP(Table16[[#This Row],[Rule]],Table7[[#All],[Rule Code]:[First-Order Logic Rule]],2,FALSE)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4" t="s">
        <v>604</v>
      </c>
      <c r="H47" s="24" t="s">
        <v>605</v>
      </c>
      <c r="I47" s="24" t="s">
        <v>604</v>
      </c>
      <c r="J47" s="24" t="s">
        <v>604</v>
      </c>
      <c r="K47" s="24" t="s">
        <v>604</v>
      </c>
      <c r="L47" s="24" t="s">
        <v>604</v>
      </c>
      <c r="M47" s="24" t="s">
        <v>604</v>
      </c>
      <c r="N47" s="25" t="str">
        <f>IF(Table16[[#This Row],[Done]]&lt;&gt;"True","",Table16[[#This Row],[Input]]&amp;","&amp;Table16[[#This Row],[Output]]&amp;",cwa,"&amp;Table16[[#This Row],[C.CWA]]&amp;","&amp;Table16[[#This Row],[R.CWA]])</f>
        <v>test_rp01_in.ttl,test_rp01_out.ttl,cwa,False,True</v>
      </c>
      <c r="O47" s="25" t="str">
        <f>IF(Table16[[#This Row],[Done]]&lt;&gt;"True","",Table16[[#This Row],[Input]]&amp;","&amp;Table16[[#This Row],[Output]]&amp;",owa,"&amp;Table16[[#This Row],[C.OWA]]&amp;","&amp;Table16[[#This Row],[R.OWA]])</f>
        <v>test_rp01_in.ttl,test_rp01_out.ttl,owa,True,True</v>
      </c>
      <c r="P47" s="25" t="str">
        <f>IF(Table16[[#This Row],[Done]]&lt;&gt;"True","",Table16[[#This Row],[Input]]&amp;","&amp;Table16[[#This Row],[Output]]&amp;",owaf,"&amp;Table16[[#This Row],[C.OWAF]]&amp;","&amp;Table16[[#This Row],[R.OWAF]])</f>
        <v>test_rp01_in.ttl,test_rp01_out.ttl,owaf,True,True</v>
      </c>
    </row>
    <row r="48" spans="1:16" x14ac:dyDescent="0.25">
      <c r="A48" s="1" t="s">
        <v>578</v>
      </c>
      <c r="B48" t="str">
        <f>VLOOKUP(Table16[[#This Row],[Rule]],Table7[[#All],[Rule Code]:[First-Order Logic Rule]],2,FALSE)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4" t="s">
        <v>604</v>
      </c>
      <c r="H48" s="24" t="s">
        <v>604</v>
      </c>
      <c r="I48" s="24" t="s">
        <v>604</v>
      </c>
      <c r="J48" s="24" t="s">
        <v>604</v>
      </c>
      <c r="K48" s="24" t="s">
        <v>604</v>
      </c>
      <c r="L48" s="24" t="s">
        <v>604</v>
      </c>
      <c r="M48" s="24" t="s">
        <v>604</v>
      </c>
      <c r="N48" s="25" t="str">
        <f>IF(Table16[[#This Row],[Done]]&lt;&gt;"True","",Table16[[#This Row],[Input]]&amp;","&amp;Table16[[#This Row],[Output]]&amp;",cwa,"&amp;Table16[[#This Row],[C.CWA]]&amp;","&amp;Table16[[#This Row],[R.CWA]])</f>
        <v>test_rp02_in.ttl,test_rp02_out.ttl,cwa,True,True</v>
      </c>
      <c r="O48" s="25" t="str">
        <f>IF(Table16[[#This Row],[Done]]&lt;&gt;"True","",Table16[[#This Row],[Input]]&amp;","&amp;Table16[[#This Row],[Output]]&amp;",owa,"&amp;Table16[[#This Row],[C.OWA]]&amp;","&amp;Table16[[#This Row],[R.OWA]])</f>
        <v>test_rp02_in.ttl,test_rp02_out.ttl,owa,True,True</v>
      </c>
      <c r="P48" s="25" t="str">
        <f>IF(Table16[[#This Row],[Done]]&lt;&gt;"True","",Table16[[#This Row],[Input]]&amp;","&amp;Table16[[#This Row],[Output]]&amp;",owaf,"&amp;Table16[[#This Row],[C.OWAF]]&amp;","&amp;Table16[[#This Row],[R.OWAF]])</f>
        <v>test_rp02_in.ttl,test_rp02_out.ttl,owaf,True,True</v>
      </c>
    </row>
    <row r="49" spans="1:16" x14ac:dyDescent="0.25">
      <c r="A49" s="1" t="s">
        <v>579</v>
      </c>
      <c r="B49" t="str">
        <f>VLOOKUP(Table16[[#This Row],[Rule]],Table7[[#All],[Rule Code]:[First-Order Logic Rule]],2,FALSE)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4" t="s">
        <v>604</v>
      </c>
      <c r="H49" s="24" t="s">
        <v>605</v>
      </c>
      <c r="I49" s="24" t="s">
        <v>604</v>
      </c>
      <c r="J49" s="24" t="s">
        <v>604</v>
      </c>
      <c r="K49" s="24" t="s">
        <v>604</v>
      </c>
      <c r="L49" s="24" t="s">
        <v>604</v>
      </c>
      <c r="M49" s="24" t="s">
        <v>604</v>
      </c>
      <c r="N49" s="25" t="str">
        <f>IF(Table16[[#This Row],[Done]]&lt;&gt;"True","",Table16[[#This Row],[Input]]&amp;","&amp;Table16[[#This Row],[Output]]&amp;",cwa,"&amp;Table16[[#This Row],[C.CWA]]&amp;","&amp;Table16[[#This Row],[R.CWA]])</f>
        <v>test_rp03_in.ttl,test_rp03_out.ttl,cwa,False,True</v>
      </c>
      <c r="O49" s="25" t="str">
        <f>IF(Table16[[#This Row],[Done]]&lt;&gt;"True","",Table16[[#This Row],[Input]]&amp;","&amp;Table16[[#This Row],[Output]]&amp;",owa,"&amp;Table16[[#This Row],[C.OWA]]&amp;","&amp;Table16[[#This Row],[R.OWA]])</f>
        <v>test_rp03_in.ttl,test_rp03_out.ttl,owa,True,True</v>
      </c>
      <c r="P49" s="25" t="str">
        <f>IF(Table16[[#This Row],[Done]]&lt;&gt;"True","",Table16[[#This Row],[Input]]&amp;","&amp;Table16[[#This Row],[Output]]&amp;",owaf,"&amp;Table16[[#This Row],[C.OWAF]]&amp;","&amp;Table16[[#This Row],[R.OWAF]])</f>
        <v>test_rp03_in.ttl,test_rp03_out.ttl,owaf,True,True</v>
      </c>
    </row>
    <row r="50" spans="1:16" x14ac:dyDescent="0.25">
      <c r="A50" s="1" t="s">
        <v>580</v>
      </c>
      <c r="B50" t="str">
        <f>VLOOKUP(Table16[[#This Row],[Rule]],Table7[[#All],[Rule Code]:[First-Order Logic Rule]],2,FALSE)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4" t="s">
        <v>604</v>
      </c>
      <c r="H50" s="24" t="s">
        <v>605</v>
      </c>
      <c r="I50" s="24" t="s">
        <v>604</v>
      </c>
      <c r="J50" s="24" t="s">
        <v>604</v>
      </c>
      <c r="K50" s="24" t="s">
        <v>604</v>
      </c>
      <c r="L50" s="24" t="s">
        <v>604</v>
      </c>
      <c r="M50" s="24" t="s">
        <v>604</v>
      </c>
      <c r="N50" s="25" t="str">
        <f>IF(Table16[[#This Row],[Done]]&lt;&gt;"True","",Table16[[#This Row],[Input]]&amp;","&amp;Table16[[#This Row],[Output]]&amp;",cwa,"&amp;Table16[[#This Row],[C.CWA]]&amp;","&amp;Table16[[#This Row],[R.CWA]])</f>
        <v>test_rp04_in.ttl,test_rp04_out.ttl,cwa,False,True</v>
      </c>
      <c r="O50" s="25" t="str">
        <f>IF(Table16[[#This Row],[Done]]&lt;&gt;"True","",Table16[[#This Row],[Input]]&amp;","&amp;Table16[[#This Row],[Output]]&amp;",owa,"&amp;Table16[[#This Row],[C.OWA]]&amp;","&amp;Table16[[#This Row],[R.OWA]])</f>
        <v>test_rp04_in.ttl,test_rp04_out.ttl,owa,True,True</v>
      </c>
      <c r="P50" s="25" t="str">
        <f>IF(Table16[[#This Row],[Done]]&lt;&gt;"True","",Table16[[#This Row],[Input]]&amp;","&amp;Table16[[#This Row],[Output]]&amp;",owaf,"&amp;Table16[[#This Row],[C.OWAF]]&amp;","&amp;Table16[[#This Row],[R.OWAF]])</f>
        <v>test_rp04_in.ttl,test_rp04_out.ttl,owaf,True,True</v>
      </c>
    </row>
    <row r="51" spans="1:16" x14ac:dyDescent="0.25">
      <c r="A51" s="1" t="s">
        <v>581</v>
      </c>
      <c r="B51" t="str">
        <f>VLOOKUP(Table16[[#This Row],[Rule]],Table7[[#All],[Rule Code]:[First-Order Logic Rule]],2,FALSE)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4" t="s">
        <v>604</v>
      </c>
      <c r="H51" s="24" t="s">
        <v>605</v>
      </c>
      <c r="I51" s="24" t="s">
        <v>604</v>
      </c>
      <c r="J51" s="24" t="s">
        <v>604</v>
      </c>
      <c r="K51" s="24" t="s">
        <v>604</v>
      </c>
      <c r="L51" s="24" t="s">
        <v>604</v>
      </c>
      <c r="M51" s="24" t="s">
        <v>604</v>
      </c>
      <c r="N51" s="25" t="str">
        <f>IF(Table16[[#This Row],[Done]]&lt;&gt;"True","",Table16[[#This Row],[Input]]&amp;","&amp;Table16[[#This Row],[Output]]&amp;",cwa,"&amp;Table16[[#This Row],[C.CWA]]&amp;","&amp;Table16[[#This Row],[R.CWA]])</f>
        <v>test_rp05_in.ttl,test_rp05_out.ttl,cwa,False,True</v>
      </c>
      <c r="O51" s="25" t="str">
        <f>IF(Table16[[#This Row],[Done]]&lt;&gt;"True","",Table16[[#This Row],[Input]]&amp;","&amp;Table16[[#This Row],[Output]]&amp;",owa,"&amp;Table16[[#This Row],[C.OWA]]&amp;","&amp;Table16[[#This Row],[R.OWA]])</f>
        <v>test_rp05_in.ttl,test_rp05_out.ttl,owa,True,True</v>
      </c>
      <c r="P51" s="25" t="str">
        <f>IF(Table16[[#This Row],[Done]]&lt;&gt;"True","",Table16[[#This Row],[Input]]&amp;","&amp;Table16[[#This Row],[Output]]&amp;",owaf,"&amp;Table16[[#This Row],[C.OWAF]]&amp;","&amp;Table16[[#This Row],[R.OWAF]])</f>
        <v>test_rp05_in.ttl,test_rp05_out.ttl,owaf,True,True</v>
      </c>
    </row>
    <row r="52" spans="1:16" x14ac:dyDescent="0.25">
      <c r="A52" s="1" t="s">
        <v>582</v>
      </c>
      <c r="B52" t="str">
        <f>VLOOKUP(Table16[[#This Row],[Rule]],Table7[[#All],[Rule Code]:[First-Order Logic Rule]],2,FALSE)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4" t="s">
        <v>604</v>
      </c>
      <c r="H52" s="24" t="s">
        <v>604</v>
      </c>
      <c r="I52" s="24" t="s">
        <v>604</v>
      </c>
      <c r="J52" s="24" t="s">
        <v>604</v>
      </c>
      <c r="K52" s="24" t="s">
        <v>604</v>
      </c>
      <c r="L52" s="24" t="s">
        <v>604</v>
      </c>
      <c r="M52" s="24" t="s">
        <v>604</v>
      </c>
      <c r="N52" s="25" t="str">
        <f>IF(Table16[[#This Row],[Done]]&lt;&gt;"True","",Table16[[#This Row],[Input]]&amp;","&amp;Table16[[#This Row],[Output]]&amp;",cwa,"&amp;Table16[[#This Row],[C.CWA]]&amp;","&amp;Table16[[#This Row],[R.CWA]])</f>
        <v>test_rp06_in.ttl,test_rp06_out.ttl,cwa,True,True</v>
      </c>
      <c r="O52" s="25" t="str">
        <f>IF(Table16[[#This Row],[Done]]&lt;&gt;"True","",Table16[[#This Row],[Input]]&amp;","&amp;Table16[[#This Row],[Output]]&amp;",owa,"&amp;Table16[[#This Row],[C.OWA]]&amp;","&amp;Table16[[#This Row],[R.OWA]])</f>
        <v>test_rp06_in.ttl,test_rp06_out.ttl,owa,True,True</v>
      </c>
      <c r="P52" s="25" t="str">
        <f>IF(Table16[[#This Row],[Done]]&lt;&gt;"True","",Table16[[#This Row],[Input]]&amp;","&amp;Table16[[#This Row],[Output]]&amp;",owaf,"&amp;Table16[[#This Row],[C.OWAF]]&amp;","&amp;Table16[[#This Row],[R.OWAF]])</f>
        <v>test_rp06_in.ttl,test_rp06_out.ttl,owaf,True,True</v>
      </c>
    </row>
    <row r="53" spans="1:16" x14ac:dyDescent="0.25">
      <c r="A53" s="1" t="s">
        <v>583</v>
      </c>
      <c r="B53" t="str">
        <f>VLOOKUP(Table16[[#This Row],[Rule]],Table7[[#All],[Rule Code]:[First-Order Logic Rule]],2,FALSE)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4" t="s">
        <v>604</v>
      </c>
      <c r="H53" s="24" t="s">
        <v>604</v>
      </c>
      <c r="I53" s="24" t="s">
        <v>604</v>
      </c>
      <c r="J53" s="24" t="s">
        <v>604</v>
      </c>
      <c r="K53" s="24" t="s">
        <v>604</v>
      </c>
      <c r="L53" s="24" t="s">
        <v>604</v>
      </c>
      <c r="M53" s="24" t="s">
        <v>604</v>
      </c>
      <c r="N53" s="25" t="str">
        <f>IF(Table16[[#This Row],[Done]]&lt;&gt;"True","",Table16[[#This Row],[Input]]&amp;","&amp;Table16[[#This Row],[Output]]&amp;",cwa,"&amp;Table16[[#This Row],[C.CWA]]&amp;","&amp;Table16[[#This Row],[R.CWA]])</f>
        <v>test_rp07_in.ttl,test_rp07_out.ttl,cwa,True,True</v>
      </c>
      <c r="O53" s="25" t="str">
        <f>IF(Table16[[#This Row],[Done]]&lt;&gt;"True","",Table16[[#This Row],[Input]]&amp;","&amp;Table16[[#This Row],[Output]]&amp;",owa,"&amp;Table16[[#This Row],[C.OWA]]&amp;","&amp;Table16[[#This Row],[R.OWA]])</f>
        <v>test_rp07_in.ttl,test_rp07_out.ttl,owa,True,True</v>
      </c>
      <c r="P53" s="25" t="str">
        <f>IF(Table16[[#This Row],[Done]]&lt;&gt;"True","",Table16[[#This Row],[Input]]&amp;","&amp;Table16[[#This Row],[Output]]&amp;",owaf,"&amp;Table16[[#This Row],[C.OWAF]]&amp;","&amp;Table16[[#This Row],[R.OWAF]])</f>
        <v>test_rp07_in.ttl,test_rp07_out.ttl,owaf,True,True</v>
      </c>
    </row>
    <row r="54" spans="1:16" x14ac:dyDescent="0.25">
      <c r="A54" s="1" t="s">
        <v>584</v>
      </c>
      <c r="B54" t="str">
        <f>VLOOKUP(Table16[[#This Row],[Rule]],Table7[[#All],[Rule Code]:[First-Order Logic Rule]],2,FALSE)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4" t="s">
        <v>604</v>
      </c>
      <c r="H54" s="24" t="s">
        <v>605</v>
      </c>
      <c r="I54" s="24" t="s">
        <v>604</v>
      </c>
      <c r="J54" s="24" t="s">
        <v>604</v>
      </c>
      <c r="K54" s="24" t="s">
        <v>604</v>
      </c>
      <c r="L54" s="24" t="s">
        <v>604</v>
      </c>
      <c r="M54" s="24" t="s">
        <v>604</v>
      </c>
      <c r="N54" s="25" t="str">
        <f>IF(Table16[[#This Row],[Done]]&lt;&gt;"True","",Table16[[#This Row],[Input]]&amp;","&amp;Table16[[#This Row],[Output]]&amp;",cwa,"&amp;Table16[[#This Row],[C.CWA]]&amp;","&amp;Table16[[#This Row],[R.CWA]])</f>
        <v>test_rp08_in.ttl,test_rp08_out.ttl,cwa,False,True</v>
      </c>
      <c r="O54" s="25" t="str">
        <f>IF(Table16[[#This Row],[Done]]&lt;&gt;"True","",Table16[[#This Row],[Input]]&amp;","&amp;Table16[[#This Row],[Output]]&amp;",owa,"&amp;Table16[[#This Row],[C.OWA]]&amp;","&amp;Table16[[#This Row],[R.OWA]])</f>
        <v>test_rp08_in.ttl,test_rp08_out.ttl,owa,True,True</v>
      </c>
      <c r="P54" s="25" t="str">
        <f>IF(Table16[[#This Row],[Done]]&lt;&gt;"True","",Table16[[#This Row],[Input]]&amp;","&amp;Table16[[#This Row],[Output]]&amp;",owaf,"&amp;Table16[[#This Row],[C.OWAF]]&amp;","&amp;Table16[[#This Row],[R.OWAF]])</f>
        <v>test_rp08_in.ttl,test_rp08_out.ttl,owaf,True,True</v>
      </c>
    </row>
    <row r="55" spans="1:16" x14ac:dyDescent="0.25">
      <c r="A55" s="1" t="s">
        <v>585</v>
      </c>
      <c r="B55" t="str">
        <f>VLOOKUP(Table16[[#This Row],[Rule]],Table7[[#All],[Rule Code]:[First-Order Logic Rule]],2,FALSE)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4" t="s">
        <v>604</v>
      </c>
      <c r="H55" s="24" t="s">
        <v>605</v>
      </c>
      <c r="I55" s="24" t="s">
        <v>604</v>
      </c>
      <c r="J55" s="24" t="s">
        <v>604</v>
      </c>
      <c r="K55" s="24" t="s">
        <v>604</v>
      </c>
      <c r="L55" s="24" t="s">
        <v>604</v>
      </c>
      <c r="M55" s="24" t="s">
        <v>604</v>
      </c>
      <c r="N55" s="25" t="str">
        <f>IF(Table16[[#This Row],[Done]]&lt;&gt;"True","",Table16[[#This Row],[Input]]&amp;","&amp;Table16[[#This Row],[Output]]&amp;",cwa,"&amp;Table16[[#This Row],[C.CWA]]&amp;","&amp;Table16[[#This Row],[R.CWA]])</f>
        <v>test_rp09_in.ttl,test_rp09_out.ttl,cwa,False,True</v>
      </c>
      <c r="O55" s="25" t="str">
        <f>IF(Table16[[#This Row],[Done]]&lt;&gt;"True","",Table16[[#This Row],[Input]]&amp;","&amp;Table16[[#This Row],[Output]]&amp;",owa,"&amp;Table16[[#This Row],[C.OWA]]&amp;","&amp;Table16[[#This Row],[R.OWA]])</f>
        <v>test_rp09_in.ttl,test_rp09_out.ttl,owa,True,True</v>
      </c>
      <c r="P55" s="25" t="str">
        <f>IF(Table16[[#This Row],[Done]]&lt;&gt;"True","",Table16[[#This Row],[Input]]&amp;","&amp;Table16[[#This Row],[Output]]&amp;",owaf,"&amp;Table16[[#This Row],[C.OWAF]]&amp;","&amp;Table16[[#This Row],[R.OWAF]])</f>
        <v>test_rp09_in.ttl,test_rp09_out.ttl,owaf,True,True</v>
      </c>
    </row>
    <row r="56" spans="1:16" x14ac:dyDescent="0.25">
      <c r="A56" s="1" t="s">
        <v>586</v>
      </c>
      <c r="B56" t="str">
        <f>VLOOKUP(Table16[[#This Row],[Rule]],Table7[[#All],[Rule Code]:[First-Order Logic Rule]],2,FALSE)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4" t="s">
        <v>604</v>
      </c>
      <c r="H56" s="24" t="s">
        <v>605</v>
      </c>
      <c r="I56" s="24" t="s">
        <v>604</v>
      </c>
      <c r="J56" s="24" t="s">
        <v>604</v>
      </c>
      <c r="K56" s="24" t="s">
        <v>604</v>
      </c>
      <c r="L56" s="24" t="s">
        <v>604</v>
      </c>
      <c r="M56" s="24" t="s">
        <v>604</v>
      </c>
      <c r="N56" s="25" t="str">
        <f>IF(Table16[[#This Row],[Done]]&lt;&gt;"True","",Table16[[#This Row],[Input]]&amp;","&amp;Table16[[#This Row],[Output]]&amp;",cwa,"&amp;Table16[[#This Row],[C.CWA]]&amp;","&amp;Table16[[#This Row],[R.CWA]])</f>
        <v>test_rp10_in.ttl,test_rp10_out.ttl,cwa,False,True</v>
      </c>
      <c r="O56" s="25" t="str">
        <f>IF(Table16[[#This Row],[Done]]&lt;&gt;"True","",Table16[[#This Row],[Input]]&amp;","&amp;Table16[[#This Row],[Output]]&amp;",owa,"&amp;Table16[[#This Row],[C.OWA]]&amp;","&amp;Table16[[#This Row],[R.OWA]])</f>
        <v>test_rp10_in.ttl,test_rp10_out.ttl,owa,True,True</v>
      </c>
      <c r="P56" s="25" t="str">
        <f>IF(Table16[[#This Row],[Done]]&lt;&gt;"True","",Table16[[#This Row],[Input]]&amp;","&amp;Table16[[#This Row],[Output]]&amp;",owaf,"&amp;Table16[[#This Row],[C.OWAF]]&amp;","&amp;Table16[[#This Row],[R.OWAF]])</f>
        <v>test_rp10_in.ttl,test_rp10_out.ttl,owaf,True,True</v>
      </c>
    </row>
    <row r="57" spans="1:16" x14ac:dyDescent="0.25">
      <c r="A57" s="1" t="s">
        <v>587</v>
      </c>
      <c r="B57" t="str">
        <f>VLOOKUP(Table16[[#This Row],[Rule]],Table7[[#All],[Rule Code]:[First-Order Logic Rule]],2,FALSE)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4" t="s">
        <v>604</v>
      </c>
      <c r="H57" s="24" t="s">
        <v>605</v>
      </c>
      <c r="I57" s="24" t="s">
        <v>604</v>
      </c>
      <c r="J57" s="24" t="s">
        <v>604</v>
      </c>
      <c r="K57" s="24" t="s">
        <v>604</v>
      </c>
      <c r="L57" s="24" t="s">
        <v>604</v>
      </c>
      <c r="M57" s="24" t="s">
        <v>604</v>
      </c>
      <c r="N57" s="25" t="str">
        <f>IF(Table16[[#This Row],[Done]]&lt;&gt;"True","",Table16[[#This Row],[Input]]&amp;","&amp;Table16[[#This Row],[Output]]&amp;",cwa,"&amp;Table16[[#This Row],[C.CWA]]&amp;","&amp;Table16[[#This Row],[R.CWA]])</f>
        <v>test_rp11_in.ttl,test_rp11_out.ttl,cwa,False,True</v>
      </c>
      <c r="O57" s="25" t="str">
        <f>IF(Table16[[#This Row],[Done]]&lt;&gt;"True","",Table16[[#This Row],[Input]]&amp;","&amp;Table16[[#This Row],[Output]]&amp;",owa,"&amp;Table16[[#This Row],[C.OWA]]&amp;","&amp;Table16[[#This Row],[R.OWA]])</f>
        <v>test_rp11_in.ttl,test_rp11_out.ttl,owa,True,True</v>
      </c>
      <c r="P57" s="25" t="str">
        <f>IF(Table16[[#This Row],[Done]]&lt;&gt;"True","",Table16[[#This Row],[Input]]&amp;","&amp;Table16[[#This Row],[Output]]&amp;",owaf,"&amp;Table16[[#This Row],[C.OWAF]]&amp;","&amp;Table16[[#This Row],[R.OWAF]])</f>
        <v>test_rp11_in.ttl,test_rp11_out.ttl,owaf,True,True</v>
      </c>
    </row>
    <row r="58" spans="1:16" x14ac:dyDescent="0.25">
      <c r="A58" s="1" t="s">
        <v>588</v>
      </c>
      <c r="B58" t="str">
        <f>VLOOKUP(Table16[[#This Row],[Rule]],Table7[[#All],[Rule Code]:[First-Order Logic Rule]],2,FALSE)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4" t="s">
        <v>604</v>
      </c>
      <c r="H58" s="24" t="s">
        <v>605</v>
      </c>
      <c r="I58" s="24" t="s">
        <v>604</v>
      </c>
      <c r="J58" s="24" t="s">
        <v>604</v>
      </c>
      <c r="K58" s="24" t="s">
        <v>604</v>
      </c>
      <c r="L58" s="24" t="s">
        <v>604</v>
      </c>
      <c r="M58" s="24" t="s">
        <v>604</v>
      </c>
      <c r="N58" s="25" t="str">
        <f>IF(Table16[[#This Row],[Done]]&lt;&gt;"True","",Table16[[#This Row],[Input]]&amp;","&amp;Table16[[#This Row],[Output]]&amp;",cwa,"&amp;Table16[[#This Row],[C.CWA]]&amp;","&amp;Table16[[#This Row],[R.CWA]])</f>
        <v>test_rp12_in.ttl,test_rp12_out.ttl,cwa,False,True</v>
      </c>
      <c r="O58" s="25" t="str">
        <f>IF(Table16[[#This Row],[Done]]&lt;&gt;"True","",Table16[[#This Row],[Input]]&amp;","&amp;Table16[[#This Row],[Output]]&amp;",owa,"&amp;Table16[[#This Row],[C.OWA]]&amp;","&amp;Table16[[#This Row],[R.OWA]])</f>
        <v>test_rp12_in.ttl,test_rp12_out.ttl,owa,True,True</v>
      </c>
      <c r="P58" s="25" t="str">
        <f>IF(Table16[[#This Row],[Done]]&lt;&gt;"True","",Table16[[#This Row],[Input]]&amp;","&amp;Table16[[#This Row],[Output]]&amp;",owaf,"&amp;Table16[[#This Row],[C.OWAF]]&amp;","&amp;Table16[[#This Row],[R.OWAF]])</f>
        <v>test_rp12_in.ttl,test_rp12_out.ttl,owaf,True,True</v>
      </c>
    </row>
    <row r="59" spans="1:16" x14ac:dyDescent="0.25">
      <c r="A59" s="1" t="s">
        <v>589</v>
      </c>
      <c r="B59" t="str">
        <f>VLOOKUP(Table16[[#This Row],[Rule]],Table7[[#All],[Rule Code]:[First-Order Logic Rule]],2,FALSE)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4" t="s">
        <v>604</v>
      </c>
      <c r="H59" s="24" t="s">
        <v>605</v>
      </c>
      <c r="I59" s="24" t="s">
        <v>604</v>
      </c>
      <c r="J59" s="24" t="s">
        <v>604</v>
      </c>
      <c r="K59" s="24" t="s">
        <v>604</v>
      </c>
      <c r="L59" s="24" t="s">
        <v>604</v>
      </c>
      <c r="M59" s="24" t="s">
        <v>604</v>
      </c>
      <c r="N59" s="25" t="str">
        <f>IF(Table16[[#This Row],[Done]]&lt;&gt;"True","",Table16[[#This Row],[Input]]&amp;","&amp;Table16[[#This Row],[Output]]&amp;",cwa,"&amp;Table16[[#This Row],[C.CWA]]&amp;","&amp;Table16[[#This Row],[R.CWA]])</f>
        <v>test_rp13_in.ttl,test_rp13_out.ttl,cwa,False,True</v>
      </c>
      <c r="O59" s="25" t="str">
        <f>IF(Table16[[#This Row],[Done]]&lt;&gt;"True","",Table16[[#This Row],[Input]]&amp;","&amp;Table16[[#This Row],[Output]]&amp;",owa,"&amp;Table16[[#This Row],[C.OWA]]&amp;","&amp;Table16[[#This Row],[R.OWA]])</f>
        <v>test_rp13_in.ttl,test_rp13_out.ttl,owa,True,True</v>
      </c>
      <c r="P59" s="25" t="str">
        <f>IF(Table16[[#This Row],[Done]]&lt;&gt;"True","",Table16[[#This Row],[Input]]&amp;","&amp;Table16[[#This Row],[Output]]&amp;",owaf,"&amp;Table16[[#This Row],[C.OWAF]]&amp;","&amp;Table16[[#This Row],[R.OWAF]])</f>
        <v>test_rp13_in.ttl,test_rp13_out.ttl,owaf,True,True</v>
      </c>
    </row>
    <row r="60" spans="1:16" x14ac:dyDescent="0.25">
      <c r="A60" s="1" t="s">
        <v>590</v>
      </c>
      <c r="B60" t="str">
        <f>VLOOKUP(Table16[[#This Row],[Rule]],Table7[[#All],[Rule Code]:[First-Order Logic Rule]],2,FALSE)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4" t="s">
        <v>604</v>
      </c>
      <c r="H60" s="24" t="s">
        <v>605</v>
      </c>
      <c r="I60" s="24" t="s">
        <v>604</v>
      </c>
      <c r="J60" s="24" t="s">
        <v>604</v>
      </c>
      <c r="K60" s="24" t="s">
        <v>604</v>
      </c>
      <c r="L60" s="24" t="s">
        <v>604</v>
      </c>
      <c r="M60" s="24" t="s">
        <v>604</v>
      </c>
      <c r="N60" s="25" t="str">
        <f>IF(Table16[[#This Row],[Done]]&lt;&gt;"True","",Table16[[#This Row],[Input]]&amp;","&amp;Table16[[#This Row],[Output]]&amp;",cwa,"&amp;Table16[[#This Row],[C.CWA]]&amp;","&amp;Table16[[#This Row],[R.CWA]])</f>
        <v>test_rp14_in.ttl,test_rp14_out.ttl,cwa,False,True</v>
      </c>
      <c r="O60" s="25" t="str">
        <f>IF(Table16[[#This Row],[Done]]&lt;&gt;"True","",Table16[[#This Row],[Input]]&amp;","&amp;Table16[[#This Row],[Output]]&amp;",owa,"&amp;Table16[[#This Row],[C.OWA]]&amp;","&amp;Table16[[#This Row],[R.OWA]])</f>
        <v>test_rp14_in.ttl,test_rp14_out.ttl,owa,True,True</v>
      </c>
      <c r="P60" s="25" t="str">
        <f>IF(Table16[[#This Row],[Done]]&lt;&gt;"True","",Table16[[#This Row],[Input]]&amp;","&amp;Table16[[#This Row],[Output]]&amp;",owaf,"&amp;Table16[[#This Row],[C.OWAF]]&amp;","&amp;Table16[[#This Row],[R.OWAF]])</f>
        <v>test_rp14_in.ttl,test_rp14_out.ttl,owaf,True,True</v>
      </c>
    </row>
    <row r="61" spans="1:16" x14ac:dyDescent="0.25">
      <c r="A61" s="1" t="s">
        <v>591</v>
      </c>
      <c r="B61" t="str">
        <f>VLOOKUP(Table16[[#This Row],[Rule]],Table7[[#All],[Rule Code]:[First-Order Logic Rule]],2,FALSE)</f>
        <v>AntiRigidType(x) ^ Sortal(x) ^ Category(y) ^ subClassOf(x,y) -&gt; E z (RigidType(z) ^ Sortal(z) ^ subClassOf(x,z) ^ subClassOf(z,y))</v>
      </c>
      <c r="C61" t="str">
        <f>"test_"&amp;LOWER(Table16[[#This Row],[Rule]])</f>
        <v>test_rs01</v>
      </c>
      <c r="D61" t="s">
        <v>607</v>
      </c>
      <c r="E61" t="str">
        <f>Table16[[#This Row],[Test]]&amp;Table16[[#This Row],[Variation]]&amp;"_in.ttl"</f>
        <v>test_rs01a_in.ttl</v>
      </c>
      <c r="F61" t="str">
        <f>Table16[[#This Row],[Test]]&amp;Table16[[#This Row],[Variation]]&amp;"_out.ttl"</f>
        <v>test_rs01a_out.ttl</v>
      </c>
      <c r="G61" s="24" t="s">
        <v>604</v>
      </c>
      <c r="H61" s="24" t="s">
        <v>605</v>
      </c>
      <c r="I61" s="24" t="s">
        <v>604</v>
      </c>
      <c r="J61" s="24" t="s">
        <v>604</v>
      </c>
      <c r="K61" s="24" t="s">
        <v>604</v>
      </c>
      <c r="L61" s="24" t="s">
        <v>604</v>
      </c>
      <c r="M61" s="24" t="s">
        <v>604</v>
      </c>
      <c r="N61" s="25" t="str">
        <f>IF(Table16[[#This Row],[Done]]&lt;&gt;"True","",Table16[[#This Row],[Input]]&amp;","&amp;Table16[[#This Row],[Output]]&amp;",cwa,"&amp;Table16[[#This Row],[C.CWA]]&amp;","&amp;Table16[[#This Row],[R.CWA]])</f>
        <v>test_rs01a_in.ttl,test_rs01a_out.ttl,cwa,False,True</v>
      </c>
      <c r="O61" s="25" t="str">
        <f>IF(Table16[[#This Row],[Done]]&lt;&gt;"True","",Table16[[#This Row],[Input]]&amp;","&amp;Table16[[#This Row],[Output]]&amp;",owa,"&amp;Table16[[#This Row],[C.OWA]]&amp;","&amp;Table16[[#This Row],[R.OWA]])</f>
        <v>test_rs01a_in.ttl,test_rs01a_out.ttl,owa,True,True</v>
      </c>
      <c r="P61" s="25" t="str">
        <f>IF(Table16[[#This Row],[Done]]&lt;&gt;"True","",Table16[[#This Row],[Input]]&amp;","&amp;Table16[[#This Row],[Output]]&amp;",owaf,"&amp;Table16[[#This Row],[C.OWAF]]&amp;","&amp;Table16[[#This Row],[R.OWAF]])</f>
        <v>test_rs01a_in.ttl,test_rs01a_out.ttl,owaf,True,True</v>
      </c>
    </row>
    <row r="62" spans="1:16" x14ac:dyDescent="0.25">
      <c r="A62" s="1" t="s">
        <v>591</v>
      </c>
      <c r="B62" t="str">
        <f>VLOOKUP(Table16[[#This Row],[Rule]],Table7[[#All],[Rule Code]:[First-Order Logic Rule]],2,FALSE)</f>
        <v>AntiRigidType(x) ^ Sortal(x) ^ Category(y) ^ subClassOf(x,y) -&gt; E z (RigidType(z) ^ Sortal(z) ^ subClassOf(x,z) ^ subClassOf(z,y))</v>
      </c>
      <c r="C62" t="str">
        <f>"test_"&amp;LOWER(Table16[[#This Row],[Rule]])</f>
        <v>test_rs01</v>
      </c>
      <c r="D62" t="s">
        <v>612</v>
      </c>
      <c r="E62" t="str">
        <f>Table16[[#This Row],[Test]]&amp;Table16[[#This Row],[Variation]]&amp;"_in.ttl"</f>
        <v>test_rs01b_in.ttl</v>
      </c>
      <c r="F62" t="str">
        <f>Table16[[#This Row],[Test]]&amp;Table16[[#This Row],[Variation]]&amp;"_out.ttl"</f>
        <v>test_rs01b_out.ttl</v>
      </c>
      <c r="G62" s="24" t="s">
        <v>604</v>
      </c>
      <c r="H62" s="24" t="s">
        <v>605</v>
      </c>
      <c r="I62" s="24" t="s">
        <v>604</v>
      </c>
      <c r="J62" s="24" t="s">
        <v>604</v>
      </c>
      <c r="K62" s="24" t="s">
        <v>604</v>
      </c>
      <c r="L62" s="24" t="s">
        <v>605</v>
      </c>
      <c r="M62" s="24" t="s">
        <v>604</v>
      </c>
      <c r="N62" s="25" t="str">
        <f>IF(Table16[[#This Row],[Done]]&lt;&gt;"True","",Table16[[#This Row],[Input]]&amp;","&amp;Table16[[#This Row],[Output]]&amp;",cwa,"&amp;Table16[[#This Row],[C.CWA]]&amp;","&amp;Table16[[#This Row],[R.CWA]])</f>
        <v>test_rs01b_in.ttl,test_rs01b_out.ttl,cwa,False,True</v>
      </c>
      <c r="O62" s="25" t="str">
        <f>IF(Table16[[#This Row],[Done]]&lt;&gt;"True","",Table16[[#This Row],[Input]]&amp;","&amp;Table16[[#This Row],[Output]]&amp;",owa,"&amp;Table16[[#This Row],[C.OWA]]&amp;","&amp;Table16[[#This Row],[R.OWA]])</f>
        <v>test_rs01b_in.ttl,test_rs01b_out.ttl,owa,True,False</v>
      </c>
      <c r="P62" s="25" t="str">
        <f>IF(Table16[[#This Row],[Done]]&lt;&gt;"True","",Table16[[#This Row],[Input]]&amp;","&amp;Table16[[#This Row],[Output]]&amp;",owaf,"&amp;Table16[[#This Row],[C.OWAF]]&amp;","&amp;Table16[[#This Row],[R.OWAF]])</f>
        <v>test_rs01b_in.ttl,test_rs01b_out.ttl,owaf,True,True</v>
      </c>
    </row>
    <row r="63" spans="1:16" x14ac:dyDescent="0.25">
      <c r="A63" s="1" t="s">
        <v>591</v>
      </c>
      <c r="B63" t="str">
        <f>VLOOKUP(Table16[[#This Row],[Rule]],Table7[[#All],[Rule Code]:[First-Order Logic Rule]],2,FALSE)</f>
        <v>AntiRigidType(x) ^ Sortal(x) ^ Category(y) ^ subClassOf(x,y) -&gt; E z (RigidType(z) ^ Sortal(z) ^ subClassOf(x,z) ^ subClassOf(z,y))</v>
      </c>
      <c r="C63" t="str">
        <f>"test_"&amp;LOWER(Table16[[#This Row],[Rule]])</f>
        <v>test_rs01</v>
      </c>
      <c r="D63" t="s">
        <v>613</v>
      </c>
      <c r="E63" t="str">
        <f>Table16[[#This Row],[Test]]&amp;Table16[[#This Row],[Variation]]&amp;"_in.ttl"</f>
        <v>test_rs01c_in.ttl</v>
      </c>
      <c r="F63" t="str">
        <f>Table16[[#This Row],[Test]]&amp;Table16[[#This Row],[Variation]]&amp;"_out.ttl"</f>
        <v>test_rs01c_out.ttl</v>
      </c>
      <c r="G63" s="24" t="s">
        <v>604</v>
      </c>
      <c r="H63" s="24" t="s">
        <v>605</v>
      </c>
      <c r="I63" s="24" t="s">
        <v>604</v>
      </c>
      <c r="J63" s="24" t="s">
        <v>604</v>
      </c>
      <c r="K63" s="24" t="s">
        <v>604</v>
      </c>
      <c r="L63" s="24" t="s">
        <v>604</v>
      </c>
      <c r="M63" s="24" t="s">
        <v>604</v>
      </c>
      <c r="N63" s="25" t="str">
        <f>IF(Table16[[#This Row],[Done]]&lt;&gt;"True","",Table16[[#This Row],[Input]]&amp;","&amp;Table16[[#This Row],[Output]]&amp;",cwa,"&amp;Table16[[#This Row],[C.CWA]]&amp;","&amp;Table16[[#This Row],[R.CWA]])</f>
        <v>test_rs01c_in.ttl,test_rs01c_out.ttl,cwa,False,True</v>
      </c>
      <c r="O63" s="25" t="str">
        <f>IF(Table16[[#This Row],[Done]]&lt;&gt;"True","",Table16[[#This Row],[Input]]&amp;","&amp;Table16[[#This Row],[Output]]&amp;",owa,"&amp;Table16[[#This Row],[C.OWA]]&amp;","&amp;Table16[[#This Row],[R.OWA]])</f>
        <v>test_rs01c_in.ttl,test_rs01c_out.ttl,owa,True,True</v>
      </c>
      <c r="P63" s="25" t="str">
        <f>IF(Table16[[#This Row],[Done]]&lt;&gt;"True","",Table16[[#This Row],[Input]]&amp;","&amp;Table16[[#This Row],[Output]]&amp;",owaf,"&amp;Table16[[#This Row],[C.OWAF]]&amp;","&amp;Table16[[#This Row],[R.OWAF]])</f>
        <v>test_rs01c_in.ttl,test_rs01c_out.ttl,owaf,True,True</v>
      </c>
    </row>
    <row r="64" spans="1:16" x14ac:dyDescent="0.25">
      <c r="A64" s="1" t="s">
        <v>591</v>
      </c>
      <c r="B64" t="str">
        <f>VLOOKUP(Table16[[#This Row],[Rule]],Table7[[#All],[Rule Code]:[First-Order Logic Rule]],2,FALSE)</f>
        <v>AntiRigidType(x) ^ Sortal(x) ^ Category(y) ^ subClassOf(x,y) -&gt; E z (RigidType(z) ^ Sortal(z) ^ subClassOf(x,z) ^ subClassOf(z,y))</v>
      </c>
      <c r="C64" t="str">
        <f>"test_"&amp;LOWER(Table16[[#This Row],[Rule]])</f>
        <v>test_rs01</v>
      </c>
      <c r="D64" t="s">
        <v>608</v>
      </c>
      <c r="E64" t="str">
        <f>Table16[[#This Row],[Test]]&amp;Table16[[#This Row],[Variation]]&amp;"_in.ttl"</f>
        <v>test_rs01d_in.ttl</v>
      </c>
      <c r="F64" t="str">
        <f>Table16[[#This Row],[Test]]&amp;Table16[[#This Row],[Variation]]&amp;"_out.ttl"</f>
        <v>test_rs01d_out.ttl</v>
      </c>
      <c r="G64" s="24" t="s">
        <v>604</v>
      </c>
      <c r="H64" s="24" t="s">
        <v>605</v>
      </c>
      <c r="I64" s="24" t="s">
        <v>604</v>
      </c>
      <c r="J64" s="24" t="s">
        <v>604</v>
      </c>
      <c r="K64" s="24" t="s">
        <v>604</v>
      </c>
      <c r="L64" s="24" t="s">
        <v>604</v>
      </c>
      <c r="M64" s="24" t="s">
        <v>604</v>
      </c>
      <c r="N64" s="25" t="str">
        <f>IF(Table16[[#This Row],[Done]]&lt;&gt;"True","",Table16[[#This Row],[Input]]&amp;","&amp;Table16[[#This Row],[Output]]&amp;",cwa,"&amp;Table16[[#This Row],[C.CWA]]&amp;","&amp;Table16[[#This Row],[R.CWA]])</f>
        <v>test_rs01d_in.ttl,test_rs01d_out.ttl,cwa,False,True</v>
      </c>
      <c r="O64" s="25" t="str">
        <f>IF(Table16[[#This Row],[Done]]&lt;&gt;"True","",Table16[[#This Row],[Input]]&amp;","&amp;Table16[[#This Row],[Output]]&amp;",owa,"&amp;Table16[[#This Row],[C.OWA]]&amp;","&amp;Table16[[#This Row],[R.OWA]])</f>
        <v>test_rs01d_in.ttl,test_rs01d_out.ttl,owa,True,True</v>
      </c>
      <c r="P64" s="25" t="str">
        <f>IF(Table16[[#This Row],[Done]]&lt;&gt;"True","",Table16[[#This Row],[Input]]&amp;","&amp;Table16[[#This Row],[Output]]&amp;",owaf,"&amp;Table16[[#This Row],[C.OWAF]]&amp;","&amp;Table16[[#This Row],[R.OWAF]])</f>
        <v>test_rs01d_in.ttl,test_rs01d_out.ttl,owaf,True,True</v>
      </c>
    </row>
    <row r="65" spans="1:17" x14ac:dyDescent="0.25">
      <c r="A65" s="1" t="s">
        <v>591</v>
      </c>
      <c r="B65" t="str">
        <f>VLOOKUP(Table16[[#This Row],[Rule]],Table7[[#All],[Rule Code]:[First-Order Logic Rule]],2,FALSE)</f>
        <v>AntiRigidType(x) ^ Sortal(x) ^ Category(y) ^ subClassOf(x,y) -&gt; E z (RigidType(z) ^ Sortal(z) ^ subClassOf(x,z) ^ subClassOf(z,y))</v>
      </c>
      <c r="C65" t="str">
        <f>"test_"&amp;LOWER(Table16[[#This Row],[Rule]])</f>
        <v>test_rs01</v>
      </c>
      <c r="D65" t="s">
        <v>609</v>
      </c>
      <c r="E65" t="str">
        <f>Table16[[#This Row],[Test]]&amp;Table16[[#This Row],[Variation]]&amp;"_in.ttl"</f>
        <v>test_rs01e_in.ttl</v>
      </c>
      <c r="F65" t="str">
        <f>Table16[[#This Row],[Test]]&amp;Table16[[#This Row],[Variation]]&amp;"_out.ttl"</f>
        <v>test_rs01e_out.ttl</v>
      </c>
      <c r="G65" s="24" t="s">
        <v>604</v>
      </c>
      <c r="H65" s="24" t="s">
        <v>604</v>
      </c>
      <c r="I65" s="24" t="s">
        <v>604</v>
      </c>
      <c r="J65" s="24" t="s">
        <v>604</v>
      </c>
      <c r="K65" s="24" t="s">
        <v>604</v>
      </c>
      <c r="L65" s="24" t="s">
        <v>605</v>
      </c>
      <c r="M65" s="24" t="s">
        <v>604</v>
      </c>
      <c r="N65" s="25" t="str">
        <f>IF(Table16[[#This Row],[Done]]&lt;&gt;"True","",Table16[[#This Row],[Input]]&amp;","&amp;Table16[[#This Row],[Output]]&amp;",cwa,"&amp;Table16[[#This Row],[C.CWA]]&amp;","&amp;Table16[[#This Row],[R.CWA]])</f>
        <v>test_rs01e_in.ttl,test_rs01e_out.ttl,cwa,True,True</v>
      </c>
      <c r="O65" s="25" t="str">
        <f>IF(Table16[[#This Row],[Done]]&lt;&gt;"True","",Table16[[#This Row],[Input]]&amp;","&amp;Table16[[#This Row],[Output]]&amp;",owa,"&amp;Table16[[#This Row],[C.OWA]]&amp;","&amp;Table16[[#This Row],[R.OWA]])</f>
        <v>test_rs01e_in.ttl,test_rs01e_out.ttl,owa,True,False</v>
      </c>
      <c r="P65" s="26" t="str">
        <f>IF(Table16[[#This Row],[Done]]&lt;&gt;"True","",Table16[[#This Row],[Input]]&amp;","&amp;Table16[[#This Row],[Output]]&amp;",owaf,"&amp;Table16[[#This Row],[C.OWAF]]&amp;","&amp;Table16[[#This Row],[R.OWAF]])</f>
        <v>test_rs01e_in.ttl,test_rs01e_out.ttl,owaf,True,True</v>
      </c>
    </row>
    <row r="66" spans="1:17" x14ac:dyDescent="0.25">
      <c r="A66" s="1" t="s">
        <v>592</v>
      </c>
      <c r="B66" t="str">
        <f>VLOOKUP(Table16[[#This Row],[Rule]],Table7[[#All],[Rule Code]:[First-Order Logic Rule]],2,FALSE)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4"/>
      <c r="H66" s="24"/>
      <c r="I66" s="24"/>
      <c r="J66" s="24"/>
      <c r="K66" s="24"/>
      <c r="L66" s="24"/>
      <c r="M66" s="24"/>
      <c r="N66" s="25" t="str">
        <f>IF(Table16[[#This Row],[Done]]&lt;&gt;"True","",Table16[[#This Row],[Input]]&amp;","&amp;Table16[[#This Row],[Output]]&amp;",cwa,"&amp;Table16[[#This Row],[C.CWA]]&amp;","&amp;Table16[[#This Row],[R.CWA]])</f>
        <v/>
      </c>
      <c r="O66" s="25" t="str">
        <f>IF(Table16[[#This Row],[Done]]&lt;&gt;"True","",Table16[[#This Row],[Input]]&amp;","&amp;Table16[[#This Row],[Output]]&amp;",owa,"&amp;Table16[[#This Row],[C.OWA]]&amp;","&amp;Table16[[#This Row],[R.OWA]])</f>
        <v/>
      </c>
      <c r="P66" s="26" t="str">
        <f>IF(Table16[[#This Row],[Done]]&lt;&gt;"True","",Table16[[#This Row],[Input]]&amp;","&amp;Table16[[#This Row],[Output]]&amp;",owaf,"&amp;Table16[[#This Row],[C.OWAF]]&amp;","&amp;Table16[[#This Row],[R.OWAF]])</f>
        <v/>
      </c>
    </row>
    <row r="67" spans="1:17" x14ac:dyDescent="0.25">
      <c r="A67" s="1" t="s">
        <v>593</v>
      </c>
      <c r="B67" t="str">
        <f>VLOOKUP(Table16[[#This Row],[Rule]],Table7[[#All],[Rule Code]:[First-Order Logic Rule]],2,FALSE)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4"/>
      <c r="H67" s="24"/>
      <c r="I67" s="24"/>
      <c r="J67" s="24"/>
      <c r="K67" s="24"/>
      <c r="L67" s="24"/>
      <c r="M67" s="24"/>
      <c r="N67" s="25" t="str">
        <f>IF(Table16[[#This Row],[Done]]&lt;&gt;"True","",Table16[[#This Row],[Input]]&amp;","&amp;Table16[[#This Row],[Output]]&amp;",cwa,"&amp;Table16[[#This Row],[C.CWA]]&amp;","&amp;Table16[[#This Row],[R.CWA]])</f>
        <v/>
      </c>
      <c r="O67" s="25" t="str">
        <f>IF(Table16[[#This Row],[Done]]&lt;&gt;"True","",Table16[[#This Row],[Input]]&amp;","&amp;Table16[[#This Row],[Output]]&amp;",owa,"&amp;Table16[[#This Row],[C.OWA]]&amp;","&amp;Table16[[#This Row],[R.OWA]])</f>
        <v/>
      </c>
      <c r="P67" s="26" t="str">
        <f>IF(Table16[[#This Row],[Done]]&lt;&gt;"True","",Table16[[#This Row],[Input]]&amp;","&amp;Table16[[#This Row],[Output]]&amp;",owaf,"&amp;Table16[[#This Row],[C.OWAF]]&amp;","&amp;Table16[[#This Row],[R.OWAF]])</f>
        <v/>
      </c>
    </row>
    <row r="68" spans="1:17" x14ac:dyDescent="0.25">
      <c r="A68" s="1" t="s">
        <v>594</v>
      </c>
      <c r="B68" t="str">
        <f>VLOOKUP(Table16[[#This Row],[Rule]],Table7[[#All],[Rule Code]:[First-Order Logic Rule]],2,FALSE)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4"/>
      <c r="H68" s="24"/>
      <c r="I68" s="24"/>
      <c r="J68" s="24"/>
      <c r="K68" s="24"/>
      <c r="L68" s="24"/>
      <c r="M68" s="24"/>
      <c r="N68" s="25" t="str">
        <f>IF(Table16[[#This Row],[Done]]&lt;&gt;"True","",Table16[[#This Row],[Input]]&amp;","&amp;Table16[[#This Row],[Output]]&amp;",cwa,"&amp;Table16[[#This Row],[C.CWA]]&amp;","&amp;Table16[[#This Row],[R.CWA]])</f>
        <v/>
      </c>
      <c r="O68" s="25" t="str">
        <f>IF(Table16[[#This Row],[Done]]&lt;&gt;"True","",Table16[[#This Row],[Input]]&amp;","&amp;Table16[[#This Row],[Output]]&amp;",owa,"&amp;Table16[[#This Row],[C.OWA]]&amp;","&amp;Table16[[#This Row],[R.OWA]])</f>
        <v/>
      </c>
      <c r="P68" s="26" t="str">
        <f>IF(Table16[[#This Row],[Done]]&lt;&gt;"True","",Table16[[#This Row],[Input]]&amp;","&amp;Table16[[#This Row],[Output]]&amp;",owaf,"&amp;Table16[[#This Row],[C.OWAF]]&amp;","&amp;Table16[[#This Row],[R.OWAF]])</f>
        <v/>
      </c>
    </row>
    <row r="69" spans="1:17" x14ac:dyDescent="0.25">
      <c r="A69" s="1" t="s">
        <v>595</v>
      </c>
      <c r="B69" t="str">
        <f>VLOOKUP(Table16[[#This Row],[Rule]],Table7[[#All],[Rule Code]:[First-Order Logic Rule]],2,FALSE)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4"/>
      <c r="H69" s="24"/>
      <c r="I69" s="24"/>
      <c r="J69" s="24"/>
      <c r="K69" s="24"/>
      <c r="L69" s="24"/>
      <c r="M69" s="24"/>
      <c r="N69" s="25" t="str">
        <f>IF(Table16[[#This Row],[Done]]&lt;&gt;"True","",Table16[[#This Row],[Input]]&amp;","&amp;Table16[[#This Row],[Output]]&amp;",cwa,"&amp;Table16[[#This Row],[C.CWA]]&amp;","&amp;Table16[[#This Row],[R.CWA]])</f>
        <v/>
      </c>
      <c r="O69" s="25" t="str">
        <f>IF(Table16[[#This Row],[Done]]&lt;&gt;"True","",Table16[[#This Row],[Input]]&amp;","&amp;Table16[[#This Row],[Output]]&amp;",owa,"&amp;Table16[[#This Row],[C.OWA]]&amp;","&amp;Table16[[#This Row],[R.OWA]])</f>
        <v/>
      </c>
      <c r="P69" s="26" t="str">
        <f>IF(Table16[[#This Row],[Done]]&lt;&gt;"True","",Table16[[#This Row],[Input]]&amp;","&amp;Table16[[#This Row],[Output]]&amp;",owaf,"&amp;Table16[[#This Row],[C.OWAF]]&amp;","&amp;Table16[[#This Row],[R.OWAF]])</f>
        <v/>
      </c>
    </row>
    <row r="70" spans="1:17" x14ac:dyDescent="0.25">
      <c r="A70" s="1" t="s">
        <v>596</v>
      </c>
      <c r="B70" t="s">
        <v>383</v>
      </c>
      <c r="C70" t="str">
        <f>"test_"&amp;LOWER(Table16[[#This Row],[Rule]])</f>
        <v>test_rs06</v>
      </c>
      <c r="D70" t="s">
        <v>607</v>
      </c>
      <c r="E70" t="str">
        <f>Table16[[#This Row],[Test]]&amp;Table16[[#This Row],[Variation]]&amp;"_in.ttl"</f>
        <v>test_rs06a_in.ttl</v>
      </c>
      <c r="F70" t="str">
        <f>Table16[[#This Row],[Test]]&amp;Table16[[#This Row],[Variation]]&amp;"_out.ttl"</f>
        <v>test_rs06a_out.ttl</v>
      </c>
      <c r="G70" s="24" t="s">
        <v>604</v>
      </c>
      <c r="H70" s="24" t="s">
        <v>605</v>
      </c>
      <c r="I70" s="24" t="s">
        <v>604</v>
      </c>
      <c r="J70" s="24" t="s">
        <v>604</v>
      </c>
      <c r="K70" s="24" t="s">
        <v>604</v>
      </c>
      <c r="L70" s="24" t="s">
        <v>604</v>
      </c>
      <c r="M70" s="24" t="s">
        <v>604</v>
      </c>
      <c r="N70" s="25" t="str">
        <f>IF(Table16[[#This Row],[Done]]&lt;&gt;"True","",Table16[[#This Row],[Input]]&amp;","&amp;Table16[[#This Row],[Output]]&amp;",cwa,"&amp;Table16[[#This Row],[C.CWA]]&amp;","&amp;Table16[[#This Row],[R.CWA]])</f>
        <v>test_rs06a_in.ttl,test_rs06a_out.ttl,cwa,False,True</v>
      </c>
      <c r="O70" s="25"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1" t="s">
        <v>596</v>
      </c>
      <c r="B71" t="str">
        <f>VLOOKUP(Table16[[#This Row],[Rule]],Table7[[#All],[Rule Code]:[First-Order Logic Rule]],2,FALSE)</f>
        <v>Role(x) ^ PhaseMixin(y) ^ subClassOf(x,y) -&gt; E z (Phase(z) ^ subClassOf(x,z) ^ subClassOf(z,y))</v>
      </c>
      <c r="C71" t="str">
        <f>"test_"&amp;LOWER(Table16[[#This Row],[Rule]])</f>
        <v>test_rs06</v>
      </c>
      <c r="D71" t="s">
        <v>612</v>
      </c>
      <c r="E71" t="str">
        <f>Table16[[#This Row],[Test]]&amp;Table16[[#This Row],[Variation]]&amp;"_in.ttl"</f>
        <v>test_rs06b_in.ttl</v>
      </c>
      <c r="F71" t="str">
        <f>Table16[[#This Row],[Test]]&amp;Table16[[#This Row],[Variation]]&amp;"_out.ttl"</f>
        <v>test_rs06b_out.ttl</v>
      </c>
      <c r="G71" s="24" t="s">
        <v>604</v>
      </c>
      <c r="H71" s="24" t="s">
        <v>605</v>
      </c>
      <c r="I71" s="24" t="s">
        <v>604</v>
      </c>
      <c r="J71" s="24" t="s">
        <v>605</v>
      </c>
      <c r="K71" s="24" t="s">
        <v>604</v>
      </c>
      <c r="L71" s="24" t="s">
        <v>605</v>
      </c>
      <c r="M71" s="24" t="s">
        <v>604</v>
      </c>
      <c r="N71" s="25" t="str">
        <f>IF(Table16[[#This Row],[Done]]&lt;&gt;"True","",Table16[[#This Row],[Input]]&amp;","&amp;Table16[[#This Row],[Output]]&amp;",cwa,"&amp;Table16[[#This Row],[C.CWA]]&amp;","&amp;Table16[[#This Row],[R.CWA]])</f>
        <v>test_rs06b_in.ttl,test_rs06b_out.ttl,cwa,False,True</v>
      </c>
      <c r="O71" s="25"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624</v>
      </c>
    </row>
    <row r="72" spans="1:17" x14ac:dyDescent="0.25">
      <c r="A72" s="1" t="s">
        <v>596</v>
      </c>
      <c r="B72" t="str">
        <f>VLOOKUP(Table16[[#This Row],[Rule]],Table7[[#All],[Rule Code]:[First-Order Logic Rule]],2,FALSE)</f>
        <v>Role(x) ^ PhaseMixin(y) ^ subClassOf(x,y) -&gt; E z (Phase(z) ^ subClassOf(x,z) ^ subClassOf(z,y))</v>
      </c>
      <c r="C72" t="str">
        <f>"test_"&amp;LOWER(Table16[[#This Row],[Rule]])</f>
        <v>test_rs06</v>
      </c>
      <c r="D72" t="s">
        <v>613</v>
      </c>
      <c r="E72" t="str">
        <f>Table16[[#This Row],[Test]]&amp;Table16[[#This Row],[Variation]]&amp;"_in.ttl"</f>
        <v>test_rs06c_in.ttl</v>
      </c>
      <c r="F72" t="str">
        <f>Table16[[#This Row],[Test]]&amp;Table16[[#This Row],[Variation]]&amp;"_out.ttl"</f>
        <v>test_rs06c_out.ttl</v>
      </c>
      <c r="G72" s="24" t="s">
        <v>604</v>
      </c>
      <c r="H72" s="24" t="s">
        <v>605</v>
      </c>
      <c r="I72" s="24" t="s">
        <v>604</v>
      </c>
      <c r="J72" s="24" t="s">
        <v>604</v>
      </c>
      <c r="K72" s="24" t="s">
        <v>604</v>
      </c>
      <c r="L72" s="24" t="s">
        <v>604</v>
      </c>
      <c r="M72" s="24" t="s">
        <v>604</v>
      </c>
      <c r="N72" s="25" t="str">
        <f>IF(Table16[[#This Row],[Done]]&lt;&gt;"True","",Table16[[#This Row],[Input]]&amp;","&amp;Table16[[#This Row],[Output]]&amp;",cwa,"&amp;Table16[[#This Row],[C.CWA]]&amp;","&amp;Table16[[#This Row],[R.CWA]])</f>
        <v>test_rs06c_in.ttl,test_rs06c_out.ttl,cwa,False,True</v>
      </c>
      <c r="O72" s="25"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1" t="s">
        <v>596</v>
      </c>
      <c r="B73" t="str">
        <f>VLOOKUP(Table16[[#This Row],[Rule]],Table7[[#All],[Rule Code]:[First-Order Logic Rule]],2,FALSE)</f>
        <v>Role(x) ^ PhaseMixin(y) ^ subClassOf(x,y) -&gt; E z (Phase(z) ^ subClassOf(x,z) ^ subClassOf(z,y))</v>
      </c>
      <c r="C73" t="str">
        <f>"test_"&amp;LOWER(Table16[[#This Row],[Rule]])</f>
        <v>test_rs06</v>
      </c>
      <c r="D73" t="s">
        <v>608</v>
      </c>
      <c r="E73" t="str">
        <f>Table16[[#This Row],[Test]]&amp;Table16[[#This Row],[Variation]]&amp;"_in.ttl"</f>
        <v>test_rs06d_in.ttl</v>
      </c>
      <c r="F73" t="str">
        <f>Table16[[#This Row],[Test]]&amp;Table16[[#This Row],[Variation]]&amp;"_out.ttl"</f>
        <v>test_rs06d_out.ttl</v>
      </c>
      <c r="G73" s="24" t="s">
        <v>604</v>
      </c>
      <c r="H73" s="24" t="s">
        <v>605</v>
      </c>
      <c r="I73" s="24" t="s">
        <v>605</v>
      </c>
      <c r="J73" s="24" t="s">
        <v>605</v>
      </c>
      <c r="K73" s="24" t="s">
        <v>604</v>
      </c>
      <c r="L73" s="24" t="s">
        <v>604</v>
      </c>
      <c r="M73" s="24" t="s">
        <v>604</v>
      </c>
      <c r="N73" s="25" t="str">
        <f>IF(Table16[[#This Row],[Done]]&lt;&gt;"True","",Table16[[#This Row],[Input]]&amp;","&amp;Table16[[#This Row],[Output]]&amp;",cwa,"&amp;Table16[[#This Row],[C.CWA]]&amp;","&amp;Table16[[#This Row],[R.CWA]])</f>
        <v>test_rs06d_in.ttl,test_rs06d_out.ttl,cwa,False,True</v>
      </c>
      <c r="O73" s="25"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1" t="s">
        <v>596</v>
      </c>
      <c r="B74" t="str">
        <f>VLOOKUP(Table16[[#This Row],[Rule]],Table7[[#All],[Rule Code]:[First-Order Logic Rule]],2,FALSE)</f>
        <v>Role(x) ^ PhaseMixin(y) ^ subClassOf(x,y) -&gt; E z (Phase(z) ^ subClassOf(x,z) ^ subClassOf(z,y))</v>
      </c>
      <c r="C74" t="str">
        <f>"test_"&amp;LOWER(Table16[[#This Row],[Rule]])</f>
        <v>test_rs06</v>
      </c>
      <c r="D74" t="s">
        <v>609</v>
      </c>
      <c r="E74" t="str">
        <f>Table16[[#This Row],[Test]]&amp;Table16[[#This Row],[Variation]]&amp;"_in.ttl"</f>
        <v>test_rs06e_in.ttl</v>
      </c>
      <c r="F74" t="str">
        <f>Table16[[#This Row],[Test]]&amp;Table16[[#This Row],[Variation]]&amp;"_out.ttl"</f>
        <v>test_rs06e_out.ttl</v>
      </c>
      <c r="G74" s="24" t="s">
        <v>604</v>
      </c>
      <c r="H74" s="24" t="s">
        <v>605</v>
      </c>
      <c r="I74" s="24" t="s">
        <v>605</v>
      </c>
      <c r="J74" s="24" t="s">
        <v>605</v>
      </c>
      <c r="K74" s="24" t="s">
        <v>604</v>
      </c>
      <c r="L74" s="24" t="s">
        <v>604</v>
      </c>
      <c r="M74" s="24" t="s">
        <v>604</v>
      </c>
      <c r="N74" s="25" t="str">
        <f>IF(Table16[[#This Row],[Done]]&lt;&gt;"True","",Table16[[#This Row],[Input]]&amp;","&amp;Table16[[#This Row],[Output]]&amp;",cwa,"&amp;Table16[[#This Row],[C.CWA]]&amp;","&amp;Table16[[#This Row],[R.CWA]])</f>
        <v>test_rs06e_in.ttl,test_rs06e_out.ttl,cwa,False,True</v>
      </c>
      <c r="O74" s="25"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1" t="s">
        <v>596</v>
      </c>
      <c r="B75" t="str">
        <f>VLOOKUP(Table16[[#This Row],[Rule]],Table7[[#All],[Rule Code]:[First-Order Logic Rule]],2,FALSE)</f>
        <v>Role(x) ^ PhaseMixin(y) ^ subClassOf(x,y) -&gt; E z (Phase(z) ^ subClassOf(x,z) ^ subClassOf(z,y))</v>
      </c>
      <c r="C75" t="str">
        <f>"test_"&amp;LOWER(Table16[[#This Row],[Rule]])</f>
        <v>test_rs06</v>
      </c>
      <c r="D75" t="s">
        <v>614</v>
      </c>
      <c r="E75" t="str">
        <f>Table16[[#This Row],[Test]]&amp;Table16[[#This Row],[Variation]]&amp;"_in.ttl"</f>
        <v>test_rs06f_in.ttl</v>
      </c>
      <c r="F75" t="str">
        <f>Table16[[#This Row],[Test]]&amp;Table16[[#This Row],[Variation]]&amp;"_out.ttl"</f>
        <v>test_rs06f_out.ttl</v>
      </c>
      <c r="G75" s="24" t="s">
        <v>604</v>
      </c>
      <c r="H75" s="24" t="s">
        <v>605</v>
      </c>
      <c r="I75" s="24" t="s">
        <v>605</v>
      </c>
      <c r="J75" s="24" t="s">
        <v>605</v>
      </c>
      <c r="K75" s="24" t="s">
        <v>604</v>
      </c>
      <c r="L75" s="24" t="s">
        <v>604</v>
      </c>
      <c r="M75" s="24" t="s">
        <v>604</v>
      </c>
      <c r="N75" s="25" t="str">
        <f>IF(Table16[[#This Row],[Done]]&lt;&gt;"True","",Table16[[#This Row],[Input]]&amp;","&amp;Table16[[#This Row],[Output]]&amp;",cwa,"&amp;Table16[[#This Row],[C.CWA]]&amp;","&amp;Table16[[#This Row],[R.CWA]])</f>
        <v>test_rs06f_in.ttl,test_rs06f_out.ttl,cwa,False,True</v>
      </c>
      <c r="O75" s="25"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1" t="s">
        <v>596</v>
      </c>
      <c r="B76" t="str">
        <f>VLOOKUP(Table16[[#This Row],[Rule]],Table7[[#All],[Rule Code]:[First-Order Logic Rule]],2,FALSE)</f>
        <v>Role(x) ^ PhaseMixin(y) ^ subClassOf(x,y) -&gt; E z (Phase(z) ^ subClassOf(x,z) ^ subClassOf(z,y))</v>
      </c>
      <c r="C76" t="str">
        <f>"test_"&amp;LOWER(Table16[[#This Row],[Rule]])</f>
        <v>test_rs06</v>
      </c>
      <c r="D76" t="s">
        <v>611</v>
      </c>
      <c r="E76" t="str">
        <f>Table16[[#This Row],[Test]]&amp;Table16[[#This Row],[Variation]]&amp;"_in.ttl"</f>
        <v>test_rs06g_in.ttl</v>
      </c>
      <c r="F76" t="str">
        <f>Table16[[#This Row],[Test]]&amp;Table16[[#This Row],[Variation]]&amp;"_out.ttl"</f>
        <v>test_rs06g_out.ttl</v>
      </c>
      <c r="G76" s="24" t="s">
        <v>604</v>
      </c>
      <c r="H76" s="24" t="s">
        <v>605</v>
      </c>
      <c r="I76" s="24" t="s">
        <v>605</v>
      </c>
      <c r="J76" s="24" t="s">
        <v>605</v>
      </c>
      <c r="K76" s="24" t="s">
        <v>604</v>
      </c>
      <c r="L76" s="24" t="s">
        <v>604</v>
      </c>
      <c r="M76" s="24" t="s">
        <v>604</v>
      </c>
      <c r="N76" s="25" t="str">
        <f>IF(Table16[[#This Row],[Done]]&lt;&gt;"True","",Table16[[#This Row],[Input]]&amp;","&amp;Table16[[#This Row],[Output]]&amp;",cwa,"&amp;Table16[[#This Row],[C.CWA]]&amp;","&amp;Table16[[#This Row],[R.CWA]])</f>
        <v>test_rs06g_in.ttl,test_rs06g_out.ttl,cwa,False,True</v>
      </c>
      <c r="O76" s="25"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1" t="s">
        <v>596</v>
      </c>
      <c r="B77" t="str">
        <f>VLOOKUP(Table16[[#This Row],[Rule]],Table7[[#All],[Rule Code]:[First-Order Logic Rule]],2,FALSE)</f>
        <v>Role(x) ^ PhaseMixin(y) ^ subClassOf(x,y) -&gt; E z (Phase(z) ^ subClassOf(x,z) ^ subClassOf(z,y))</v>
      </c>
      <c r="C77" t="str">
        <f>"test_"&amp;LOWER(Table16[[#This Row],[Rule]])</f>
        <v>test_rs06</v>
      </c>
      <c r="D77" t="s">
        <v>615</v>
      </c>
      <c r="E77" t="str">
        <f>Table16[[#This Row],[Test]]&amp;Table16[[#This Row],[Variation]]&amp;"_in.ttl"</f>
        <v>test_rs06h_in.ttl</v>
      </c>
      <c r="F77" t="str">
        <f>Table16[[#This Row],[Test]]&amp;Table16[[#This Row],[Variation]]&amp;"_out.ttl"</f>
        <v>test_rs06h_out.ttl</v>
      </c>
      <c r="G77" s="24" t="s">
        <v>604</v>
      </c>
      <c r="H77" s="24" t="s">
        <v>605</v>
      </c>
      <c r="I77" s="24" t="s">
        <v>604</v>
      </c>
      <c r="J77" s="24" t="s">
        <v>604</v>
      </c>
      <c r="K77" s="24" t="s">
        <v>604</v>
      </c>
      <c r="L77" s="24" t="s">
        <v>604</v>
      </c>
      <c r="M77" s="24" t="s">
        <v>604</v>
      </c>
      <c r="N77" s="25" t="str">
        <f>IF(Table16[[#This Row],[Done]]&lt;&gt;"True","",Table16[[#This Row],[Input]]&amp;","&amp;Table16[[#This Row],[Output]]&amp;",cwa,"&amp;Table16[[#This Row],[C.CWA]]&amp;","&amp;Table16[[#This Row],[R.CWA]])</f>
        <v>test_rs06h_in.ttl,test_rs06h_out.ttl,cwa,False,True</v>
      </c>
      <c r="O77" s="25"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1" t="s">
        <v>596</v>
      </c>
      <c r="B78" t="str">
        <f>VLOOKUP(Table16[[#This Row],[Rule]],Table7[[#All],[Rule Code]:[First-Order Logic Rule]],2,FALSE)</f>
        <v>Role(x) ^ PhaseMixin(y) ^ subClassOf(x,y) -&gt; E z (Phase(z) ^ subClassOf(x,z) ^ subClassOf(z,y))</v>
      </c>
      <c r="C78" t="str">
        <f>"test_"&amp;LOWER(Table16[[#This Row],[Rule]])</f>
        <v>test_rs06</v>
      </c>
      <c r="D78" t="s">
        <v>610</v>
      </c>
      <c r="E78" t="str">
        <f>Table16[[#This Row],[Test]]&amp;Table16[[#This Row],[Variation]]&amp;"_in.ttl"</f>
        <v>test_rs06i_in.ttl</v>
      </c>
      <c r="F78" t="str">
        <f>Table16[[#This Row],[Test]]&amp;Table16[[#This Row],[Variation]]&amp;"_out.ttl"</f>
        <v>test_rs06i_out.ttl</v>
      </c>
      <c r="G78" s="24" t="s">
        <v>604</v>
      </c>
      <c r="H78" s="24" t="s">
        <v>605</v>
      </c>
      <c r="I78" s="24" t="s">
        <v>604</v>
      </c>
      <c r="J78" s="24" t="s">
        <v>605</v>
      </c>
      <c r="K78" s="24" t="s">
        <v>604</v>
      </c>
      <c r="L78" s="24" t="s">
        <v>605</v>
      </c>
      <c r="M78" s="24" t="s">
        <v>604</v>
      </c>
      <c r="N78" s="25" t="str">
        <f>IF(Table16[[#This Row],[Done]]&lt;&gt;"True","",Table16[[#This Row],[Input]]&amp;","&amp;Table16[[#This Row],[Output]]&amp;",cwa,"&amp;Table16[[#This Row],[C.CWA]]&amp;","&amp;Table16[[#This Row],[R.CWA]])</f>
        <v>test_rs06i_in.ttl,test_rs06i_out.ttl,cwa,False,True</v>
      </c>
      <c r="O78" s="25"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624</v>
      </c>
    </row>
    <row r="79" spans="1:17" x14ac:dyDescent="0.25">
      <c r="A79" s="1" t="s">
        <v>597</v>
      </c>
      <c r="B79" t="str">
        <f>VLOOKUP(Table16[[#This Row],[Rule]],Table7[[#All],[Rule Code]:[First-Order Logic Rule]],2,FALSE)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4"/>
      <c r="H79" s="24"/>
      <c r="I79" s="24"/>
      <c r="J79" s="24"/>
      <c r="K79" s="24"/>
      <c r="L79" s="24"/>
      <c r="M79" s="24"/>
      <c r="N79" s="25" t="str">
        <f>IF(Table16[[#This Row],[Done]]&lt;&gt;"True","",Table16[[#This Row],[Input]]&amp;","&amp;Table16[[#This Row],[Output]]&amp;",cwa,"&amp;Table16[[#This Row],[C.CWA]]&amp;","&amp;Table16[[#This Row],[R.CWA]])</f>
        <v/>
      </c>
      <c r="O79" s="25" t="str">
        <f>IF(Table16[[#This Row],[Done]]&lt;&gt;"True","",Table16[[#This Row],[Input]]&amp;","&amp;Table16[[#This Row],[Output]]&amp;",owa,"&amp;Table16[[#This Row],[C.OWA]]&amp;","&amp;Table16[[#This Row],[R.OWA]])</f>
        <v/>
      </c>
      <c r="P79" s="26" t="str">
        <f>IF(Table16[[#This Row],[Done]]&lt;&gt;"True","",Table16[[#This Row],[Input]]&amp;","&amp;Table16[[#This Row],[Output]]&amp;",owaf,"&amp;Table16[[#This Row],[C.OWAF]]&amp;","&amp;Table16[[#This Row],[R.OWAF]])</f>
        <v/>
      </c>
    </row>
    <row r="80" spans="1:17" x14ac:dyDescent="0.25">
      <c r="A80" s="1" t="s">
        <v>598</v>
      </c>
      <c r="B80" t="str">
        <f>VLOOKUP(Table16[[#This Row],[Rule]],Table7[[#All],[Rule Code]:[First-Order Logic Rule]],2,FALSE)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4"/>
      <c r="H80" s="24"/>
      <c r="I80" s="24"/>
      <c r="J80" s="24"/>
      <c r="K80" s="24"/>
      <c r="L80" s="24"/>
      <c r="M80" s="24"/>
      <c r="N80" s="25" t="str">
        <f>IF(Table16[[#This Row],[Done]]&lt;&gt;"True","",Table16[[#This Row],[Input]]&amp;","&amp;Table16[[#This Row],[Output]]&amp;",cwa,"&amp;Table16[[#This Row],[C.CWA]]&amp;","&amp;Table16[[#This Row],[R.CWA]])</f>
        <v/>
      </c>
      <c r="O80" s="25" t="str">
        <f>IF(Table16[[#This Row],[Done]]&lt;&gt;"True","",Table16[[#This Row],[Input]]&amp;","&amp;Table16[[#This Row],[Output]]&amp;",owa,"&amp;Table16[[#This Row],[C.OWA]]&amp;","&amp;Table16[[#This Row],[R.OWA]])</f>
        <v/>
      </c>
      <c r="P80" s="26" t="str">
        <f>IF(Table16[[#This Row],[Done]]&lt;&gt;"True","",Table16[[#This Row],[Input]]&amp;","&amp;Table16[[#This Row],[Output]]&amp;",owaf,"&amp;Table16[[#This Row],[C.OWAF]]&amp;","&amp;Table16[[#This Row],[R.OWAF]])</f>
        <v/>
      </c>
    </row>
    <row r="81" spans="1:16" x14ac:dyDescent="0.25">
      <c r="A81" s="1" t="s">
        <v>599</v>
      </c>
      <c r="B81" t="str">
        <f>VLOOKUP(Table16[[#This Row],[Rule]],Table7[[#All],[Rule Code]:[First-Order Logic Rule]],2,FALSE)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4"/>
      <c r="H81" s="24"/>
      <c r="I81" s="24"/>
      <c r="J81" s="24"/>
      <c r="K81" s="24"/>
      <c r="L81" s="24"/>
      <c r="M81" s="24"/>
      <c r="N81" s="25" t="str">
        <f>IF(Table16[[#This Row],[Done]]&lt;&gt;"True","",Table16[[#This Row],[Input]]&amp;","&amp;Table16[[#This Row],[Output]]&amp;",cwa,"&amp;Table16[[#This Row],[C.CWA]]&amp;","&amp;Table16[[#This Row],[R.CWA]])</f>
        <v/>
      </c>
      <c r="O81" s="25" t="str">
        <f>IF(Table16[[#This Row],[Done]]&lt;&gt;"True","",Table16[[#This Row],[Input]]&amp;","&amp;Table16[[#This Row],[Output]]&amp;",owa,"&amp;Table16[[#This Row],[C.OWA]]&amp;","&amp;Table16[[#This Row],[R.OWA]])</f>
        <v/>
      </c>
      <c r="P81" s="26" t="str">
        <f>IF(Table16[[#This Row],[Done]]&lt;&gt;"True","",Table16[[#This Row],[Input]]&amp;","&amp;Table16[[#This Row],[Output]]&amp;",owaf,"&amp;Table16[[#This Row],[C.OWAF]]&amp;","&amp;Table16[[#This Row],[R.OWAF]])</f>
        <v/>
      </c>
    </row>
    <row r="82" spans="1:16" x14ac:dyDescent="0.25">
      <c r="A82" s="1" t="s">
        <v>600</v>
      </c>
      <c r="B82" t="str">
        <f>VLOOKUP(Table16[[#This Row],[Rule]],Table7[[#All],[Rule Code]:[First-Order Logic Rule]],2,FALSE)</f>
        <v>Sortal(x) -&gt; E! y (subClassOf (x,y) ^ Kind(y))</v>
      </c>
      <c r="C82" t="str">
        <f>"test_"&amp;LOWER(Table16[[#This Row],[Rule]])</f>
        <v>test_ru01</v>
      </c>
      <c r="D82" t="s">
        <v>607</v>
      </c>
      <c r="E82" t="str">
        <f>Table16[[#This Row],[Test]]&amp;Table16[[#This Row],[Variation]]&amp;"_in.ttl"</f>
        <v>test_ru01a_in.ttl</v>
      </c>
      <c r="F82" t="str">
        <f>Table16[[#This Row],[Test]]&amp;Table16[[#This Row],[Variation]]&amp;"_out.ttl"</f>
        <v>test_ru01a_out.ttl</v>
      </c>
      <c r="G82" s="24" t="s">
        <v>604</v>
      </c>
      <c r="H82" s="24" t="s">
        <v>604</v>
      </c>
      <c r="I82" s="24" t="s">
        <v>604</v>
      </c>
      <c r="J82" s="24" t="s">
        <v>604</v>
      </c>
      <c r="K82" s="24" t="s">
        <v>604</v>
      </c>
      <c r="L82" s="24" t="s">
        <v>604</v>
      </c>
      <c r="M82" s="24" t="s">
        <v>604</v>
      </c>
      <c r="N82" s="25" t="str">
        <f>IF(Table16[[#This Row],[Done]]&lt;&gt;"True","",Table16[[#This Row],[Input]]&amp;","&amp;Table16[[#This Row],[Output]]&amp;",cwa,"&amp;Table16[[#This Row],[C.CWA]]&amp;","&amp;Table16[[#This Row],[R.CWA]])</f>
        <v>test_ru01a_in.ttl,test_ru01a_out.ttl,cwa,True,True</v>
      </c>
      <c r="O82" s="25" t="str">
        <f>IF(Table16[[#This Row],[Done]]&lt;&gt;"True","",Table16[[#This Row],[Input]]&amp;","&amp;Table16[[#This Row],[Output]]&amp;",owa,"&amp;Table16[[#This Row],[C.OWA]]&amp;","&amp;Table16[[#This Row],[R.OWA]])</f>
        <v>test_ru01a_in.ttl,test_ru01a_out.ttl,owa,True,True</v>
      </c>
      <c r="P82" s="25" t="str">
        <f>IF(Table16[[#This Row],[Done]]&lt;&gt;"True","",Table16[[#This Row],[Input]]&amp;","&amp;Table16[[#This Row],[Output]]&amp;",owaf,"&amp;Table16[[#This Row],[C.OWAF]]&amp;","&amp;Table16[[#This Row],[R.OWAF]])</f>
        <v>test_ru01a_in.ttl,test_ru01a_out.ttl,owaf,True,True</v>
      </c>
    </row>
    <row r="83" spans="1:16" x14ac:dyDescent="0.25">
      <c r="A83" s="1" t="s">
        <v>600</v>
      </c>
      <c r="B83" t="str">
        <f>VLOOKUP(Table16[[#This Row],[Rule]],Table7[[#All],[Rule Code]:[First-Order Logic Rule]],2,FALSE)</f>
        <v>Sortal(x) -&gt; E! y (subClassOf (x,y) ^ Kind(y))</v>
      </c>
      <c r="C83" t="str">
        <f>"test_"&amp;LOWER(Table16[[#This Row],[Rule]])</f>
        <v>test_ru01</v>
      </c>
      <c r="D83" t="s">
        <v>612</v>
      </c>
      <c r="E83" t="str">
        <f>Table16[[#This Row],[Test]]&amp;Table16[[#This Row],[Variation]]&amp;"_in.ttl"</f>
        <v>test_ru01b_in.ttl</v>
      </c>
      <c r="F83" t="str">
        <f>Table16[[#This Row],[Test]]&amp;Table16[[#This Row],[Variation]]&amp;"_out.ttl"</f>
        <v>test_ru01b_out.ttl</v>
      </c>
      <c r="G83" s="24" t="s">
        <v>604</v>
      </c>
      <c r="H83" s="24" t="s">
        <v>604</v>
      </c>
      <c r="I83" s="24" t="s">
        <v>604</v>
      </c>
      <c r="J83" s="24" t="s">
        <v>604</v>
      </c>
      <c r="K83" s="24" t="s">
        <v>604</v>
      </c>
      <c r="L83" s="24" t="s">
        <v>605</v>
      </c>
      <c r="M83" s="24" t="s">
        <v>604</v>
      </c>
      <c r="N83" s="25" t="str">
        <f>IF(Table16[[#This Row],[Done]]&lt;&gt;"True","",Table16[[#This Row],[Input]]&amp;","&amp;Table16[[#This Row],[Output]]&amp;",cwa,"&amp;Table16[[#This Row],[C.CWA]]&amp;","&amp;Table16[[#This Row],[R.CWA]])</f>
        <v>test_ru01b_in.ttl,test_ru01b_out.ttl,cwa,True,True</v>
      </c>
      <c r="O83" s="25" t="str">
        <f>IF(Table16[[#This Row],[Done]]&lt;&gt;"True","",Table16[[#This Row],[Input]]&amp;","&amp;Table16[[#This Row],[Output]]&amp;",owa,"&amp;Table16[[#This Row],[C.OWA]]&amp;","&amp;Table16[[#This Row],[R.OWA]])</f>
        <v>test_ru01b_in.ttl,test_ru01b_out.ttl,owa,True,False</v>
      </c>
      <c r="P83" s="25" t="str">
        <f>IF(Table16[[#This Row],[Done]]&lt;&gt;"True","",Table16[[#This Row],[Input]]&amp;","&amp;Table16[[#This Row],[Output]]&amp;",owaf,"&amp;Table16[[#This Row],[C.OWAF]]&amp;","&amp;Table16[[#This Row],[R.OWAF]])</f>
        <v>test_ru01b_in.ttl,test_ru01b_out.ttl,owaf,True,True</v>
      </c>
    </row>
    <row r="84" spans="1:16" x14ac:dyDescent="0.25">
      <c r="A84" s="1" t="s">
        <v>600</v>
      </c>
      <c r="B84" t="str">
        <f>VLOOKUP(Table16[[#This Row],[Rule]],Table7[[#All],[Rule Code]:[First-Order Logic Rule]],2,FALSE)</f>
        <v>Sortal(x) -&gt; E! y (subClassOf (x,y) ^ Kind(y))</v>
      </c>
      <c r="C84" t="str">
        <f>"test_"&amp;LOWER(Table16[[#This Row],[Rule]])</f>
        <v>test_ru01</v>
      </c>
      <c r="D84" t="s">
        <v>613</v>
      </c>
      <c r="E84" t="str">
        <f>Table16[[#This Row],[Test]]&amp;Table16[[#This Row],[Variation]]&amp;"_in.ttl"</f>
        <v>test_ru01c_in.ttl</v>
      </c>
      <c r="F84" t="str">
        <f>Table16[[#This Row],[Test]]&amp;Table16[[#This Row],[Variation]]&amp;"_out.ttl"</f>
        <v>test_ru01c_out.ttl</v>
      </c>
      <c r="G84" s="24" t="s">
        <v>604</v>
      </c>
      <c r="H84" s="24" t="s">
        <v>605</v>
      </c>
      <c r="I84" s="24" t="s">
        <v>604</v>
      </c>
      <c r="J84" s="24" t="s">
        <v>604</v>
      </c>
      <c r="K84" s="24" t="s">
        <v>604</v>
      </c>
      <c r="L84" s="24" t="s">
        <v>604</v>
      </c>
      <c r="M84" s="24" t="s">
        <v>604</v>
      </c>
      <c r="N84" s="25" t="str">
        <f>IF(Table16[[#This Row],[Done]]&lt;&gt;"True","",Table16[[#This Row],[Input]]&amp;","&amp;Table16[[#This Row],[Output]]&amp;",cwa,"&amp;Table16[[#This Row],[C.CWA]]&amp;","&amp;Table16[[#This Row],[R.CWA]])</f>
        <v>test_ru01c_in.ttl,test_ru01c_out.ttl,cwa,False,True</v>
      </c>
      <c r="O84" s="25" t="str">
        <f>IF(Table16[[#This Row],[Done]]&lt;&gt;"True","",Table16[[#This Row],[Input]]&amp;","&amp;Table16[[#This Row],[Output]]&amp;",owa,"&amp;Table16[[#This Row],[C.OWA]]&amp;","&amp;Table16[[#This Row],[R.OWA]])</f>
        <v>test_ru01c_in.ttl,test_ru01c_out.ttl,owa,True,True</v>
      </c>
      <c r="P84" s="25" t="str">
        <f>IF(Table16[[#This Row],[Done]]&lt;&gt;"True","",Table16[[#This Row],[Input]]&amp;","&amp;Table16[[#This Row],[Output]]&amp;",owaf,"&amp;Table16[[#This Row],[C.OWAF]]&amp;","&amp;Table16[[#This Row],[R.OWAF]])</f>
        <v>test_ru01c_in.ttl,test_ru01c_out.ttl,owaf,True,True</v>
      </c>
    </row>
    <row r="85" spans="1:16" x14ac:dyDescent="0.25">
      <c r="A85" s="1" t="s">
        <v>600</v>
      </c>
      <c r="B85" t="str">
        <f>VLOOKUP(Table16[[#This Row],[Rule]],Table7[[#All],[Rule Code]:[First-Order Logic Rule]],2,FALSE)</f>
        <v>Sortal(x) -&gt; E! y (subClassOf (x,y) ^ Kind(y))</v>
      </c>
      <c r="C85" t="str">
        <f>"test_"&amp;LOWER(Table16[[#This Row],[Rule]])</f>
        <v>test_ru01</v>
      </c>
      <c r="D85" t="s">
        <v>608</v>
      </c>
      <c r="E85" t="str">
        <f>Table16[[#This Row],[Test]]&amp;Table16[[#This Row],[Variation]]&amp;"_in.ttl"</f>
        <v>test_ru01d_in.ttl</v>
      </c>
      <c r="F85" t="str">
        <f>Table16[[#This Row],[Test]]&amp;Table16[[#This Row],[Variation]]&amp;"_out.ttl"</f>
        <v>test_ru01d_out.ttl</v>
      </c>
      <c r="G85" s="24" t="s">
        <v>604</v>
      </c>
      <c r="H85" s="24" t="s">
        <v>604</v>
      </c>
      <c r="I85" s="24" t="s">
        <v>604</v>
      </c>
      <c r="J85" s="24" t="s">
        <v>604</v>
      </c>
      <c r="K85" s="24" t="s">
        <v>604</v>
      </c>
      <c r="L85" s="24" t="s">
        <v>604</v>
      </c>
      <c r="M85" s="24" t="s">
        <v>604</v>
      </c>
      <c r="N85" s="25" t="str">
        <f>IF(Table16[[#This Row],[Done]]&lt;&gt;"True","",Table16[[#This Row],[Input]]&amp;","&amp;Table16[[#This Row],[Output]]&amp;",cwa,"&amp;Table16[[#This Row],[C.CWA]]&amp;","&amp;Table16[[#This Row],[R.CWA]])</f>
        <v>test_ru01d_in.ttl,test_ru01d_out.ttl,cwa,True,True</v>
      </c>
      <c r="O85" s="25" t="str">
        <f>IF(Table16[[#This Row],[Done]]&lt;&gt;"True","",Table16[[#This Row],[Input]]&amp;","&amp;Table16[[#This Row],[Output]]&amp;",owa,"&amp;Table16[[#This Row],[C.OWA]]&amp;","&amp;Table16[[#This Row],[R.OWA]])</f>
        <v>test_ru01d_in.ttl,test_ru01d_out.ttl,owa,True,True</v>
      </c>
      <c r="P85" s="25" t="str">
        <f>IF(Table16[[#This Row],[Done]]&lt;&gt;"True","",Table16[[#This Row],[Input]]&amp;","&amp;Table16[[#This Row],[Output]]&amp;",owaf,"&amp;Table16[[#This Row],[C.OWAF]]&amp;","&amp;Table16[[#This Row],[R.OWAF]])</f>
        <v>test_ru01d_in.ttl,test_ru01d_out.ttl,owaf,True,True</v>
      </c>
    </row>
    <row r="86" spans="1:16" x14ac:dyDescent="0.25">
      <c r="A86" s="1" t="s">
        <v>600</v>
      </c>
      <c r="B86" t="str">
        <f>VLOOKUP(Table16[[#This Row],[Rule]],Table7[[#All],[Rule Code]:[First-Order Logic Rule]],2,FALSE)</f>
        <v>Sortal(x) -&gt; E! y (subClassOf (x,y) ^ Kind(y))</v>
      </c>
      <c r="C86" t="str">
        <f>"test_"&amp;LOWER(Table16[[#This Row],[Rule]])</f>
        <v>test_ru01</v>
      </c>
      <c r="D86" t="s">
        <v>609</v>
      </c>
      <c r="E86" t="str">
        <f>Table16[[#This Row],[Test]]&amp;Table16[[#This Row],[Variation]]&amp;"_in.ttl"</f>
        <v>test_ru01e_in.ttl</v>
      </c>
      <c r="F86" t="str">
        <f>Table16[[#This Row],[Test]]&amp;Table16[[#This Row],[Variation]]&amp;"_out.ttl"</f>
        <v>test_ru01e_out.ttl</v>
      </c>
      <c r="G86" s="24" t="s">
        <v>604</v>
      </c>
      <c r="H86" s="24" t="s">
        <v>604</v>
      </c>
      <c r="I86" s="24" t="s">
        <v>604</v>
      </c>
      <c r="J86" s="24" t="s">
        <v>604</v>
      </c>
      <c r="K86" s="24" t="s">
        <v>604</v>
      </c>
      <c r="L86" s="24" t="s">
        <v>604</v>
      </c>
      <c r="M86" s="24" t="s">
        <v>604</v>
      </c>
      <c r="N86" s="25" t="str">
        <f>IF(Table16[[#This Row],[Done]]&lt;&gt;"True","",Table16[[#This Row],[Input]]&amp;","&amp;Table16[[#This Row],[Output]]&amp;",cwa,"&amp;Table16[[#This Row],[C.CWA]]&amp;","&amp;Table16[[#This Row],[R.CWA]])</f>
        <v>test_ru01e_in.ttl,test_ru01e_out.ttl,cwa,True,True</v>
      </c>
      <c r="O86" s="25" t="str">
        <f>IF(Table16[[#This Row],[Done]]&lt;&gt;"True","",Table16[[#This Row],[Input]]&amp;","&amp;Table16[[#This Row],[Output]]&amp;",owa,"&amp;Table16[[#This Row],[C.OWA]]&amp;","&amp;Table16[[#This Row],[R.OWA]])</f>
        <v>test_ru01e_in.ttl,test_ru01e_out.ttl,owa,True,True</v>
      </c>
      <c r="P86" s="25" t="str">
        <f>IF(Table16[[#This Row],[Done]]&lt;&gt;"True","",Table16[[#This Row],[Input]]&amp;","&amp;Table16[[#This Row],[Output]]&amp;",owaf,"&amp;Table16[[#This Row],[C.OWAF]]&amp;","&amp;Table16[[#This Row],[R.OWAF]])</f>
        <v>test_ru01e_in.ttl,test_ru01e_out.ttl,owaf,True,True</v>
      </c>
    </row>
    <row r="87" spans="1:16" x14ac:dyDescent="0.25">
      <c r="A87" s="1" t="s">
        <v>600</v>
      </c>
      <c r="B87" t="str">
        <f>VLOOKUP(Table16[[#This Row],[Rule]],Table7[[#All],[Rule Code]:[First-Order Logic Rule]],2,FALSE)</f>
        <v>Sortal(x) -&gt; E! y (subClassOf (x,y) ^ Kind(y))</v>
      </c>
      <c r="C87" t="str">
        <f>"test_"&amp;LOWER(Table16[[#This Row],[Rule]])</f>
        <v>test_ru01</v>
      </c>
      <c r="D87" t="s">
        <v>614</v>
      </c>
      <c r="E87" t="str">
        <f>Table16[[#This Row],[Test]]&amp;Table16[[#This Row],[Variation]]&amp;"_in.ttl"</f>
        <v>test_ru01f_in.ttl</v>
      </c>
      <c r="F87" t="str">
        <f>Table16[[#This Row],[Test]]&amp;Table16[[#This Row],[Variation]]&amp;"_out.ttl"</f>
        <v>test_ru01f_out.ttl</v>
      </c>
      <c r="G87" s="24" t="s">
        <v>604</v>
      </c>
      <c r="H87" s="24" t="s">
        <v>604</v>
      </c>
      <c r="I87" s="24" t="s">
        <v>604</v>
      </c>
      <c r="J87" s="24" t="s">
        <v>604</v>
      </c>
      <c r="K87" s="24" t="s">
        <v>604</v>
      </c>
      <c r="L87" s="24" t="s">
        <v>605</v>
      </c>
      <c r="M87" s="24" t="s">
        <v>604</v>
      </c>
      <c r="N87" s="25" t="str">
        <f>IF(Table16[[#This Row],[Done]]&lt;&gt;"True","",Table16[[#This Row],[Input]]&amp;","&amp;Table16[[#This Row],[Output]]&amp;",cwa,"&amp;Table16[[#This Row],[C.CWA]]&amp;","&amp;Table16[[#This Row],[R.CWA]])</f>
        <v>test_ru01f_in.ttl,test_ru01f_out.ttl,cwa,True,True</v>
      </c>
      <c r="O87" s="25" t="str">
        <f>IF(Table16[[#This Row],[Done]]&lt;&gt;"True","",Table16[[#This Row],[Input]]&amp;","&amp;Table16[[#This Row],[Output]]&amp;",owa,"&amp;Table16[[#This Row],[C.OWA]]&amp;","&amp;Table16[[#This Row],[R.OWA]])</f>
        <v>test_ru01f_in.ttl,test_ru01f_out.ttl,owa,True,False</v>
      </c>
      <c r="P87" s="25" t="str">
        <f>IF(Table16[[#This Row],[Done]]&lt;&gt;"True","",Table16[[#This Row],[Input]]&amp;","&amp;Table16[[#This Row],[Output]]&amp;",owaf,"&amp;Table16[[#This Row],[C.OWAF]]&amp;","&amp;Table16[[#This Row],[R.OWAF]])</f>
        <v>test_ru01f_in.ttl,test_ru01f_out.ttl,owaf,True,True</v>
      </c>
    </row>
    <row r="88" spans="1:16" x14ac:dyDescent="0.25">
      <c r="A88" s="1" t="s">
        <v>600</v>
      </c>
      <c r="B88" t="str">
        <f>VLOOKUP(Table16[[#This Row],[Rule]],Table7[[#All],[Rule Code]:[First-Order Logic Rule]],2,FALSE)</f>
        <v>Sortal(x) -&gt; E! y (subClassOf (x,y) ^ Kind(y))</v>
      </c>
      <c r="C88" t="str">
        <f>"test_"&amp;LOWER(Table16[[#This Row],[Rule]])</f>
        <v>test_ru01</v>
      </c>
      <c r="D88" t="s">
        <v>611</v>
      </c>
      <c r="E88" t="str">
        <f>Table16[[#This Row],[Test]]&amp;Table16[[#This Row],[Variation]]&amp;"_in.ttl"</f>
        <v>test_ru01g_in.ttl</v>
      </c>
      <c r="F88" t="str">
        <f>Table16[[#This Row],[Test]]&amp;Table16[[#This Row],[Variation]]&amp;"_out.ttl"</f>
        <v>test_ru01g_out.ttl</v>
      </c>
      <c r="G88" s="24" t="s">
        <v>604</v>
      </c>
      <c r="H88" s="24" t="s">
        <v>605</v>
      </c>
      <c r="I88" s="24" t="s">
        <v>604</v>
      </c>
      <c r="J88" s="24" t="s">
        <v>604</v>
      </c>
      <c r="K88" s="24" t="s">
        <v>604</v>
      </c>
      <c r="L88" s="24" t="s">
        <v>604</v>
      </c>
      <c r="M88" s="24" t="s">
        <v>604</v>
      </c>
      <c r="N88" s="25" t="str">
        <f>IF(Table16[[#This Row],[Done]]&lt;&gt;"True","",Table16[[#This Row],[Input]]&amp;","&amp;Table16[[#This Row],[Output]]&amp;",cwa,"&amp;Table16[[#This Row],[C.CWA]]&amp;","&amp;Table16[[#This Row],[R.CWA]])</f>
        <v>test_ru01g_in.ttl,test_ru01g_out.ttl,cwa,False,True</v>
      </c>
      <c r="O88" s="25" t="str">
        <f>IF(Table16[[#This Row],[Done]]&lt;&gt;"True","",Table16[[#This Row],[Input]]&amp;","&amp;Table16[[#This Row],[Output]]&amp;",owa,"&amp;Table16[[#This Row],[C.OWA]]&amp;","&amp;Table16[[#This Row],[R.OWA]])</f>
        <v>test_ru01g_in.ttl,test_ru01g_out.ttl,owa,True,True</v>
      </c>
      <c r="P88" s="25" t="str">
        <f>IF(Table16[[#This Row],[Done]]&lt;&gt;"True","",Table16[[#This Row],[Input]]&amp;","&amp;Table16[[#This Row],[Output]]&amp;",owaf,"&amp;Table16[[#This Row],[C.OWAF]]&amp;","&amp;Table16[[#This Row],[R.OWAF]])</f>
        <v>test_ru01g_in.ttl,test_ru01g_out.ttl,owaf,True,True</v>
      </c>
    </row>
    <row r="89" spans="1:16" x14ac:dyDescent="0.25">
      <c r="A89" s="1" t="s">
        <v>600</v>
      </c>
      <c r="B89" t="str">
        <f>VLOOKUP(Table16[[#This Row],[Rule]],Table7[[#All],[Rule Code]:[First-Order Logic Rule]],2,FALSE)</f>
        <v>Sortal(x) -&gt; E! y (subClassOf (x,y) ^ Kind(y))</v>
      </c>
      <c r="C89" t="str">
        <f>"test_"&amp;LOWER(Table16[[#This Row],[Rule]])</f>
        <v>test_ru01</v>
      </c>
      <c r="D89" t="s">
        <v>615</v>
      </c>
      <c r="E89" t="str">
        <f>Table16[[#This Row],[Test]]&amp;Table16[[#This Row],[Variation]]&amp;"_in.ttl"</f>
        <v>test_ru01h_in.ttl</v>
      </c>
      <c r="F89" t="str">
        <f>Table16[[#This Row],[Test]]&amp;Table16[[#This Row],[Variation]]&amp;"_out.ttl"</f>
        <v>test_ru01h_out.ttl</v>
      </c>
      <c r="G89" s="24" t="s">
        <v>604</v>
      </c>
      <c r="H89" s="24" t="s">
        <v>605</v>
      </c>
      <c r="I89" s="24" t="s">
        <v>604</v>
      </c>
      <c r="J89" s="24" t="s">
        <v>604</v>
      </c>
      <c r="K89" s="24" t="s">
        <v>604</v>
      </c>
      <c r="L89" s="24" t="s">
        <v>604</v>
      </c>
      <c r="M89" s="24" t="s">
        <v>604</v>
      </c>
      <c r="N89" s="25" t="str">
        <f>IF(Table16[[#This Row],[Done]]&lt;&gt;"True","",Table16[[#This Row],[Input]]&amp;","&amp;Table16[[#This Row],[Output]]&amp;",cwa,"&amp;Table16[[#This Row],[C.CWA]]&amp;","&amp;Table16[[#This Row],[R.CWA]])</f>
        <v>test_ru01h_in.ttl,test_ru01h_out.ttl,cwa,False,True</v>
      </c>
      <c r="O89" s="25" t="str">
        <f>IF(Table16[[#This Row],[Done]]&lt;&gt;"True","",Table16[[#This Row],[Input]]&amp;","&amp;Table16[[#This Row],[Output]]&amp;",owa,"&amp;Table16[[#This Row],[C.OWA]]&amp;","&amp;Table16[[#This Row],[R.OWA]])</f>
        <v>test_ru01h_in.ttl,test_ru01h_out.ttl,owa,True,True</v>
      </c>
      <c r="P89" s="25" t="str">
        <f>IF(Table16[[#This Row],[Done]]&lt;&gt;"True","",Table16[[#This Row],[Input]]&amp;","&amp;Table16[[#This Row],[Output]]&amp;",owaf,"&amp;Table16[[#This Row],[C.OWAF]]&amp;","&amp;Table16[[#This Row],[R.OWAF]])</f>
        <v>test_ru01h_in.ttl,test_ru01h_out.ttl,owaf,True,True</v>
      </c>
    </row>
    <row r="90" spans="1:16" x14ac:dyDescent="0.25">
      <c r="A90" s="1" t="s">
        <v>600</v>
      </c>
      <c r="B90" t="str">
        <f>VLOOKUP(Table16[[#This Row],[Rule]],Table7[[#All],[Rule Code]:[First-Order Logic Rule]],2,FALSE)</f>
        <v>Sortal(x) -&gt; E! y (subClassOf (x,y) ^ Kind(y))</v>
      </c>
      <c r="C90" t="str">
        <f>"test_"&amp;LOWER(Table16[[#This Row],[Rule]])</f>
        <v>test_ru01</v>
      </c>
      <c r="D90" t="s">
        <v>610</v>
      </c>
      <c r="E90" t="str">
        <f>Table16[[#This Row],[Test]]&amp;Table16[[#This Row],[Variation]]&amp;"_in.ttl"</f>
        <v>test_ru01i_in.ttl</v>
      </c>
      <c r="F90" t="str">
        <f>Table16[[#This Row],[Test]]&amp;Table16[[#This Row],[Variation]]&amp;"_out.ttl"</f>
        <v>test_ru01i_out.ttl</v>
      </c>
      <c r="G90" s="24" t="s">
        <v>604</v>
      </c>
      <c r="H90" s="24" t="s">
        <v>605</v>
      </c>
      <c r="I90" s="24" t="s">
        <v>604</v>
      </c>
      <c r="J90" s="24" t="s">
        <v>604</v>
      </c>
      <c r="K90" s="24" t="s">
        <v>604</v>
      </c>
      <c r="L90" s="24" t="s">
        <v>605</v>
      </c>
      <c r="M90" s="24" t="s">
        <v>604</v>
      </c>
      <c r="N90" s="25" t="str">
        <f>IF(Table16[[#This Row],[Done]]&lt;&gt;"True","",Table16[[#This Row],[Input]]&amp;","&amp;Table16[[#This Row],[Output]]&amp;",cwa,"&amp;Table16[[#This Row],[C.CWA]]&amp;","&amp;Table16[[#This Row],[R.CWA]])</f>
        <v>test_ru01i_in.ttl,test_ru01i_out.ttl,cwa,False,True</v>
      </c>
      <c r="O90" s="25" t="str">
        <f>IF(Table16[[#This Row],[Done]]&lt;&gt;"True","",Table16[[#This Row],[Input]]&amp;","&amp;Table16[[#This Row],[Output]]&amp;",owa,"&amp;Table16[[#This Row],[C.OWA]]&amp;","&amp;Table16[[#This Row],[R.OWA]])</f>
        <v>test_ru01i_in.ttl,test_ru01i_out.ttl,owa,True,False</v>
      </c>
      <c r="P90" s="25" t="str">
        <f>IF(Table16[[#This Row],[Done]]&lt;&gt;"True","",Table16[[#This Row],[Input]]&amp;","&amp;Table16[[#This Row],[Output]]&amp;",owaf,"&amp;Table16[[#This Row],[C.OWAF]]&amp;","&amp;Table16[[#This Row],[R.OWAF]])</f>
        <v>test_ru01i_in.ttl,test_ru01i_out.ttl,owaf,True,True</v>
      </c>
    </row>
    <row r="91" spans="1:16" x14ac:dyDescent="0.25">
      <c r="A91" s="1" t="s">
        <v>600</v>
      </c>
      <c r="B91" t="str">
        <f>VLOOKUP(Table16[[#This Row],[Rule]],Table7[[#All],[Rule Code]:[First-Order Logic Rule]],2,FALSE)</f>
        <v>Sortal(x) -&gt; E! y (subClassOf (x,y) ^ Kind(y))</v>
      </c>
      <c r="C91" t="str">
        <f>"test_"&amp;LOWER(Table16[[#This Row],[Rule]])</f>
        <v>test_ru01</v>
      </c>
      <c r="D91" t="s">
        <v>616</v>
      </c>
      <c r="E91" t="str">
        <f>Table16[[#This Row],[Test]]&amp;Table16[[#This Row],[Variation]]&amp;"_in.ttl"</f>
        <v>test_ru01j_in.ttl</v>
      </c>
      <c r="F91" t="str">
        <f>Table16[[#This Row],[Test]]&amp;Table16[[#This Row],[Variation]]&amp;"_out.ttl"</f>
        <v>test_ru01j_out.ttl</v>
      </c>
      <c r="G91" s="24" t="s">
        <v>604</v>
      </c>
      <c r="H91" s="24" t="s">
        <v>604</v>
      </c>
      <c r="I91" s="24" t="s">
        <v>604</v>
      </c>
      <c r="J91" s="24" t="s">
        <v>604</v>
      </c>
      <c r="K91" s="24" t="s">
        <v>604</v>
      </c>
      <c r="L91" s="24" t="s">
        <v>605</v>
      </c>
      <c r="M91" s="24" t="s">
        <v>604</v>
      </c>
      <c r="N91" s="25" t="str">
        <f>IF(Table16[[#This Row],[Done]]&lt;&gt;"True","",Table16[[#This Row],[Input]]&amp;","&amp;Table16[[#This Row],[Output]]&amp;",cwa,"&amp;Table16[[#This Row],[C.CWA]]&amp;","&amp;Table16[[#This Row],[R.CWA]])</f>
        <v>test_ru01j_in.ttl,test_ru01j_out.ttl,cwa,True,True</v>
      </c>
      <c r="O91" s="25" t="str">
        <f>IF(Table16[[#This Row],[Done]]&lt;&gt;"True","",Table16[[#This Row],[Input]]&amp;","&amp;Table16[[#This Row],[Output]]&amp;",owa,"&amp;Table16[[#This Row],[C.OWA]]&amp;","&amp;Table16[[#This Row],[R.OWA]])</f>
        <v>test_ru01j_in.ttl,test_ru01j_out.ttl,owa,True,False</v>
      </c>
      <c r="P91" s="25" t="str">
        <f>IF(Table16[[#This Row],[Done]]&lt;&gt;"True","",Table16[[#This Row],[Input]]&amp;","&amp;Table16[[#This Row],[Output]]&amp;",owaf,"&amp;Table16[[#This Row],[C.OWAF]]&amp;","&amp;Table16[[#This Row],[R.OWAF]])</f>
        <v>test_ru01j_in.ttl,test_ru01j_out.ttl,owaf,True,True</v>
      </c>
    </row>
  </sheetData>
  <conditionalFormatting sqref="E2:F91">
    <cfRule type="duplicateValues" dxfId="29" priority="622"/>
  </conditionalFormatting>
  <conditionalFormatting sqref="G2:M91">
    <cfRule type="cellIs" dxfId="28" priority="2" operator="equal">
      <formula>"-"</formula>
    </cfRule>
    <cfRule type="containsBlanks" dxfId="27" priority="4">
      <formula>LEN(TRIM(G2))=0</formula>
    </cfRule>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375</v>
      </c>
      <c r="K1" t="s">
        <v>91</v>
      </c>
    </row>
    <row r="2" spans="1:15" x14ac:dyDescent="0.25">
      <c r="A2" s="2" t="s">
        <v>323</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319</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323</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325</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323</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326</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323</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328</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323</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327</v>
      </c>
      <c r="J6" s="18" t="str">
        <f>Tabela2[[#This Row],[Base Rule]]</f>
        <v>RN</v>
      </c>
      <c r="K6" t="str">
        <f>"\item ["&amp;Tabela2[[#This Row],[Code]]&amp;"] $"&amp;Tabela2[[#This Row],[Rule]]&amp;"$"</f>
        <v>\item [RNCg8] $\neg Kind(x) \land \neg Phase(x) \land \neg Role(x) \land \neg SubKind(x) \rightarrow NonSortal(x)$</v>
      </c>
    </row>
    <row r="7" spans="1:15" x14ac:dyDescent="0.25">
      <c r="A7" s="2" t="s">
        <v>323</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320</v>
      </c>
      <c r="J7" s="18" t="str">
        <f>Tabela2[[#This Row],[Base Rule]]</f>
        <v>RN</v>
      </c>
      <c r="K7" t="str">
        <f>"\item ["&amp;Tabela2[[#This Row],[Code]]&amp;"] $"&amp;Tabela2[[#This Row],[Rule]]&amp;"$"</f>
        <v>\item [RNCg2] $\neg NonRigidType(x) \rightarrow RigidType(x)$</v>
      </c>
      <c r="M7" t="s">
        <v>69</v>
      </c>
      <c r="N7" t="s">
        <v>119</v>
      </c>
    </row>
    <row r="8" spans="1:15" x14ac:dyDescent="0.25">
      <c r="A8" s="2" t="s">
        <v>323</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322</v>
      </c>
      <c r="J8" s="18" t="str">
        <f>Tabela2[[#This Row],[Base Rule]]</f>
        <v>RN</v>
      </c>
      <c r="K8" t="str">
        <f>"\item ["&amp;Tabela2[[#This Row],[Code]]&amp;"] $"&amp;Tabela2[[#This Row],[Rule]]&amp;"$"</f>
        <v>\item [RNCg7] $\neg NonSortal(x) \rightarrow Sortal(x)$</v>
      </c>
      <c r="M8" s="3" t="s">
        <v>124</v>
      </c>
      <c r="N8" t="s">
        <v>133</v>
      </c>
    </row>
    <row r="9" spans="1:15" x14ac:dyDescent="0.25">
      <c r="A9" s="2" t="s">
        <v>323</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318</v>
      </c>
      <c r="J9" s="18" t="str">
        <f>Tabela2[[#This Row],[Base Rule]]</f>
        <v>RN</v>
      </c>
      <c r="K9" t="str">
        <f>"\item ["&amp;Tabela2[[#This Row],[Code]]&amp;"] $"&amp;Tabela2[[#This Row],[Rule]]&amp;"$"</f>
        <v>\item [RNCg0] $\neg RigidType(x) \rightarrow NonRigidType(x)$</v>
      </c>
      <c r="M9" s="4" t="s">
        <v>121</v>
      </c>
      <c r="N9" t="s">
        <v>134</v>
      </c>
    </row>
    <row r="10" spans="1:15" x14ac:dyDescent="0.25">
      <c r="A10" s="2" t="s">
        <v>323</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324</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323</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321</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295</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298</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374</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382</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292</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293</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294</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297</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296</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299</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316</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317</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290</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291</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C2:C77">
    <cfRule type="duplicateValues" dxfId="24" priority="592"/>
  </conditionalFormatting>
  <conditionalFormatting sqref="F2:F77">
    <cfRule type="cellIs" dxfId="23" priority="19" operator="equal">
      <formula>"Auxiliary"</formula>
    </cfRule>
  </conditionalFormatting>
  <conditionalFormatting sqref="G2:G77">
    <cfRule type="cellIs" dxfId="20" priority="17" operator="equal">
      <formula>"Specific"</formula>
    </cfRule>
    <cfRule type="cellIs" dxfId="19" priority="18" operator="equal">
      <formula>"General"</formula>
    </cfRule>
  </conditionalFormatting>
  <conditionalFormatting sqref="I2:J77">
    <cfRule type="duplicateValues" dxfId="18" priority="593"/>
  </conditionalFormatting>
  <conditionalFormatting sqref="M3:M5">
    <cfRule type="cellIs" dxfId="17" priority="7" operator="equal">
      <formula>"Auxiliary"</formula>
    </cfRule>
  </conditionalFormatting>
  <conditionalFormatting sqref="M8">
    <cfRule type="cellIs" dxfId="14" priority="1" operator="equal">
      <formula>"Auxiliary"</formula>
    </cfRule>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8" operator="containsText" id="{102501E2-7EDF-41DC-A579-107CBA05E205}">
            <xm:f>NOT(ISERROR(SEARCH("Restriction",M3)))</xm:f>
            <xm:f>"Restriction"</xm:f>
            <x14:dxf>
              <font>
                <color rgb="FF9C0006"/>
              </font>
              <fill>
                <patternFill>
                  <bgColor rgb="FFFFC7CE"/>
                </patternFill>
              </fill>
            </x14:dxf>
          </x14:cfRule>
          <x14:cfRule type="containsText" priority="9" operator="containsText" id="{6A490CC3-12DF-48B4-8E32-D73C52363DFA}">
            <xm:f>NOT(ISERROR(SEARCH("Classification",M3)))</xm:f>
            <xm:f>"Classification"</xm:f>
            <x14:dxf>
              <font>
                <color rgb="FF006100"/>
              </font>
              <fill>
                <patternFill>
                  <bgColor rgb="FFC6EFCE"/>
                </patternFill>
              </fill>
            </x14:dxf>
          </x14:cfRule>
          <xm:sqref>M3:M5</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287</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287</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287</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288</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288</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315</v>
      </c>
    </row>
    <row r="32" spans="1:10" x14ac:dyDescent="0.25">
      <c r="A32" s="10" t="s">
        <v>246</v>
      </c>
      <c r="B32" t="s">
        <v>287</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315</v>
      </c>
    </row>
    <row r="33" spans="1:8" x14ac:dyDescent="0.25">
      <c r="A33" s="1" t="s">
        <v>247</v>
      </c>
      <c r="B33" t="s">
        <v>287</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287</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287</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287</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287</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287</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316</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317</v>
      </c>
    </row>
    <row r="44" spans="1:8" x14ac:dyDescent="0.25">
      <c r="H44" s="9"/>
    </row>
  </sheetData>
  <conditionalFormatting sqref="C2:C39">
    <cfRule type="cellIs" dxfId="11" priority="1" operator="equal">
      <formula>"Specific"</formula>
    </cfRule>
  </conditionalFormatting>
  <conditionalFormatting sqref="C2:H39">
    <cfRule type="cellIs" dxfId="10" priority="7" operator="equal">
      <formula>"CWA"</formula>
    </cfRule>
    <cfRule type="cellIs" dxfId="9" priority="8" operator="equal">
      <formula>"All"</formula>
    </cfRule>
  </conditionalFormatting>
  <conditionalFormatting sqref="D2:D39">
    <cfRule type="cellIs" dxfId="8" priority="3" operator="equal">
      <formula>"No"</formula>
    </cfRule>
    <cfRule type="cellIs" dxfId="7" priority="4" operator="equal">
      <formula>"Yes"</formula>
    </cfRule>
    <cfRule type="containsBlanks" dxfId="6" priority="9">
      <formula>LEN(TRIM(D2))=0</formula>
    </cfRule>
  </conditionalFormatting>
  <conditionalFormatting sqref="O2:O3">
    <cfRule type="cellIs" dxfId="5" priority="5" operator="equal">
      <formula>"CWA"</formula>
    </cfRule>
    <cfRule type="cellIs" dxfId="4" priority="6" operator="equal">
      <formula>"All"</formula>
    </cfRule>
  </conditionalFormatting>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300</v>
      </c>
      <c r="E2" t="s">
        <v>301</v>
      </c>
      <c r="F2" t="s">
        <v>302</v>
      </c>
      <c r="G2" t="s">
        <v>307</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308</v>
      </c>
      <c r="E6" t="s">
        <v>303</v>
      </c>
      <c r="F6" t="s">
        <v>305</v>
      </c>
      <c r="G6" t="s">
        <v>306</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309</v>
      </c>
      <c r="F9" t="s">
        <v>265</v>
      </c>
      <c r="G9" t="s">
        <v>310</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311</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304</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313</v>
      </c>
      <c r="F14" t="s">
        <v>312</v>
      </c>
      <c r="G14" t="s">
        <v>314</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3"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K55"/>
  <sheetViews>
    <sheetView workbookViewId="0">
      <pane ySplit="1" topLeftCell="A2" activePane="bottomLeft" state="frozen"/>
      <selection pane="bottomLeft" activeCell="A2" sqref="A2"/>
    </sheetView>
  </sheetViews>
  <sheetFormatPr defaultRowHeight="15" x14ac:dyDescent="0.25"/>
  <cols>
    <col min="1" max="4" width="10.5703125" customWidth="1"/>
    <col min="5" max="5" width="43.7109375" bestFit="1" customWidth="1"/>
    <col min="6" max="6" width="12.85546875" hidden="1" customWidth="1"/>
    <col min="8" max="8" width="43.7109375" bestFit="1" customWidth="1"/>
    <col min="10" max="10" width="9.28515625" customWidth="1"/>
    <col min="11" max="11" width="108.7109375" bestFit="1" customWidth="1"/>
  </cols>
  <sheetData>
    <row r="1" spans="1:11" x14ac:dyDescent="0.25">
      <c r="A1" s="11" t="s">
        <v>274</v>
      </c>
      <c r="B1" s="11" t="s">
        <v>69</v>
      </c>
      <c r="C1" s="11" t="s">
        <v>272</v>
      </c>
      <c r="D1" s="11" t="s">
        <v>271</v>
      </c>
      <c r="E1" s="11" t="s">
        <v>644</v>
      </c>
      <c r="F1" t="s">
        <v>531</v>
      </c>
    </row>
    <row r="2" spans="1:11" x14ac:dyDescent="0.25">
      <c r="A2" s="15" t="s">
        <v>226</v>
      </c>
      <c r="B2" s="13" t="s">
        <v>275</v>
      </c>
      <c r="C2" s="11">
        <v>0</v>
      </c>
      <c r="D2" s="11">
        <v>0</v>
      </c>
      <c r="E2" s="11" t="s">
        <v>280</v>
      </c>
      <c r="F2" s="22" t="s">
        <v>530</v>
      </c>
      <c r="H2" t="s">
        <v>526</v>
      </c>
      <c r="J2" t="s">
        <v>527</v>
      </c>
      <c r="K2" t="s">
        <v>528</v>
      </c>
    </row>
    <row r="3" spans="1:11" x14ac:dyDescent="0.25">
      <c r="A3" s="15" t="s">
        <v>226</v>
      </c>
      <c r="B3" s="13" t="s">
        <v>275</v>
      </c>
      <c r="C3" s="11">
        <v>0</v>
      </c>
      <c r="D3" s="11">
        <v>1</v>
      </c>
      <c r="E3" s="11" t="s">
        <v>283</v>
      </c>
      <c r="F3" s="22" t="s">
        <v>530</v>
      </c>
      <c r="H3" t="s">
        <v>279</v>
      </c>
      <c r="J3" s="1" t="s">
        <v>276</v>
      </c>
      <c r="K3" t="s">
        <v>282</v>
      </c>
    </row>
    <row r="4" spans="1:11" x14ac:dyDescent="0.25">
      <c r="A4" s="15" t="s">
        <v>226</v>
      </c>
      <c r="B4" s="13" t="s">
        <v>275</v>
      </c>
      <c r="C4" s="11">
        <v>0</v>
      </c>
      <c r="D4" s="11">
        <v>2</v>
      </c>
      <c r="E4" s="11" t="s">
        <v>285</v>
      </c>
      <c r="F4" s="22" t="s">
        <v>530</v>
      </c>
      <c r="H4" t="s">
        <v>286</v>
      </c>
      <c r="J4" s="1" t="s">
        <v>277</v>
      </c>
      <c r="K4" t="s">
        <v>642</v>
      </c>
    </row>
    <row r="5" spans="1:11" x14ac:dyDescent="0.25">
      <c r="A5" s="15" t="s">
        <v>226</v>
      </c>
      <c r="B5" s="13" t="s">
        <v>275</v>
      </c>
      <c r="C5" s="11">
        <v>1</v>
      </c>
      <c r="D5" s="11">
        <v>0</v>
      </c>
      <c r="E5" s="11" t="s">
        <v>279</v>
      </c>
      <c r="F5" s="22" t="s">
        <v>530</v>
      </c>
      <c r="H5" t="s">
        <v>285</v>
      </c>
    </row>
    <row r="6" spans="1:11" x14ac:dyDescent="0.25">
      <c r="A6" s="15" t="s">
        <v>226</v>
      </c>
      <c r="B6" s="13" t="s">
        <v>275</v>
      </c>
      <c r="C6" s="11">
        <v>1</v>
      </c>
      <c r="D6" s="11">
        <v>1</v>
      </c>
      <c r="E6" s="11" t="s">
        <v>279</v>
      </c>
      <c r="F6" s="22" t="s">
        <v>530</v>
      </c>
      <c r="H6" t="s">
        <v>284</v>
      </c>
      <c r="K6" t="s">
        <v>529</v>
      </c>
    </row>
    <row r="7" spans="1:11" x14ac:dyDescent="0.25">
      <c r="A7" s="15" t="s">
        <v>226</v>
      </c>
      <c r="B7" s="13" t="s">
        <v>275</v>
      </c>
      <c r="C7" s="11">
        <v>1</v>
      </c>
      <c r="D7" s="11">
        <v>2</v>
      </c>
      <c r="E7" s="11" t="s">
        <v>279</v>
      </c>
      <c r="F7" s="22" t="s">
        <v>530</v>
      </c>
      <c r="H7" t="s">
        <v>525</v>
      </c>
      <c r="K7" t="s">
        <v>278</v>
      </c>
    </row>
    <row r="8" spans="1:11" x14ac:dyDescent="0.25">
      <c r="A8" s="15" t="s">
        <v>226</v>
      </c>
      <c r="B8" s="13" t="s">
        <v>275</v>
      </c>
      <c r="C8" s="11">
        <v>2</v>
      </c>
      <c r="D8" s="11">
        <v>0</v>
      </c>
      <c r="E8" s="11" t="s">
        <v>279</v>
      </c>
      <c r="F8" s="22" t="s">
        <v>530</v>
      </c>
      <c r="H8" t="s">
        <v>280</v>
      </c>
      <c r="K8" t="s">
        <v>643</v>
      </c>
    </row>
    <row r="9" spans="1:11" x14ac:dyDescent="0.25">
      <c r="A9" s="15" t="s">
        <v>226</v>
      </c>
      <c r="B9" s="13" t="s">
        <v>275</v>
      </c>
      <c r="C9" s="11">
        <v>2</v>
      </c>
      <c r="D9" s="11">
        <v>1</v>
      </c>
      <c r="E9" s="11" t="s">
        <v>279</v>
      </c>
      <c r="F9" s="22" t="s">
        <v>530</v>
      </c>
      <c r="H9" t="s">
        <v>281</v>
      </c>
    </row>
    <row r="10" spans="1:11" x14ac:dyDescent="0.25">
      <c r="A10" s="15" t="s">
        <v>226</v>
      </c>
      <c r="B10" s="13" t="s">
        <v>275</v>
      </c>
      <c r="C10" s="11">
        <v>2</v>
      </c>
      <c r="D10" s="11">
        <v>2</v>
      </c>
      <c r="E10" s="11" t="s">
        <v>279</v>
      </c>
      <c r="F10" s="22" t="s">
        <v>530</v>
      </c>
      <c r="H10" t="s">
        <v>283</v>
      </c>
    </row>
    <row r="11" spans="1:11" x14ac:dyDescent="0.25">
      <c r="A11" s="15" t="s">
        <v>226</v>
      </c>
      <c r="B11" s="14" t="s">
        <v>289</v>
      </c>
      <c r="C11" s="11">
        <v>0</v>
      </c>
      <c r="D11" s="11">
        <v>0</v>
      </c>
      <c r="E11" s="11" t="s">
        <v>280</v>
      </c>
      <c r="F11" s="22" t="s">
        <v>530</v>
      </c>
    </row>
    <row r="12" spans="1:11" x14ac:dyDescent="0.25">
      <c r="A12" s="15" t="s">
        <v>226</v>
      </c>
      <c r="B12" s="14" t="s">
        <v>289</v>
      </c>
      <c r="C12" s="11">
        <v>0</v>
      </c>
      <c r="D12" s="11">
        <v>1</v>
      </c>
      <c r="E12" s="11" t="s">
        <v>283</v>
      </c>
      <c r="F12" s="22" t="s">
        <v>530</v>
      </c>
    </row>
    <row r="13" spans="1:11" x14ac:dyDescent="0.25">
      <c r="A13" s="15" t="s">
        <v>226</v>
      </c>
      <c r="B13" s="14" t="s">
        <v>289</v>
      </c>
      <c r="C13" s="11">
        <v>0</v>
      </c>
      <c r="D13" s="11">
        <v>2</v>
      </c>
      <c r="E13" s="21" t="s">
        <v>284</v>
      </c>
      <c r="F13" s="22" t="s">
        <v>530</v>
      </c>
    </row>
    <row r="14" spans="1:11" x14ac:dyDescent="0.25">
      <c r="A14" s="15" t="s">
        <v>226</v>
      </c>
      <c r="B14" s="14" t="s">
        <v>289</v>
      </c>
      <c r="C14" s="11">
        <v>1</v>
      </c>
      <c r="D14" s="11">
        <v>0</v>
      </c>
      <c r="E14" s="11" t="s">
        <v>279</v>
      </c>
      <c r="F14" s="22" t="s">
        <v>530</v>
      </c>
    </row>
    <row r="15" spans="1:11" x14ac:dyDescent="0.25">
      <c r="A15" s="15" t="s">
        <v>226</v>
      </c>
      <c r="B15" s="14" t="s">
        <v>289</v>
      </c>
      <c r="C15" s="11">
        <v>1</v>
      </c>
      <c r="D15" s="11">
        <v>1</v>
      </c>
      <c r="E15" s="11" t="s">
        <v>281</v>
      </c>
      <c r="F15" s="22" t="s">
        <v>530</v>
      </c>
    </row>
    <row r="16" spans="1:11" x14ac:dyDescent="0.25">
      <c r="A16" s="15" t="s">
        <v>226</v>
      </c>
      <c r="B16" s="14" t="s">
        <v>289</v>
      </c>
      <c r="C16" s="11">
        <v>1</v>
      </c>
      <c r="D16" s="11">
        <v>2</v>
      </c>
      <c r="E16" s="11" t="s">
        <v>281</v>
      </c>
      <c r="F16" s="22" t="s">
        <v>530</v>
      </c>
    </row>
    <row r="17" spans="1:6" x14ac:dyDescent="0.25">
      <c r="A17" s="15" t="s">
        <v>226</v>
      </c>
      <c r="B17" s="14" t="s">
        <v>289</v>
      </c>
      <c r="C17" s="11">
        <v>2</v>
      </c>
      <c r="D17" s="11">
        <v>0</v>
      </c>
      <c r="E17" s="11" t="s">
        <v>280</v>
      </c>
      <c r="F17" s="22" t="s">
        <v>530</v>
      </c>
    </row>
    <row r="18" spans="1:6" x14ac:dyDescent="0.25">
      <c r="A18" s="15" t="s">
        <v>226</v>
      </c>
      <c r="B18" s="14" t="s">
        <v>289</v>
      </c>
      <c r="C18" s="11">
        <v>2</v>
      </c>
      <c r="D18" s="11">
        <v>1</v>
      </c>
      <c r="E18" s="11" t="s">
        <v>280</v>
      </c>
      <c r="F18" s="22" t="s">
        <v>530</v>
      </c>
    </row>
    <row r="19" spans="1:6" x14ac:dyDescent="0.25">
      <c r="A19" s="15" t="s">
        <v>226</v>
      </c>
      <c r="B19" s="14" t="s">
        <v>289</v>
      </c>
      <c r="C19" s="11">
        <v>2</v>
      </c>
      <c r="D19" s="11">
        <v>2</v>
      </c>
      <c r="E19" s="11" t="s">
        <v>280</v>
      </c>
      <c r="F19" s="22" t="s">
        <v>530</v>
      </c>
    </row>
    <row r="20" spans="1:6" x14ac:dyDescent="0.25">
      <c r="A20" s="12" t="s">
        <v>273</v>
      </c>
      <c r="B20" s="13" t="s">
        <v>275</v>
      </c>
      <c r="C20" s="11">
        <v>0</v>
      </c>
      <c r="D20" s="11">
        <v>0</v>
      </c>
      <c r="E20" s="11" t="s">
        <v>286</v>
      </c>
      <c r="F20" s="22" t="s">
        <v>530</v>
      </c>
    </row>
    <row r="21" spans="1:6" x14ac:dyDescent="0.25">
      <c r="A21" s="12" t="s">
        <v>273</v>
      </c>
      <c r="B21" s="13" t="s">
        <v>275</v>
      </c>
      <c r="C21" s="11">
        <v>0</v>
      </c>
      <c r="D21" s="11">
        <v>1</v>
      </c>
      <c r="E21" s="21" t="s">
        <v>525</v>
      </c>
      <c r="F21" s="22" t="s">
        <v>530</v>
      </c>
    </row>
    <row r="22" spans="1:6" x14ac:dyDescent="0.25">
      <c r="A22" s="12" t="s">
        <v>273</v>
      </c>
      <c r="B22" s="13" t="s">
        <v>275</v>
      </c>
      <c r="C22" s="11">
        <v>0</v>
      </c>
      <c r="D22" s="11">
        <v>2</v>
      </c>
      <c r="E22" s="11" t="s">
        <v>285</v>
      </c>
      <c r="F22" s="22" t="s">
        <v>530</v>
      </c>
    </row>
    <row r="23" spans="1:6" x14ac:dyDescent="0.25">
      <c r="A23" s="12" t="s">
        <v>273</v>
      </c>
      <c r="B23" s="13" t="s">
        <v>275</v>
      </c>
      <c r="C23" s="11">
        <v>1</v>
      </c>
      <c r="D23" s="11">
        <v>0</v>
      </c>
      <c r="E23" s="11" t="s">
        <v>279</v>
      </c>
      <c r="F23" s="22" t="s">
        <v>530</v>
      </c>
    </row>
    <row r="24" spans="1:6" x14ac:dyDescent="0.25">
      <c r="A24" s="12" t="s">
        <v>273</v>
      </c>
      <c r="B24" s="13" t="s">
        <v>275</v>
      </c>
      <c r="C24" s="11">
        <v>1</v>
      </c>
      <c r="D24" s="11">
        <v>1</v>
      </c>
      <c r="E24" s="11" t="s">
        <v>279</v>
      </c>
      <c r="F24" s="22" t="s">
        <v>530</v>
      </c>
    </row>
    <row r="25" spans="1:6" x14ac:dyDescent="0.25">
      <c r="A25" s="12" t="s">
        <v>273</v>
      </c>
      <c r="B25" s="13" t="s">
        <v>275</v>
      </c>
      <c r="C25" s="11">
        <v>1</v>
      </c>
      <c r="D25" s="11">
        <v>2</v>
      </c>
      <c r="E25" s="11" t="s">
        <v>279</v>
      </c>
      <c r="F25" s="22" t="s">
        <v>530</v>
      </c>
    </row>
    <row r="26" spans="1:6" x14ac:dyDescent="0.25">
      <c r="A26" s="12" t="s">
        <v>273</v>
      </c>
      <c r="B26" s="13" t="s">
        <v>275</v>
      </c>
      <c r="C26" s="11">
        <v>2</v>
      </c>
      <c r="D26" s="11">
        <v>0</v>
      </c>
      <c r="E26" s="11" t="s">
        <v>279</v>
      </c>
      <c r="F26" s="22" t="s">
        <v>530</v>
      </c>
    </row>
    <row r="27" spans="1:6" x14ac:dyDescent="0.25">
      <c r="A27" s="12" t="s">
        <v>273</v>
      </c>
      <c r="B27" s="13" t="s">
        <v>275</v>
      </c>
      <c r="C27" s="11">
        <v>2</v>
      </c>
      <c r="D27" s="11">
        <v>1</v>
      </c>
      <c r="E27" s="11" t="s">
        <v>279</v>
      </c>
      <c r="F27" s="22" t="s">
        <v>530</v>
      </c>
    </row>
    <row r="28" spans="1:6" x14ac:dyDescent="0.25">
      <c r="A28" s="12" t="s">
        <v>273</v>
      </c>
      <c r="B28" s="13" t="s">
        <v>275</v>
      </c>
      <c r="C28" s="11">
        <v>2</v>
      </c>
      <c r="D28" s="11">
        <v>2</v>
      </c>
      <c r="E28" s="11" t="s">
        <v>279</v>
      </c>
      <c r="F28" s="22" t="s">
        <v>530</v>
      </c>
    </row>
    <row r="29" spans="1:6" x14ac:dyDescent="0.25">
      <c r="A29" s="12" t="s">
        <v>273</v>
      </c>
      <c r="B29" s="14" t="s">
        <v>289</v>
      </c>
      <c r="C29" s="11">
        <v>0</v>
      </c>
      <c r="D29" s="11">
        <v>0</v>
      </c>
      <c r="E29" s="11" t="s">
        <v>286</v>
      </c>
      <c r="F29" s="22" t="s">
        <v>530</v>
      </c>
    </row>
    <row r="30" spans="1:6" x14ac:dyDescent="0.25">
      <c r="A30" s="12" t="s">
        <v>273</v>
      </c>
      <c r="B30" s="14" t="s">
        <v>289</v>
      </c>
      <c r="C30" s="11">
        <v>0</v>
      </c>
      <c r="D30" s="11">
        <v>1</v>
      </c>
      <c r="E30" s="21" t="s">
        <v>525</v>
      </c>
      <c r="F30" s="22" t="s">
        <v>530</v>
      </c>
    </row>
    <row r="31" spans="1:6" x14ac:dyDescent="0.25">
      <c r="A31" s="12" t="s">
        <v>273</v>
      </c>
      <c r="B31" s="14" t="s">
        <v>289</v>
      </c>
      <c r="C31" s="11">
        <v>0</v>
      </c>
      <c r="D31" s="11">
        <v>2</v>
      </c>
      <c r="E31" s="11" t="s">
        <v>284</v>
      </c>
      <c r="F31" s="22" t="s">
        <v>530</v>
      </c>
    </row>
    <row r="32" spans="1:6" x14ac:dyDescent="0.25">
      <c r="A32" s="12" t="s">
        <v>273</v>
      </c>
      <c r="B32" s="14" t="s">
        <v>289</v>
      </c>
      <c r="C32" s="11">
        <v>1</v>
      </c>
      <c r="D32" s="11">
        <v>0</v>
      </c>
      <c r="E32" s="11" t="s">
        <v>279</v>
      </c>
      <c r="F32" s="22" t="s">
        <v>530</v>
      </c>
    </row>
    <row r="33" spans="1:6" x14ac:dyDescent="0.25">
      <c r="A33" s="12" t="s">
        <v>273</v>
      </c>
      <c r="B33" s="14" t="s">
        <v>289</v>
      </c>
      <c r="C33" s="11">
        <v>1</v>
      </c>
      <c r="D33" s="11">
        <v>1</v>
      </c>
      <c r="E33" s="11" t="s">
        <v>281</v>
      </c>
      <c r="F33" s="22" t="s">
        <v>530</v>
      </c>
    </row>
    <row r="34" spans="1:6" x14ac:dyDescent="0.25">
      <c r="A34" s="12" t="s">
        <v>273</v>
      </c>
      <c r="B34" s="14" t="s">
        <v>289</v>
      </c>
      <c r="C34" s="11">
        <v>1</v>
      </c>
      <c r="D34" s="11">
        <v>2</v>
      </c>
      <c r="E34" s="11" t="s">
        <v>281</v>
      </c>
      <c r="F34" s="22" t="s">
        <v>530</v>
      </c>
    </row>
    <row r="35" spans="1:6" x14ac:dyDescent="0.25">
      <c r="A35" s="12" t="s">
        <v>273</v>
      </c>
      <c r="B35" s="14" t="s">
        <v>289</v>
      </c>
      <c r="C35" s="11">
        <v>2</v>
      </c>
      <c r="D35" s="11">
        <v>0</v>
      </c>
      <c r="E35" s="11" t="s">
        <v>280</v>
      </c>
      <c r="F35" s="22" t="s">
        <v>530</v>
      </c>
    </row>
    <row r="36" spans="1:6" x14ac:dyDescent="0.25">
      <c r="A36" s="12" t="s">
        <v>273</v>
      </c>
      <c r="B36" s="14" t="s">
        <v>289</v>
      </c>
      <c r="C36" s="11">
        <v>2</v>
      </c>
      <c r="D36" s="11">
        <v>1</v>
      </c>
      <c r="E36" s="11" t="s">
        <v>280</v>
      </c>
      <c r="F36" s="22" t="s">
        <v>530</v>
      </c>
    </row>
    <row r="37" spans="1:6" x14ac:dyDescent="0.25">
      <c r="A37" s="12" t="s">
        <v>273</v>
      </c>
      <c r="B37" s="14" t="s">
        <v>289</v>
      </c>
      <c r="C37" s="11">
        <v>2</v>
      </c>
      <c r="D37" s="11">
        <v>2</v>
      </c>
      <c r="E37" s="11" t="s">
        <v>280</v>
      </c>
      <c r="F37" s="22" t="s">
        <v>530</v>
      </c>
    </row>
    <row r="38" spans="1:6" x14ac:dyDescent="0.25">
      <c r="A38" s="32" t="s">
        <v>645</v>
      </c>
      <c r="B38" s="13" t="s">
        <v>275</v>
      </c>
      <c r="C38" s="11">
        <v>0</v>
      </c>
      <c r="D38" s="11">
        <v>0</v>
      </c>
      <c r="E38" s="11" t="s">
        <v>286</v>
      </c>
      <c r="F38" s="22" t="s">
        <v>530</v>
      </c>
    </row>
    <row r="39" spans="1:6" x14ac:dyDescent="0.25">
      <c r="A39" s="32" t="s">
        <v>645</v>
      </c>
      <c r="B39" s="13" t="s">
        <v>275</v>
      </c>
      <c r="C39" s="11">
        <v>0</v>
      </c>
      <c r="D39" s="11">
        <v>1</v>
      </c>
      <c r="E39" s="11" t="s">
        <v>283</v>
      </c>
      <c r="F39" s="22" t="s">
        <v>530</v>
      </c>
    </row>
    <row r="40" spans="1:6" x14ac:dyDescent="0.25">
      <c r="A40" s="32" t="s">
        <v>645</v>
      </c>
      <c r="B40" s="13" t="s">
        <v>275</v>
      </c>
      <c r="C40" s="11">
        <v>0</v>
      </c>
      <c r="D40" s="11">
        <v>2</v>
      </c>
      <c r="E40" s="11" t="s">
        <v>285</v>
      </c>
      <c r="F40" s="22" t="s">
        <v>530</v>
      </c>
    </row>
    <row r="41" spans="1:6" x14ac:dyDescent="0.25">
      <c r="A41" s="32" t="s">
        <v>645</v>
      </c>
      <c r="B41" s="13" t="s">
        <v>275</v>
      </c>
      <c r="C41" s="11">
        <v>1</v>
      </c>
      <c r="D41" s="11">
        <v>0</v>
      </c>
      <c r="E41" s="11" t="s">
        <v>279</v>
      </c>
      <c r="F41" s="22" t="s">
        <v>530</v>
      </c>
    </row>
    <row r="42" spans="1:6" x14ac:dyDescent="0.25">
      <c r="A42" s="32" t="s">
        <v>645</v>
      </c>
      <c r="B42" s="13" t="s">
        <v>275</v>
      </c>
      <c r="C42" s="11">
        <v>1</v>
      </c>
      <c r="D42" s="11">
        <v>1</v>
      </c>
      <c r="E42" s="11" t="s">
        <v>279</v>
      </c>
      <c r="F42" s="22" t="s">
        <v>530</v>
      </c>
    </row>
    <row r="43" spans="1:6" x14ac:dyDescent="0.25">
      <c r="A43" s="32" t="s">
        <v>645</v>
      </c>
      <c r="B43" s="13" t="s">
        <v>275</v>
      </c>
      <c r="C43" s="11">
        <v>1</v>
      </c>
      <c r="D43" s="11">
        <v>2</v>
      </c>
      <c r="E43" s="11" t="s">
        <v>279</v>
      </c>
      <c r="F43" s="22" t="s">
        <v>530</v>
      </c>
    </row>
    <row r="44" spans="1:6" x14ac:dyDescent="0.25">
      <c r="A44" s="32" t="s">
        <v>645</v>
      </c>
      <c r="B44" s="13" t="s">
        <v>275</v>
      </c>
      <c r="C44" s="11">
        <v>2</v>
      </c>
      <c r="D44" s="11">
        <v>0</v>
      </c>
      <c r="E44" s="11" t="s">
        <v>279</v>
      </c>
      <c r="F44" s="22" t="s">
        <v>530</v>
      </c>
    </row>
    <row r="45" spans="1:6" x14ac:dyDescent="0.25">
      <c r="A45" s="32" t="s">
        <v>645</v>
      </c>
      <c r="B45" s="13" t="s">
        <v>275</v>
      </c>
      <c r="C45" s="11">
        <v>2</v>
      </c>
      <c r="D45" s="11">
        <v>1</v>
      </c>
      <c r="E45" s="11" t="s">
        <v>279</v>
      </c>
      <c r="F45" s="22" t="s">
        <v>530</v>
      </c>
    </row>
    <row r="46" spans="1:6" x14ac:dyDescent="0.25">
      <c r="A46" s="32" t="s">
        <v>645</v>
      </c>
      <c r="B46" s="13" t="s">
        <v>275</v>
      </c>
      <c r="C46" s="11">
        <v>2</v>
      </c>
      <c r="D46" s="11">
        <v>2</v>
      </c>
      <c r="E46" s="11" t="s">
        <v>279</v>
      </c>
      <c r="F46" s="22" t="s">
        <v>530</v>
      </c>
    </row>
    <row r="47" spans="1:6" x14ac:dyDescent="0.25">
      <c r="A47" s="32" t="s">
        <v>645</v>
      </c>
      <c r="B47" s="14" t="s">
        <v>289</v>
      </c>
      <c r="C47" s="11">
        <v>0</v>
      </c>
      <c r="D47" s="11">
        <v>0</v>
      </c>
      <c r="E47" s="11" t="s">
        <v>286</v>
      </c>
      <c r="F47" s="22" t="s">
        <v>530</v>
      </c>
    </row>
    <row r="48" spans="1:6" x14ac:dyDescent="0.25">
      <c r="A48" s="32" t="s">
        <v>645</v>
      </c>
      <c r="B48" s="14" t="s">
        <v>289</v>
      </c>
      <c r="C48" s="11">
        <v>0</v>
      </c>
      <c r="D48" s="11">
        <v>1</v>
      </c>
      <c r="E48" s="11" t="s">
        <v>283</v>
      </c>
      <c r="F48" s="22" t="s">
        <v>530</v>
      </c>
    </row>
    <row r="49" spans="1:6" x14ac:dyDescent="0.25">
      <c r="A49" s="32" t="s">
        <v>645</v>
      </c>
      <c r="B49" s="14" t="s">
        <v>289</v>
      </c>
      <c r="C49" s="11">
        <v>0</v>
      </c>
      <c r="D49" s="11">
        <v>2</v>
      </c>
      <c r="E49" s="11" t="s">
        <v>284</v>
      </c>
      <c r="F49" s="22" t="s">
        <v>530</v>
      </c>
    </row>
    <row r="50" spans="1:6" x14ac:dyDescent="0.25">
      <c r="A50" s="32" t="s">
        <v>645</v>
      </c>
      <c r="B50" s="14" t="s">
        <v>289</v>
      </c>
      <c r="C50" s="11">
        <v>1</v>
      </c>
      <c r="D50" s="11">
        <v>0</v>
      </c>
      <c r="E50" s="11" t="s">
        <v>279</v>
      </c>
      <c r="F50" s="22" t="s">
        <v>530</v>
      </c>
    </row>
    <row r="51" spans="1:6" x14ac:dyDescent="0.25">
      <c r="A51" s="32" t="s">
        <v>645</v>
      </c>
      <c r="B51" s="14" t="s">
        <v>289</v>
      </c>
      <c r="C51" s="11">
        <v>1</v>
      </c>
      <c r="D51" s="11">
        <v>1</v>
      </c>
      <c r="E51" s="11" t="s">
        <v>281</v>
      </c>
      <c r="F51" s="22" t="s">
        <v>530</v>
      </c>
    </row>
    <row r="52" spans="1:6" x14ac:dyDescent="0.25">
      <c r="A52" s="32" t="s">
        <v>645</v>
      </c>
      <c r="B52" s="14" t="s">
        <v>289</v>
      </c>
      <c r="C52" s="11">
        <v>1</v>
      </c>
      <c r="D52" s="11">
        <v>2</v>
      </c>
      <c r="E52" s="11" t="s">
        <v>281</v>
      </c>
      <c r="F52" s="22" t="s">
        <v>530</v>
      </c>
    </row>
    <row r="53" spans="1:6" x14ac:dyDescent="0.25">
      <c r="A53" s="32" t="s">
        <v>645</v>
      </c>
      <c r="B53" s="14" t="s">
        <v>289</v>
      </c>
      <c r="C53" s="11">
        <v>2</v>
      </c>
      <c r="D53" s="11">
        <v>0</v>
      </c>
      <c r="E53" s="11" t="s">
        <v>280</v>
      </c>
      <c r="F53" s="22" t="s">
        <v>530</v>
      </c>
    </row>
    <row r="54" spans="1:6" x14ac:dyDescent="0.25">
      <c r="A54" s="32" t="s">
        <v>645</v>
      </c>
      <c r="B54" s="14" t="s">
        <v>289</v>
      </c>
      <c r="C54" s="11">
        <v>2</v>
      </c>
      <c r="D54" s="11">
        <v>1</v>
      </c>
      <c r="E54" s="11" t="s">
        <v>280</v>
      </c>
      <c r="F54" s="22" t="s">
        <v>530</v>
      </c>
    </row>
    <row r="55" spans="1:6" x14ac:dyDescent="0.25">
      <c r="A55" s="33" t="s">
        <v>645</v>
      </c>
      <c r="B55" s="14" t="s">
        <v>289</v>
      </c>
      <c r="C55" s="31">
        <v>2</v>
      </c>
      <c r="D55" s="31">
        <v>2</v>
      </c>
      <c r="E55" s="31" t="s">
        <v>280</v>
      </c>
      <c r="F55" s="22" t="s">
        <v>530</v>
      </c>
    </row>
  </sheetData>
  <sortState xmlns:xlrd2="http://schemas.microsoft.com/office/spreadsheetml/2017/richdata2" ref="H13:H20">
    <sortCondition ref="H13:H20"/>
  </sortState>
  <conditionalFormatting sqref="C2:D55">
    <cfRule type="cellIs" dxfId="2" priority="7" operator="equal">
      <formula>2</formula>
    </cfRule>
    <cfRule type="cellIs" dxfId="1" priority="8" operator="equal">
      <formula>1</formula>
    </cfRule>
    <cfRule type="cellIs" dxfId="0"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10"/>
  <sheetViews>
    <sheetView tabSelected="1" workbookViewId="0">
      <selection activeCell="A10" sqref="A10"/>
    </sheetView>
  </sheetViews>
  <sheetFormatPr defaultRowHeight="15" x14ac:dyDescent="0.25"/>
  <sheetData>
    <row r="1" spans="1:1" x14ac:dyDescent="0.25">
      <c r="A1" t="s">
        <v>489</v>
      </c>
    </row>
    <row r="2" spans="1:1" x14ac:dyDescent="0.25">
      <c r="A2" s="9" t="s">
        <v>436</v>
      </c>
    </row>
    <row r="4" spans="1:1" x14ac:dyDescent="0.25">
      <c r="A4" t="s">
        <v>646</v>
      </c>
    </row>
    <row r="5" spans="1:1" x14ac:dyDescent="0.25">
      <c r="A5" t="s">
        <v>651</v>
      </c>
    </row>
    <row r="6" spans="1:1" x14ac:dyDescent="0.25">
      <c r="A6" t="s">
        <v>647</v>
      </c>
    </row>
    <row r="7" spans="1:1" x14ac:dyDescent="0.25">
      <c r="A7" t="s">
        <v>648</v>
      </c>
    </row>
    <row r="8" spans="1:1" x14ac:dyDescent="0.25">
      <c r="A8" t="s">
        <v>649</v>
      </c>
    </row>
    <row r="9" spans="1:1" x14ac:dyDescent="0.25">
      <c r="A9" t="s">
        <v>650</v>
      </c>
    </row>
    <row r="10" spans="1:1" x14ac:dyDescent="0.25">
      <c r="A10" t="s">
        <v>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8</vt:i4>
      </vt:variant>
    </vt:vector>
  </HeadingPairs>
  <TitlesOfParts>
    <vt:vector size="8" baseType="lpstr">
      <vt:lpstr>Theoretical Rules</vt:lpstr>
      <vt:lpstr>Implementation Rules</vt:lpstr>
      <vt:lpstr>Tests</vt:lpstr>
      <vt:lpstr>Derived Rules</vt:lpstr>
      <vt:lpstr>OLD_Implementation Rules</vt:lpstr>
      <vt:lpstr>Aggregated Rules</vt:lpstr>
      <vt:lpstr>Actions</vt:lpstr>
      <vt:lpstr>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Pedro Paulo</cp:lastModifiedBy>
  <cp:lastPrinted>2023-04-21T15:45:22Z</cp:lastPrinted>
  <dcterms:created xsi:type="dcterms:W3CDTF">2023-03-21T17:33:50Z</dcterms:created>
  <dcterms:modified xsi:type="dcterms:W3CDTF">2023-07-17T14:20:30Z</dcterms:modified>
</cp:coreProperties>
</file>