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55" yWindow="390" windowWidth="21840" windowHeight="11385"/>
  </bookViews>
  <sheets>
    <sheet name="qmgrcfg" sheetId="11" r:id="rId1"/>
  </sheets>
  <definedNames>
    <definedName name="_xlnm._FilterDatabase" localSheetId="0" hidden="1">qmgrcfg!$A$2:$K$20</definedName>
    <definedName name="QM_NAME">#REF!</definedName>
  </definedNames>
  <calcPr calcId="145621"/>
</workbook>
</file>

<file path=xl/calcChain.xml><?xml version="1.0" encoding="utf-8"?>
<calcChain xmlns="http://schemas.openxmlformats.org/spreadsheetml/2006/main">
  <c r="F19" i="11" l="1"/>
  <c r="F16" i="11"/>
  <c r="F13" i="11"/>
  <c r="F10" i="11"/>
  <c r="F7" i="11"/>
  <c r="F9" i="11"/>
  <c r="K9" i="11"/>
  <c r="B10" i="11"/>
  <c r="J10" i="11"/>
  <c r="K10" i="11" s="1"/>
  <c r="B11" i="11"/>
  <c r="F11" i="11"/>
  <c r="J11" i="11"/>
  <c r="K11" i="11" s="1"/>
  <c r="F12" i="11"/>
  <c r="K12" i="11"/>
  <c r="B13" i="11"/>
  <c r="J13" i="11"/>
  <c r="K13" i="11" s="1"/>
  <c r="B14" i="11"/>
  <c r="F14" i="11"/>
  <c r="J14" i="11"/>
  <c r="K14" i="11" s="1"/>
  <c r="F15" i="11"/>
  <c r="K15" i="11"/>
  <c r="B16" i="11"/>
  <c r="J16" i="11"/>
  <c r="K16" i="11" s="1"/>
  <c r="B17" i="11"/>
  <c r="F17" i="11"/>
  <c r="J17" i="11"/>
  <c r="K17" i="11" s="1"/>
  <c r="F18" i="11"/>
  <c r="K18" i="11"/>
  <c r="B19" i="11"/>
  <c r="J19" i="11"/>
  <c r="K19" i="11" s="1"/>
  <c r="B20" i="11"/>
  <c r="F20" i="11"/>
  <c r="J20" i="11"/>
  <c r="K20" i="11" s="1"/>
  <c r="F6" i="11"/>
  <c r="F8" i="11"/>
  <c r="F5" i="11"/>
  <c r="F4" i="11"/>
  <c r="F3" i="11"/>
  <c r="K6" i="11"/>
  <c r="B7" i="11"/>
  <c r="J7" i="11"/>
  <c r="K7" i="11" s="1"/>
  <c r="B8" i="11"/>
  <c r="J8" i="11"/>
  <c r="K8" i="11" s="1"/>
  <c r="K3" i="11"/>
  <c r="J4" i="11"/>
  <c r="K4" i="11" s="1"/>
  <c r="J5" i="11"/>
  <c r="K5" i="11" s="1"/>
  <c r="B5" i="11"/>
  <c r="B4" i="11"/>
  <c r="H10" i="11"/>
  <c r="H11" i="11" s="1"/>
  <c r="H4" i="11" l="1"/>
  <c r="H5" i="11" s="1"/>
  <c r="H19" i="11"/>
  <c r="H20" i="11" s="1"/>
  <c r="H16" i="11"/>
  <c r="H17" i="11" s="1"/>
  <c r="H7" i="11"/>
  <c r="H8" i="11" s="1"/>
  <c r="H13" i="11"/>
  <c r="H14" i="11" s="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</calcChain>
</file>

<file path=xl/comments1.xml><?xml version="1.0" encoding="utf-8"?>
<comments xmlns="http://schemas.openxmlformats.org/spreadsheetml/2006/main">
  <authors>
    <author>Stefan Kedl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Stefan Kedl:</t>
        </r>
        <r>
          <rPr>
            <sz val="9"/>
            <color indexed="81"/>
            <rFont val="Tahoma"/>
            <family val="2"/>
          </rPr>
          <t xml:space="preserve">
L … local queue
R … remote queue
P … Put
G … Get
Q … Non Jms messages
J … jms messages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Stefan Kedl:</t>
        </r>
        <r>
          <rPr>
            <sz val="9"/>
            <color indexed="81"/>
            <rFont val="Tahoma"/>
            <family val="2"/>
          </rPr>
          <t xml:space="preserve">
Queue Manager Id from sheet qmgrconn
</t>
        </r>
      </text>
    </comment>
  </commentList>
</comments>
</file>

<file path=xl/sharedStrings.xml><?xml version="1.0" encoding="utf-8"?>
<sst xmlns="http://schemas.openxmlformats.org/spreadsheetml/2006/main" count="82" uniqueCount="32">
  <si>
    <t>TE.FROM.GM.DBT.TRATNT</t>
  </si>
  <si>
    <t>TE.FROM.GM.DBT.SCHEMA</t>
  </si>
  <si>
    <t>TE.FROM.GM.DBT.TFTINC</t>
  </si>
  <si>
    <t>TE.FROM.GM.DBT.TCARED</t>
  </si>
  <si>
    <t>TE.FROM.GM.DBT.POSREC</t>
  </si>
  <si>
    <t>LGJ</t>
  </si>
  <si>
    <t>type</t>
  </si>
  <si>
    <t>RP</t>
  </si>
  <si>
    <t>state</t>
  </si>
  <si>
    <t>remarks</t>
  </si>
  <si>
    <t>jndi-queue</t>
  </si>
  <si>
    <t>jndi-cf</t>
  </si>
  <si>
    <t>app</t>
  </si>
  <si>
    <t>rqmid</t>
  </si>
  <si>
    <t>qmid</t>
  </si>
  <si>
    <t>source/target</t>
  </si>
  <si>
    <t>queue</t>
  </si>
  <si>
    <t>maxdepth</t>
  </si>
  <si>
    <t>monitor</t>
  </si>
  <si>
    <t>options</t>
  </si>
  <si>
    <t>xml.in10</t>
  </si>
  <si>
    <t>xml.in11</t>
  </si>
  <si>
    <t>xml.in12</t>
  </si>
  <si>
    <t>xml.in13</t>
  </si>
  <si>
    <t>xml.in14</t>
  </si>
  <si>
    <t>xml.in15</t>
  </si>
  <si>
    <t>retired</t>
  </si>
  <si>
    <t>TE.FROM.GM.DBT.ANCID</t>
  </si>
  <si>
    <t>DBT (db trader)</t>
  </si>
  <si>
    <t>+</t>
  </si>
  <si>
    <t>-</t>
  </si>
  <si>
    <t>DBT (db trader)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</si>
</sst>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6600C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</cellStyleXfs>
  <cellXfs count="28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19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NumberFormat="1" applyFont="1" applyFill="1" applyBorder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right" vertical="center"/>
    </xf>
    <xf numFmtId="0" fontId="24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6"/>
    <cellStyle name="Normal 3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6600CC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21" totalsRowShown="0" headerRowDxfId="14" dataDxfId="13">
  <autoFilter ref="A1:M21"/>
  <tableColumns count="13">
    <tableColumn id="3" name="state" dataDxfId="12"/>
    <tableColumn id="5" name="queue" dataDxfId="11"/>
    <tableColumn id="6" name="type" dataDxfId="10"/>
    <tableColumn id="7" name="maxdepth" dataDxfId="9"/>
    <tableColumn id="8" name="monitor" dataDxfId="8"/>
    <tableColumn id="9" name="source/target" dataDxfId="7"/>
    <tableColumn id="10" name="qmid" dataDxfId="6"/>
    <tableColumn id="11" name="rqmid" dataDxfId="5"/>
    <tableColumn id="33" name="app" dataDxfId="4"/>
    <tableColumn id="34" name="jndi-queue" dataDxfId="3"/>
    <tableColumn id="35" name="jndi-cf" dataDxfId="2">
      <calculatedColumnFormula>"factory."&amp;Table2[[#This Row],[jndi-queue]]</calculatedColumnFormula>
    </tableColumn>
    <tableColumn id="1" name="options" dataDxfId="1"/>
    <tableColumn id="2" name="remarks" dataDxfId="0">
      <calculatedColumnFormula>M1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zoomScale="75" zoomScaleNormal="75" workbookViewId="0">
      <selection activeCell="M22" sqref="M22"/>
    </sheetView>
  </sheetViews>
  <sheetFormatPr defaultColWidth="9.7109375" defaultRowHeight="12.75" outlineLevelRow="1" x14ac:dyDescent="0.2"/>
  <cols>
    <col min="1" max="1" width="10" style="12" bestFit="1" customWidth="1"/>
    <col min="2" max="2" width="37.7109375" style="12" bestFit="1" customWidth="1"/>
    <col min="3" max="3" width="9.28515625" style="12" bestFit="1" customWidth="1"/>
    <col min="4" max="4" width="18" style="11" customWidth="1"/>
    <col min="5" max="5" width="12.5703125" style="10" bestFit="1" customWidth="1"/>
    <col min="6" max="6" width="47" style="4" bestFit="1" customWidth="1"/>
    <col min="7" max="7" width="12.7109375" style="3" bestFit="1" customWidth="1"/>
    <col min="8" max="8" width="10.42578125" style="2" bestFit="1" customWidth="1"/>
    <col min="9" max="9" width="8.7109375" bestFit="1" customWidth="1"/>
    <col min="10" max="10" width="16.28515625" bestFit="1" customWidth="1"/>
    <col min="11" max="11" width="23.140625" style="2" bestFit="1" customWidth="1"/>
    <col min="12" max="12" width="12.5703125" style="1" bestFit="1" customWidth="1"/>
    <col min="13" max="13" width="23.7109375" style="1" bestFit="1" customWidth="1"/>
    <col min="14" max="14" width="30.5703125" style="1" bestFit="1" customWidth="1"/>
    <col min="15" max="15" width="4.140625" style="1" bestFit="1" customWidth="1"/>
    <col min="16" max="16" width="10.85546875" style="1" bestFit="1" customWidth="1"/>
    <col min="17" max="17" width="9.7109375" style="1" bestFit="1" customWidth="1"/>
    <col min="18" max="18" width="35" style="1" bestFit="1" customWidth="1"/>
    <col min="19" max="19" width="2.85546875" style="1" bestFit="1" customWidth="1"/>
    <col min="20" max="20" width="9.7109375" style="1"/>
    <col min="21" max="21" width="9.140625" style="1" bestFit="1" customWidth="1"/>
    <col min="22" max="22" width="2.28515625" style="1" bestFit="1" customWidth="1"/>
    <col min="23" max="23" width="22.5703125" style="1" bestFit="1" customWidth="1"/>
    <col min="24" max="24" width="6.28515625" style="1" bestFit="1" customWidth="1"/>
    <col min="25" max="25" width="7.42578125" style="1" bestFit="1" customWidth="1"/>
    <col min="26" max="26" width="4.5703125" style="1" bestFit="1" customWidth="1"/>
    <col min="27" max="27" width="101.28515625" style="1" bestFit="1" customWidth="1"/>
    <col min="28" max="28" width="13.42578125" style="1" bestFit="1" customWidth="1"/>
    <col min="29" max="29" width="7.7109375" style="1" bestFit="1" customWidth="1"/>
    <col min="30" max="30" width="6.28515625" style="1" bestFit="1" customWidth="1"/>
    <col min="31" max="31" width="17.140625" style="1" bestFit="1" customWidth="1"/>
    <col min="32" max="32" width="4" style="1" bestFit="1" customWidth="1"/>
    <col min="33" max="33" width="2.85546875" style="1" bestFit="1" customWidth="1"/>
    <col min="34" max="34" width="4" style="1" bestFit="1" customWidth="1"/>
    <col min="35" max="35" width="8.7109375" style="1" bestFit="1" customWidth="1"/>
    <col min="36" max="36" width="42.42578125" style="1" bestFit="1" customWidth="1"/>
    <col min="37" max="37" width="27.7109375" style="1" bestFit="1" customWidth="1"/>
    <col min="38" max="38" width="20" style="1" bestFit="1" customWidth="1"/>
    <col min="39" max="39" width="16" style="1" bestFit="1" customWidth="1"/>
    <col min="40" max="40" width="65.140625" style="1" bestFit="1" customWidth="1"/>
    <col min="41" max="41" width="68.28515625" style="1" bestFit="1" customWidth="1"/>
    <col min="42" max="42" width="39.42578125" style="1" bestFit="1" customWidth="1"/>
    <col min="43" max="43" width="41.85546875" style="1" bestFit="1" customWidth="1"/>
    <col min="44" max="44" width="54.85546875" style="1" bestFit="1" customWidth="1"/>
    <col min="45" max="45" width="27.42578125" style="1" bestFit="1" customWidth="1"/>
    <col min="46" max="46" width="33.42578125" style="1" bestFit="1" customWidth="1"/>
    <col min="47" max="16384" width="9.7109375" style="1"/>
  </cols>
  <sheetData>
    <row r="1" spans="1:13" s="8" customFormat="1" ht="12.75" customHeight="1" x14ac:dyDescent="0.2">
      <c r="A1" s="7" t="s">
        <v>8</v>
      </c>
      <c r="B1" s="7" t="s">
        <v>16</v>
      </c>
      <c r="C1" s="7" t="s">
        <v>6</v>
      </c>
      <c r="D1" s="9" t="s">
        <v>17</v>
      </c>
      <c r="E1" s="7" t="s">
        <v>18</v>
      </c>
      <c r="F1" s="7" t="s">
        <v>15</v>
      </c>
      <c r="G1" s="9" t="s">
        <v>14</v>
      </c>
      <c r="H1" s="7" t="s">
        <v>13</v>
      </c>
      <c r="I1" s="7" t="s">
        <v>12</v>
      </c>
      <c r="J1" s="5" t="s">
        <v>10</v>
      </c>
      <c r="K1" s="7" t="s">
        <v>11</v>
      </c>
      <c r="L1" s="5" t="s">
        <v>19</v>
      </c>
      <c r="M1" s="5" t="s">
        <v>9</v>
      </c>
    </row>
    <row r="2" spans="1:13" x14ac:dyDescent="0.2">
      <c r="A2" s="13" t="s">
        <v>30</v>
      </c>
      <c r="B2" s="7"/>
      <c r="C2" s="7"/>
      <c r="D2" s="6"/>
      <c r="E2" s="6"/>
      <c r="F2" s="7"/>
      <c r="G2" s="7"/>
      <c r="H2" s="14"/>
      <c r="I2" s="7"/>
      <c r="J2" s="7"/>
      <c r="K2" s="14"/>
      <c r="L2" s="14"/>
      <c r="M2" s="27" t="s">
        <v>28</v>
      </c>
    </row>
    <row r="3" spans="1:13" outlineLevel="1" x14ac:dyDescent="0.2">
      <c r="A3" s="17" t="s">
        <v>29</v>
      </c>
      <c r="B3" s="17" t="s">
        <v>0</v>
      </c>
      <c r="C3" s="17" t="s">
        <v>5</v>
      </c>
      <c r="D3" s="18">
        <v>1000</v>
      </c>
      <c r="E3" s="19">
        <v>10</v>
      </c>
      <c r="F3" s="20" t="str">
        <f>"DBT.TO.TRIB."&amp;SUBSTITUTE(Table2[[#This Row],[queue]],"TE.FROM.GM.DBT.",,1)&amp;".GMF"</f>
        <v>DBT.TO.TRIB.TRATNT.GMF</v>
      </c>
      <c r="G3" s="20" t="e">
        <f>#REF!</f>
        <v>#REF!</v>
      </c>
      <c r="H3" s="21"/>
      <c r="I3" s="20" t="e">
        <f>#REF!</f>
        <v>#REF!</v>
      </c>
      <c r="J3" s="20" t="s">
        <v>20</v>
      </c>
      <c r="K3" s="21" t="str">
        <f>"factory."&amp;Table2[[#This Row],[jndi-queue]]</f>
        <v>factory.xml.in10</v>
      </c>
      <c r="L3" s="21"/>
      <c r="M3" s="20" t="s">
        <v>26</v>
      </c>
    </row>
    <row r="4" spans="1:13" outlineLevel="1" x14ac:dyDescent="0.2">
      <c r="A4" s="17" t="s">
        <v>29</v>
      </c>
      <c r="B4" s="17" t="str">
        <f>SUBSTITUTE(B3,"FROM","TO",1)&amp;".RESULT"</f>
        <v>TE.TO.GM.DBT.TRATNT.RESULT</v>
      </c>
      <c r="C4" s="17" t="s">
        <v>7</v>
      </c>
      <c r="D4" s="18"/>
      <c r="E4" s="19"/>
      <c r="F4" s="20" t="str">
        <f>"DBT.ET503.EQYM."&amp;SUBSTITUTE(B3,"TE.FROM.GM.DBT.",,1)&amp;".GMF.DBK.E7D"</f>
        <v>DBT.ET503.EQYM.TRATNT.GMF.DBK.E7D</v>
      </c>
      <c r="G4" s="20" t="e">
        <f>G3</f>
        <v>#REF!</v>
      </c>
      <c r="H4" s="21" t="e">
        <f>#REF!</f>
        <v>#REF!</v>
      </c>
      <c r="I4" s="20" t="e">
        <f>I3</f>
        <v>#REF!</v>
      </c>
      <c r="J4" s="20" t="str">
        <f>MID(J3,1,FIND(".",J3,1)-1)&amp;".result"&amp;MID(J3,FIND("in",J3,1)+2,LEN(J3)-FIND("in",J3,1))</f>
        <v>xml.result10</v>
      </c>
      <c r="K4" s="21" t="str">
        <f>"factory."&amp;Table2[[#This Row],[jndi-queue]]</f>
        <v>factory.xml.result10</v>
      </c>
      <c r="L4" s="21"/>
      <c r="M4" s="20" t="s">
        <v>26</v>
      </c>
    </row>
    <row r="5" spans="1:13" outlineLevel="1" x14ac:dyDescent="0.2">
      <c r="A5" s="17" t="s">
        <v>29</v>
      </c>
      <c r="B5" s="17" t="str">
        <f>SUBSTITUTE(B3,"FROM","TO",1)&amp;".STATE"</f>
        <v>TE.TO.GM.DBT.TRATNT.STATE</v>
      </c>
      <c r="C5" s="17" t="s">
        <v>7</v>
      </c>
      <c r="D5" s="18"/>
      <c r="E5" s="19"/>
      <c r="F5" s="20" t="str">
        <f>"DBT.ET503.EQYL."&amp;SUBSTITUTE(B3,"TE.FROM.GM.DBT.",,1)&amp;".GMF.E7D"</f>
        <v>DBT.ET503.EQYL.TRATNT.GMF.E7D</v>
      </c>
      <c r="G5" s="20" t="e">
        <f>G4</f>
        <v>#REF!</v>
      </c>
      <c r="H5" s="21" t="e">
        <f>H4</f>
        <v>#REF!</v>
      </c>
      <c r="I5" s="20" t="e">
        <f>I4</f>
        <v>#REF!</v>
      </c>
      <c r="J5" s="20" t="str">
        <f>MID(J3,1,FIND(".",J3,1)-1)&amp;".status"&amp;MID(J3,FIND("in",J3,1)+2,LEN(J3)-FIND("in",J3,1))</f>
        <v>xml.status10</v>
      </c>
      <c r="K5" s="21" t="str">
        <f>"factory."&amp;Table2[[#This Row],[jndi-queue]]</f>
        <v>factory.xml.status10</v>
      </c>
      <c r="L5" s="21"/>
      <c r="M5" s="20" t="s">
        <v>26</v>
      </c>
    </row>
    <row r="6" spans="1:13" outlineLevel="1" x14ac:dyDescent="0.2">
      <c r="A6" s="22" t="s">
        <v>29</v>
      </c>
      <c r="B6" s="22" t="s">
        <v>1</v>
      </c>
      <c r="C6" s="22" t="s">
        <v>5</v>
      </c>
      <c r="D6" s="23">
        <v>1000</v>
      </c>
      <c r="E6" s="24">
        <v>10</v>
      </c>
      <c r="F6" s="25" t="str">
        <f>"DBT.TO.TRIB."&amp;SUBSTITUTE(Table2[[#This Row],[queue]],"TE.FROM.GM.DBT.",,1)&amp;".GMF"</f>
        <v>DBT.TO.TRIB.SCHEMA.GMF</v>
      </c>
      <c r="G6" s="25" t="e">
        <f>G5</f>
        <v>#REF!</v>
      </c>
      <c r="H6" s="26"/>
      <c r="I6" s="25" t="e">
        <f>I5</f>
        <v>#REF!</v>
      </c>
      <c r="J6" s="25" t="s">
        <v>21</v>
      </c>
      <c r="K6" s="26" t="str">
        <f>"factory."&amp;Table2[[#This Row],[jndi-queue]]</f>
        <v>factory.xml.in11</v>
      </c>
      <c r="L6" s="26"/>
      <c r="M6" s="25" t="s">
        <v>26</v>
      </c>
    </row>
    <row r="7" spans="1:13" outlineLevel="1" x14ac:dyDescent="0.2">
      <c r="A7" s="22" t="s">
        <v>29</v>
      </c>
      <c r="B7" s="22" t="str">
        <f>SUBSTITUTE(B6,"FROM","TO",1)&amp;".RESULT"</f>
        <v>TE.TO.GM.DBT.SCHEMA.RESULT</v>
      </c>
      <c r="C7" s="22" t="s">
        <v>7</v>
      </c>
      <c r="D7" s="23"/>
      <c r="E7" s="24"/>
      <c r="F7" s="25" t="str">
        <f>"DBT.ET503.EQYM."&amp;SUBSTITUTE(B6,"TE.FROM.GM.DBT.",,1)&amp;".GMF.E7D"</f>
        <v>DBT.ET503.EQYM.SCHEMA.GMF.E7D</v>
      </c>
      <c r="G7" s="25" t="e">
        <f>G6</f>
        <v>#REF!</v>
      </c>
      <c r="H7" s="26" t="e">
        <f>#REF!</f>
        <v>#REF!</v>
      </c>
      <c r="I7" s="25" t="e">
        <f>I6</f>
        <v>#REF!</v>
      </c>
      <c r="J7" s="25" t="str">
        <f>MID(J6,1,FIND(".",J6,1)-1)&amp;".result"&amp;MID(J6,FIND("in",J6,1)+2,LEN(J6)-FIND("in",J6,1))</f>
        <v>xml.result11</v>
      </c>
      <c r="K7" s="26" t="str">
        <f>"factory."&amp;Table2[[#This Row],[jndi-queue]]</f>
        <v>factory.xml.result11</v>
      </c>
      <c r="L7" s="26"/>
      <c r="M7" s="25" t="s">
        <v>26</v>
      </c>
    </row>
    <row r="8" spans="1:13" outlineLevel="1" x14ac:dyDescent="0.2">
      <c r="A8" s="22" t="s">
        <v>29</v>
      </c>
      <c r="B8" s="22" t="str">
        <f>SUBSTITUTE(B6,"FROM","TO",1)&amp;".STATE"</f>
        <v>TE.TO.GM.DBT.SCHEMA.STATE</v>
      </c>
      <c r="C8" s="22" t="s">
        <v>7</v>
      </c>
      <c r="D8" s="23"/>
      <c r="E8" s="24"/>
      <c r="F8" s="25" t="str">
        <f>"DBT.ET503.EQYL."&amp;SUBSTITUTE(B6,"TE.FROM.GM.DBT.",,1)&amp;".GMF.E7D"</f>
        <v>DBT.ET503.EQYL.SCHEMA.GMF.E7D</v>
      </c>
      <c r="G8" s="25" t="e">
        <f>G7</f>
        <v>#REF!</v>
      </c>
      <c r="H8" s="26" t="e">
        <f>H7</f>
        <v>#REF!</v>
      </c>
      <c r="I8" s="25" t="e">
        <f>I7</f>
        <v>#REF!</v>
      </c>
      <c r="J8" s="25" t="str">
        <f>MID(J6,1,FIND(".",J6,1)-1)&amp;".status"&amp;MID(J6,FIND("in",J6,1)+2,LEN(J6)-FIND("in",J6,1))</f>
        <v>xml.status11</v>
      </c>
      <c r="K8" s="26" t="str">
        <f>"factory."&amp;Table2[[#This Row],[jndi-queue]]</f>
        <v>factory.xml.status11</v>
      </c>
      <c r="L8" s="26"/>
      <c r="M8" s="25" t="s">
        <v>26</v>
      </c>
    </row>
    <row r="9" spans="1:13" outlineLevel="1" x14ac:dyDescent="0.2">
      <c r="A9" s="17" t="s">
        <v>29</v>
      </c>
      <c r="B9" s="17" t="s">
        <v>2</v>
      </c>
      <c r="C9" s="17" t="s">
        <v>5</v>
      </c>
      <c r="D9" s="18">
        <v>1000</v>
      </c>
      <c r="E9" s="19">
        <v>10</v>
      </c>
      <c r="F9" s="20" t="str">
        <f>"DBT.TO.TRIB."&amp;SUBSTITUTE(Table2[[#This Row],[queue]],"TE.FROM.GM.DBT.",,1)&amp;".GMF"</f>
        <v>DBT.TO.TRIB.TFTINC.GMF</v>
      </c>
      <c r="G9" s="20" t="e">
        <f t="shared" ref="G9:G20" si="0">G8</f>
        <v>#REF!</v>
      </c>
      <c r="H9" s="21"/>
      <c r="I9" s="20" t="e">
        <f t="shared" ref="I9:I20" si="1">I8</f>
        <v>#REF!</v>
      </c>
      <c r="J9" s="20" t="s">
        <v>22</v>
      </c>
      <c r="K9" s="21" t="str">
        <f>"factory."&amp;Table2[[#This Row],[jndi-queue]]</f>
        <v>factory.xml.in12</v>
      </c>
      <c r="L9" s="21"/>
      <c r="M9" s="20" t="s">
        <v>26</v>
      </c>
    </row>
    <row r="10" spans="1:13" outlineLevel="1" x14ac:dyDescent="0.2">
      <c r="A10" s="17" t="s">
        <v>29</v>
      </c>
      <c r="B10" s="17" t="str">
        <f t="shared" ref="B10" si="2">SUBSTITUTE(B9,"FROM","TO",1)&amp;".RESULT"</f>
        <v>TE.TO.GM.DBT.TFTINC.RESULT</v>
      </c>
      <c r="C10" s="17" t="s">
        <v>7</v>
      </c>
      <c r="D10" s="18"/>
      <c r="E10" s="19"/>
      <c r="F10" s="20" t="str">
        <f>"DBT.ET503.EQYM."&amp;SUBSTITUTE(B9,"TE.FROM.GM.DBT.",,1)&amp;".GMF.E7D"</f>
        <v>DBT.ET503.EQYM.TFTINC.GMF.E7D</v>
      </c>
      <c r="G10" s="20" t="e">
        <f t="shared" si="0"/>
        <v>#REF!</v>
      </c>
      <c r="H10" s="21" t="e">
        <f>#REF!</f>
        <v>#REF!</v>
      </c>
      <c r="I10" s="20" t="e">
        <f t="shared" si="1"/>
        <v>#REF!</v>
      </c>
      <c r="J10" s="20" t="str">
        <f t="shared" ref="J10" si="3">MID(J9,1,FIND(".",J9,1)-1)&amp;".result"&amp;MID(J9,FIND("in",J9,1)+2,LEN(J9)-FIND("in",J9,1))</f>
        <v>xml.result12</v>
      </c>
      <c r="K10" s="21" t="str">
        <f>"factory."&amp;Table2[[#This Row],[jndi-queue]]</f>
        <v>factory.xml.result12</v>
      </c>
      <c r="L10" s="21"/>
      <c r="M10" s="20" t="s">
        <v>26</v>
      </c>
    </row>
    <row r="11" spans="1:13" outlineLevel="1" x14ac:dyDescent="0.2">
      <c r="A11" s="17" t="s">
        <v>29</v>
      </c>
      <c r="B11" s="17" t="str">
        <f t="shared" ref="B11" si="4">SUBSTITUTE(B9,"FROM","TO",1)&amp;".STATE"</f>
        <v>TE.TO.GM.DBT.TFTINC.STATE</v>
      </c>
      <c r="C11" s="17" t="s">
        <v>7</v>
      </c>
      <c r="D11" s="18"/>
      <c r="E11" s="19"/>
      <c r="F11" s="20" t="str">
        <f>"DBT.ET503.EQYL."&amp;SUBSTITUTE(B9,"TE.FROM.GM.DBT.",,1)&amp;".GMF.E7D"</f>
        <v>DBT.ET503.EQYL.TFTINC.GMF.E7D</v>
      </c>
      <c r="G11" s="20" t="e">
        <f t="shared" si="0"/>
        <v>#REF!</v>
      </c>
      <c r="H11" s="21" t="e">
        <f t="shared" ref="H11" si="5">H10</f>
        <v>#REF!</v>
      </c>
      <c r="I11" s="20" t="e">
        <f t="shared" si="1"/>
        <v>#REF!</v>
      </c>
      <c r="J11" s="20" t="str">
        <f t="shared" ref="J11" si="6">MID(J9,1,FIND(".",J9,1)-1)&amp;".status"&amp;MID(J9,FIND("in",J9,1)+2,LEN(J9)-FIND("in",J9,1))</f>
        <v>xml.status12</v>
      </c>
      <c r="K11" s="21" t="str">
        <f>"factory."&amp;Table2[[#This Row],[jndi-queue]]</f>
        <v>factory.xml.status12</v>
      </c>
      <c r="L11" s="21"/>
      <c r="M11" s="20" t="s">
        <v>26</v>
      </c>
    </row>
    <row r="12" spans="1:13" outlineLevel="1" x14ac:dyDescent="0.2">
      <c r="A12" s="22" t="s">
        <v>29</v>
      </c>
      <c r="B12" s="22" t="s">
        <v>3</v>
      </c>
      <c r="C12" s="22" t="s">
        <v>5</v>
      </c>
      <c r="D12" s="23">
        <v>1000</v>
      </c>
      <c r="E12" s="24">
        <v>10</v>
      </c>
      <c r="F12" s="25" t="str">
        <f>"DBT.TO.TRIB."&amp;SUBSTITUTE(Table2[[#This Row],[queue]],"TE.FROM.GM.DBT.",,1)&amp;".GMF"</f>
        <v>DBT.TO.TRIB.TCARED.GMF</v>
      </c>
      <c r="G12" s="25" t="e">
        <f t="shared" si="0"/>
        <v>#REF!</v>
      </c>
      <c r="H12" s="26"/>
      <c r="I12" s="25" t="e">
        <f t="shared" si="1"/>
        <v>#REF!</v>
      </c>
      <c r="J12" s="25" t="s">
        <v>23</v>
      </c>
      <c r="K12" s="26" t="str">
        <f>"factory."&amp;Table2[[#This Row],[jndi-queue]]</f>
        <v>factory.xml.in13</v>
      </c>
      <c r="L12" s="26"/>
      <c r="M12" s="25" t="s">
        <v>26</v>
      </c>
    </row>
    <row r="13" spans="1:13" outlineLevel="1" x14ac:dyDescent="0.2">
      <c r="A13" s="22" t="s">
        <v>29</v>
      </c>
      <c r="B13" s="22" t="str">
        <f t="shared" ref="B13" si="7">SUBSTITUTE(B12,"FROM","TO",1)&amp;".RESULT"</f>
        <v>TE.TO.GM.DBT.TCARED.RESULT</v>
      </c>
      <c r="C13" s="22" t="s">
        <v>7</v>
      </c>
      <c r="D13" s="23"/>
      <c r="E13" s="24"/>
      <c r="F13" s="25" t="str">
        <f>"DBT.ET503.EQYM."&amp;SUBSTITUTE(B12,"TE.FROM.GM.DBT.",,1)&amp;".GMF.E7D"</f>
        <v>DBT.ET503.EQYM.TCARED.GMF.E7D</v>
      </c>
      <c r="G13" s="25" t="e">
        <f t="shared" si="0"/>
        <v>#REF!</v>
      </c>
      <c r="H13" s="26" t="e">
        <f>#REF!</f>
        <v>#REF!</v>
      </c>
      <c r="I13" s="25" t="e">
        <f t="shared" si="1"/>
        <v>#REF!</v>
      </c>
      <c r="J13" s="25" t="str">
        <f t="shared" ref="J13" si="8">MID(J12,1,FIND(".",J12,1)-1)&amp;".result"&amp;MID(J12,FIND("in",J12,1)+2,LEN(J12)-FIND("in",J12,1))</f>
        <v>xml.result13</v>
      </c>
      <c r="K13" s="26" t="str">
        <f>"factory."&amp;Table2[[#This Row],[jndi-queue]]</f>
        <v>factory.xml.result13</v>
      </c>
      <c r="L13" s="26"/>
      <c r="M13" s="25" t="s">
        <v>26</v>
      </c>
    </row>
    <row r="14" spans="1:13" outlineLevel="1" x14ac:dyDescent="0.2">
      <c r="A14" s="22" t="s">
        <v>29</v>
      </c>
      <c r="B14" s="22" t="str">
        <f t="shared" ref="B14" si="9">SUBSTITUTE(B12,"FROM","TO",1)&amp;".STATE"</f>
        <v>TE.TO.GM.DBT.TCARED.STATE</v>
      </c>
      <c r="C14" s="22" t="s">
        <v>7</v>
      </c>
      <c r="D14" s="23"/>
      <c r="E14" s="24"/>
      <c r="F14" s="25" t="str">
        <f>"DBT.ET503.EQYL."&amp;SUBSTITUTE(B12,"TE.FROM.GM.DBT.",,1)&amp;".GMF.E7D"</f>
        <v>DBT.ET503.EQYL.TCARED.GMF.E7D</v>
      </c>
      <c r="G14" s="25" t="e">
        <f t="shared" si="0"/>
        <v>#REF!</v>
      </c>
      <c r="H14" s="26" t="e">
        <f t="shared" ref="H14" si="10">H13</f>
        <v>#REF!</v>
      </c>
      <c r="I14" s="25" t="e">
        <f t="shared" si="1"/>
        <v>#REF!</v>
      </c>
      <c r="J14" s="25" t="str">
        <f t="shared" ref="J14" si="11">MID(J12,1,FIND(".",J12,1)-1)&amp;".status"&amp;MID(J12,FIND("in",J12,1)+2,LEN(J12)-FIND("in",J12,1))</f>
        <v>xml.status13</v>
      </c>
      <c r="K14" s="26" t="str">
        <f>"factory."&amp;Table2[[#This Row],[jndi-queue]]</f>
        <v>factory.xml.status13</v>
      </c>
      <c r="L14" s="26"/>
      <c r="M14" s="25" t="s">
        <v>26</v>
      </c>
    </row>
    <row r="15" spans="1:13" outlineLevel="1" x14ac:dyDescent="0.2">
      <c r="A15" s="17" t="s">
        <v>29</v>
      </c>
      <c r="B15" s="17" t="s">
        <v>27</v>
      </c>
      <c r="C15" s="17" t="s">
        <v>5</v>
      </c>
      <c r="D15" s="18">
        <v>1000</v>
      </c>
      <c r="E15" s="19">
        <v>10</v>
      </c>
      <c r="F15" s="20" t="str">
        <f>"DBT.TO.TRIB."&amp;SUBSTITUTE(Table2[[#This Row],[queue]],"TE.FROM.GM.DBT.",,1)&amp;".GMF"</f>
        <v>DBT.TO.TRIB.ANCID.GMF</v>
      </c>
      <c r="G15" s="20" t="e">
        <f t="shared" si="0"/>
        <v>#REF!</v>
      </c>
      <c r="H15" s="21"/>
      <c r="I15" s="20" t="e">
        <f t="shared" si="1"/>
        <v>#REF!</v>
      </c>
      <c r="J15" s="20" t="s">
        <v>24</v>
      </c>
      <c r="K15" s="21" t="str">
        <f>"factory."&amp;Table2[[#This Row],[jndi-queue]]</f>
        <v>factory.xml.in14</v>
      </c>
      <c r="L15" s="21"/>
      <c r="M15" s="20" t="s">
        <v>26</v>
      </c>
    </row>
    <row r="16" spans="1:13" outlineLevel="1" x14ac:dyDescent="0.2">
      <c r="A16" s="17" t="s">
        <v>29</v>
      </c>
      <c r="B16" s="17" t="str">
        <f t="shared" ref="B16" si="12">SUBSTITUTE(B15,"FROM","TO",1)&amp;".RESULT"</f>
        <v>TE.TO.GM.DBT.ANCID.RESULT</v>
      </c>
      <c r="C16" s="17" t="s">
        <v>7</v>
      </c>
      <c r="D16" s="18"/>
      <c r="E16" s="19"/>
      <c r="F16" s="20" t="str">
        <f>"DBT.ET503.EQYM."&amp;SUBSTITUTE(B15,"TE.FROM.GM.DBT.",,1)&amp;".GMF.E7D"</f>
        <v>DBT.ET503.EQYM.ANCID.GMF.E7D</v>
      </c>
      <c r="G16" s="20" t="e">
        <f t="shared" si="0"/>
        <v>#REF!</v>
      </c>
      <c r="H16" s="21" t="e">
        <f>#REF!</f>
        <v>#REF!</v>
      </c>
      <c r="I16" s="20" t="e">
        <f t="shared" si="1"/>
        <v>#REF!</v>
      </c>
      <c r="J16" s="20" t="str">
        <f t="shared" ref="J16" si="13">MID(J15,1,FIND(".",J15,1)-1)&amp;".result"&amp;MID(J15,FIND("in",J15,1)+2,LEN(J15)-FIND("in",J15,1))</f>
        <v>xml.result14</v>
      </c>
      <c r="K16" s="21" t="str">
        <f>"factory."&amp;Table2[[#This Row],[jndi-queue]]</f>
        <v>factory.xml.result14</v>
      </c>
      <c r="L16" s="21"/>
      <c r="M16" s="20" t="s">
        <v>26</v>
      </c>
    </row>
    <row r="17" spans="1:13" outlineLevel="1" x14ac:dyDescent="0.2">
      <c r="A17" s="17" t="s">
        <v>29</v>
      </c>
      <c r="B17" s="17" t="str">
        <f t="shared" ref="B17" si="14">SUBSTITUTE(B15,"FROM","TO",1)&amp;".STATE"</f>
        <v>TE.TO.GM.DBT.ANCID.STATE</v>
      </c>
      <c r="C17" s="17" t="s">
        <v>7</v>
      </c>
      <c r="D17" s="18"/>
      <c r="E17" s="19"/>
      <c r="F17" s="20" t="str">
        <f>"DBT.ET503.EQYL."&amp;SUBSTITUTE(B15,"TE.FROM.GM.DBT.",,1)&amp;".GMF.E7D"</f>
        <v>DBT.ET503.EQYL.ANCID.GMF.E7D</v>
      </c>
      <c r="G17" s="20" t="e">
        <f t="shared" si="0"/>
        <v>#REF!</v>
      </c>
      <c r="H17" s="21" t="e">
        <f t="shared" ref="H17" si="15">H16</f>
        <v>#REF!</v>
      </c>
      <c r="I17" s="20" t="e">
        <f t="shared" si="1"/>
        <v>#REF!</v>
      </c>
      <c r="J17" s="20" t="str">
        <f t="shared" ref="J17" si="16">MID(J15,1,FIND(".",J15,1)-1)&amp;".status"&amp;MID(J15,FIND("in",J15,1)+2,LEN(J15)-FIND("in",J15,1))</f>
        <v>xml.status14</v>
      </c>
      <c r="K17" s="21" t="str">
        <f>"factory."&amp;Table2[[#This Row],[jndi-queue]]</f>
        <v>factory.xml.status14</v>
      </c>
      <c r="L17" s="21"/>
      <c r="M17" s="20" t="s">
        <v>26</v>
      </c>
    </row>
    <row r="18" spans="1:13" outlineLevel="1" x14ac:dyDescent="0.2">
      <c r="A18" s="22" t="s">
        <v>29</v>
      </c>
      <c r="B18" s="22" t="s">
        <v>4</v>
      </c>
      <c r="C18" s="22" t="s">
        <v>5</v>
      </c>
      <c r="D18" s="23">
        <v>1000</v>
      </c>
      <c r="E18" s="24">
        <v>10</v>
      </c>
      <c r="F18" s="25" t="str">
        <f>"DBT.TO.TRIB."&amp;SUBSTITUTE(Table2[[#This Row],[queue]],"TE.FROM.GM.DBT.",,1)&amp;".GMF"</f>
        <v>DBT.TO.TRIB.POSREC.GMF</v>
      </c>
      <c r="G18" s="25" t="e">
        <f t="shared" si="0"/>
        <v>#REF!</v>
      </c>
      <c r="H18" s="26"/>
      <c r="I18" s="25" t="e">
        <f t="shared" si="1"/>
        <v>#REF!</v>
      </c>
      <c r="J18" s="25" t="s">
        <v>25</v>
      </c>
      <c r="K18" s="26" t="str">
        <f>"factory."&amp;Table2[[#This Row],[jndi-queue]]</f>
        <v>factory.xml.in15</v>
      </c>
      <c r="L18" s="26"/>
      <c r="M18" s="25" t="s">
        <v>26</v>
      </c>
    </row>
    <row r="19" spans="1:13" outlineLevel="1" x14ac:dyDescent="0.2">
      <c r="A19" s="22" t="s">
        <v>29</v>
      </c>
      <c r="B19" s="22" t="str">
        <f t="shared" ref="B19" si="17">SUBSTITUTE(B18,"FROM","TO",1)&amp;".RESULT"</f>
        <v>TE.TO.GM.DBT.POSREC.RESULT</v>
      </c>
      <c r="C19" s="22" t="s">
        <v>7</v>
      </c>
      <c r="D19" s="23"/>
      <c r="E19" s="24"/>
      <c r="F19" s="25" t="str">
        <f>"DBT.ET503.EQYM."&amp;SUBSTITUTE(B18,"TE.FROM.GM.DBT.",,1)&amp;".GMF.E7D"</f>
        <v>DBT.ET503.EQYM.POSREC.GMF.E7D</v>
      </c>
      <c r="G19" s="25" t="e">
        <f t="shared" si="0"/>
        <v>#REF!</v>
      </c>
      <c r="H19" s="26" t="e">
        <f>#REF!</f>
        <v>#REF!</v>
      </c>
      <c r="I19" s="25" t="e">
        <f t="shared" si="1"/>
        <v>#REF!</v>
      </c>
      <c r="J19" s="25" t="str">
        <f t="shared" ref="J19" si="18">MID(J18,1,FIND(".",J18,1)-1)&amp;".result"&amp;MID(J18,FIND("in",J18,1)+2,LEN(J18)-FIND("in",J18,1))</f>
        <v>xml.result15</v>
      </c>
      <c r="K19" s="26" t="str">
        <f>"factory."&amp;Table2[[#This Row],[jndi-queue]]</f>
        <v>factory.xml.result15</v>
      </c>
      <c r="L19" s="26"/>
      <c r="M19" s="25" t="s">
        <v>26</v>
      </c>
    </row>
    <row r="20" spans="1:13" outlineLevel="1" x14ac:dyDescent="0.2">
      <c r="A20" s="22" t="s">
        <v>29</v>
      </c>
      <c r="B20" s="22" t="str">
        <f t="shared" ref="B20" si="19">SUBSTITUTE(B18,"FROM","TO",1)&amp;".STATE"</f>
        <v>TE.TO.GM.DBT.POSREC.STATE</v>
      </c>
      <c r="C20" s="22" t="s">
        <v>7</v>
      </c>
      <c r="D20" s="23"/>
      <c r="E20" s="24"/>
      <c r="F20" s="25" t="str">
        <f>"DBT.ET503.EQYL."&amp;SUBSTITUTE(B18,"TE.FROM.GM.DBT.",,1)&amp;".GMF.E7D"</f>
        <v>DBT.ET503.EQYL.POSREC.GMF.E7D</v>
      </c>
      <c r="G20" s="25" t="e">
        <f t="shared" si="0"/>
        <v>#REF!</v>
      </c>
      <c r="H20" s="26" t="e">
        <f t="shared" ref="H20" si="20">H19</f>
        <v>#REF!</v>
      </c>
      <c r="I20" s="25" t="e">
        <f t="shared" si="1"/>
        <v>#REF!</v>
      </c>
      <c r="J20" s="25" t="str">
        <f t="shared" ref="J20" si="21">MID(J18,1,FIND(".",J18,1)-1)&amp;".status"&amp;MID(J18,FIND("in",J18,1)+2,LEN(J18)-FIND("in",J18,1))</f>
        <v>xml.status15</v>
      </c>
      <c r="K20" s="26" t="str">
        <f>"factory."&amp;Table2[[#This Row],[jndi-queue]]</f>
        <v>factory.xml.status15</v>
      </c>
      <c r="L20" s="26"/>
      <c r="M20" s="25" t="s">
        <v>26</v>
      </c>
    </row>
    <row r="21" spans="1:13" x14ac:dyDescent="0.2">
      <c r="A21" s="15"/>
      <c r="B21" s="15"/>
      <c r="C21" s="15"/>
      <c r="D21" s="16"/>
      <c r="E21" s="6"/>
      <c r="F21" s="7"/>
      <c r="G21" s="7"/>
      <c r="H21" s="14"/>
      <c r="I21" s="7"/>
      <c r="J21" s="7"/>
      <c r="K21" s="14"/>
      <c r="L21" s="14"/>
      <c r="M21" s="27" t="s">
        <v>31</v>
      </c>
    </row>
  </sheetData>
  <pageMargins left="0.7" right="0.7" top="0.75" bottom="0.75" header="0.3" footer="0.3"/>
  <pageSetup paperSize="9" orientation="portrait" r:id="rId1"/>
  <headerFooter>
    <oddFooter>&amp;CFor internal use only</oddFooter>
    <evenFooter>&amp;CFor internal use only</evenFooter>
    <firstFooter>&amp;CFor internal use only</first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qmgrcfg</vt:lpstr>
    </vt:vector>
  </TitlesOfParts>
  <Company>Deutsche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o4y130</dc:creator>
  <cp:keywords>For internal use only</cp:keywords>
  <cp:lastModifiedBy>Stefan Kedl</cp:lastModifiedBy>
  <cp:lastPrinted>2015-03-27T09:39:19Z</cp:lastPrinted>
  <dcterms:created xsi:type="dcterms:W3CDTF">2008-04-29T15:55:38Z</dcterms:created>
  <dcterms:modified xsi:type="dcterms:W3CDTF">2015-03-31T05:13:12Z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cadcf12b-4207-46a7-85d5-9acd4db33803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