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rvindersingh\Desktop\"/>
    </mc:Choice>
  </mc:AlternateContent>
  <xr:revisionPtr revIDLastSave="0" documentId="13_ncr:1_{2B32E750-9646-4804-937F-DC3E9A810C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Sheet2" sheetId="5" r:id="rId2"/>
    <sheet name="Striver SDE" sheetId="4" r:id="rId3"/>
    <sheet name="Sheet1" sheetId="2" r:id="rId4"/>
    <sheet name="Articles interest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1" l="1"/>
  <c r="A568" i="1"/>
  <c r="A565" i="1"/>
  <c r="A564" i="1"/>
  <c r="A563" i="1"/>
  <c r="A560" i="1"/>
  <c r="A549" i="1"/>
  <c r="A534" i="1"/>
  <c r="A526" i="1"/>
  <c r="A524" i="1"/>
  <c r="A523" i="1"/>
  <c r="A517" i="1"/>
  <c r="A513" i="1"/>
  <c r="A510" i="1"/>
  <c r="A509" i="1"/>
  <c r="A508" i="1"/>
  <c r="A506" i="1"/>
  <c r="A505" i="1"/>
  <c r="A488" i="1"/>
  <c r="A383" i="1"/>
  <c r="A382" i="1"/>
  <c r="A381" i="1"/>
  <c r="A378" i="1"/>
  <c r="A375" i="1"/>
  <c r="A373" i="1"/>
  <c r="A372" i="1"/>
  <c r="A371" i="1"/>
  <c r="A370" i="1"/>
  <c r="A369" i="1"/>
  <c r="A368" i="1"/>
  <c r="A367" i="1"/>
  <c r="A364" i="1"/>
  <c r="A363" i="1"/>
  <c r="A362" i="1"/>
  <c r="A361" i="1"/>
  <c r="A360" i="1"/>
  <c r="A359" i="1"/>
  <c r="A357" i="1"/>
  <c r="A354" i="1"/>
  <c r="A353" i="1"/>
  <c r="A352" i="1"/>
  <c r="A351" i="1"/>
  <c r="A350" i="1"/>
  <c r="A348" i="1"/>
  <c r="A347" i="1"/>
  <c r="A345" i="1"/>
  <c r="A344" i="1"/>
  <c r="A343" i="1"/>
  <c r="A340" i="1"/>
  <c r="A339" i="1"/>
  <c r="A337" i="1"/>
  <c r="A334" i="1"/>
  <c r="A333" i="1"/>
  <c r="A332" i="1"/>
  <c r="A331" i="1"/>
  <c r="A329" i="1"/>
  <c r="A328" i="1"/>
  <c r="A308" i="1"/>
  <c r="A303" i="1"/>
  <c r="A300" i="1"/>
  <c r="A296" i="1"/>
  <c r="A284" i="1"/>
  <c r="A283" i="1"/>
  <c r="A282" i="1"/>
  <c r="A281" i="1"/>
  <c r="A277" i="1"/>
  <c r="A274" i="1"/>
  <c r="A269" i="1"/>
  <c r="A265" i="1"/>
  <c r="A264" i="1"/>
  <c r="A262" i="1"/>
  <c r="A260" i="1"/>
  <c r="A258" i="1"/>
  <c r="A257" i="1"/>
  <c r="A256" i="1"/>
  <c r="A243" i="1"/>
  <c r="A237" i="1"/>
  <c r="A235" i="1"/>
  <c r="A234" i="1"/>
  <c r="A232" i="1"/>
  <c r="A231" i="1"/>
  <c r="A230" i="1"/>
  <c r="A228" i="1"/>
  <c r="A227" i="1"/>
  <c r="A224" i="1"/>
  <c r="A223" i="1"/>
  <c r="A221" i="1"/>
  <c r="A220" i="1"/>
  <c r="A217" i="1"/>
  <c r="A212" i="1"/>
  <c r="A211" i="1"/>
  <c r="A209" i="1"/>
  <c r="A208" i="1"/>
  <c r="A207" i="1"/>
  <c r="A241" i="1"/>
  <c r="A196" i="1"/>
  <c r="A195" i="1"/>
  <c r="A194" i="1"/>
  <c r="A193" i="1"/>
  <c r="A188" i="1"/>
  <c r="A187" i="1"/>
  <c r="A185" i="1"/>
  <c r="A184" i="1"/>
  <c r="A183" i="1"/>
  <c r="A181" i="1"/>
  <c r="A180" i="1"/>
  <c r="A176" i="1"/>
  <c r="A175" i="1"/>
  <c r="A174" i="1"/>
  <c r="A173" i="1"/>
  <c r="A171" i="1"/>
  <c r="A170" i="1"/>
  <c r="A169" i="1"/>
  <c r="A168" i="1"/>
  <c r="A167" i="1"/>
  <c r="A166" i="1"/>
  <c r="A164" i="1"/>
  <c r="A163" i="1"/>
  <c r="A162" i="1"/>
  <c r="A161" i="1"/>
  <c r="A160" i="1"/>
  <c r="A159" i="1"/>
  <c r="A158" i="1"/>
  <c r="A157" i="1"/>
  <c r="A143" i="1"/>
  <c r="A139" i="1"/>
  <c r="A138" i="1"/>
  <c r="A137" i="1"/>
  <c r="A135" i="1"/>
  <c r="A132" i="1"/>
  <c r="A131" i="1"/>
  <c r="A130" i="1"/>
  <c r="A126" i="1"/>
  <c r="A125" i="1"/>
  <c r="A122" i="1"/>
  <c r="A120" i="1"/>
  <c r="A119" i="1"/>
  <c r="A118" i="1"/>
  <c r="A117" i="1"/>
  <c r="A89" i="1"/>
  <c r="A83" i="1"/>
  <c r="A79" i="1"/>
  <c r="A74" i="1"/>
  <c r="A73" i="1"/>
  <c r="A71" i="1"/>
  <c r="A70" i="1"/>
  <c r="A67" i="1"/>
  <c r="A66" i="1"/>
  <c r="A65" i="1"/>
  <c r="A64" i="1"/>
  <c r="A62" i="1"/>
  <c r="A61" i="1"/>
  <c r="A60" i="1"/>
  <c r="A59" i="1"/>
  <c r="A55" i="1"/>
  <c r="A53" i="1"/>
  <c r="A52" i="1"/>
  <c r="A49" i="1"/>
  <c r="A43" i="1"/>
  <c r="A40" i="1"/>
  <c r="A38" i="1"/>
  <c r="A37" i="1"/>
  <c r="A34" i="1"/>
  <c r="A33" i="1"/>
  <c r="A31" i="1"/>
  <c r="A29" i="1"/>
  <c r="A27" i="1"/>
  <c r="A24" i="1"/>
  <c r="A23" i="1"/>
</calcChain>
</file>

<file path=xl/sharedStrings.xml><?xml version="1.0" encoding="utf-8"?>
<sst xmlns="http://schemas.openxmlformats.org/spreadsheetml/2006/main" count="804" uniqueCount="739">
  <si>
    <t>TOPIC COVERED:</t>
  </si>
  <si>
    <t>Array &amp; String</t>
  </si>
  <si>
    <t>YOUTUBE LINK:</t>
  </si>
  <si>
    <t>Matrix</t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</si>
  <si>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</si>
  <si>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</si>
  <si>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</si>
  <si>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</si>
  <si>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</si>
  <si>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</si>
  <si>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</si>
  <si>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</si>
  <si>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</si>
  <si>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</si>
  <si>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</si>
  <si>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</si>
  <si>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</si>
  <si>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</si>
  <si>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</si>
  <si>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</si>
  <si>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</si>
  <si>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</si>
  <si>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</si>
  <si>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</si>
  <si>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</si>
  <si>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</si>
  <si>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</si>
  <si>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</si>
  <si>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</si>
  <si>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</si>
  <si>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</si>
  <si>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</si>
  <si>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</si>
  <si>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</si>
  <si>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</si>
  <si>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</si>
  <si>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</si>
  <si>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</si>
  <si>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</si>
  <si>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</si>
  <si>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</si>
  <si>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</si>
  <si>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</si>
  <si>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</si>
  <si>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</si>
  <si>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</si>
  <si>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</si>
  <si>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</si>
  <si>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</si>
  <si>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</si>
  <si>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</si>
  <si>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</si>
  <si>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</si>
  <si>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</si>
  <si>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</si>
  <si>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</si>
  <si>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</si>
  <si>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</si>
  <si>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</si>
  <si>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</si>
  <si>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</si>
  <si>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</si>
  <si>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</si>
  <si>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</si>
  <si>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</si>
  <si>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</si>
  <si>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</si>
  <si>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</si>
  <si>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</si>
  <si>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</si>
  <si>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</si>
  <si>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</si>
  <si>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</si>
  <si>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</si>
  <si>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</si>
  <si>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</si>
  <si>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</si>
  <si>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</si>
  <si>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</si>
  <si>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</si>
  <si>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</si>
  <si>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</si>
  <si>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</si>
  <si>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</si>
  <si>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</si>
  <si>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</si>
  <si>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</si>
  <si>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</si>
  <si>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</si>
  <si>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</si>
  <si>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</si>
  <si>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</si>
  <si>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</si>
  <si>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</si>
  <si>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</si>
  <si>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</si>
  <si>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</si>
  <si>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</si>
  <si>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</si>
  <si>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</si>
  <si>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</si>
  <si>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</si>
  <si>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</si>
  <si>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</si>
  <si>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</si>
  <si>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</si>
  <si>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</si>
  <si>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</si>
  <si>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</si>
  <si>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</si>
  <si>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</si>
  <si>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</si>
  <si>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</si>
  <si>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</si>
  <si>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</si>
  <si>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</si>
  <si>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</si>
  <si>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</si>
  <si>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</si>
  <si>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</si>
  <si>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</si>
  <si>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</si>
  <si>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</si>
  <si>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</si>
  <si>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</si>
  <si>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</si>
  <si>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</si>
  <si>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</si>
  <si>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</si>
  <si>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</si>
  <si>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</si>
  <si>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</si>
  <si>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</si>
  <si>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</si>
  <si>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</si>
  <si>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</si>
  <si>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</si>
  <si>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</si>
  <si>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</si>
  <si>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</si>
  <si>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</si>
  <si>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</si>
  <si>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</si>
  <si>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</si>
  <si>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</si>
  <si>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</si>
  <si>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</si>
  <si>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</si>
  <si>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</si>
  <si>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</si>
  <si>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</si>
  <si>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</si>
  <si>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</si>
  <si>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</si>
  <si>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</si>
  <si>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</si>
  <si>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</si>
  <si>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</si>
  <si>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</si>
  <si>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</si>
  <si>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</si>
  <si>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</si>
  <si>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</si>
  <si>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</si>
  <si>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</si>
  <si>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</si>
  <si>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</si>
  <si>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</si>
  <si>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</si>
  <si>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</si>
  <si>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</si>
  <si>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</si>
  <si>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</si>
  <si>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</si>
  <si>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</si>
  <si>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</si>
  <si>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</si>
  <si>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</si>
  <si>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</si>
  <si>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</si>
  <si>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</si>
  <si>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</si>
  <si>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</si>
  <si>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</si>
  <si>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</si>
  <si>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</si>
  <si>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</si>
  <si>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</si>
  <si>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</si>
  <si>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</si>
  <si>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</si>
  <si>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</si>
  <si>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</si>
  <si>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</si>
  <si>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</si>
  <si>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</si>
  <si>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</si>
  <si>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</si>
  <si>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</si>
  <si>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</si>
  <si>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</si>
  <si>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</si>
  <si>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</si>
  <si>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</si>
  <si>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</si>
  <si>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</si>
  <si>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</si>
  <si>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</si>
  <si>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</si>
  <si>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</si>
  <si>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</si>
  <si>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</si>
  <si>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</si>
  <si>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</si>
  <si>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</si>
  <si>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</si>
  <si>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</si>
  <si>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</si>
  <si>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</si>
  <si>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</si>
  <si>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</si>
  <si>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</si>
  <si>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</si>
  <si>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</si>
  <si>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</si>
  <si>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</si>
  <si>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</si>
  <si>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</si>
  <si>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</si>
  <si>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</si>
  <si>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</si>
  <si>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</si>
  <si>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</si>
  <si>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</si>
  <si>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</si>
  <si>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</si>
  <si>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</si>
  <si>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</si>
  <si>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</si>
  <si>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</si>
  <si>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</si>
  <si>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</si>
  <si>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</si>
  <si>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</si>
  <si>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</si>
  <si>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</si>
  <si>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</si>
  <si>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</si>
  <si>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</si>
  <si>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</si>
  <si>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</si>
  <si>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</si>
  <si>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</si>
  <si>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</si>
  <si>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</si>
  <si>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</si>
  <si>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</si>
  <si>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</si>
  <si>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</si>
  <si>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</si>
  <si>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</si>
  <si>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</si>
  <si>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</si>
  <si>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</si>
  <si>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</si>
  <si>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</si>
  <si>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</si>
  <si>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</si>
  <si>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</si>
  <si>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</si>
  <si>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</si>
  <si>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</si>
  <si>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</si>
  <si>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</si>
  <si>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</si>
  <si>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</si>
  <si>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</si>
  <si>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</si>
  <si>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</si>
  <si>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</si>
  <si>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</si>
  <si>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</si>
  <si>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</si>
  <si>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</si>
  <si>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</si>
  <si>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</si>
  <si>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</si>
  <si>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</si>
  <si>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</si>
  <si>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</si>
  <si>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</si>
  <si>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</si>
  <si>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</si>
  <si>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</si>
  <si>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</si>
  <si>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</si>
  <si>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</si>
  <si>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</si>
  <si>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</si>
  <si>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</si>
  <si>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</si>
  <si>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</si>
  <si>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</si>
  <si>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</si>
  <si>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</si>
  <si>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</si>
  <si>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</si>
  <si>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</si>
  <si>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</si>
  <si>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</si>
  <si>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</si>
  <si>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</si>
  <si>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</si>
  <si>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</si>
  <si>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</si>
  <si>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</si>
  <si>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</si>
  <si>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</si>
  <si>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</si>
  <si>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</si>
  <si>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</si>
  <si>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</si>
  <si>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</si>
  <si>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</si>
  <si>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</si>
  <si>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</si>
  <si>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</si>
  <si>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</si>
  <si>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</si>
  <si>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</si>
  <si>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</si>
  <si>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</si>
  <si>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</si>
  <si>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</si>
  <si>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</si>
  <si>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</si>
  <si>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</si>
  <si>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</si>
  <si>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</si>
  <si>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</si>
  <si>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</si>
  <si>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</si>
  <si>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</si>
  <si>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</si>
  <si>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</si>
  <si>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</si>
  <si>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</si>
  <si>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</si>
  <si>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</si>
  <si>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</si>
  <si>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</si>
  <si>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</si>
  <si>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</si>
  <si>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</si>
  <si>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</si>
  <si>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</si>
  <si>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</si>
  <si>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</si>
  <si>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</si>
  <si>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</si>
  <si>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</si>
  <si>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</si>
  <si>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</si>
  <si>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</si>
  <si>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</si>
  <si>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</si>
  <si>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</si>
  <si>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</si>
  <si>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</si>
  <si>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</si>
  <si>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</si>
  <si>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</si>
  <si>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</si>
  <si>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</si>
  <si>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</si>
  <si>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</si>
  <si>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</si>
  <si>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</si>
  <si>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</si>
  <si>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</si>
  <si>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</si>
  <si>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</si>
  <si>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</si>
  <si>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</si>
  <si>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</si>
  <si>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</si>
  <si>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</si>
  <si>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</si>
  <si>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</si>
  <si>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</si>
  <si>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</si>
  <si>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</si>
  <si>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</si>
  <si>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</si>
  <si>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</si>
  <si>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</si>
  <si>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</si>
  <si>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</si>
  <si>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</si>
  <si>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</si>
  <si>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</si>
  <si>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</si>
  <si>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</si>
  <si>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</si>
  <si>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</si>
  <si>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</si>
  <si>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</si>
  <si>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</si>
  <si>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</si>
  <si>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</si>
  <si>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</si>
  <si>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</si>
  <si>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</si>
  <si>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</si>
  <si>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</si>
  <si>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</si>
  <si>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</si>
  <si>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</si>
  <si>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</si>
  <si>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</si>
  <si>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</si>
  <si>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</si>
  <si>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</si>
  <si>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</si>
  <si>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</si>
  <si>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</si>
  <si>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</si>
  <si>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</si>
  <si>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</si>
  <si>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</si>
  <si>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</si>
  <si>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</si>
  <si>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</si>
  <si>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</si>
  <si>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</si>
  <si>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</si>
  <si>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</si>
  <si>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</si>
  <si>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</si>
  <si>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</si>
  <si>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</si>
  <si>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</si>
  <si>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</si>
  <si>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</si>
  <si>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</si>
  <si>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</si>
  <si>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</si>
  <si>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</si>
  <si>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</si>
  <si>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</si>
  <si>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</si>
  <si>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</si>
  <si>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</si>
  <si>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</si>
  <si>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</si>
  <si>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</si>
  <si>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</si>
  <si>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</si>
  <si>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</si>
  <si>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</si>
  <si>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</si>
  <si>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</si>
  <si>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</si>
  <si>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</si>
  <si>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</si>
  <si>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</si>
  <si>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</si>
  <si>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</si>
  <si>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</si>
  <si>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</si>
  <si>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</si>
  <si>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</si>
  <si>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</si>
  <si>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</si>
  <si>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</si>
  <si>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</si>
  <si>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</si>
  <si>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</si>
  <si>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</si>
  <si>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</si>
  <si>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</si>
  <si>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</si>
  <si>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</si>
  <si>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</si>
  <si>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</si>
  <si>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</si>
  <si>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</si>
  <si>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</si>
  <si>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</si>
  <si>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</si>
  <si>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</si>
  <si>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</si>
  <si>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</si>
  <si>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</si>
  <si>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</si>
  <si>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</si>
  <si>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</si>
  <si>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</si>
  <si>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</si>
  <si>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</si>
  <si>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</si>
  <si>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</si>
  <si>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</si>
  <si>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</si>
  <si>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</si>
  <si>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</si>
  <si>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</si>
  <si>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</si>
  <si>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</si>
  <si>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</si>
  <si>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</si>
  <si>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</si>
  <si>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</si>
  <si>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</si>
  <si>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</si>
  <si>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</si>
  <si>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</si>
  <si>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</si>
  <si>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</si>
  <si>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</si>
  <si>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</si>
  <si>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</si>
  <si>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</si>
  <si>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</si>
  <si>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</si>
  <si>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</si>
  <si>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</si>
  <si>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</si>
  <si>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</si>
  <si>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</si>
  <si>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</si>
  <si>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</si>
  <si>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</si>
  <si>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</si>
  <si>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</si>
  <si>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</si>
  <si>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</si>
  <si>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</si>
  <si>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</si>
  <si>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</si>
  <si>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</si>
  <si>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</si>
  <si>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</si>
  <si>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</si>
  <si>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</si>
  <si>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</si>
  <si>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</si>
  <si>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</si>
  <si>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</si>
  <si>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</si>
  <si>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</si>
  <si>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</si>
  <si>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</si>
  <si>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</si>
  <si>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</si>
  <si>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</si>
  <si>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</si>
  <si>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</si>
  <si>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</si>
  <si>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</si>
  <si>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</si>
  <si>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</si>
  <si>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</si>
  <si>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</si>
  <si>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</si>
  <si>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</si>
  <si>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</si>
  <si>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</si>
  <si>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</si>
  <si>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</si>
  <si>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</si>
  <si>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</si>
  <si>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</si>
  <si>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</si>
  <si>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</si>
  <si>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</si>
  <si>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</si>
  <si>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</si>
  <si>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</si>
  <si>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</si>
  <si>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</si>
  <si>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</si>
  <si>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</si>
  <si>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</si>
  <si>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</si>
  <si>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</si>
  <si>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</si>
  <si>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</si>
  <si>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</si>
  <si>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</si>
  <si>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</si>
  <si>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</si>
  <si>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</si>
  <si>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</si>
  <si>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</si>
  <si>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</si>
  <si>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</si>
  <si>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</si>
  <si>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</si>
  <si>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</si>
  <si>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</si>
  <si>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</si>
  <si>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</si>
  <si>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</si>
  <si>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</si>
  <si>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</si>
  <si>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</si>
  <si>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</si>
  <si>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</si>
  <si>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</si>
  <si>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</si>
  <si>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</si>
  <si>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</si>
  <si>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</si>
  <si>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</si>
  <si>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</si>
  <si>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</si>
  <si>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</si>
  <si>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</si>
  <si>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</si>
  <si>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t>Count total set bits in all numbers from 1 to n</t>
  </si>
  <si>
    <t>Hamming Distance(Imp.)</t>
  </si>
  <si>
    <t>Find position of the only set bit</t>
  </si>
  <si>
    <t>Power Set</t>
  </si>
  <si>
    <t>Divide two integers without using multiplication, division and mod operator</t>
  </si>
  <si>
    <r>
      <t xml:space="preserve">DSA INTERVIEW  </t>
    </r>
    <r>
      <rPr>
        <b/>
        <sz val="24"/>
        <color rgb="FF00FF00"/>
        <rFont val="Segoe UI"/>
        <family val="2"/>
      </rPr>
      <t>READY🎊</t>
    </r>
  </si>
  <si>
    <r>
      <t>C</t>
    </r>
    <r>
      <rPr>
        <sz val="11"/>
        <color rgb="FF0B4CB4"/>
        <rFont val="Segoe UI"/>
        <family val="2"/>
      </rPr>
      <t>heck whether one string is a rotation of another</t>
    </r>
  </si>
  <si>
    <r>
      <t>Rabin Kar</t>
    </r>
    <r>
      <rPr>
        <sz val="11"/>
        <color rgb="FF000000"/>
        <rFont val="Segoe UI"/>
        <family val="2"/>
      </rPr>
      <t>p</t>
    </r>
  </si>
  <si>
    <t>n &amp; (n - 1) drops the lowest set bit</t>
  </si>
  <si>
    <t>rightmost set bit = res &amp; ~(res-1)   and            msb_set = x - (x &amp; (x-1))</t>
  </si>
  <si>
    <t>Link</t>
  </si>
  <si>
    <t>TODO</t>
  </si>
  <si>
    <t>Reverse Level Order traversal</t>
  </si>
  <si>
    <t>Reverse level (dee gfg editorial)</t>
  </si>
  <si>
    <t>Diameter of a tree</t>
  </si>
  <si>
    <t>Mirror of a tree</t>
  </si>
  <si>
    <t>See max and min height on gfg/leetcode</t>
  </si>
  <si>
    <t>Height of a tree</t>
  </si>
  <si>
    <t>Zig-Zag traversal of a binary tree</t>
  </si>
  <si>
    <t>Greater sum BST : shifted below</t>
  </si>
  <si>
    <t>https://codeforces.com/contest/1516/problem/D</t>
  </si>
  <si>
    <t>Binary Lifting</t>
  </si>
  <si>
    <t>smallest-common-region/</t>
  </si>
  <si>
    <t>lca-iii</t>
  </si>
  <si>
    <t>Intersection of Two Linked Lists</t>
  </si>
  <si>
    <t>Lowest-Common-Ancestor-of-a-Binary-Tree-IV/</t>
  </si>
  <si>
    <t>https://leetcode.ca/all/problems.html</t>
  </si>
  <si>
    <t>Hashmap+ sliding window</t>
  </si>
  <si>
    <t>https://leetcode.com/problems/minimum-window-substring/</t>
  </si>
  <si>
    <t>https://leetcode.com/problems/number-of-islands-ii/</t>
  </si>
  <si>
    <t>STRIver hard yt</t>
  </si>
  <si>
    <t>see imp in code for edge case</t>
  </si>
  <si>
    <t>Must See</t>
  </si>
  <si>
    <t>Todo</t>
  </si>
  <si>
    <t>Alt soln approaches are lit !!!</t>
  </si>
  <si>
    <t>Majority Element General</t>
  </si>
  <si>
    <t>maximum-product-subarray</t>
  </si>
  <si>
    <r>
      <t xml:space="preserve">COMPILED </t>
    </r>
    <r>
      <rPr>
        <b/>
        <sz val="11"/>
        <color rgb="FF000000"/>
        <rFont val="Segoe UI"/>
        <family val="2"/>
      </rPr>
      <t>DAY</t>
    </r>
    <r>
      <rPr>
        <b/>
        <sz val="11"/>
        <color rgb="FFFFFFFF"/>
        <rFont val="Segoe UI"/>
        <family val="2"/>
      </rPr>
      <t>-WISE DSA SHEET</t>
    </r>
  </si>
  <si>
    <r>
      <t xml:space="preserve">❤️ From </t>
    </r>
    <r>
      <rPr>
        <b/>
        <sz val="11"/>
        <color rgb="FFFF9900"/>
        <rFont val="Segoe UI"/>
        <family val="2"/>
      </rPr>
      <t>Siddharth Singh</t>
    </r>
    <r>
      <rPr>
        <b/>
        <sz val="11"/>
        <color rgb="FFFFFFFF"/>
        <rFont val="Segoe UI"/>
        <family val="2"/>
      </rPr>
      <t xml:space="preserve"> </t>
    </r>
  </si>
  <si>
    <r>
      <rPr>
        <sz val="11"/>
        <color rgb="FF1155CC"/>
        <rFont val="Segoe UI"/>
        <family val="2"/>
      </rPr>
      <t>https://youtu.be/A69Hwva4qKk</t>
    </r>
    <r>
      <rPr>
        <sz val="11"/>
        <color rgb="FF0000FF"/>
        <rFont val="Segoe UI"/>
        <family val="2"/>
      </rPr>
      <t xml:space="preserve"> </t>
    </r>
  </si>
  <si>
    <t>O(n) time, const space</t>
  </si>
  <si>
    <t>https://www.codechef.com/viewsolution/51356150</t>
  </si>
  <si>
    <t>Consise solution</t>
  </si>
  <si>
    <t>Shortest Distance from All Buildings</t>
  </si>
  <si>
    <t>https://www.lintcode.com/problem/516/</t>
  </si>
  <si>
    <t>DP</t>
  </si>
  <si>
    <t>maximum-sum-circular-subarray/</t>
  </si>
  <si>
    <t>https://leetcode.com/problems/friends-of-appropriate-ages/</t>
  </si>
  <si>
    <t>https://leetcode.com/problems/shortest-path-to-get-food/</t>
  </si>
  <si>
    <t>https://leetcode.com/problems/lonely-pixel-ii/</t>
  </si>
  <si>
    <t>..</t>
  </si>
  <si>
    <t>LC Suggestion</t>
  </si>
  <si>
    <t>spiral-matrix-ii</t>
  </si>
  <si>
    <t>spiral-matrix-iii/</t>
  </si>
  <si>
    <t>see editorial</t>
  </si>
  <si>
    <t>Maximum size Rectangle</t>
  </si>
  <si>
    <t>rotate-image/</t>
  </si>
  <si>
    <t>gold-mine-problem GFG</t>
  </si>
  <si>
    <t>subset-sum-problem</t>
  </si>
  <si>
    <t>Target-sum LC</t>
  </si>
  <si>
    <t>expression-add-operators/</t>
  </si>
  <si>
    <t>&lt;= backtracking</t>
  </si>
  <si>
    <t>see soln also</t>
  </si>
  <si>
    <t>LC : path-with-maximum-gold/</t>
  </si>
  <si>
    <t>coin-change/</t>
  </si>
  <si>
    <t>coin-change-2</t>
  </si>
  <si>
    <t>permutation/ combination</t>
  </si>
  <si>
    <t>lonely-pixel-ii/</t>
  </si>
  <si>
    <t>find-kth-largest-xor-coordinate-value/</t>
  </si>
  <si>
    <t>restore-the-array-from-adjacent-pairs/</t>
  </si>
  <si>
    <t>consecutive-1s-not-allowed</t>
  </si>
  <si>
    <t>https://leetcode.com/discuss/interview-question/1111646/Google-or-Onsite-or-Software-Engineer/880989</t>
  </si>
  <si>
    <t>decode-ways</t>
  </si>
  <si>
    <t>decode-ways-ii/</t>
  </si>
  <si>
    <t>number-of-ways-to-separate-numbers/</t>
  </si>
  <si>
    <t>counting-subsequences-of-pattern-a+b+c+</t>
  </si>
  <si>
    <t>house-robber-1</t>
  </si>
  <si>
    <t>house-robber-ii/</t>
  </si>
  <si>
    <t>house-robber-iii/</t>
  </si>
  <si>
    <t>https://leetcode.com/problems/paint-house/</t>
  </si>
  <si>
    <t>https://leetcode.com/problems/paint-fence/</t>
  </si>
  <si>
    <t>https://leetcode.com/problems/non-negative-integers-without-consecutive-ones/</t>
  </si>
  <si>
    <t>https://leetcode.com/problems/coin-path/</t>
  </si>
  <si>
    <t>https://leetcode.com/problems/delete-and-earn/</t>
  </si>
  <si>
    <t>https://leetcode.com/problems/tiling-a-rectangle-with-the-fewest-squares/discuss/414804/A-Review%3A-Why-This-Problem-Is-a-Tip-of-the-Iceberg</t>
  </si>
  <si>
    <t>Ways-to-tile-a-floor</t>
  </si>
  <si>
    <t>friends-pairing-problem</t>
  </si>
  <si>
    <t>count-number-of-ways-to-partition-a-set-into-k-subsets/</t>
  </si>
  <si>
    <t>bell-numbers-number-of-ways-to-partition-a-set/</t>
  </si>
  <si>
    <t>partition-set-k-subsets-equal-sum/</t>
  </si>
  <si>
    <t>https://leetcode.com/problems/partition-to-k-equal-sum-subsets/</t>
  </si>
  <si>
    <t>best-time-to-buy-and-sell-stock/</t>
  </si>
  <si>
    <t>https://leetcode.com/problems/sum-of-beauty-in-the-array/</t>
  </si>
  <si>
    <t>best-time-to-buy-and-sell-stock-ii/</t>
  </si>
  <si>
    <t>best-time-to-buy-and-sell-stock-iv/</t>
  </si>
  <si>
    <t>best-time-to-buy-and-sell-stock-with-cooldown</t>
  </si>
  <si>
    <t>best-time-to-buy-and-sell-stock-with-transaction-fee</t>
  </si>
  <si>
    <t>https://leetcode.com/problems/number-of-ways-to-wear-different-hats-to-each-other/</t>
  </si>
  <si>
    <t>best-time-to-buy-and-sell-stock-iii/</t>
  </si>
  <si>
    <t>Matrix-diagonal-traverse</t>
  </si>
  <si>
    <t>Arrays</t>
  </si>
  <si>
    <t>Sort an array of 0's 1's &amp; 2's</t>
  </si>
  <si>
    <t>next permutation</t>
  </si>
  <si>
    <t>https://www.geeksforgeeks.org/next-higher-palindromic-number-using-set-digits/</t>
  </si>
  <si>
    <t>similar</t>
  </si>
  <si>
    <r>
      <t xml:space="preserve">COMPILED </t>
    </r>
    <r>
      <rPr>
        <b/>
        <sz val="11"/>
        <color theme="2"/>
        <rFont val="Segoe UI"/>
        <family val="2"/>
      </rPr>
      <t>DAY</t>
    </r>
    <r>
      <rPr>
        <b/>
        <sz val="11"/>
        <color rgb="FFFFFFFF"/>
        <rFont val="Segoe UI"/>
        <family val="2"/>
      </rPr>
      <t>-WISE DSA SHEET</t>
    </r>
  </si>
  <si>
    <t>Set-matrix-zeroes</t>
  </si>
  <si>
    <t>Doubt</t>
  </si>
  <si>
    <t>Easy</t>
  </si>
  <si>
    <t>Medium</t>
  </si>
  <si>
    <t>Hard</t>
  </si>
  <si>
    <t>Pascals-triangle</t>
  </si>
  <si>
    <t>Question Link</t>
  </si>
  <si>
    <t>Comments/</t>
  </si>
  <si>
    <t>Related Questions</t>
  </si>
  <si>
    <t>Video Link</t>
  </si>
  <si>
    <t>Next-permutation</t>
  </si>
  <si>
    <t>Maximum-subarray</t>
  </si>
  <si>
    <t>Sort-colors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</si>
</sst>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5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</font>
    <font>
      <sz val="11"/>
      <color rgb="FF9C0006"/>
      <name val="Arial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Segoe UI"/>
      <family val="2"/>
    </font>
    <font>
      <sz val="10"/>
      <name val="Segoe UI"/>
      <family val="2"/>
    </font>
    <font>
      <sz val="11"/>
      <color theme="1"/>
      <name val="Segoe UI"/>
      <family val="2"/>
    </font>
    <font>
      <sz val="11"/>
      <color rgb="FF0563C1"/>
      <name val="Segoe UI"/>
      <family val="2"/>
    </font>
    <font>
      <b/>
      <i/>
      <sz val="11"/>
      <color theme="1"/>
      <name val="Segoe UI"/>
      <family val="2"/>
    </font>
    <font>
      <sz val="11"/>
      <color rgb="FF0B4CB4"/>
      <name val="Segoe UI"/>
      <family val="2"/>
    </font>
    <font>
      <sz val="11"/>
      <color rgb="FF1155CC"/>
      <name val="Segoe UI"/>
      <family val="2"/>
    </font>
    <font>
      <sz val="11"/>
      <color theme="10"/>
      <name val="Segoe UI"/>
      <family val="2"/>
    </font>
    <font>
      <b/>
      <sz val="11"/>
      <color rgb="FF000000"/>
      <name val="Segoe UI"/>
      <family val="2"/>
    </font>
    <font>
      <b/>
      <sz val="24"/>
      <color rgb="FFFFFFFF"/>
      <name val="Segoe UI"/>
      <family val="2"/>
    </font>
    <font>
      <b/>
      <sz val="24"/>
      <color rgb="FF00FF00"/>
      <name val="Segoe UI"/>
      <family val="2"/>
    </font>
    <font>
      <b/>
      <sz val="36"/>
      <color rgb="FFFFFFFF"/>
      <name val="Segoe UI"/>
      <family val="2"/>
    </font>
    <font>
      <b/>
      <sz val="15"/>
      <color rgb="FF000000"/>
      <name val="Segoe UI"/>
      <family val="2"/>
    </font>
    <font>
      <sz val="10"/>
      <color rgb="FF0000FF"/>
      <name val="Segoe UI"/>
      <family val="2"/>
    </font>
    <font>
      <b/>
      <sz val="11"/>
      <color rgb="FF0000FF"/>
      <name val="Segoe UI"/>
      <family val="2"/>
    </font>
    <font>
      <sz val="12"/>
      <color rgb="FF0B4CB4"/>
      <name val="Segoe UI"/>
      <family val="2"/>
    </font>
    <font>
      <sz val="11"/>
      <color rgb="FF0000FF"/>
      <name val="Segoe UI"/>
      <family val="2"/>
    </font>
    <font>
      <b/>
      <sz val="14"/>
      <color rgb="FF0000FF"/>
      <name val="Segoe UI"/>
      <family val="2"/>
    </font>
    <font>
      <i/>
      <sz val="11"/>
      <color rgb="FF1155CC"/>
      <name val="Segoe UI"/>
      <family val="2"/>
    </font>
    <font>
      <b/>
      <sz val="14"/>
      <color rgb="FF000000"/>
      <name val="Segoe UI"/>
      <family val="2"/>
    </font>
    <font>
      <b/>
      <sz val="11"/>
      <color rgb="FF1155CC"/>
      <name val="Segoe UI"/>
      <family val="2"/>
    </font>
    <font>
      <sz val="16"/>
      <color rgb="FF0563C1"/>
      <name val="Segoe UI"/>
      <family val="2"/>
    </font>
    <font>
      <sz val="10"/>
      <color rgb="FF1155CC"/>
      <name val="Segoe UI"/>
      <family val="2"/>
    </font>
    <font>
      <b/>
      <sz val="12"/>
      <color rgb="FFFFFFFF"/>
      <name val="Segoe UI"/>
      <family val="2"/>
    </font>
    <font>
      <sz val="12"/>
      <color theme="1"/>
      <name val="Segoe UI"/>
      <family val="2"/>
    </font>
    <font>
      <sz val="14"/>
      <color theme="10"/>
      <name val="Segoe UI"/>
      <family val="2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006100"/>
      <name val="Segoe UI"/>
      <family val="2"/>
    </font>
    <font>
      <sz val="11"/>
      <color rgb="FF9C5700"/>
      <name val="Segoe UI"/>
      <family val="2"/>
    </font>
    <font>
      <b/>
      <sz val="11"/>
      <color rgb="FFFFFFFF"/>
      <name val="Segoe UI"/>
      <family val="2"/>
    </font>
    <font>
      <b/>
      <sz val="11"/>
      <color rgb="FFFF9900"/>
      <name val="Segoe UI"/>
      <family val="2"/>
    </font>
    <font>
      <b/>
      <sz val="11"/>
      <color rgb="FFFF0000"/>
      <name val="Segoe UI"/>
      <family val="2"/>
    </font>
    <font>
      <sz val="11"/>
      <name val="Segoe UI"/>
      <family val="2"/>
    </font>
    <font>
      <u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2"/>
      <name val="Segoe UI"/>
      <family val="2"/>
    </font>
    <font>
      <b/>
      <sz val="10"/>
      <color rgb="FF000000"/>
      <name val="Arial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7" fillId="14" borderId="3" applyNumberFormat="0" applyAlignment="0" applyProtection="0"/>
    <xf numFmtId="0" fontId="2" fillId="15" borderId="0" applyNumberFormat="0" applyBorder="0" applyAlignment="0" applyProtection="0"/>
    <xf numFmtId="0" fontId="48" fillId="16" borderId="0" applyNumberFormat="0" applyBorder="0" applyAlignment="0" applyProtection="0"/>
  </cellStyleXfs>
  <cellXfs count="127">
    <xf numFmtId="0" fontId="0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7" fillId="3" borderId="0" xfId="0" applyFont="1" applyFill="1" applyAlignment="1"/>
    <xf numFmtId="0" fontId="7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7" fillId="0" borderId="0" xfId="0" applyFont="1" applyAlignment="1"/>
    <xf numFmtId="0" fontId="11" fillId="0" borderId="0" xfId="0" applyFont="1" applyAlignment="1"/>
    <xf numFmtId="0" fontId="11" fillId="7" borderId="0" xfId="0" applyFont="1" applyFill="1" applyAlignment="1"/>
    <xf numFmtId="0" fontId="12" fillId="7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7" fillId="7" borderId="0" xfId="0" applyFont="1" applyFill="1" applyAlignment="1"/>
    <xf numFmtId="0" fontId="15" fillId="0" borderId="0" xfId="0" applyFont="1" applyAlignment="1">
      <alignment horizontal="right"/>
    </xf>
    <xf numFmtId="164" fontId="9" fillId="2" borderId="0" xfId="0" applyNumberFormat="1" applyFont="1" applyFill="1" applyAlignment="1"/>
    <xf numFmtId="0" fontId="16" fillId="7" borderId="0" xfId="0" applyFont="1" applyFill="1" applyAlignment="1"/>
    <xf numFmtId="165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7" fillId="7" borderId="0" xfId="0" applyFont="1" applyFill="1" applyAlignment="1"/>
    <xf numFmtId="0" fontId="14" fillId="7" borderId="0" xfId="0" applyFont="1" applyFill="1" applyAlignment="1"/>
    <xf numFmtId="0" fontId="18" fillId="0" borderId="0" xfId="1" applyFont="1"/>
    <xf numFmtId="0" fontId="19" fillId="7" borderId="0" xfId="0" applyFont="1" applyFill="1" applyAlignment="1">
      <alignment horizontal="right"/>
    </xf>
    <xf numFmtId="0" fontId="20" fillId="3" borderId="0" xfId="0" applyFont="1" applyFill="1" applyAlignment="1"/>
    <xf numFmtId="0" fontId="7" fillId="7" borderId="0" xfId="0" applyFont="1" applyFill="1"/>
    <xf numFmtId="0" fontId="22" fillId="7" borderId="0" xfId="0" applyFont="1" applyFill="1" applyAlignment="1"/>
    <xf numFmtId="0" fontId="23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7" fillId="0" borderId="0" xfId="0" applyFont="1" applyAlignment="1"/>
    <xf numFmtId="164" fontId="14" fillId="0" borderId="0" xfId="0" applyNumberFormat="1" applyFont="1" applyAlignment="1"/>
    <xf numFmtId="164" fontId="14" fillId="7" borderId="0" xfId="0" applyNumberFormat="1" applyFont="1" applyFill="1" applyAlignment="1"/>
    <xf numFmtId="0" fontId="25" fillId="0" borderId="0" xfId="0" applyFont="1" applyAlignment="1">
      <alignment horizontal="right"/>
    </xf>
    <xf numFmtId="164" fontId="17" fillId="0" borderId="0" xfId="0" applyNumberFormat="1" applyFont="1" applyAlignment="1"/>
    <xf numFmtId="164" fontId="26" fillId="7" borderId="0" xfId="0" applyNumberFormat="1" applyFont="1" applyFill="1" applyAlignment="1"/>
    <xf numFmtId="164" fontId="24" fillId="7" borderId="0" xfId="0" applyNumberFormat="1" applyFont="1" applyFill="1" applyAlignment="1"/>
    <xf numFmtId="0" fontId="24" fillId="7" borderId="0" xfId="0" applyFont="1" applyFill="1" applyAlignment="1"/>
    <xf numFmtId="164" fontId="27" fillId="0" borderId="0" xfId="0" applyNumberFormat="1" applyFont="1" applyAlignment="1"/>
    <xf numFmtId="0" fontId="16" fillId="0" borderId="0" xfId="0" applyFont="1" applyAlignment="1"/>
    <xf numFmtId="0" fontId="28" fillId="2" borderId="0" xfId="0" applyFont="1" applyFill="1" applyAlignment="1"/>
    <xf numFmtId="165" fontId="17" fillId="0" borderId="0" xfId="0" applyNumberFormat="1" applyFont="1" applyAlignment="1"/>
    <xf numFmtId="166" fontId="17" fillId="0" borderId="0" xfId="0" applyNumberFormat="1" applyFont="1" applyAlignment="1"/>
    <xf numFmtId="0" fontId="24" fillId="0" borderId="0" xfId="0" applyFont="1" applyAlignment="1"/>
    <xf numFmtId="167" fontId="14" fillId="0" borderId="0" xfId="0" applyNumberFormat="1" applyFont="1" applyAlignment="1"/>
    <xf numFmtId="0" fontId="29" fillId="0" borderId="0" xfId="0" applyFont="1" applyAlignment="1"/>
    <xf numFmtId="0" fontId="30" fillId="2" borderId="0" xfId="0" applyFont="1" applyFill="1" applyAlignment="1"/>
    <xf numFmtId="164" fontId="16" fillId="7" borderId="0" xfId="0" applyNumberFormat="1" applyFont="1" applyFill="1" applyAlignment="1"/>
    <xf numFmtId="0" fontId="16" fillId="7" borderId="2" xfId="0" applyFont="1" applyFill="1" applyBorder="1" applyAlignment="1"/>
    <xf numFmtId="164" fontId="24" fillId="0" borderId="0" xfId="0" applyNumberFormat="1" applyFont="1" applyAlignment="1"/>
    <xf numFmtId="0" fontId="25" fillId="6" borderId="0" xfId="0" applyFont="1" applyFill="1" applyAlignment="1"/>
    <xf numFmtId="0" fontId="31" fillId="0" borderId="0" xfId="0" applyFont="1" applyAlignment="1"/>
    <xf numFmtId="0" fontId="26" fillId="7" borderId="0" xfId="0" applyFont="1" applyFill="1" applyAlignment="1"/>
    <xf numFmtId="0" fontId="32" fillId="7" borderId="0" xfId="0" applyFont="1" applyFill="1" applyAlignment="1"/>
    <xf numFmtId="0" fontId="33" fillId="0" borderId="0" xfId="0" applyFont="1" applyAlignment="1"/>
    <xf numFmtId="0" fontId="34" fillId="3" borderId="0" xfId="0" applyFont="1" applyFill="1" applyAlignment="1"/>
    <xf numFmtId="0" fontId="35" fillId="4" borderId="0" xfId="0" applyFont="1" applyFill="1" applyAlignment="1"/>
    <xf numFmtId="0" fontId="35" fillId="5" borderId="0" xfId="0" applyFont="1" applyFill="1" applyAlignment="1"/>
    <xf numFmtId="0" fontId="35" fillId="2" borderId="0" xfId="0" applyFont="1" applyFill="1" applyAlignment="1"/>
    <xf numFmtId="0" fontId="35" fillId="6" borderId="0" xfId="0" applyFont="1" applyFill="1" applyAlignment="1"/>
    <xf numFmtId="0" fontId="6" fillId="8" borderId="0" xfId="2"/>
    <xf numFmtId="0" fontId="6" fillId="8" borderId="0" xfId="2" applyAlignment="1"/>
    <xf numFmtId="0" fontId="5" fillId="7" borderId="0" xfId="1" applyFill="1" applyAlignment="1"/>
    <xf numFmtId="0" fontId="36" fillId="0" borderId="0" xfId="1" applyFont="1"/>
    <xf numFmtId="0" fontId="5" fillId="0" borderId="0" xfId="1" applyAlignment="1">
      <alignment horizontal="left"/>
    </xf>
    <xf numFmtId="165" fontId="6" fillId="8" borderId="0" xfId="2" applyNumberFormat="1" applyAlignment="1"/>
    <xf numFmtId="0" fontId="5" fillId="0" borderId="0" xfId="1" applyAlignment="1"/>
    <xf numFmtId="0" fontId="37" fillId="9" borderId="0" xfId="3" applyAlignment="1"/>
    <xf numFmtId="0" fontId="4" fillId="11" borderId="0" xfId="5" applyAlignment="1"/>
    <xf numFmtId="0" fontId="39" fillId="9" borderId="0" xfId="3" applyFont="1" applyAlignment="1"/>
    <xf numFmtId="0" fontId="40" fillId="10" borderId="0" xfId="4" applyFont="1" applyAlignment="1"/>
    <xf numFmtId="0" fontId="13" fillId="11" borderId="0" xfId="5" applyFont="1" applyAlignment="1"/>
    <xf numFmtId="0" fontId="13" fillId="2" borderId="0" xfId="0" applyFont="1" applyFill="1" applyAlignment="1"/>
    <xf numFmtId="0" fontId="41" fillId="2" borderId="1" xfId="0" applyFont="1" applyFill="1" applyBorder="1" applyAlignment="1"/>
    <xf numFmtId="0" fontId="13" fillId="2" borderId="2" xfId="0" applyFont="1" applyFill="1" applyBorder="1" applyAlignment="1"/>
    <xf numFmtId="0" fontId="42" fillId="3" borderId="0" xfId="0" applyFont="1" applyFill="1" applyAlignment="1"/>
    <xf numFmtId="0" fontId="41" fillId="3" borderId="0" xfId="0" applyFont="1" applyFill="1" applyAlignment="1">
      <alignment horizontal="right"/>
    </xf>
    <xf numFmtId="0" fontId="13" fillId="3" borderId="0" xfId="0" applyFont="1" applyFill="1" applyAlignment="1"/>
    <xf numFmtId="0" fontId="41" fillId="3" borderId="0" xfId="0" applyFont="1" applyFill="1" applyAlignment="1"/>
    <xf numFmtId="0" fontId="27" fillId="3" borderId="0" xfId="0" applyFont="1" applyFill="1" applyAlignment="1"/>
    <xf numFmtId="0" fontId="13" fillId="3" borderId="2" xfId="0" applyFont="1" applyFill="1" applyBorder="1" applyAlignment="1"/>
    <xf numFmtId="0" fontId="41" fillId="3" borderId="2" xfId="0" applyFont="1" applyFill="1" applyBorder="1" applyAlignment="1"/>
    <xf numFmtId="0" fontId="43" fillId="3" borderId="0" xfId="0" applyFont="1" applyFill="1" applyAlignment="1">
      <alignment horizontal="left"/>
    </xf>
    <xf numFmtId="0" fontId="13" fillId="4" borderId="0" xfId="0" applyFont="1" applyFill="1" applyAlignment="1"/>
    <xf numFmtId="0" fontId="13" fillId="5" borderId="0" xfId="0" applyFont="1" applyFill="1" applyAlignment="1"/>
    <xf numFmtId="0" fontId="43" fillId="3" borderId="0" xfId="0" applyFont="1" applyFill="1" applyAlignment="1"/>
    <xf numFmtId="0" fontId="13" fillId="6" borderId="0" xfId="0" applyFont="1" applyFill="1" applyAlignment="1"/>
    <xf numFmtId="0" fontId="10" fillId="2" borderId="0" xfId="0" applyFont="1" applyFill="1" applyAlignment="1"/>
    <xf numFmtId="0" fontId="44" fillId="7" borderId="0" xfId="0" applyFont="1" applyFill="1" applyAlignment="1"/>
    <xf numFmtId="0" fontId="13" fillId="7" borderId="0" xfId="0" applyFont="1" applyFill="1" applyAlignment="1"/>
    <xf numFmtId="164" fontId="4" fillId="11" borderId="0" xfId="5" applyNumberFormat="1" applyAlignment="1"/>
    <xf numFmtId="0" fontId="3" fillId="13" borderId="0" xfId="7" applyAlignment="1"/>
    <xf numFmtId="164" fontId="3" fillId="13" borderId="0" xfId="7" applyNumberFormat="1" applyAlignment="1"/>
    <xf numFmtId="0" fontId="3" fillId="12" borderId="0" xfId="6" applyAlignment="1"/>
    <xf numFmtId="164" fontId="3" fillId="12" borderId="0" xfId="6" applyNumberFormat="1" applyAlignment="1"/>
    <xf numFmtId="0" fontId="45" fillId="12" borderId="0" xfId="6" applyFont="1" applyAlignment="1"/>
    <xf numFmtId="0" fontId="0" fillId="0" borderId="0" xfId="0"/>
    <xf numFmtId="0" fontId="46" fillId="0" borderId="0" xfId="0" applyFont="1" applyAlignment="1"/>
    <xf numFmtId="0" fontId="2" fillId="15" borderId="0" xfId="9" applyAlignment="1">
      <alignment horizontal="left"/>
    </xf>
    <xf numFmtId="0" fontId="2" fillId="15" borderId="0" xfId="9" applyAlignment="1"/>
    <xf numFmtId="0" fontId="47" fillId="14" borderId="3" xfId="8" applyAlignment="1"/>
    <xf numFmtId="0" fontId="1" fillId="11" borderId="0" xfId="5" applyFont="1" applyAlignment="1"/>
    <xf numFmtId="0" fontId="5" fillId="0" borderId="0" xfId="1" applyAlignment="1">
      <alignment horizontal="right"/>
    </xf>
    <xf numFmtId="0" fontId="10" fillId="0" borderId="0" xfId="0" applyFont="1" applyAlignment="1">
      <alignment horizontal="left"/>
    </xf>
    <xf numFmtId="0" fontId="37" fillId="9" borderId="0" xfId="3" applyAlignment="1">
      <alignment horizontal="left"/>
    </xf>
    <xf numFmtId="0" fontId="3" fillId="13" borderId="0" xfId="7" applyAlignment="1">
      <alignment horizontal="left"/>
    </xf>
    <xf numFmtId="0" fontId="3" fillId="13" borderId="0" xfId="7" applyAlignment="1">
      <alignment horizontal="right"/>
    </xf>
    <xf numFmtId="0" fontId="7" fillId="0" borderId="0" xfId="0" applyFont="1" applyAlignment="1">
      <alignment horizontal="right"/>
    </xf>
    <xf numFmtId="0" fontId="37" fillId="9" borderId="0" xfId="3" applyAlignment="1">
      <alignment horizontal="right"/>
    </xf>
    <xf numFmtId="164" fontId="5" fillId="7" borderId="0" xfId="1" applyNumberFormat="1" applyFill="1" applyAlignment="1"/>
    <xf numFmtId="0" fontId="48" fillId="16" borderId="0" xfId="10" applyAlignment="1"/>
    <xf numFmtId="0" fontId="41" fillId="2" borderId="1" xfId="0" applyFont="1" applyFill="1" applyBorder="1" applyAlignment="1">
      <alignment horizontal="left" vertical="center"/>
    </xf>
    <xf numFmtId="0" fontId="43" fillId="3" borderId="0" xfId="0" applyFont="1" applyFill="1" applyAlignment="1">
      <alignment horizontal="left" vertical="center"/>
    </xf>
    <xf numFmtId="0" fontId="41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41" fillId="3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" fillId="17" borderId="0" xfId="0" applyFont="1" applyFill="1" applyAlignment="1"/>
    <xf numFmtId="0" fontId="51" fillId="3" borderId="0" xfId="0" applyFont="1" applyFill="1" applyAlignment="1">
      <alignment horizontal="right"/>
    </xf>
    <xf numFmtId="0" fontId="51" fillId="18" borderId="0" xfId="0" applyFont="1" applyFill="1" applyAlignment="1">
      <alignment horizontal="right"/>
    </xf>
    <xf numFmtId="0" fontId="41" fillId="17" borderId="0" xfId="0" applyFont="1" applyFill="1" applyAlignment="1"/>
    <xf numFmtId="0" fontId="13" fillId="17" borderId="0" xfId="0" applyFont="1" applyFill="1" applyAlignment="1">
      <alignment horizontal="left" vertical="center"/>
    </xf>
    <xf numFmtId="0" fontId="13" fillId="17" borderId="0" xfId="0" applyFont="1" applyFill="1" applyAlignment="1"/>
    <xf numFmtId="0" fontId="8" fillId="19" borderId="0" xfId="0" applyFont="1" applyFill="1" applyAlignment="1"/>
    <xf numFmtId="0" fontId="10" fillId="17" borderId="0" xfId="0" applyFont="1" applyFill="1" applyAlignment="1"/>
    <xf numFmtId="0" fontId="7" fillId="19" borderId="0" xfId="0" applyFont="1" applyFill="1" applyAlignment="1"/>
    <xf numFmtId="0" fontId="52" fillId="17" borderId="0" xfId="0" applyFont="1" applyFill="1" applyAlignment="1"/>
  </cellXfs>
  <cellStyles count="11">
    <cellStyle name="20% - Accent2" xfId="9" builtinId="34"/>
    <cellStyle name="20% - Accent3" xfId="6" builtinId="38"/>
    <cellStyle name="20% - Accent4" xfId="7" builtinId="42"/>
    <cellStyle name="20% - Accent5" xfId="5" builtinId="46"/>
    <cellStyle name="Accent5" xfId="10" builtinId="45"/>
    <cellStyle name="Bad" xfId="2" builtinId="27"/>
    <cellStyle name="Good" xfId="3" builtinId="26"/>
    <cellStyle name="Hyperlink" xfId="1" builtinId="8"/>
    <cellStyle name="Neutral" xfId="4" builtinId="28"/>
    <cellStyle name="Normal" xfId="0" builtinId="0"/>
    <cellStyle name="Output" xfId="8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99" Type="http://schemas.openxmlformats.org/officeDocument/2006/relationships/hyperlink" Target="https://www.geeksforgeeks.org/print-subsequences-string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324" Type="http://schemas.openxmlformats.org/officeDocument/2006/relationships/hyperlink" Target="https://leetcode.com/problems/coin-change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335" Type="http://schemas.openxmlformats.org/officeDocument/2006/relationships/hyperlink" Target="https://leetcode.com/problems/house-robber-ii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search-suggestions-system/" TargetMode="External"/><Relationship Id="rId304" Type="http://schemas.openxmlformats.org/officeDocument/2006/relationships/hyperlink" Target="https://practice.geeksforgeeks.org/problems/height-of-binary-tree/1" TargetMode="External"/><Relationship Id="rId346" Type="http://schemas.openxmlformats.org/officeDocument/2006/relationships/hyperlink" Target="https://leetcode.com/problems/best-time-to-buy-and-sell-stock-with-transaction-fee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108" Type="http://schemas.openxmlformats.org/officeDocument/2006/relationships/hyperlink" Target="https://practice.geeksforgeeks.org/problems/euler-circuit-in-a-directed-graph/1" TargetMode="External"/><Relationship Id="rId315" Type="http://schemas.openxmlformats.org/officeDocument/2006/relationships/hyperlink" Target="https://leetcode.com/problems/spiral-matrix-ii" TargetMode="External"/><Relationship Id="rId54" Type="http://schemas.openxmlformats.org/officeDocument/2006/relationships/hyperlink" Target="https://www.geeksforgeeks.org/sort-k-sorted-doubly-linked-list/" TargetMode="External"/><Relationship Id="rId96" Type="http://schemas.openxmlformats.org/officeDocument/2006/relationships/hyperlink" Target="https://practice.geeksforgeeks.org/problems/mother-vertex/1" TargetMode="External"/><Relationship Id="rId161" Type="http://schemas.openxmlformats.org/officeDocument/2006/relationships/hyperlink" Target="https://practice.geeksforgeeks.org/problems/maximize-sum-after-k-negations/0" TargetMode="External"/><Relationship Id="rId217" Type="http://schemas.openxmlformats.org/officeDocument/2006/relationships/hyperlink" Target="https://www.geeksforgeeks.org/count-number-binary-strings-without-consecutive-1s/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326" Type="http://schemas.openxmlformats.org/officeDocument/2006/relationships/hyperlink" Target="https://leetcode.com/problems/lonely-pixel-ii/" TargetMode="External"/><Relationship Id="rId65" Type="http://schemas.openxmlformats.org/officeDocument/2006/relationships/hyperlink" Target="https://leetcode.com/problems/minimum-cost-tree-from-leaf-values/" TargetMode="External"/><Relationship Id="rId130" Type="http://schemas.openxmlformats.org/officeDocument/2006/relationships/hyperlink" Target="https://leetcode.com/problems/graph-connectivity-with-threshold/" TargetMode="External"/><Relationship Id="rId172" Type="http://schemas.openxmlformats.org/officeDocument/2006/relationships/hyperlink" Target="https://www.spoj.com/problems/DEFKIN/" TargetMode="External"/><Relationship Id="rId228" Type="http://schemas.openxmlformats.org/officeDocument/2006/relationships/hyperlink" Target="https://www.geeksforgeeks.org/highway-billboard-problem/" TargetMode="External"/><Relationship Id="rId281" Type="http://schemas.openxmlformats.org/officeDocument/2006/relationships/hyperlink" Target="https://www.geeksforgeeks.org/calculate-square-of-a-number-without-using-and-pow/" TargetMode="External"/><Relationship Id="rId337" Type="http://schemas.openxmlformats.org/officeDocument/2006/relationships/hyperlink" Target="https://practice.geeksforgeeks.org/problems/ways-to-tile-a-floor5836/1" TargetMode="External"/><Relationship Id="rId34" Type="http://schemas.openxmlformats.org/officeDocument/2006/relationships/hyperlink" Target="https://practice.geeksforgeeks.org/problems/median-in-a-row-wise-sorted-matrix1527/1" TargetMode="External"/><Relationship Id="rId76" Type="http://schemas.openxmlformats.org/officeDocument/2006/relationships/hyperlink" Target="https://leetcode.com/problems/recover-binary-search-tree/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83" Type="http://schemas.openxmlformats.org/officeDocument/2006/relationships/hyperlink" Target="https://www.geeksforgeeks.org/find-maximum-sum-possible-equal-sum-three-stack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92" Type="http://schemas.openxmlformats.org/officeDocument/2006/relationships/hyperlink" Target="https://www.hackerrank.com/challenges/no-prefix-set/problem" TargetMode="External"/><Relationship Id="rId306" Type="http://schemas.openxmlformats.org/officeDocument/2006/relationships/hyperlink" Target="https://letcodify.in/2021/02/06/smallest-common-region/" TargetMode="External"/><Relationship Id="rId45" Type="http://schemas.openxmlformats.org/officeDocument/2006/relationships/hyperlink" Target="https://leetcode.com/problems/find-minimum-in-rotated-sorted-array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348" Type="http://schemas.openxmlformats.org/officeDocument/2006/relationships/hyperlink" Target="https://leetcode.com/problems/diagonal-traverse" TargetMode="External"/><Relationship Id="rId152" Type="http://schemas.openxmlformats.org/officeDocument/2006/relationships/hyperlink" Target="https://practice.geeksforgeeks.org/problems/minimum-platforms/0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56" Type="http://schemas.openxmlformats.org/officeDocument/2006/relationships/hyperlink" Target="https://www.geeksforgeeks.org/reverse-doubly-linked-list-groups-given-size/" TargetMode="External"/><Relationship Id="rId317" Type="http://schemas.openxmlformats.org/officeDocument/2006/relationships/hyperlink" Target="https://leetcode.com/problems/maximal-rectangle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interviewbit.com/problems/shortest-unique-prefix/" TargetMode="External"/><Relationship Id="rId307" Type="http://schemas.openxmlformats.org/officeDocument/2006/relationships/hyperlink" Target="http://leetcode.libaoj.in/lowest-common-ancestor-of-a-binary-tree-iii.html" TargetMode="External"/><Relationship Id="rId328" Type="http://schemas.openxmlformats.org/officeDocument/2006/relationships/hyperlink" Target="https://leetcode.com/problems/restore-the-array-from-adjacent-pairs/" TargetMode="External"/><Relationship Id="rId349" Type="http://schemas.openxmlformats.org/officeDocument/2006/relationships/hyperlink" Target="https://leetcode.com/problems/diagonal-traverse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total-hamming-distance/" TargetMode="External"/><Relationship Id="rId318" Type="http://schemas.openxmlformats.org/officeDocument/2006/relationships/hyperlink" Target="https://leetcode.com/problems/rotate-image/" TargetMode="External"/><Relationship Id="rId339" Type="http://schemas.openxmlformats.org/officeDocument/2006/relationships/hyperlink" Target="https://www.geeksforgeeks.org/count-number-of-ways-to-partition-a-set-into-k-subsets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geeksforgeeks.org/calculate-square-of-a-number-without-using-and-pow/" TargetMode="External"/><Relationship Id="rId308" Type="http://schemas.openxmlformats.org/officeDocument/2006/relationships/hyperlink" Target="https://leetcode.com/submissions/detail/552012576/" TargetMode="External"/><Relationship Id="rId329" Type="http://schemas.openxmlformats.org/officeDocument/2006/relationships/hyperlink" Target="https://practice.geeksforgeeks.org/problems/consecutive-1s-not-allowed1912/1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340" Type="http://schemas.openxmlformats.org/officeDocument/2006/relationships/hyperlink" Target="https://www.geeksforgeeks.org/bell-numbers-number-of-ways-to-partition-a-set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bitwise-ors-of-subarrays/" TargetMode="External"/><Relationship Id="rId319" Type="http://schemas.openxmlformats.org/officeDocument/2006/relationships/hyperlink" Target="https://practice.geeksforgeeks.org/problems/gold-mine-problem2608/1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330" Type="http://schemas.openxmlformats.org/officeDocument/2006/relationships/hyperlink" Target="https://leetcode.com/problems/decode-ways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hyperlink" Target="https://practice.geeksforgeeks.org/problems/count-total-set-bits/0" TargetMode="External"/><Relationship Id="rId309" Type="http://schemas.openxmlformats.org/officeDocument/2006/relationships/hyperlink" Target="https://leetcode.ca/2020-07-02-1676-Lowest-Common-Ancestor-of-a-Binary-Tree-IV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320" Type="http://schemas.openxmlformats.org/officeDocument/2006/relationships/hyperlink" Target="https://practice.geeksforgeeks.org/problems/subset-sum-problem-1611555638/1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341" Type="http://schemas.openxmlformats.org/officeDocument/2006/relationships/hyperlink" Target="https://www.geeksforgeeks.org/partition-set-k-subsets-equal-sum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310" Type="http://schemas.openxmlformats.org/officeDocument/2006/relationships/hyperlink" Target="https://www.geeksforgeeks.org/given-an-array-of-of-size-n-finds-all-the-elements-that-appear-more-than-nk-time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331" Type="http://schemas.openxmlformats.org/officeDocument/2006/relationships/hyperlink" Target="https://leetcode.com/problems/decode-ways-ii/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296" Type="http://schemas.openxmlformats.org/officeDocument/2006/relationships/hyperlink" Target="https://practice.geeksforgeeks.org/problems/find-position-of-set-bit3706/1" TargetMode="External"/><Relationship Id="rId300" Type="http://schemas.openxmlformats.org/officeDocument/2006/relationships/hyperlink" Target="https://practice.geeksforgeeks.org/problems/reverse-level-order-traversal/1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321" Type="http://schemas.openxmlformats.org/officeDocument/2006/relationships/hyperlink" Target="https://leetcode.com/problems/target-sum/" TargetMode="External"/><Relationship Id="rId342" Type="http://schemas.openxmlformats.org/officeDocument/2006/relationships/hyperlink" Target="https://leetcode.com/problems/best-time-to-buy-and-sell-stock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www.interviewbit.com/problems/min-xor-value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311" Type="http://schemas.openxmlformats.org/officeDocument/2006/relationships/hyperlink" Target="https://leetcode.com/problems/maximum-product-subarray/" TargetMode="External"/><Relationship Id="rId332" Type="http://schemas.openxmlformats.org/officeDocument/2006/relationships/hyperlink" Target="https://leetcode.com/problems/number-of-ways-to-separate-number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297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301" Type="http://schemas.openxmlformats.org/officeDocument/2006/relationships/hyperlink" Target="https://leetcode.com/problems/binary-tree-level-order-traversal-ii/" TargetMode="External"/><Relationship Id="rId322" Type="http://schemas.openxmlformats.org/officeDocument/2006/relationships/hyperlink" Target="https://leetcode.com/problems/expression-add-operators/" TargetMode="External"/><Relationship Id="rId343" Type="http://schemas.openxmlformats.org/officeDocument/2006/relationships/hyperlink" Target="https://leetcode.com/problems/best-time-to-buy-and-sell-stock-ii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312" Type="http://schemas.openxmlformats.org/officeDocument/2006/relationships/hyperlink" Target="https://www.lintcode.com/problem/912/" TargetMode="External"/><Relationship Id="rId333" Type="http://schemas.openxmlformats.org/officeDocument/2006/relationships/hyperlink" Target="https://medium.com/@rajwar67/counting-subsequences-of-pattern-a-i-b-j-c-k-7f3668c8b9f3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298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302" Type="http://schemas.openxmlformats.org/officeDocument/2006/relationships/hyperlink" Target="https://practice.geeksforgeeks.org/problems/diameter-of-binary-tree/1" TargetMode="External"/><Relationship Id="rId323" Type="http://schemas.openxmlformats.org/officeDocument/2006/relationships/hyperlink" Target="https://leetcode.com/problems/path-with-maximum-gold/" TargetMode="External"/><Relationship Id="rId344" Type="http://schemas.openxmlformats.org/officeDocument/2006/relationships/hyperlink" Target="https://leetcode.com/problems/best-time-to-buy-and-sell-stock-iv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leetcode.com/problems/implement-trie-prefix-tre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313" Type="http://schemas.openxmlformats.org/officeDocument/2006/relationships/hyperlink" Target="https://www.lintcode.com/problem/803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334" Type="http://schemas.openxmlformats.org/officeDocument/2006/relationships/hyperlink" Target="https://leetcode.com/problems/house-robber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303" Type="http://schemas.openxmlformats.org/officeDocument/2006/relationships/hyperlink" Target="https://www.geeksforgeeks.org/create-a-mirror-tree-from-the-given-binary-tree/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345" Type="http://schemas.openxmlformats.org/officeDocument/2006/relationships/hyperlink" Target="https://leetcode.com/problems/best-time-to-buy-and-sell-stock-with-cooldown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314" Type="http://schemas.openxmlformats.org/officeDocument/2006/relationships/hyperlink" Target="https://leetcode.com/problems/maximum-sum-circular-subarray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325" Type="http://schemas.openxmlformats.org/officeDocument/2006/relationships/hyperlink" Target="https://leetcode.com/problems/coin-change-2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Relationship Id="rId33" Type="http://schemas.openxmlformats.org/officeDocument/2006/relationships/hyperlink" Target="https://leetcode.com/problems/search-a-2d-matrix/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336" Type="http://schemas.openxmlformats.org/officeDocument/2006/relationships/hyperlink" Target="https://leetcode.com/problems/house-robber-iii/" TargetMode="External"/><Relationship Id="rId75" Type="http://schemas.openxmlformats.org/officeDocument/2006/relationships/hyperlink" Target="https://leetcode.com/problems/binary-tree-maximum-path-sum/" TargetMode="External"/><Relationship Id="rId140" Type="http://schemas.openxmlformats.org/officeDocument/2006/relationships/hyperlink" Target="https://leetcode.com/problems/the-skyline-problem/" TargetMode="External"/><Relationship Id="rId182" Type="http://schemas.openxmlformats.org/officeDocument/2006/relationships/hyperlink" Target="https://practice.geeksforgeeks.org/problems/rearrange-characters/0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91" Type="http://schemas.openxmlformats.org/officeDocument/2006/relationships/hyperlink" Target="https://leetcode.com/problems/k-th-smallest-in-lexicographical-order/" TargetMode="External"/><Relationship Id="rId305" Type="http://schemas.openxmlformats.org/officeDocument/2006/relationships/hyperlink" Target="https://practice.geeksforgeeks.org/problems/zigzag-tree-traversal/1" TargetMode="External"/><Relationship Id="rId347" Type="http://schemas.openxmlformats.org/officeDocument/2006/relationships/hyperlink" Target="https://leetcode.com/problems/best-time-to-buy-and-sell-stock-iii/" TargetMode="External"/><Relationship Id="rId44" Type="http://schemas.openxmlformats.org/officeDocument/2006/relationships/hyperlink" Target="https://leetcode.com/problems/search-in-rotated-sorted-array-ii/" TargetMode="External"/><Relationship Id="rId86" Type="http://schemas.openxmlformats.org/officeDocument/2006/relationships/hyperlink" Target="https://leetcode.com/problems/closest-binary-search-tree-value/" TargetMode="External"/><Relationship Id="rId151" Type="http://schemas.openxmlformats.org/officeDocument/2006/relationships/hyperlink" Target="https://www.geeksforgeeks.org/maximum-trains-stoppage-can-provided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316" Type="http://schemas.openxmlformats.org/officeDocument/2006/relationships/hyperlink" Target="https://leetcode.com/problems/spiral-matrix-iii/" TargetMode="External"/><Relationship Id="rId55" Type="http://schemas.openxmlformats.org/officeDocument/2006/relationships/hyperlink" Target="https://www.geeksforgeeks.org/sort-k-sorted-doubly-linked-list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62" Type="http://schemas.openxmlformats.org/officeDocument/2006/relationships/hyperlink" Target="https://practice.geeksforgeeks.org/problems/maximize-sum-after-k-negations/0" TargetMode="External"/><Relationship Id="rId218" Type="http://schemas.openxmlformats.org/officeDocument/2006/relationships/hyperlink" Target="https://www.geeksforgeeks.org/count-possible-ways-to-construct-buildings/" TargetMode="External"/><Relationship Id="rId271" Type="http://schemas.openxmlformats.org/officeDocument/2006/relationships/hyperlink" Target="https://leetcode.com/problems/coin-change/" TargetMode="External"/><Relationship Id="rId24" Type="http://schemas.openxmlformats.org/officeDocument/2006/relationships/hyperlink" Target="https://leetcode.com/problems/bulb-switcher-iii/" TargetMode="External"/><Relationship Id="rId66" Type="http://schemas.openxmlformats.org/officeDocument/2006/relationships/hyperlink" Target="https://leetcode.com/problems/populating-next-right-pointers-in-each-node/" TargetMode="External"/><Relationship Id="rId131" Type="http://schemas.openxmlformats.org/officeDocument/2006/relationships/hyperlink" Target="https://leetcode.com/problems/smallest-string-with-swaps/" TargetMode="External"/><Relationship Id="rId327" Type="http://schemas.openxmlformats.org/officeDocument/2006/relationships/hyperlink" Target="https://leetcode.com/problems/find-kth-largest-xor-coordinate-value/" TargetMode="External"/><Relationship Id="rId173" Type="http://schemas.openxmlformats.org/officeDocument/2006/relationships/hyperlink" Target="https://www.spoj.com/problems/DIEHARD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35" Type="http://schemas.openxmlformats.org/officeDocument/2006/relationships/hyperlink" Target="https://practice.geeksforgeeks.org/problems/row-with-max-1s0023/1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leetcode.com/problems/single-number-iii/" TargetMode="External"/><Relationship Id="rId338" Type="http://schemas.openxmlformats.org/officeDocument/2006/relationships/hyperlink" Target="https://practice.geeksforgeeks.org/problems/friends-pairing-problem5425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next-permutation/" TargetMode="External"/><Relationship Id="rId2" Type="http://schemas.openxmlformats.org/officeDocument/2006/relationships/hyperlink" Target="https://leetcode.com/problems/pascals-triangle/" TargetMode="External"/><Relationship Id="rId1" Type="http://schemas.openxmlformats.org/officeDocument/2006/relationships/hyperlink" Target="https://leetcode.com/problems/set-matrix-zero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sort-colors/" TargetMode="External"/><Relationship Id="rId4" Type="http://schemas.openxmlformats.org/officeDocument/2006/relationships/hyperlink" Target="https://leetcode.com/problems/maximum-subarra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sort-color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a/all/proble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672"/>
  <sheetViews>
    <sheetView tabSelected="1" topLeftCell="A226" zoomScale="79" workbookViewId="0">
      <selection activeCell="A16" sqref="A16:XFD16"/>
    </sheetView>
  </sheetViews>
  <sheetFormatPr defaultColWidth="14.44140625" defaultRowHeight="15.75" customHeight="1" x14ac:dyDescent="0.35"/>
  <cols>
    <col min="1" max="1" width="69.109375" style="2" customWidth="1"/>
    <col min="2" max="2" width="69.6640625" style="2" customWidth="1"/>
    <col min="3" max="3" width="14.44140625" style="2"/>
    <col min="4" max="4" width="21.33203125" style="2" customWidth="1"/>
    <col min="5" max="16384" width="14.44140625" style="2"/>
  </cols>
  <sheetData>
    <row r="1" spans="1:26" ht="58.8" customHeight="1" x14ac:dyDescent="0.4">
      <c r="A1" s="70"/>
      <c r="B1" s="71" t="s">
        <v>657</v>
      </c>
      <c r="C1" s="72"/>
      <c r="D1" s="7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">
      <c r="A2" s="73" t="s">
        <v>0</v>
      </c>
      <c r="B2" s="74" t="s">
        <v>658</v>
      </c>
      <c r="C2" s="75"/>
      <c r="D2" s="7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4">
      <c r="A3" s="76" t="s">
        <v>1</v>
      </c>
      <c r="B3" s="76" t="s">
        <v>2</v>
      </c>
      <c r="C3" s="75"/>
      <c r="D3" s="7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4">
      <c r="A4" s="76" t="s">
        <v>3</v>
      </c>
      <c r="B4" s="77" t="s">
        <v>659</v>
      </c>
      <c r="C4" s="75"/>
      <c r="D4" s="7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4">
      <c r="A5" s="76" t="s">
        <v>4</v>
      </c>
      <c r="B5" s="75"/>
      <c r="C5" s="75"/>
      <c r="D5" s="7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4">
      <c r="A6" s="76" t="s">
        <v>5</v>
      </c>
      <c r="B6" s="75"/>
      <c r="C6" s="75"/>
      <c r="D6" s="7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4">
      <c r="A7" s="76" t="s">
        <v>6</v>
      </c>
      <c r="B7" s="75"/>
      <c r="C7" s="78"/>
      <c r="D7" s="7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4">
      <c r="A8" s="76" t="s">
        <v>7</v>
      </c>
      <c r="B8" s="79" t="s">
        <v>8</v>
      </c>
      <c r="C8" s="79" t="s">
        <v>9</v>
      </c>
      <c r="D8" s="7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4">
      <c r="A9" s="76" t="s">
        <v>10</v>
      </c>
      <c r="B9" s="80">
        <v>450</v>
      </c>
      <c r="C9" s="81"/>
      <c r="D9" s="76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4">
      <c r="A10" s="76" t="s">
        <v>12</v>
      </c>
      <c r="B10" s="75"/>
      <c r="C10" s="82"/>
      <c r="D10" s="76" t="s">
        <v>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4">
      <c r="A11" s="76" t="s">
        <v>14</v>
      </c>
      <c r="B11" s="76" t="s">
        <v>15</v>
      </c>
      <c r="C11" s="70"/>
      <c r="D11" s="76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4">
      <c r="A12" s="76" t="s">
        <v>17</v>
      </c>
      <c r="B12" s="83" t="s">
        <v>18</v>
      </c>
      <c r="C12" s="84"/>
      <c r="D12" s="76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4">
      <c r="A13" s="76" t="s">
        <v>20</v>
      </c>
      <c r="B13" s="75"/>
      <c r="C13" s="75"/>
      <c r="D13" s="7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4">
      <c r="A14" s="76" t="s">
        <v>21</v>
      </c>
      <c r="B14" s="75"/>
      <c r="C14" s="75"/>
      <c r="D14" s="7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4">
      <c r="A15" s="76" t="s">
        <v>22</v>
      </c>
      <c r="B15" s="75"/>
      <c r="C15" s="75"/>
      <c r="D15" s="7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4">
      <c r="A16" s="85" t="s">
        <v>23</v>
      </c>
      <c r="B16" s="70"/>
      <c r="C16" s="70"/>
      <c r="D16" s="7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6" t="s">
        <v>24</v>
      </c>
      <c r="B17" s="11"/>
      <c r="C17" s="11"/>
      <c r="D17" s="1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s="65" customFormat="1" ht="16.8" x14ac:dyDescent="0.4">
      <c r="A18" s="67" t="s">
        <v>25</v>
      </c>
      <c r="B18" s="67"/>
      <c r="C18" s="67"/>
      <c r="D18" s="67"/>
    </row>
    <row r="19" spans="1:26" s="65" customFormat="1" ht="15.75" customHeight="1" x14ac:dyDescent="0.4">
      <c r="A19" s="67" t="s">
        <v>26</v>
      </c>
      <c r="B19" s="67" t="s">
        <v>27</v>
      </c>
      <c r="C19" s="68" t="s">
        <v>651</v>
      </c>
      <c r="D19" s="67"/>
    </row>
    <row r="20" spans="1:26" s="65" customFormat="1" ht="15.75" customHeight="1" x14ac:dyDescent="0.4">
      <c r="A20" s="67" t="s">
        <v>28</v>
      </c>
      <c r="B20" s="67"/>
      <c r="C20" s="67"/>
      <c r="D20" s="67"/>
    </row>
    <row r="21" spans="1:26" s="65" customFormat="1" ht="15.75" customHeight="1" x14ac:dyDescent="0.4">
      <c r="A21" s="67" t="s">
        <v>29</v>
      </c>
      <c r="B21" s="67"/>
      <c r="C21" s="67"/>
      <c r="D21" s="67"/>
    </row>
    <row r="22" spans="1:26" s="66" customFormat="1" ht="15.6" customHeight="1" x14ac:dyDescent="0.4">
      <c r="A22" s="69" t="s">
        <v>30</v>
      </c>
      <c r="B22" s="69" t="s">
        <v>31</v>
      </c>
      <c r="C22" s="69" t="s">
        <v>652</v>
      </c>
      <c r="D22" s="69" t="s">
        <v>653</v>
      </c>
    </row>
    <row r="23" spans="1:26" s="65" customFormat="1" ht="15.75" customHeight="1" x14ac:dyDescent="0.4">
      <c r="A23" s="67" t="str">
        <f>HYPERLINK("https://leetcode.com/problems/majority-element/","majority element")</f>
        <v>majority element</v>
      </c>
      <c r="B23" s="67" t="s">
        <v>32</v>
      </c>
      <c r="C23" s="67" t="s">
        <v>654</v>
      </c>
      <c r="D23" s="67"/>
    </row>
    <row r="24" spans="1:26" s="65" customFormat="1" ht="15.75" customHeight="1" x14ac:dyDescent="0.4">
      <c r="A24" s="67" t="str">
        <f>HYPERLINK("https://leetcode.com/problems/majority-element-ii/","majority element 2")</f>
        <v>majority element 2</v>
      </c>
      <c r="B24" s="67" t="s">
        <v>33</v>
      </c>
      <c r="C24" s="67"/>
      <c r="D24" s="67"/>
    </row>
    <row r="25" spans="1:26" s="65" customFormat="1" ht="15.75" customHeight="1" x14ac:dyDescent="0.4">
      <c r="A25" s="67" t="s">
        <v>655</v>
      </c>
      <c r="B25" s="67" t="s">
        <v>34</v>
      </c>
      <c r="C25" s="67"/>
      <c r="D25" s="67"/>
    </row>
    <row r="26" spans="1:26" ht="15.75" customHeight="1" x14ac:dyDescent="0.4">
      <c r="A26" s="6" t="s">
        <v>35</v>
      </c>
      <c r="B26" s="11"/>
      <c r="C26" s="11"/>
      <c r="D26" s="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8" x14ac:dyDescent="0.4">
      <c r="A27" s="28" t="str">
        <f>HYPERLINK("https://leetcode.com/problems/max-chunks-to-make-sorted/","Max chunks to make sorted")</f>
        <v>Max chunks to make sorted</v>
      </c>
      <c r="B27" s="11" t="s">
        <v>36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8" x14ac:dyDescent="0.4">
      <c r="A28" s="29" t="s">
        <v>37</v>
      </c>
      <c r="B28" s="8" t="s">
        <v>38</v>
      </c>
      <c r="C28" s="11"/>
      <c r="D28" s="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s="66" customFormat="1" ht="13.8" x14ac:dyDescent="0.25">
      <c r="A29" s="88" t="str">
        <f>HYPERLINK("https://leetcode.com/problems/maximum-product-of-three-numbers/","max product of 3 numbers")</f>
        <v>max product of 3 numbers</v>
      </c>
      <c r="B29" s="66" t="s">
        <v>39</v>
      </c>
      <c r="C29" s="66" t="s">
        <v>660</v>
      </c>
    </row>
    <row r="30" spans="1:26" s="91" customFormat="1" ht="13.8" x14ac:dyDescent="0.25">
      <c r="A30" s="92" t="s">
        <v>656</v>
      </c>
      <c r="C30" s="91" t="s">
        <v>653</v>
      </c>
    </row>
    <row r="31" spans="1:26" s="89" customFormat="1" ht="13.8" x14ac:dyDescent="0.25">
      <c r="A31" s="89" t="str">
        <f>HYPERLINK("https://leetcode.com/problems/largest-number-at-least-twice-of-others/","largest number atleast twice of others")</f>
        <v>largest number atleast twice of others</v>
      </c>
      <c r="B31" s="89" t="s">
        <v>40</v>
      </c>
    </row>
    <row r="32" spans="1:26" s="89" customFormat="1" ht="13.8" x14ac:dyDescent="0.25">
      <c r="A32" s="89" t="s">
        <v>41</v>
      </c>
      <c r="B32" s="89" t="s">
        <v>42</v>
      </c>
    </row>
    <row r="33" spans="1:26" ht="16.8" x14ac:dyDescent="0.4">
      <c r="A33" s="29" t="str">
        <f>HYPERLINK("https://leetcode.com/problems/number-of-subarrays-with-bounded-maximum/","number of subarrays with bounded maximum")</f>
        <v>number of subarrays with bounded maximum</v>
      </c>
      <c r="B33" s="8" t="s">
        <v>43</v>
      </c>
      <c r="C33" s="11"/>
      <c r="D33" s="1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s="89" customFormat="1" ht="13.8" x14ac:dyDescent="0.25">
      <c r="A34" s="90" t="str">
        <f>HYPERLINK("https://leetcode.com/problems/maximum-subarray/","maximum subarray")</f>
        <v>maximum subarray</v>
      </c>
      <c r="B34" s="89" t="s">
        <v>44</v>
      </c>
    </row>
    <row r="35" spans="1:26" ht="16.8" x14ac:dyDescent="0.4">
      <c r="A35" s="6" t="s">
        <v>45</v>
      </c>
      <c r="B35" s="8"/>
      <c r="C35" s="11"/>
      <c r="D35" s="11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s="97" customFormat="1" ht="13.8" x14ac:dyDescent="0.25">
      <c r="A36" s="96" t="s">
        <v>666</v>
      </c>
      <c r="C36" s="97" t="s">
        <v>671</v>
      </c>
      <c r="E36" s="98" t="s">
        <v>668</v>
      </c>
      <c r="F36" s="97" t="s">
        <v>669</v>
      </c>
      <c r="G36" s="98" t="s">
        <v>667</v>
      </c>
      <c r="H36" s="97" t="s">
        <v>670</v>
      </c>
    </row>
    <row r="37" spans="1:26" s="91" customFormat="1" ht="13.8" x14ac:dyDescent="0.25">
      <c r="A37" s="91" t="str">
        <f>HYPERLINK("https://www.codechef.com/JAN18/problems/KCON","K-CON")</f>
        <v>K-CON</v>
      </c>
      <c r="B37" s="91" t="s">
        <v>46</v>
      </c>
      <c r="C37" s="91" t="s">
        <v>661</v>
      </c>
      <c r="F37" s="91" t="s">
        <v>662</v>
      </c>
    </row>
    <row r="38" spans="1:26" s="91" customFormat="1" ht="13.8" x14ac:dyDescent="0.25">
      <c r="A38" s="91" t="str">
        <f>HYPERLINK("https://leetcode.com/problems/best-meeting-point/","best meeting points")</f>
        <v>best meeting points</v>
      </c>
      <c r="B38" s="93" t="s">
        <v>47</v>
      </c>
    </row>
    <row r="39" spans="1:26" s="94" customFormat="1" ht="13.2" x14ac:dyDescent="0.25">
      <c r="A39" s="94" t="s">
        <v>663</v>
      </c>
    </row>
    <row r="40" spans="1:26" ht="16.8" x14ac:dyDescent="0.4">
      <c r="A40" s="12" t="str">
        <f>HYPERLINK("https://www.geeksforgeeks.org/segregate-0s-and-1s-in-an-array-by-traversing-array-once/","Segregate 0 and 1")</f>
        <v>Segregate 0 and 1</v>
      </c>
      <c r="B40" s="8" t="s">
        <v>48</v>
      </c>
      <c r="C40" s="11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8" x14ac:dyDescent="0.4">
      <c r="A41" s="19" t="s">
        <v>49</v>
      </c>
      <c r="B41" s="9" t="s">
        <v>50</v>
      </c>
      <c r="C41" s="86"/>
      <c r="D41" s="8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8" x14ac:dyDescent="0.4">
      <c r="A42" s="30" t="s">
        <v>51</v>
      </c>
      <c r="B42" s="9" t="s">
        <v>52</v>
      </c>
      <c r="C42" s="86"/>
      <c r="D42" s="8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8" x14ac:dyDescent="0.4">
      <c r="A43" s="30" t="str">
        <f>HYPERLINK("https://leetcode.com/problems/partition-labels/","partition labels")</f>
        <v>partition labels</v>
      </c>
      <c r="B43" s="86" t="s">
        <v>53</v>
      </c>
      <c r="C43" s="86"/>
      <c r="D43" s="8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6.8" x14ac:dyDescent="0.4">
      <c r="A44" s="9" t="s">
        <v>626</v>
      </c>
      <c r="B44" s="86"/>
      <c r="C44" s="86"/>
      <c r="D44" s="8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6.8" x14ac:dyDescent="0.4">
      <c r="A45" s="31" t="s">
        <v>54</v>
      </c>
      <c r="B45" s="11"/>
      <c r="C45" s="11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8" x14ac:dyDescent="0.4">
      <c r="A46" s="28" t="s">
        <v>55</v>
      </c>
      <c r="B46" s="11" t="s">
        <v>56</v>
      </c>
      <c r="C46" s="11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8" x14ac:dyDescent="0.4">
      <c r="A47" s="28" t="s">
        <v>57</v>
      </c>
      <c r="B47" s="9" t="s">
        <v>56</v>
      </c>
      <c r="C47" s="11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8" x14ac:dyDescent="0.4">
      <c r="A48" s="28" t="s">
        <v>58</v>
      </c>
      <c r="B48" s="11" t="s">
        <v>56</v>
      </c>
      <c r="C48" s="11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8" x14ac:dyDescent="0.4">
      <c r="A49" s="28" t="str">
        <f>HYPERLINK("https://leetcode.com/problems/consecutive-numbers-sum/","consecutive number sum")</f>
        <v>consecutive number sum</v>
      </c>
      <c r="B49" s="11" t="s">
        <v>59</v>
      </c>
      <c r="C49" s="11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8" x14ac:dyDescent="0.4">
      <c r="A50" s="12" t="s">
        <v>60</v>
      </c>
      <c r="B50" s="8"/>
      <c r="C50" s="8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8" x14ac:dyDescent="0.4">
      <c r="A51" s="12" t="s">
        <v>61</v>
      </c>
      <c r="B51" s="8" t="s">
        <v>62</v>
      </c>
      <c r="C51" s="11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8" x14ac:dyDescent="0.4">
      <c r="A52" s="12" t="str">
        <f>HYPERLINK("https://www.geeksforgeeks.org/sieve-of-eratosthenes/","Sieve of Eratosthenes")</f>
        <v>Sieve of Eratosthenes</v>
      </c>
      <c r="B52" s="8" t="s">
        <v>63</v>
      </c>
      <c r="C52" s="11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8" x14ac:dyDescent="0.4">
      <c r="A53" s="12" t="str">
        <f>HYPERLINK("https://www.spoj.com/problems/PRIME1/cstart=10","Segmented sieve")</f>
        <v>Segmented sieve</v>
      </c>
      <c r="B53" s="8" t="s">
        <v>64</v>
      </c>
      <c r="C53" s="11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8" x14ac:dyDescent="0.4">
      <c r="A54" s="28" t="s">
        <v>65</v>
      </c>
      <c r="B54" s="8" t="s">
        <v>65</v>
      </c>
      <c r="C54" s="11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8" x14ac:dyDescent="0.4">
      <c r="A55" s="12" t="str">
        <f>HYPERLINK("https://www.geeksforgeeks.org/find-the-number-of-jumps-to-reach-x-in-the-number-line-from-zero/","MIn Jump required with +i or -i allowed")</f>
        <v>MIn Jump required with +i or -i allowed</v>
      </c>
      <c r="B55" s="8" t="s">
        <v>66</v>
      </c>
      <c r="C55" s="11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8" x14ac:dyDescent="0.4">
      <c r="A56" s="12" t="s">
        <v>67</v>
      </c>
      <c r="B56" s="8" t="s">
        <v>68</v>
      </c>
      <c r="C56" s="11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8" x14ac:dyDescent="0.4">
      <c r="A57" s="12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8" x14ac:dyDescent="0.4">
      <c r="A58" s="6" t="s">
        <v>69</v>
      </c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8" x14ac:dyDescent="0.4">
      <c r="A59" s="12" t="str">
        <f>HYPERLINK("https://leetcode.com/problems/minimum-domino-rotations-for-equal-row/","minimum domino rotation for equal row")</f>
        <v>minimum domino rotation for equal row</v>
      </c>
      <c r="B59" s="7" t="s">
        <v>70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8" x14ac:dyDescent="0.4">
      <c r="A60" s="12" t="str">
        <f>HYPERLINK("https://leetcode.com/problems/multiply-strings/","multiply strings")</f>
        <v>multiply strings</v>
      </c>
      <c r="B60" s="7" t="s">
        <v>71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8" x14ac:dyDescent="0.4">
      <c r="A61" s="12" t="str">
        <f>HYPERLINK("https://www.geeksforgeeks.org/given-an-array-a-and-a-number-x-check-for-pair-in-a-with-sum-as-x/","Two Sum")</f>
        <v>Two Sum</v>
      </c>
      <c r="B61" s="8" t="s">
        <v>72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8" x14ac:dyDescent="0.4">
      <c r="A62" s="12" t="str">
        <f>HYPERLINK("https://www.geeksforgeeks.org/find-a-pair-with-the-given-difference/","Two Difference")</f>
        <v>Two Difference</v>
      </c>
      <c r="B62" s="8" t="s">
        <v>73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8" x14ac:dyDescent="0.4">
      <c r="A63" s="12" t="s">
        <v>74</v>
      </c>
      <c r="B63" s="8" t="s">
        <v>75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8" x14ac:dyDescent="0.4">
      <c r="A64" s="28" t="str">
        <f>HYPERLINK("https://leetcode.com/problems/smallest-range-covering-elements-from-k-lists/","smallest range from k lists")</f>
        <v>smallest range from k lists</v>
      </c>
      <c r="B64" s="7" t="s">
        <v>76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8" x14ac:dyDescent="0.4">
      <c r="A65" s="12" t="str">
        <f>HYPERLINK("https://leetcode.com/problems/maximum-product-subarray/","maximum product subarray")</f>
        <v>maximum product subarray</v>
      </c>
      <c r="B65" s="7" t="s">
        <v>77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8" x14ac:dyDescent="0.4">
      <c r="A66" s="12" t="str">
        <f>HYPERLINK("https://www.geeksforgeeks.org/minimum-number-platforms-required-railwaybus-station/","Min No. of Platform")</f>
        <v>Min No. of Platform</v>
      </c>
      <c r="B66" s="8" t="s">
        <v>78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8" x14ac:dyDescent="0.4">
      <c r="A67" s="28" t="str">
        <f>HYPERLINK("https://leetcode.com/problems/reverse-vowels-of-a-string/","Reverse vowels of a string")</f>
        <v>Reverse vowels of a string</v>
      </c>
      <c r="B67" s="11" t="s">
        <v>79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8" x14ac:dyDescent="0.4">
      <c r="A68" s="2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8" x14ac:dyDescent="0.4">
      <c r="A69" s="6" t="s">
        <v>80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8" x14ac:dyDescent="0.4">
      <c r="A70" s="32" t="str">
        <f>HYPERLINK("https://leetcode.com/problems/first-missing-positive/","First missing positive")</f>
        <v>First missing positive</v>
      </c>
      <c r="B70" s="7" t="s">
        <v>81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8" x14ac:dyDescent="0.4">
      <c r="A71" s="32" t="str">
        <f>HYPERLINK("https://leetcode.com/problems/rotate-image/","rotate image")</f>
        <v>rotate image</v>
      </c>
      <c r="B71" s="7" t="s">
        <v>82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8" x14ac:dyDescent="0.4">
      <c r="A72" s="20" t="s">
        <v>83</v>
      </c>
      <c r="B72" s="11" t="s">
        <v>84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8" x14ac:dyDescent="0.4">
      <c r="A73" s="32" t="str">
        <f>HYPERLINK("https://leetcode.com/problems/push-dominoes/","push dominoes")</f>
        <v>push dominoes</v>
      </c>
      <c r="B73" s="7" t="s">
        <v>85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8" x14ac:dyDescent="0.4">
      <c r="A74" s="29" t="str">
        <f>HYPERLINK("https://leetcode.com/problems/valid-palindrome-ii/","valid pallindrome 2")</f>
        <v>valid pallindrome 2</v>
      </c>
      <c r="B74" s="8" t="s">
        <v>86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8" x14ac:dyDescent="0.4">
      <c r="A75" s="32" t="s">
        <v>87</v>
      </c>
      <c r="B75" s="7" t="s">
        <v>88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8" x14ac:dyDescent="0.4">
      <c r="A76" s="19" t="s">
        <v>89</v>
      </c>
      <c r="B76" s="11" t="s">
        <v>90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8" x14ac:dyDescent="0.4">
      <c r="A77" s="6" t="s">
        <v>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8" x14ac:dyDescent="0.4">
      <c r="A78" s="28" t="s">
        <v>92</v>
      </c>
      <c r="B78" s="7" t="s">
        <v>93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8" x14ac:dyDescent="0.4">
      <c r="A79" s="28" t="str">
        <f>HYPERLINK("https://www.codechef.com/SNCKPE19/problems/BUDDYNIM","Buddy nim")</f>
        <v>Buddy nim</v>
      </c>
      <c r="B79" s="11" t="s">
        <v>94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8" x14ac:dyDescent="0.4">
      <c r="A80" s="28" t="s">
        <v>95</v>
      </c>
      <c r="B80" s="7" t="s">
        <v>96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8" x14ac:dyDescent="0.4">
      <c r="A81" s="28" t="s">
        <v>97</v>
      </c>
      <c r="B81" s="11" t="s">
        <v>98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8" x14ac:dyDescent="0.4">
      <c r="A82" s="28" t="s">
        <v>99</v>
      </c>
      <c r="B82" s="11" t="s">
        <v>100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8" x14ac:dyDescent="0.4">
      <c r="A83" s="29" t="str">
        <f>HYPERLINK("https://leetcode.com/problems/maximum-sum-of-two-non-overlapping-subarrays/","max sum of two non overlapping subarrays")</f>
        <v>max sum of two non overlapping subarrays</v>
      </c>
      <c r="B83" s="7" t="s">
        <v>101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8" x14ac:dyDescent="0.4">
      <c r="A84" s="29" t="s">
        <v>102</v>
      </c>
      <c r="B84" s="11" t="s">
        <v>103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8" x14ac:dyDescent="0.4">
      <c r="A85" s="14" t="s">
        <v>104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8" x14ac:dyDescent="0.4">
      <c r="A86" s="6" t="s">
        <v>105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8" x14ac:dyDescent="0.4">
      <c r="A87" s="12" t="s">
        <v>106</v>
      </c>
      <c r="B87" s="8" t="s">
        <v>107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8" x14ac:dyDescent="0.4">
      <c r="A88" s="28" t="s">
        <v>108</v>
      </c>
      <c r="B88" s="8" t="s">
        <v>109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8" x14ac:dyDescent="0.4">
      <c r="A89" s="12" t="str">
        <f>HYPERLINK("https://www.codechef.com/COOK103B/problems/MAXREMOV","Max range query")</f>
        <v>Max range query</v>
      </c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8" x14ac:dyDescent="0.4">
      <c r="A90" s="12" t="s">
        <v>110</v>
      </c>
      <c r="B90" s="8" t="s">
        <v>111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8" x14ac:dyDescent="0.4">
      <c r="A91" s="12" t="s">
        <v>112</v>
      </c>
      <c r="B91" s="8" t="s">
        <v>113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8" x14ac:dyDescent="0.4">
      <c r="A92" s="12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8" x14ac:dyDescent="0.4">
      <c r="A93" s="12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8" x14ac:dyDescent="0.4">
      <c r="A94" s="12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8" x14ac:dyDescent="0.4">
      <c r="A95" s="12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0.399999999999999" x14ac:dyDescent="0.45">
      <c r="A97" s="5" t="s">
        <v>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">
      <c r="A98" s="6" t="s">
        <v>114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s="66" customFormat="1" ht="13.8" x14ac:dyDescent="0.25">
      <c r="A99" s="66" t="s">
        <v>115</v>
      </c>
    </row>
    <row r="100" spans="1:26" s="89" customFormat="1" ht="13.8" x14ac:dyDescent="0.25">
      <c r="A100" s="89" t="s">
        <v>672</v>
      </c>
    </row>
    <row r="101" spans="1:26" s="66" customFormat="1" ht="13.8" x14ac:dyDescent="0.25">
      <c r="A101" s="66" t="s">
        <v>673</v>
      </c>
      <c r="B101" s="99" t="s">
        <v>631</v>
      </c>
    </row>
    <row r="102" spans="1:26" s="89" customFormat="1" ht="13.8" x14ac:dyDescent="0.25">
      <c r="A102" s="90" t="s">
        <v>116</v>
      </c>
    </row>
    <row r="103" spans="1:26" ht="15" x14ac:dyDescent="0.35">
      <c r="A103" s="34" t="s">
        <v>117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s="89" customFormat="1" ht="13.8" x14ac:dyDescent="0.25">
      <c r="A104" s="89" t="s">
        <v>118</v>
      </c>
    </row>
    <row r="105" spans="1:26" s="89" customFormat="1" ht="13.8" x14ac:dyDescent="0.25">
      <c r="A105" s="89" t="s">
        <v>119</v>
      </c>
      <c r="B105" s="89" t="s">
        <v>674</v>
      </c>
    </row>
    <row r="106" spans="1:26" ht="15" x14ac:dyDescent="0.35">
      <c r="A106" s="60" t="s">
        <v>675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.8" x14ac:dyDescent="0.4">
      <c r="A107" s="31" t="s">
        <v>120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9.2" x14ac:dyDescent="0.45">
      <c r="A108" s="33" t="s">
        <v>121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" x14ac:dyDescent="0.35">
      <c r="A109" s="107" t="s">
        <v>719</v>
      </c>
      <c r="B109" s="60" t="s">
        <v>719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" x14ac:dyDescent="0.35">
      <c r="A110" s="34" t="s">
        <v>122</v>
      </c>
      <c r="B110" s="60" t="s">
        <v>676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" x14ac:dyDescent="0.35">
      <c r="A111" s="35" t="s">
        <v>123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" x14ac:dyDescent="0.35">
      <c r="A112" s="35" t="s">
        <v>124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0.399999999999999" x14ac:dyDescent="0.45">
      <c r="A114" s="5" t="s">
        <v>125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">
      <c r="A115" s="6" t="s">
        <v>126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x14ac:dyDescent="0.35">
      <c r="A116" s="7" t="s">
        <v>127</v>
      </c>
      <c r="B116" s="7"/>
      <c r="C116" s="7" t="s">
        <v>722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8" x14ac:dyDescent="0.4">
      <c r="A117" s="28" t="str">
        <f>HYPERLINK("https://leetcode.com/problems/median-of-two-sorted-arrays/","median of two sorted array")</f>
        <v>median of two sorted array</v>
      </c>
      <c r="B117" s="7" t="s">
        <v>128</v>
      </c>
      <c r="C117" s="7" t="s">
        <v>724</v>
      </c>
      <c r="D117" s="7" t="s">
        <v>723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8" x14ac:dyDescent="0.4">
      <c r="A118" s="32" t="str">
        <f>HYPERLINK("https://leetcode.com/problems/capacity-to-ship-packages-within-d-days/","capacity to ship within D days")</f>
        <v>capacity to ship within D days</v>
      </c>
      <c r="B118" s="7" t="s">
        <v>129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8" x14ac:dyDescent="0.4">
      <c r="A119" s="29" t="str">
        <f>HYPERLINK("https://leetcode.com/problems/koko-eating-bananas/","koko eating bananas")</f>
        <v>koko eating bananas</v>
      </c>
      <c r="B119" s="7" t="s">
        <v>130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8" x14ac:dyDescent="0.4">
      <c r="A120" s="12" t="str">
        <f>HYPERLINK("https://leetcode.com/problems/find-the-smallest-divisor-given-a-threshold/","smallest divisor given a threshold")</f>
        <v>smallest divisor given a threshold</v>
      </c>
      <c r="B120" s="7" t="s">
        <v>131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8" x14ac:dyDescent="0.4">
      <c r="A121" s="28" t="s">
        <v>132</v>
      </c>
      <c r="B121" s="7" t="s">
        <v>133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8" x14ac:dyDescent="0.4">
      <c r="A122" s="12" t="str">
        <f>HYPERLINK("https://leetcode.com/problems/split-array-largest-sum/","split array largest sum")</f>
        <v>split array largest sum</v>
      </c>
      <c r="B122" s="7" t="s">
        <v>134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8" x14ac:dyDescent="0.4">
      <c r="A123" s="6" t="s">
        <v>135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8" x14ac:dyDescent="0.4">
      <c r="A124" s="28" t="s">
        <v>136</v>
      </c>
      <c r="B124" s="7" t="s">
        <v>136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8" x14ac:dyDescent="0.4">
      <c r="A125" s="28" t="str">
        <f>HYPERLINK("https://leetcode.com/problems/k-th-smallest-prime-fraction/","Kth smallest prime fraction")</f>
        <v>Kth smallest prime fraction</v>
      </c>
      <c r="B125" s="7" t="s">
        <v>137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8" x14ac:dyDescent="0.4">
      <c r="A126" s="28" t="str">
        <f>HYPERLINK("https://leetcode.com/problems/search-in-rotated-sorted-array/","search in rotated sorted array")</f>
        <v>search in rotated sorted array</v>
      </c>
      <c r="B126" s="7" t="s">
        <v>138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8" x14ac:dyDescent="0.4">
      <c r="A127" s="28" t="s">
        <v>139</v>
      </c>
      <c r="B127" s="11" t="s">
        <v>140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8" x14ac:dyDescent="0.4">
      <c r="A128" s="28" t="s">
        <v>141</v>
      </c>
      <c r="B128" s="11" t="s">
        <v>142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8" x14ac:dyDescent="0.4">
      <c r="A129" s="28" t="s">
        <v>143</v>
      </c>
      <c r="B129" s="11" t="s">
        <v>144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8" x14ac:dyDescent="0.4">
      <c r="A130" s="32" t="str">
        <f>HYPERLINK("https://www.geeksforgeeks.org/counting-sort/","counting sort")</f>
        <v>counting sort</v>
      </c>
      <c r="B130" s="11" t="s">
        <v>145</v>
      </c>
      <c r="C130" s="11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8" x14ac:dyDescent="0.4">
      <c r="A131" s="32" t="str">
        <f>HYPERLINK("https://www.geeksforgeeks.org/merge-sort/","merge sort")</f>
        <v>merge sort</v>
      </c>
      <c r="B131" s="11" t="s">
        <v>146</v>
      </c>
      <c r="C131" s="11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8" x14ac:dyDescent="0.4">
      <c r="A132" s="36" t="str">
        <f>HYPERLINK("https://www.geeksforgeeks.org/counting-inversions/","count inversions")</f>
        <v>count inversions</v>
      </c>
      <c r="B132" s="7" t="s">
        <v>147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0.399999999999999" x14ac:dyDescent="0.45">
      <c r="A133" s="15" t="s">
        <v>148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8" x14ac:dyDescent="0.4">
      <c r="A135" s="28" t="str">
        <f>HYPERLINK("https://leetcode.com/problems/reverse-linked-list/","reverse LinkedList")</f>
        <v>reverse LinkedList</v>
      </c>
      <c r="B135" s="7" t="s">
        <v>150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8" x14ac:dyDescent="0.4">
      <c r="A136" s="37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8" x14ac:dyDescent="0.4">
      <c r="A137" s="28" t="str">
        <f>HYPERLINK("https://www.geeksforgeeks.org/write-a-c-function-to-print-the-middle-of-the-linked-list/","Find the middle element")</f>
        <v>Find the middle element</v>
      </c>
      <c r="B137" s="7" t="s">
        <v>152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8" x14ac:dyDescent="0.4">
      <c r="A138" s="28" t="str">
        <f>HYPERLINK("https://www.geeksforgeeks.org/detect-loop-in-a-linked-list/","Floyd cycle")</f>
        <v>Floyd cycle</v>
      </c>
      <c r="B138" s="7" t="s">
        <v>153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8" x14ac:dyDescent="0.4">
      <c r="A139" s="28" t="str">
        <f>HYPERLINK("https://www.geeksforgeeks.org/a-linked-list-with-next-and-arbit-pointer/","Clone a linkedlist")</f>
        <v>Clone a linkedlist</v>
      </c>
      <c r="B139" s="7" t="s">
        <v>154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8" x14ac:dyDescent="0.4">
      <c r="A140" s="28" t="s">
        <v>155</v>
      </c>
      <c r="B140" s="11" t="s">
        <v>156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8" x14ac:dyDescent="0.4">
      <c r="A141" s="31" t="s">
        <v>157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8" x14ac:dyDescent="0.4">
      <c r="A142" s="28" t="s">
        <v>158</v>
      </c>
      <c r="B142" s="11" t="s">
        <v>159</v>
      </c>
      <c r="C142" s="11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8" x14ac:dyDescent="0.4">
      <c r="A143" s="28" t="str">
        <f>HYPERLINK("https://leetcode.com/problems/lru-cache/","LRU Cache")</f>
        <v>LRU Cache</v>
      </c>
      <c r="B143" s="7" t="s">
        <v>160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8" x14ac:dyDescent="0.4">
      <c r="A144" s="16" t="s">
        <v>161</v>
      </c>
      <c r="B144" s="16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.8" x14ac:dyDescent="0.4">
      <c r="A145" s="16" t="s">
        <v>162</v>
      </c>
      <c r="B145" s="16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.8" x14ac:dyDescent="0.4">
      <c r="A146" s="16" t="s">
        <v>163</v>
      </c>
      <c r="B146" s="16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.8" x14ac:dyDescent="0.4">
      <c r="A147" s="16" t="s">
        <v>164</v>
      </c>
      <c r="B147" s="16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.8" x14ac:dyDescent="0.4">
      <c r="A148" s="31" t="s">
        <v>165</v>
      </c>
      <c r="B148" s="16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.8" x14ac:dyDescent="0.4">
      <c r="A149" s="16" t="s">
        <v>166</v>
      </c>
      <c r="B149" s="16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.8" x14ac:dyDescent="0.4">
      <c r="A150" s="16" t="s">
        <v>167</v>
      </c>
      <c r="B150" s="16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.8" x14ac:dyDescent="0.4">
      <c r="A151" s="16" t="s">
        <v>168</v>
      </c>
      <c r="B151" s="16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.8" x14ac:dyDescent="0.4">
      <c r="A152" s="16" t="s">
        <v>169</v>
      </c>
      <c r="B152" s="16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.8" x14ac:dyDescent="0.4">
      <c r="A153" s="16" t="s">
        <v>170</v>
      </c>
      <c r="B153" s="16"/>
      <c r="C153" s="13"/>
      <c r="D153" s="13"/>
      <c r="E153" s="13"/>
      <c r="F153" s="13"/>
      <c r="G153" s="13"/>
      <c r="H153" s="13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8" x14ac:dyDescent="0.4">
      <c r="A154" s="16" t="s">
        <v>171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0.399999999999999" x14ac:dyDescent="0.45">
      <c r="A155" s="5" t="s">
        <v>172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">
      <c r="A156" s="6" t="s">
        <v>173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8" x14ac:dyDescent="0.4">
      <c r="A157" s="28" t="str">
        <f>HYPERLINK("https://www.geeksforgeeks.org/next-greater-element/","Next Greater Element on right")</f>
        <v>Next Greater Element on right</v>
      </c>
      <c r="B157" s="11" t="s">
        <v>174</v>
      </c>
      <c r="C157" s="11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8" x14ac:dyDescent="0.4">
      <c r="A158" s="28" t="str">
        <f>HYPERLINK("https://leetcode.com/problems/next-greater-element-ii/","Next Greater Element 2")</f>
        <v>Next Greater Element 2</v>
      </c>
      <c r="B158" s="11" t="s">
        <v>175</v>
      </c>
      <c r="C158" s="11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8" x14ac:dyDescent="0.4">
      <c r="A159" s="28" t="str">
        <f>HYPERLINK("https://leetcode.com/problems/daily-temperatures/","Daily Temperatures")</f>
        <v>Daily Temperatures</v>
      </c>
      <c r="B159" s="11" t="s">
        <v>176</v>
      </c>
      <c r="C159" s="11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8" x14ac:dyDescent="0.4">
      <c r="A160" s="28" t="str">
        <f>HYPERLINK("https://www.geeksforgeeks.org/the-stock-span-problem/","Stock Span Problem")</f>
        <v>Stock Span Problem</v>
      </c>
      <c r="B160" s="11" t="s">
        <v>177</v>
      </c>
      <c r="C160" s="11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8" x14ac:dyDescent="0.4">
      <c r="A161" s="2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61" s="11" t="s">
        <v>178</v>
      </c>
      <c r="C161" s="1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8" x14ac:dyDescent="0.4">
      <c r="A162" s="28" t="str">
        <f>HYPERLINK("https://leetcode.com/problems/largest-rectangle-in-histogram/","Largest Rectangular Area Histogram")</f>
        <v>Largest Rectangular Area Histogram</v>
      </c>
      <c r="B162" s="11" t="s">
        <v>179</v>
      </c>
      <c r="C162" s="11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8" x14ac:dyDescent="0.4">
      <c r="A163" s="28" t="str">
        <f>HYPERLINK("https://leetcode.com/problems/maximal-rectangle/","maximu size binary matrix containing 1")</f>
        <v>maximu size binary matrix containing 1</v>
      </c>
      <c r="B163" s="11" t="s">
        <v>180</v>
      </c>
      <c r="C163" s="11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8" x14ac:dyDescent="0.4">
      <c r="A164" s="28" t="str">
        <f>HYPERLINK("https://leetcode.com/problems/asteroid-collision/","Asteroid Collision")</f>
        <v>Asteroid Collision</v>
      </c>
      <c r="B164" s="11" t="s">
        <v>181</v>
      </c>
      <c r="C164" s="11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8" x14ac:dyDescent="0.4">
      <c r="A165" s="6" t="s">
        <v>182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8" x14ac:dyDescent="0.4">
      <c r="A166" s="28" t="str">
        <f>HYPERLINK("https://leetcode.com/problems/valid-parentheses/","Valid Parentheses")</f>
        <v>Valid Parentheses</v>
      </c>
      <c r="B166" s="11" t="s">
        <v>183</v>
      </c>
      <c r="C166" s="11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8" x14ac:dyDescent="0.4">
      <c r="A167" s="28" t="str">
        <f>HYPERLINK("https://www.geeksforgeeks.org/length-of-the-longest-valid-substring/","Length of longest valid substring")</f>
        <v>Length of longest valid substring</v>
      </c>
      <c r="B167" s="11" t="s">
        <v>184</v>
      </c>
      <c r="C167" s="11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8" x14ac:dyDescent="0.4">
      <c r="A168" s="28" t="str">
        <f>HYPERLINK("https://www.geeksforgeeks.org/find-expression-duplicate-parenthesis-not/","Count of duplicate Parentheses")</f>
        <v>Count of duplicate Parentheses</v>
      </c>
      <c r="B168" s="11" t="s">
        <v>185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8" x14ac:dyDescent="0.4">
      <c r="A169" s="28" t="str">
        <f>HYPERLINK("https://www.geeksforgeeks.org/minimum-number-of-bracket-reversals-needed-to-make-an-expression-balanced/","Minimum Number of bracket reversal")</f>
        <v>Minimum Number of bracket reversal</v>
      </c>
      <c r="B169" s="11" t="s">
        <v>186</v>
      </c>
      <c r="C169" s="1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8" x14ac:dyDescent="0.4">
      <c r="A170" s="28" t="str">
        <f>HYPERLINK("https://leetcode.com/problems/minimum-add-to-make-parentheses-valid/","Minimum Add To make Parentheses Valid")</f>
        <v>Minimum Add To make Parentheses Valid</v>
      </c>
      <c r="B170" s="11" t="s">
        <v>187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8" x14ac:dyDescent="0.4">
      <c r="A171" s="28" t="str">
        <f>HYPERLINK("https://leetcode.com/problems/remove-k-digits/","Remove K digits From number")</f>
        <v>Remove K digits From number</v>
      </c>
      <c r="B171" s="11" t="s">
        <v>188</v>
      </c>
      <c r="C171" s="1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8" x14ac:dyDescent="0.4">
      <c r="A172" s="11" t="s">
        <v>189</v>
      </c>
      <c r="B172" s="11"/>
      <c r="C172" s="1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8" x14ac:dyDescent="0.4">
      <c r="A173" s="28" t="str">
        <f>HYPERLINK("https://www.geeksforgeeks.org/first-negative-integer-every-window-size-k/","First negative Integer in k sized window")</f>
        <v>First negative Integer in k sized window</v>
      </c>
      <c r="B173" s="11" t="s">
        <v>190</v>
      </c>
      <c r="C173" s="1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8" x14ac:dyDescent="0.4">
      <c r="A174" s="28" t="str">
        <f>HYPERLINK("https://www.geeksforgeeks.org/maximum-sum-of-smallest-and-second-smallest-in-an-array/","Maximum sum of smallest and second smallest")</f>
        <v>Maximum sum of smallest and second smallest</v>
      </c>
      <c r="B174" s="7" t="s">
        <v>191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8" x14ac:dyDescent="0.4">
      <c r="A175" s="28" t="str">
        <f>HYPERLINK("https://www.geeksforgeeks.org/reversing-first-k-elements-queue/","K reverse in a queue")</f>
        <v>K reverse in a queue</v>
      </c>
      <c r="B175" s="11" t="s">
        <v>192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8" x14ac:dyDescent="0.4">
      <c r="A176" s="28" t="str">
        <f>HYPERLINK("https://www.geeksforgeeks.org/efficiently-implement-k-stacks-single-array/","K stacks in a single array")</f>
        <v>K stacks in a single array</v>
      </c>
      <c r="B176" s="7" t="s">
        <v>193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8" x14ac:dyDescent="0.4">
      <c r="A177" s="2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8" x14ac:dyDescent="0.4">
      <c r="A178" s="6" t="s">
        <v>194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8" x14ac:dyDescent="0.4">
      <c r="A179" s="28" t="s">
        <v>195</v>
      </c>
      <c r="B179" s="7" t="s">
        <v>196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8" x14ac:dyDescent="0.4">
      <c r="A180" s="28" t="str">
        <f>HYPERLINK("https://leetcode.com/problems/gas-station/","Gas Station")</f>
        <v>Gas Station</v>
      </c>
      <c r="B180" s="7" t="s">
        <v>197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8" x14ac:dyDescent="0.4">
      <c r="A181" s="28" t="str">
        <f>HYPERLINK("https://www.geeksforgeeks.org/interesting-method-generate-binary-numbers-1-n/","Print Binary Number")</f>
        <v>Print Binary Number</v>
      </c>
      <c r="B181" s="11" t="s">
        <v>198</v>
      </c>
      <c r="C181" s="1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8" x14ac:dyDescent="0.4">
      <c r="A182" s="28" t="s">
        <v>199</v>
      </c>
      <c r="B182" s="7" t="s">
        <v>200</v>
      </c>
      <c r="C182" s="1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8" x14ac:dyDescent="0.4">
      <c r="A183" s="28" t="str">
        <f>HYPERLINK("https://leetcode.com/problems/backspace-string-compare/","Backspace String Compare")</f>
        <v>Backspace String Compare</v>
      </c>
      <c r="B183" s="11" t="s">
        <v>201</v>
      </c>
      <c r="C183" s="1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8" x14ac:dyDescent="0.4">
      <c r="A184" s="28" t="str">
        <f>HYPERLINK("https://leetcode.com/problems/car-fleet/","Car fleet")</f>
        <v>Car fleet</v>
      </c>
      <c r="B184" s="11" t="s">
        <v>202</v>
      </c>
      <c r="C184" s="1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8" x14ac:dyDescent="0.4">
      <c r="A185" s="28" t="str">
        <f>HYPERLINK("https://leetcode.com/problems/validate-stack-sequences/","Validate Stack")</f>
        <v>Validate Stack</v>
      </c>
      <c r="B185" s="7" t="s">
        <v>203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8" x14ac:dyDescent="0.4">
      <c r="A186" s="6" t="s">
        <v>204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8" x14ac:dyDescent="0.4">
      <c r="A187" s="32" t="str">
        <f>HYPERLINK("https://leetcode.com/problems/maximum-frequency-stack/","max frequency stack")</f>
        <v>max frequency stack</v>
      </c>
      <c r="B187" s="7" t="s">
        <v>205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8" x14ac:dyDescent="0.4">
      <c r="A188" s="32" t="str">
        <f>HYPERLINK("https://leetcode.com/problems/min-stack/","Min Stack")</f>
        <v>Min Stack</v>
      </c>
      <c r="B188" s="7" t="s">
        <v>206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 x14ac:dyDescent="0.35">
      <c r="A189" s="7" t="s">
        <v>207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8" x14ac:dyDescent="0.4">
      <c r="A190" s="28" t="s">
        <v>208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0.399999999999999" x14ac:dyDescent="0.45">
      <c r="A191" s="38" t="s">
        <v>7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">
      <c r="A192" s="6" t="s">
        <v>209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7" ht="16.8" x14ac:dyDescent="0.4">
      <c r="A193" s="28" t="str">
        <f>HYPERLINK("https://leetcode.com/problems/binary-tree-inorder-traversal/","Inorder Traversal")</f>
        <v>Inorder Traversal</v>
      </c>
      <c r="B193" s="7" t="s">
        <v>210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7" ht="16.8" x14ac:dyDescent="0.4">
      <c r="A194" s="28" t="str">
        <f>HYPERLINK("https://leetcode.com/problems/binary-tree-preorder-traversal/","Preorder Traversal")</f>
        <v>Preorder Traversal</v>
      </c>
      <c r="B194" s="7" t="s">
        <v>211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7" ht="16.8" x14ac:dyDescent="0.4">
      <c r="A195" s="28" t="str">
        <f>HYPERLINK("https://leetcode.com/problems/binary-tree-postorder-traversal/","Postorder Traversal")</f>
        <v>Postorder Traversal</v>
      </c>
      <c r="B195" s="7" t="s">
        <v>212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7" ht="16.8" x14ac:dyDescent="0.4">
      <c r="A196" s="28" t="str">
        <f>HYPERLINK("https://leetcode.com/problems/binary-tree-level-order-traversal/","Binary Tree Level Order")</f>
        <v>Binary Tree Level Order</v>
      </c>
      <c r="B196" s="7" t="s">
        <v>213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7" ht="20.399999999999999" x14ac:dyDescent="0.45">
      <c r="A197" s="61" t="s">
        <v>632</v>
      </c>
      <c r="B197" s="62" t="s">
        <v>633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7" ht="20.399999999999999" x14ac:dyDescent="0.45">
      <c r="A198" s="61" t="s">
        <v>637</v>
      </c>
      <c r="B198" s="7" t="s">
        <v>636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0.399999999999999" x14ac:dyDescent="0.45">
      <c r="A199" s="61" t="s">
        <v>634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7" ht="20.399999999999999" x14ac:dyDescent="0.45">
      <c r="A200" s="61" t="s">
        <v>635</v>
      </c>
      <c r="B200" s="7" t="s">
        <v>639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7" ht="16.8" x14ac:dyDescent="0.4">
      <c r="A201" s="39" t="s">
        <v>214</v>
      </c>
      <c r="B201" s="7" t="s">
        <v>214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7" s="59" customFormat="1" ht="13.8" x14ac:dyDescent="0.25">
      <c r="A202" s="63" t="s">
        <v>215</v>
      </c>
      <c r="B202" s="59" t="s">
        <v>216</v>
      </c>
    </row>
    <row r="203" spans="1:27" ht="16.8" x14ac:dyDescent="0.4">
      <c r="A203" s="3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7" ht="16.8" x14ac:dyDescent="0.4">
      <c r="A204" s="31" t="s">
        <v>217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7" ht="16.8" x14ac:dyDescent="0.4">
      <c r="A205" s="3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7" ht="15" x14ac:dyDescent="0.35">
      <c r="A206" s="64" t="str">
        <f>HYPERLINK("https://leetcode.com/problems/binary-tree-right-side-view/","right side view")</f>
        <v>right side view</v>
      </c>
      <c r="B206" s="7" t="s">
        <v>218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7" ht="16.8" x14ac:dyDescent="0.4">
      <c r="A207" s="28" t="str">
        <f>HYPERLINK("https://practice.geeksforgeeks.org/problems/left-view-of-binary-tree/1","Left View")</f>
        <v>Left View</v>
      </c>
      <c r="B207" s="7" t="s">
        <v>219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7" ht="16.8" x14ac:dyDescent="0.4">
      <c r="A208" s="28" t="str">
        <f>HYPERLINK("https://www.geeksforgeeks.org/print-nodes-in-the-top-view-of-binary-tree-set-3/","Top View")</f>
        <v>Top View</v>
      </c>
      <c r="B208" s="7" t="s">
        <v>220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8" x14ac:dyDescent="0.4">
      <c r="A209" s="28" t="str">
        <f>HYPERLINK("https://practice.geeksforgeeks.org/problems/bottom-view-of-binary-tree/1","Bottom View")</f>
        <v>Bottom View</v>
      </c>
      <c r="B209" s="7" t="s">
        <v>221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8" x14ac:dyDescent="0.4">
      <c r="A210" s="28" t="s">
        <v>222</v>
      </c>
      <c r="B210" s="7" t="s">
        <v>222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8" x14ac:dyDescent="0.4">
      <c r="A211" s="28" t="str">
        <f>HYPERLINK("https://leetcode.com/problems/vertical-order-traversal-of-a-binary-tree/","Vertical order")</f>
        <v>Vertical order</v>
      </c>
      <c r="B211" s="7" t="s">
        <v>223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8" x14ac:dyDescent="0.4">
      <c r="A212" s="28" t="str">
        <f>HYPERLINK("https://www.geeksforgeeks.org/diagonal-traversal-of-binary-tree/","Diagonal Traversal")</f>
        <v>Diagonal Traversal</v>
      </c>
      <c r="B212" s="7" t="s">
        <v>224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s="61" customFormat="1" ht="20.399999999999999" x14ac:dyDescent="0.45">
      <c r="A213" s="21" t="s">
        <v>638</v>
      </c>
    </row>
    <row r="214" spans="1:26" ht="16.8" x14ac:dyDescent="0.4">
      <c r="A214" s="28" t="s">
        <v>225</v>
      </c>
      <c r="B214" s="7" t="s">
        <v>226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8" x14ac:dyDescent="0.4">
      <c r="A215" s="28" t="s">
        <v>227</v>
      </c>
      <c r="B215" s="7" t="s">
        <v>228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8" x14ac:dyDescent="0.4">
      <c r="A216" s="31" t="s">
        <v>229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8" x14ac:dyDescent="0.4">
      <c r="A217" s="28" t="str">
        <f>HYPERLINK("https://practice.geeksforgeeks.org/problems/image-multiplication/0","image multiplication")</f>
        <v>image multiplication</v>
      </c>
      <c r="B217" s="11" t="s">
        <v>230</v>
      </c>
      <c r="C217" s="1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8" x14ac:dyDescent="0.4">
      <c r="A218" s="28" t="s">
        <v>231</v>
      </c>
      <c r="B218" s="7" t="s">
        <v>232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8" x14ac:dyDescent="0.4">
      <c r="A219" s="28" t="s">
        <v>233</v>
      </c>
      <c r="B219" s="7" t="s">
        <v>233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8" x14ac:dyDescent="0.4">
      <c r="A220" s="28" t="str">
        <f>HYPERLINK("https://leetcode.com/problems/lowest-common-ancestor-of-a-binary-search-tree/","Lowest common ancestor in BST")</f>
        <v>Lowest common ancestor in BST</v>
      </c>
      <c r="B220" s="7" t="s">
        <v>234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8" x14ac:dyDescent="0.4">
      <c r="A221" s="28" t="str">
        <f>HYPERLINK("https://practice.geeksforgeeks.org/problems/lowest-common-ancestor-in-a-binary-tree/1","Lowest common ancestor")</f>
        <v>Lowest common ancestor</v>
      </c>
      <c r="B221" s="7" t="s">
        <v>235</v>
      </c>
      <c r="C221" s="64" t="s">
        <v>642</v>
      </c>
      <c r="D221" s="64" t="s">
        <v>643</v>
      </c>
      <c r="E221" s="64" t="s">
        <v>644</v>
      </c>
      <c r="F221" s="7"/>
      <c r="G221" s="64" t="s">
        <v>645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8" x14ac:dyDescent="0.4">
      <c r="A222" s="6" t="s">
        <v>236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8" x14ac:dyDescent="0.4">
      <c r="A223" s="39" t="str">
        <f>HYPERLINK("https://leetcode.com/problems/distribute-coins-in-binary-tree/","Distribute coins in a binary tree")</f>
        <v>Distribute coins in a binary tree</v>
      </c>
      <c r="B223" s="11" t="s">
        <v>237</v>
      </c>
      <c r="C223" s="1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8" x14ac:dyDescent="0.4">
      <c r="A224" s="39" t="str">
        <f>HYPERLINK("https://leetcode.com/problems/binary-tree-cameras/","Binary Tree Cameras")</f>
        <v>Binary Tree Cameras</v>
      </c>
      <c r="B224" s="7" t="s">
        <v>238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8" x14ac:dyDescent="0.4">
      <c r="A225" s="28" t="s">
        <v>239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8" x14ac:dyDescent="0.4">
      <c r="A226" s="28" t="s">
        <v>240</v>
      </c>
      <c r="B226" s="7" t="s">
        <v>241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8" x14ac:dyDescent="0.4">
      <c r="A227" s="28" t="str">
        <f>HYPERLINK("https://leetcode.com/problems/flatten-binary-tree-to-linked-list/","Flatten binary tree to linked list")</f>
        <v>Flatten binary tree to linked list</v>
      </c>
      <c r="B227" s="7" t="s">
        <v>242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8" x14ac:dyDescent="0.4">
      <c r="A228" s="39" t="str">
        <f>HYPERLINK("https://www.geeksforgeeks.org/convert-a-binary-tree-to-a-circular-doubly-link-list/","Convert a binary tree to circular doubly linked list")</f>
        <v>Convert a binary tree to circular doubly linked list</v>
      </c>
      <c r="B228" s="7" t="s">
        <v>243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8" x14ac:dyDescent="0.4">
      <c r="A229" s="17" t="s">
        <v>244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8" x14ac:dyDescent="0.4">
      <c r="A230" s="28" t="str">
        <f>HYPERLINK("https://www.geeksforgeeks.org/in-place-conversion-of-sorted-dll-to-balanced-bst/","Conversion of sorted DLL to BST")</f>
        <v>Conversion of sorted DLL to BST</v>
      </c>
      <c r="B230" s="7" t="s">
        <v>245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8" x14ac:dyDescent="0.4">
      <c r="A231" s="28" t="str">
        <f>HYPERLINK("https://www.geeksforgeeks.org/merge-two-balanced-binary-search-trees/","Merge Two BST")</f>
        <v>Merge Two BST</v>
      </c>
      <c r="B231" s="7" t="s">
        <v>246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8" x14ac:dyDescent="0.4">
      <c r="A232" s="28" t="str">
        <f>HYPERLINK("https://www.geeksforgeeks.org/clone-binary-tree-random-pointers/","clone a binary tree with random pointer")</f>
        <v>clone a binary tree with random pointer</v>
      </c>
      <c r="B232" s="11" t="s">
        <v>247</v>
      </c>
      <c r="C232" s="1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8" x14ac:dyDescent="0.4">
      <c r="A233" s="28" t="s">
        <v>248</v>
      </c>
      <c r="B233" s="11"/>
      <c r="C233" s="1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8" x14ac:dyDescent="0.4">
      <c r="A234" s="28" t="str">
        <f>HYPERLINK("https://leetcode.com/problems/construct-binary-tree-from-preorder-and-inorder-traversal/","Construct from inorder and preorder")</f>
        <v>Construct from inorder and preorder</v>
      </c>
      <c r="B234" s="11" t="s">
        <v>249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8" x14ac:dyDescent="0.4">
      <c r="A235" s="28" t="str">
        <f>HYPERLINK("https://leetcode.com/problems/construct-binary-tree-from-inorder-and-postorder-traversal/","Construct from inorder and postorder")</f>
        <v>Construct from inorder and postorder</v>
      </c>
      <c r="B235" s="11" t="s">
        <v>250</v>
      </c>
      <c r="C235" s="1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8" x14ac:dyDescent="0.4">
      <c r="A236" s="6" t="s">
        <v>251</v>
      </c>
      <c r="B236" s="11"/>
      <c r="C236" s="1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8" x14ac:dyDescent="0.4">
      <c r="A237" s="28" t="str">
        <f>HYPERLINK("https://www.geeksforgeeks.org/construct-tree-inorder-level-order-traversals/","Inorder and level order")</f>
        <v>Inorder and level order</v>
      </c>
      <c r="B237" s="11" t="s">
        <v>252</v>
      </c>
      <c r="C237" s="1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8" x14ac:dyDescent="0.4">
      <c r="A238" s="28" t="s">
        <v>253</v>
      </c>
      <c r="B238" s="7" t="s">
        <v>254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8" x14ac:dyDescent="0.4">
      <c r="A239" s="28" t="s">
        <v>255</v>
      </c>
      <c r="B239" s="7" t="s">
        <v>256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8" x14ac:dyDescent="0.4">
      <c r="A240" s="28" t="s">
        <v>257</v>
      </c>
      <c r="B240" s="7" t="s">
        <v>257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8" x14ac:dyDescent="0.4">
      <c r="A241" s="39" t="str">
        <f>HYPERLINK("https://leetcode.com/problems/binary-search-tree-to-greater-sum-tree/","Binary search tree to greater sum")</f>
        <v>Binary search tree to greater sum</v>
      </c>
      <c r="B241" s="11" t="s">
        <v>259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8" x14ac:dyDescent="0.4">
      <c r="A242" s="28" t="s">
        <v>258</v>
      </c>
      <c r="B242" s="11" t="s">
        <v>260</v>
      </c>
      <c r="C242" s="1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8" x14ac:dyDescent="0.4">
      <c r="A243" s="40" t="str">
        <f>HYPERLINK("https://leetcode.com/problems/serialize-and-deserialize-binary-tree/","serialize and deserialise")</f>
        <v>serialize and deserialise</v>
      </c>
      <c r="B243" s="7" t="s">
        <v>261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8" x14ac:dyDescent="0.4">
      <c r="A244" s="40" t="s">
        <v>261</v>
      </c>
      <c r="B244" s="7" t="s">
        <v>263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8" x14ac:dyDescent="0.4">
      <c r="A245" s="28" t="s">
        <v>262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8" x14ac:dyDescent="0.4">
      <c r="A246" s="31" t="s">
        <v>264</v>
      </c>
      <c r="B246" s="7" t="s">
        <v>266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8" x14ac:dyDescent="0.4">
      <c r="A247" s="28" t="s">
        <v>265</v>
      </c>
      <c r="B247" s="7" t="s">
        <v>267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8" x14ac:dyDescent="0.4">
      <c r="A248" s="28" t="s">
        <v>267</v>
      </c>
      <c r="B248" s="7" t="s">
        <v>269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8" x14ac:dyDescent="0.4">
      <c r="A249" s="28" t="s">
        <v>268</v>
      </c>
      <c r="B249" s="7" t="s">
        <v>271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8" x14ac:dyDescent="0.4">
      <c r="A250" s="28" t="s">
        <v>270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" x14ac:dyDescent="0.35">
      <c r="A251" s="41" t="s">
        <v>272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8" x14ac:dyDescent="0.4">
      <c r="A252" s="28" t="s">
        <v>273</v>
      </c>
    </row>
    <row r="253" spans="1:26" ht="20.399999999999999" x14ac:dyDescent="0.45">
      <c r="A253" s="38" t="s">
        <v>274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">
      <c r="A254" s="6" t="s">
        <v>275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8" x14ac:dyDescent="0.4">
      <c r="A255" s="12" t="s">
        <v>276</v>
      </c>
      <c r="B255" s="8" t="s">
        <v>277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8" x14ac:dyDescent="0.4">
      <c r="A256" s="28" t="str">
        <f>HYPERLINK("https://leetcode.com/problems/is-graph-bipartite/","Bipartite graph")</f>
        <v>Bipartite graph</v>
      </c>
      <c r="B256" s="7" t="s">
        <v>278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8" x14ac:dyDescent="0.4">
      <c r="A257" s="28" t="str">
        <f>HYPERLINK("https://leetcode.com/problems/bus-routes/","Bus routes")</f>
        <v>Bus routes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8" x14ac:dyDescent="0.4">
      <c r="A258" s="39" t="str">
        <f>HYPERLINK("https://www.spoj.com/problems/MST/","Prim's Algo")</f>
        <v>Prim's Algo</v>
      </c>
      <c r="B258" s="7" t="s">
        <v>279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8" x14ac:dyDescent="0.4">
      <c r="A259" s="39" t="s">
        <v>280</v>
      </c>
      <c r="B259" s="7" t="s">
        <v>281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8" x14ac:dyDescent="0.4">
      <c r="A260" s="28" t="str">
        <f>HYPERLINK("https://www.geeksforgeeks.org/dijkstras-shortest-path-algorithm-greedy-algo-7/","Dijkstra algo")</f>
        <v>Dijkstra algo</v>
      </c>
      <c r="B260" s="7" t="s">
        <v>282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8" x14ac:dyDescent="0.4">
      <c r="A261" s="6" t="s">
        <v>283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8" x14ac:dyDescent="0.4">
      <c r="A262" s="28" t="str">
        <f>HYPERLINK("https://www.codechef.com/problems/REVERSE","chef and reversing")</f>
        <v>chef and reversing</v>
      </c>
      <c r="B262" s="7" t="s">
        <v>284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8" x14ac:dyDescent="0.4">
      <c r="A263" s="28" t="s">
        <v>285</v>
      </c>
      <c r="B263" s="7" t="s">
        <v>286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8" x14ac:dyDescent="0.4">
      <c r="A264" s="12" t="str">
        <f>HYPERLINK("https://practice.geeksforgeeks.org/problems/depth-first-traversal-for-a-graph/1","DFS")</f>
        <v>DFS</v>
      </c>
      <c r="B264" s="7" t="s">
        <v>287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" x14ac:dyDescent="0.35">
      <c r="A265" s="41" t="str">
        <f>HYPERLINK("https://leetcode.com/problems/evaluate-division/","evaluate division")</f>
        <v>evaluate division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8" x14ac:dyDescent="0.4">
      <c r="A266" s="12" t="s">
        <v>288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8" x14ac:dyDescent="0.4">
      <c r="A267" s="12" t="s">
        <v>289</v>
      </c>
      <c r="B267" s="8" t="s">
        <v>290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8" x14ac:dyDescent="0.4">
      <c r="A268" s="12" t="s">
        <v>291</v>
      </c>
      <c r="B268" s="8" t="s">
        <v>292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8" x14ac:dyDescent="0.4">
      <c r="A269" s="12" t="str">
        <f>HYPERLINK("https://leetcode.com/problems/01-matrix/","0-1 matrix")</f>
        <v>0-1 matrix</v>
      </c>
      <c r="B269" s="8" t="s">
        <v>293</v>
      </c>
      <c r="C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8" x14ac:dyDescent="0.4">
      <c r="A270" s="12" t="s">
        <v>294</v>
      </c>
      <c r="B270" s="8" t="s">
        <v>295</v>
      </c>
      <c r="C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8" x14ac:dyDescent="0.4">
      <c r="A271" s="12" t="s">
        <v>296</v>
      </c>
      <c r="B271" s="7" t="s">
        <v>297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8" x14ac:dyDescent="0.4">
      <c r="A272" s="31" t="s">
        <v>298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8" x14ac:dyDescent="0.4">
      <c r="A273" s="12" t="s">
        <v>299</v>
      </c>
      <c r="B273" s="7" t="s">
        <v>300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8" x14ac:dyDescent="0.4">
      <c r="A274" s="28" t="str">
        <f>HYPERLINK("https://leetcode.com/problems/shortest-bridge/","Shortest bridge")</f>
        <v>Shortest bridge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8" x14ac:dyDescent="0.4">
      <c r="A275" s="19" t="s">
        <v>301</v>
      </c>
      <c r="B275" s="9" t="s">
        <v>301</v>
      </c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8" x14ac:dyDescent="0.4">
      <c r="A276" s="12" t="s">
        <v>302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8" x14ac:dyDescent="0.4">
      <c r="A277" s="28" t="str">
        <f>HYPERLINK("https://www.geeksforgeeks.org/bellman-ford-algorithm-dp-23/","bellman ford")</f>
        <v>bellman ford</v>
      </c>
      <c r="B277" s="7" t="s">
        <v>303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8" x14ac:dyDescent="0.4">
      <c r="A278" s="6" t="s">
        <v>304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8" x14ac:dyDescent="0.4">
      <c r="A279" s="12" t="s">
        <v>305</v>
      </c>
      <c r="B279" s="8" t="s">
        <v>306</v>
      </c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8" x14ac:dyDescent="0.4">
      <c r="A280" s="12" t="s">
        <v>307</v>
      </c>
      <c r="B280" s="8" t="s">
        <v>308</v>
      </c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8" x14ac:dyDescent="0.4">
      <c r="A281" s="39" t="str">
        <f>HYPERLINK("https://www.geeksforgeeks.org/topological-sorting/","topological sorting")</f>
        <v>topological sorting</v>
      </c>
      <c r="B281" s="7" t="s">
        <v>309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8" x14ac:dyDescent="0.4">
      <c r="A282" s="39" t="str">
        <f>HYPERLINK("https://www.geeksforgeeks.org/topological-sorting-indegree-based-solution/","Kahn's algo")</f>
        <v>Kahn's algo</v>
      </c>
      <c r="B282" s="7" t="s">
        <v>310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8" x14ac:dyDescent="0.4">
      <c r="A283" s="28" t="str">
        <f>HYPERLINK("https://leetcode.com/problems/course-schedule-ii/","course schedule 2")</f>
        <v>course schedule 2</v>
      </c>
      <c r="B283" s="7" t="s">
        <v>311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8" x14ac:dyDescent="0.4">
      <c r="A284" s="12" t="str">
        <f>HYPERLINK("https://www.geeksforgeeks.org/articulation-points-or-cut-vertices-in-a-graph/","Articulation point")</f>
        <v>Articulation point</v>
      </c>
      <c r="B284" s="8" t="s">
        <v>312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8" x14ac:dyDescent="0.4">
      <c r="A285" s="29" t="s">
        <v>313</v>
      </c>
      <c r="B285" s="11" t="s">
        <v>314</v>
      </c>
      <c r="C285" s="1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8" x14ac:dyDescent="0.4">
      <c r="A286" s="29" t="s">
        <v>315</v>
      </c>
      <c r="B286" s="8" t="s">
        <v>316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8" x14ac:dyDescent="0.4">
      <c r="A287" s="12" t="s">
        <v>317</v>
      </c>
      <c r="B287" s="8" t="s">
        <v>318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8" x14ac:dyDescent="0.4">
      <c r="A288" s="31" t="s">
        <v>319</v>
      </c>
      <c r="B288" s="11"/>
      <c r="C288" s="1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" x14ac:dyDescent="0.35">
      <c r="A289" s="7" t="s">
        <v>320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8" x14ac:dyDescent="0.4">
      <c r="A290" s="8" t="s">
        <v>321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8" x14ac:dyDescent="0.4">
      <c r="A291" s="28" t="s">
        <v>322</v>
      </c>
      <c r="B291" s="8" t="s">
        <v>323</v>
      </c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8" x14ac:dyDescent="0.4">
      <c r="A292" s="29" t="s">
        <v>324</v>
      </c>
      <c r="B292" s="8" t="s">
        <v>325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8" x14ac:dyDescent="0.4">
      <c r="A293" s="32" t="s">
        <v>326</v>
      </c>
      <c r="B293" s="8" t="s">
        <v>327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8" x14ac:dyDescent="0.4">
      <c r="A294" s="29" t="s">
        <v>328</v>
      </c>
      <c r="B294" s="8" t="s">
        <v>329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8" x14ac:dyDescent="0.4">
      <c r="A295" s="29" t="s">
        <v>330</v>
      </c>
      <c r="B295" s="8" t="s">
        <v>331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8" x14ac:dyDescent="0.4">
      <c r="A296" s="12" t="str">
        <f>HYPERLINK("https://leetcode.com/problems/redundant-connection-ii/","Redundant connection 2")</f>
        <v>Redundant connection 2</v>
      </c>
      <c r="B296" s="8" t="s">
        <v>332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8" x14ac:dyDescent="0.4">
      <c r="A297" s="6" t="s">
        <v>333</v>
      </c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8" x14ac:dyDescent="0.4">
      <c r="A298" s="12" t="s">
        <v>334</v>
      </c>
      <c r="B298" s="8" t="s">
        <v>335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8" x14ac:dyDescent="0.4">
      <c r="A299" s="12" t="s">
        <v>336</v>
      </c>
      <c r="B299" s="8" t="s">
        <v>337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8" x14ac:dyDescent="0.4">
      <c r="A300" s="29" t="str">
        <f>HYPERLINK("https://www.geeksforgeeks.org/kruskals-minimum-spanning-tree-algorithm-greedy-algo-2/","Kruskal's algo")</f>
        <v>Kruskal's algo</v>
      </c>
      <c r="B300" s="8" t="s">
        <v>338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8" x14ac:dyDescent="0.4">
      <c r="A301" s="29" t="s">
        <v>339</v>
      </c>
      <c r="B301" s="8" t="s">
        <v>340</v>
      </c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8" x14ac:dyDescent="0.4">
      <c r="A302" s="12" t="s">
        <v>341</v>
      </c>
      <c r="B302" s="8" t="s">
        <v>342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8" x14ac:dyDescent="0.4">
      <c r="A303" s="28" t="str">
        <f>HYPERLINK("https://leetcode.com/problems/sort-items-by-groups-respecting-dependencies/","Sort item by group accord to dependencies")</f>
        <v>Sort item by group accord to dependencies</v>
      </c>
      <c r="B303" s="7" t="s">
        <v>343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8" x14ac:dyDescent="0.4">
      <c r="A304" s="6" t="s">
        <v>344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8" x14ac:dyDescent="0.4">
      <c r="A305" s="12" t="s">
        <v>345</v>
      </c>
      <c r="B305" s="8" t="s">
        <v>346</v>
      </c>
      <c r="C305" s="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8" x14ac:dyDescent="0.4">
      <c r="A306" s="42" t="s">
        <v>347</v>
      </c>
      <c r="B306" s="8" t="s">
        <v>348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8" x14ac:dyDescent="0.4">
      <c r="A307" s="42" t="s">
        <v>349</v>
      </c>
      <c r="B307" s="8" t="s">
        <v>350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8" x14ac:dyDescent="0.4">
      <c r="A308" s="28" t="str">
        <f>HYPERLINK("https://www.geeksforgeeks.org/minimum-number-swaps-required-sort-array/","Min swaps required to sort array")</f>
        <v>Min swaps required to sort array</v>
      </c>
      <c r="B308" s="7" t="s">
        <v>351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8" x14ac:dyDescent="0.4">
      <c r="A309" s="6" t="s">
        <v>352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8" x14ac:dyDescent="0.4">
      <c r="A310" s="28" t="s">
        <v>353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8" x14ac:dyDescent="0.4">
      <c r="A311" s="28" t="s">
        <v>354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8" x14ac:dyDescent="0.4">
      <c r="A312" s="28" t="s">
        <v>355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8" x14ac:dyDescent="0.4">
      <c r="A313" s="28" t="s">
        <v>356</v>
      </c>
      <c r="B313" s="11" t="s">
        <v>357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8" x14ac:dyDescent="0.4">
      <c r="A314" s="28" t="s">
        <v>358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8" x14ac:dyDescent="0.4">
      <c r="A315" s="28" t="s">
        <v>359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8" x14ac:dyDescent="0.4">
      <c r="A316" s="28" t="s">
        <v>360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8" x14ac:dyDescent="0.4">
      <c r="A317" s="31" t="s">
        <v>361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8" x14ac:dyDescent="0.4">
      <c r="A318" s="28" t="s">
        <v>362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8" x14ac:dyDescent="0.4">
      <c r="A319" s="28" t="s">
        <v>363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8" x14ac:dyDescent="0.4">
      <c r="A320" s="28" t="s">
        <v>364</v>
      </c>
      <c r="B320" s="7" t="s">
        <v>364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8" x14ac:dyDescent="0.4">
      <c r="A321" s="28" t="s">
        <v>365</v>
      </c>
      <c r="B321" s="7" t="s">
        <v>366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8" x14ac:dyDescent="0.4">
      <c r="A322" s="28" t="s">
        <v>367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8" x14ac:dyDescent="0.4">
      <c r="A323" s="28" t="s">
        <v>368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8" x14ac:dyDescent="0.4">
      <c r="A324" s="20" t="s">
        <v>369</v>
      </c>
      <c r="B324" s="9" t="s">
        <v>370</v>
      </c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8" x14ac:dyDescent="0.4">
      <c r="A325" s="20" t="s">
        <v>371</v>
      </c>
      <c r="B325" s="13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0.399999999999999" x14ac:dyDescent="0.45">
      <c r="A326" s="5" t="s">
        <v>372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">
      <c r="A327" s="6" t="s">
        <v>373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8" x14ac:dyDescent="0.4">
      <c r="A328" s="28" t="str">
        <f>HYPERLINK("https://leetcode.com/problems/subarray-sum-equals-k/","number of subarrays sum exactly k")</f>
        <v>number of subarrays sum exactly k</v>
      </c>
      <c r="B328" s="7" t="s">
        <v>374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8" x14ac:dyDescent="0.4">
      <c r="A329" s="28" t="str">
        <f>HYPERLINK("https://www.geeksforgeeks.org/count-sub-arrays-sum-divisible-k/","Subarray sum Divisible by k")</f>
        <v>Subarray sum Divisible by k</v>
      </c>
      <c r="B329" s="7" t="s">
        <v>375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8" x14ac:dyDescent="0.4">
      <c r="A330" s="28" t="s">
        <v>376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8" x14ac:dyDescent="0.4">
      <c r="A331" s="28" t="str">
        <f>HYPERLINK("https://www.geeksforgeeks.org/count-subarrays-equal-number-1s-0s/","subarray with equal number of 0 and 1")</f>
        <v>subarray with equal number of 0 and 1</v>
      </c>
      <c r="B331" s="7" t="s">
        <v>377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8" x14ac:dyDescent="0.4">
      <c r="A332" s="28" t="str">
        <f>HYPERLINK("https://www.geeksforgeeks.org/substring-equal-number-0-1-2/","Substring with equal 0 1 and 2")</f>
        <v>Substring with equal 0 1 and 2</v>
      </c>
      <c r="B332" s="7" t="s">
        <v>378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8" x14ac:dyDescent="0.4">
      <c r="A333" s="28" t="str">
        <f>HYPERLINK("https://leetcode.com/problems/k-closest-points-to-origin/","K closest point from origin")</f>
        <v>K closest point from origin</v>
      </c>
      <c r="B333" s="7" t="s">
        <v>379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8" x14ac:dyDescent="0.4">
      <c r="A334" s="28" t="str">
        <f>HYPERLINK("https://www.geeksforgeeks.org/maximum-consecutive-ones-or-zeros-in-a-binary-array/","Longest consecutive 1's")</f>
        <v>Longest consecutive 1's</v>
      </c>
      <c r="B334" s="7" t="s">
        <v>380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8" x14ac:dyDescent="0.4">
      <c r="A335" s="3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8" x14ac:dyDescent="0.4">
      <c r="A336" s="18" t="s">
        <v>381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8" x14ac:dyDescent="0.4">
      <c r="A337" s="28" t="str">
        <f>HYPERLINK("https://leetcode.com/problems/minimum-number-of-refueling-stops/","Minimum number of refueling spots")</f>
        <v>Minimum number of refueling spots</v>
      </c>
      <c r="B337" s="7" t="s">
        <v>382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8" x14ac:dyDescent="0.4">
      <c r="A338" s="28" t="s">
        <v>383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8" x14ac:dyDescent="0.4">
      <c r="A339" s="32" t="str">
        <f>HYPERLINK("https://leetcode.com/problems/x-of-a-kind-in-a-deck-of-cards/","X of akind in a deck")</f>
        <v>X of akind in a deck</v>
      </c>
      <c r="B339" s="7" t="s">
        <v>384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8" x14ac:dyDescent="0.4">
      <c r="A340" s="32" t="str">
        <f>HYPERLINK("https://www.geeksforgeeks.org/check-whether-arithmetic-progression-can-formed-given-array/","Check AP sequence")</f>
        <v>Check AP sequence</v>
      </c>
      <c r="B340" s="7" t="s">
        <v>385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8" x14ac:dyDescent="0.4">
      <c r="A341" s="2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8" x14ac:dyDescent="0.4">
      <c r="A342" s="6" t="s">
        <v>386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8" x14ac:dyDescent="0.4">
      <c r="A343" s="28" t="str">
        <f>HYPERLINK("https://leetcode.com/problems/array-of-doubled-pairs/","Array of doubled Pair")</f>
        <v>Array of doubled Pair</v>
      </c>
      <c r="B343" s="7" t="s">
        <v>387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8" x14ac:dyDescent="0.4">
      <c r="A344" s="28" t="str">
        <f>HYPERLINK("https://leetcode.com/problems/rabbits-in-forest/","Rabbits in forest")</f>
        <v>Rabbits in forest</v>
      </c>
      <c r="B344" s="7" t="s">
        <v>388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8" x14ac:dyDescent="0.4">
      <c r="A345" s="28" t="str">
        <f>HYPERLINK("https://leetcode.com/problems/longest-consecutive-sequence/","Longest consecutive sequence")</f>
        <v>Longest consecutive sequence</v>
      </c>
      <c r="B345" s="7" t="s">
        <v>389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8" x14ac:dyDescent="0.4">
      <c r="A346" s="28" t="s">
        <v>390</v>
      </c>
      <c r="B346" s="7" t="s">
        <v>391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8" x14ac:dyDescent="0.4">
      <c r="A347" s="28" t="str">
        <f>HYPERLINK("https://practice.geeksforgeeks.org/problems/morning-assembly/0","Morning Assembly")</f>
        <v>Morning Assembly</v>
      </c>
      <c r="B347" s="7" t="s">
        <v>392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8" x14ac:dyDescent="0.4">
      <c r="A348" s="28" t="str">
        <f>HYPERLINK("https://leetcode.com/problems/brick-wall/","Brick wall")</f>
        <v>Brick wall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8" x14ac:dyDescent="0.4">
      <c r="A349" s="6" t="s">
        <v>393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8" x14ac:dyDescent="0.4">
      <c r="A350" s="28" t="str">
        <f>HYPERLINK("https://leetcode.com/problems/grid-illumination/","Grid illumination")</f>
        <v>Grid illumination</v>
      </c>
      <c r="B350" s="7" t="s">
        <v>394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8" x14ac:dyDescent="0.4">
      <c r="A351" s="28" t="str">
        <f>HYPERLINK("https://leetcode.com/problems/island-perimeter/","Island perimeter")</f>
        <v>Island perimeter</v>
      </c>
      <c r="B351" s="7" t="s">
        <v>395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8" x14ac:dyDescent="0.4">
      <c r="A352" s="28" t="str">
        <f>HYPERLINK("https://leetcode.com/problems/bulb-switcher/","bulb switcher")</f>
        <v>bulb switcher</v>
      </c>
      <c r="B352" s="7" t="s">
        <v>96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8" x14ac:dyDescent="0.4">
      <c r="A353" s="28" t="str">
        <f>HYPERLINK("https://leetcode.com/problems/isomorphic-strings/","Isomorphic string")</f>
        <v>Isomorphic string</v>
      </c>
      <c r="B353" s="7" t="s">
        <v>396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8" x14ac:dyDescent="0.4">
      <c r="A354" s="28" t="str">
        <f>HYPERLINK("https://practice.geeksforgeeks.org/problems/pairs-of-non-coinciding-points/0","Pairs of coinciding points")</f>
        <v>Pairs of coinciding points</v>
      </c>
      <c r="B354" s="7" t="s">
        <v>397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8" x14ac:dyDescent="0.4">
      <c r="A356" s="6" t="s">
        <v>398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8" x14ac:dyDescent="0.4">
      <c r="A357" s="28" t="str">
        <f>HYPERLINK("https://leetcode.com/problems/trapping-rain-water/","trapping rain water")</f>
        <v>trapping rain water</v>
      </c>
      <c r="B357" s="7" t="s">
        <v>399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8" x14ac:dyDescent="0.4">
      <c r="A358" s="12" t="s">
        <v>400</v>
      </c>
      <c r="B358" s="7" t="s">
        <v>401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8" x14ac:dyDescent="0.4">
      <c r="A359" s="28" t="str">
        <f>HYPERLINK("https://www.geeksforgeeks.org/count-pairs-in-array-whose-sum-is-divisible-by-k/","Count Pair whose sum is divisible by k")</f>
        <v>Count Pair whose sum is divisible by k</v>
      </c>
      <c r="B359" s="7" t="s">
        <v>402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8" x14ac:dyDescent="0.4">
      <c r="A360" s="28" t="str">
        <f>HYPERLINK("https://www.geeksforgeeks.org/length-largest-subarray-contiguous-elements-set-1/","length of largest subarray with continuous element")</f>
        <v>length of largest subarray with continuous element</v>
      </c>
      <c r="B360" s="7" t="s">
        <v>403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8" x14ac:dyDescent="0.4">
      <c r="A361" s="28" t="str">
        <f>HYPERLINK("https://www.geeksforgeeks.org/length-largest-subarray-contiguous-elements-set-2/","length of largest subarray with cont element 2")</f>
        <v>length of largest subarray with cont element 2</v>
      </c>
      <c r="B361" s="7" t="s">
        <v>404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8" x14ac:dyDescent="0.4">
      <c r="A362" s="28" t="str">
        <f>HYPERLINK("https://www.geeksforgeeks.org/find-smallest-number-whose-digits-multiply-given-number-n/","smallest number whose digit mult to given no.")</f>
        <v>smallest number whose digit mult to given no.</v>
      </c>
      <c r="B362" s="7" t="s">
        <v>405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8" x14ac:dyDescent="0.4">
      <c r="A363" s="28" t="str">
        <f>HYPERLINK("https://www.geeksforgeeks.org/check-if-frequency-of-all-characters-can-become-same-by-one-removal/","same frequency after one removal")</f>
        <v>same frequency after one removal</v>
      </c>
      <c r="B363" s="7" t="s">
        <v>406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8" x14ac:dyDescent="0.4">
      <c r="A364" s="28" t="str">
        <f>HYPERLINK("https://leetcode.com/problems/insert-delete-getrandom-o1/","Insert Delete GetRandom O(1)")</f>
        <v>Insert Delete GetRandom O(1)</v>
      </c>
      <c r="B364" s="7" t="s">
        <v>407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8" x14ac:dyDescent="0.4">
      <c r="A365" s="2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8" x14ac:dyDescent="0.4">
      <c r="A366" s="6" t="s">
        <v>408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8" x14ac:dyDescent="0.4">
      <c r="A367" s="28" t="str">
        <f>HYPERLINK("https://leetcode.com/problems/insert-delete-getrandom-o1-duplicates-allowed/","Insert delete get random duplicates allowed")</f>
        <v>Insert delete get random duplicates allowed</v>
      </c>
      <c r="B367" s="7" t="s">
        <v>409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8" x14ac:dyDescent="0.4">
      <c r="A368" s="28" t="str">
        <f>HYPERLINK("https://leetcode.com/problems/find-all-anagrams-in-a-string/","Find all anagrams in a string")</f>
        <v>Find all anagrams in a string</v>
      </c>
      <c r="B368" s="7" t="s">
        <v>410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8" x14ac:dyDescent="0.4">
      <c r="A369" s="28" t="str">
        <f>HYPERLINK("https://www.geeksforgeeks.org/check-anagram-string-palindrome-not/","Anagram Pallindrome")</f>
        <v>Anagram Pallindrome</v>
      </c>
      <c r="B369" s="7" t="s">
        <v>411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8" x14ac:dyDescent="0.4">
      <c r="A370" s="32" t="str">
        <f>HYPERLINK("https://leetcode.com/problems/minimum-window-substring/","Find smallest size of string containing all char of other")</f>
        <v>Find smallest size of string containing all char of other</v>
      </c>
      <c r="B370" s="7" t="s">
        <v>412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8" x14ac:dyDescent="0.4">
      <c r="A371" s="32" t="str">
        <f>HYPERLINK("https://leetcode.com/problems/group-anagrams/","Group anagram")</f>
        <v>Group anagram</v>
      </c>
      <c r="B371" s="7" t="s">
        <v>413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8" x14ac:dyDescent="0.4">
      <c r="A372" s="32" t="str">
        <f>HYPERLINK("https://www.geeksforgeeks.org/length-of-the-longest-substring-without-repeating-characters/","longest substring with unique character")</f>
        <v>longest substring with unique character</v>
      </c>
      <c r="B372" s="7" t="s">
        <v>414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8" x14ac:dyDescent="0.4">
      <c r="A373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73" s="7" t="s">
        <v>415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8" x14ac:dyDescent="0.4">
      <c r="A374" s="28" t="s">
        <v>416</v>
      </c>
      <c r="B374" s="7" t="s">
        <v>417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8" x14ac:dyDescent="0.4">
      <c r="A375" s="28" t="str">
        <f>HYPERLINK("https://www.geeksforgeeks.org/check-two-strings-k-anagrams-not/","K anagram")</f>
        <v>K anagram</v>
      </c>
      <c r="B375" s="7" t="s">
        <v>418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8" x14ac:dyDescent="0.4">
      <c r="A376" s="2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8" x14ac:dyDescent="0.4">
      <c r="A377" s="6" t="s">
        <v>419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8" x14ac:dyDescent="0.4">
      <c r="A378" s="43" t="str">
        <f>HYPERLINK("https://www.geeksforgeeks.org/rearrange-characters-string-no-two-adjacent/","rearrange character string such that no two are same")</f>
        <v>rearrange character string such that no two are same</v>
      </c>
      <c r="B378" s="7" t="s">
        <v>420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8" x14ac:dyDescent="0.4">
      <c r="A379" s="28" t="s">
        <v>421</v>
      </c>
      <c r="B379" s="7" t="s">
        <v>421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8" x14ac:dyDescent="0.4">
      <c r="A380" s="28" t="s">
        <v>422</v>
      </c>
      <c r="B380" s="7" t="s">
        <v>422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8" x14ac:dyDescent="0.4">
      <c r="A381" s="28" t="str">
        <f>HYPERLINK("https://leetcode.com/problems/kth-smallest-element-in-a-sorted-matrix/","Kth smallest element in sorted 2d matrix")</f>
        <v>Kth smallest element in sorted 2d matrix</v>
      </c>
      <c r="B381" s="7" t="s">
        <v>423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8" x14ac:dyDescent="0.4">
      <c r="A382" s="28" t="str">
        <f>HYPERLINK("https://leetcode.com/problems/k-th-smallest-prime-fraction/","Kth smallest prime fraction")</f>
        <v>Kth smallest prime fraction</v>
      </c>
      <c r="B382" s="7" t="s">
        <v>137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8" x14ac:dyDescent="0.4">
      <c r="A383" s="28" t="str">
        <f>HYPERLINK("https://leetcode.com/problems/employee-free-time/","Employee Free time")</f>
        <v>Employee Free time</v>
      </c>
      <c r="B383" s="7" t="s">
        <v>424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0.399999999999999" x14ac:dyDescent="0.45">
      <c r="A385" s="44" t="s">
        <v>14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">
      <c r="A386" s="6" t="s">
        <v>425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6.8" x14ac:dyDescent="0.4">
      <c r="A387" s="16" t="s">
        <v>426</v>
      </c>
      <c r="B387" s="16"/>
      <c r="C387" s="13"/>
      <c r="D387" s="13"/>
      <c r="E387" s="13"/>
      <c r="F387" s="13"/>
      <c r="G387" s="13"/>
      <c r="H387" s="13"/>
      <c r="I387" s="1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8" x14ac:dyDescent="0.4">
      <c r="A388" s="45" t="s">
        <v>427</v>
      </c>
      <c r="B388" s="16"/>
      <c r="C388" s="13"/>
      <c r="D388" s="13"/>
      <c r="E388" s="13"/>
      <c r="F388" s="13"/>
      <c r="G388" s="13"/>
      <c r="H388" s="13"/>
      <c r="I388" s="1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8" x14ac:dyDescent="0.4">
      <c r="A389" s="45" t="s">
        <v>428</v>
      </c>
      <c r="B389" s="16"/>
      <c r="C389" s="13"/>
      <c r="D389" s="13"/>
      <c r="E389" s="13"/>
      <c r="F389" s="13"/>
      <c r="G389" s="13"/>
      <c r="H389" s="13"/>
      <c r="I389" s="1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8" x14ac:dyDescent="0.4">
      <c r="A390" s="16" t="s">
        <v>429</v>
      </c>
      <c r="B390" s="16"/>
      <c r="C390" s="13"/>
      <c r="D390" s="13"/>
      <c r="E390" s="13"/>
      <c r="F390" s="13"/>
      <c r="G390" s="13"/>
      <c r="H390" s="13"/>
      <c r="I390" s="1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8" x14ac:dyDescent="0.4">
      <c r="A391" s="16" t="s">
        <v>430</v>
      </c>
      <c r="B391" s="16"/>
      <c r="C391" s="13"/>
      <c r="D391" s="13"/>
      <c r="E391" s="13"/>
      <c r="F391" s="13"/>
      <c r="G391" s="13"/>
      <c r="H391" s="13"/>
      <c r="I391" s="1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8" x14ac:dyDescent="0.4">
      <c r="A392" s="16" t="s">
        <v>431</v>
      </c>
      <c r="B392" s="16"/>
      <c r="C392" s="13"/>
      <c r="D392" s="13"/>
      <c r="E392" s="13"/>
      <c r="F392" s="13"/>
      <c r="G392" s="13"/>
      <c r="H392" s="13"/>
      <c r="I392" s="1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8" x14ac:dyDescent="0.4">
      <c r="A393" s="16" t="s">
        <v>432</v>
      </c>
      <c r="B393" s="16"/>
      <c r="C393" s="13"/>
      <c r="D393" s="13"/>
      <c r="E393" s="13"/>
      <c r="F393" s="13"/>
      <c r="G393" s="13"/>
      <c r="H393" s="13"/>
      <c r="I393" s="1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8" x14ac:dyDescent="0.4">
      <c r="A394" s="16" t="s">
        <v>433</v>
      </c>
      <c r="B394" s="16"/>
      <c r="C394" s="13"/>
      <c r="D394" s="13"/>
      <c r="E394" s="13"/>
      <c r="F394" s="13"/>
      <c r="G394" s="13"/>
      <c r="H394" s="13"/>
      <c r="I394" s="1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8" x14ac:dyDescent="0.4">
      <c r="A395" s="31" t="s">
        <v>434</v>
      </c>
      <c r="B395" s="16"/>
      <c r="C395" s="13"/>
      <c r="D395" s="13"/>
      <c r="E395" s="13"/>
      <c r="F395" s="13"/>
      <c r="G395" s="13"/>
      <c r="H395" s="13"/>
      <c r="I395" s="1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8" x14ac:dyDescent="0.4">
      <c r="A396" s="16" t="s">
        <v>435</v>
      </c>
      <c r="B396" s="16"/>
      <c r="C396" s="13"/>
      <c r="D396" s="13"/>
      <c r="E396" s="13"/>
      <c r="F396" s="13"/>
      <c r="G396" s="13"/>
      <c r="H396" s="13"/>
      <c r="I396" s="1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8" x14ac:dyDescent="0.4">
      <c r="A397" s="16" t="s">
        <v>436</v>
      </c>
      <c r="B397" s="16"/>
      <c r="C397" s="13"/>
      <c r="D397" s="13"/>
      <c r="E397" s="13"/>
      <c r="F397" s="13"/>
      <c r="G397" s="13"/>
      <c r="H397" s="13"/>
      <c r="I397" s="1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8" x14ac:dyDescent="0.4">
      <c r="A398" s="46" t="s">
        <v>437</v>
      </c>
      <c r="B398" s="16"/>
      <c r="C398" s="13"/>
      <c r="D398" s="13"/>
      <c r="E398" s="13"/>
      <c r="F398" s="13"/>
      <c r="G398" s="13"/>
      <c r="H398" s="13"/>
      <c r="I398" s="1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8" x14ac:dyDescent="0.4">
      <c r="A399" s="16" t="s">
        <v>438</v>
      </c>
      <c r="B399" s="16"/>
      <c r="C399" s="13"/>
      <c r="D399" s="13"/>
      <c r="E399" s="13"/>
      <c r="F399" s="13"/>
      <c r="G399" s="13"/>
      <c r="H399" s="13"/>
      <c r="I399" s="1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8" x14ac:dyDescent="0.4">
      <c r="A400" s="16" t="s">
        <v>439</v>
      </c>
      <c r="B400" s="16"/>
      <c r="C400" s="13"/>
      <c r="D400" s="13"/>
      <c r="E400" s="13"/>
      <c r="F400" s="13"/>
      <c r="G400" s="13"/>
      <c r="H400" s="13"/>
      <c r="I400" s="1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8" x14ac:dyDescent="0.4">
      <c r="A401" s="16" t="s">
        <v>440</v>
      </c>
      <c r="B401" s="16"/>
      <c r="C401" s="13"/>
      <c r="D401" s="13"/>
      <c r="E401" s="13"/>
      <c r="F401" s="13"/>
      <c r="G401" s="13"/>
      <c r="H401" s="13"/>
      <c r="I401" s="1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8" x14ac:dyDescent="0.4">
      <c r="A402" s="16" t="s">
        <v>441</v>
      </c>
      <c r="B402" s="16"/>
      <c r="C402" s="13"/>
      <c r="D402" s="13"/>
      <c r="E402" s="13"/>
      <c r="F402" s="13"/>
      <c r="G402" s="13"/>
      <c r="H402" s="13"/>
      <c r="I402" s="1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8" x14ac:dyDescent="0.4">
      <c r="A403" s="16" t="s">
        <v>442</v>
      </c>
      <c r="B403" s="16"/>
      <c r="C403" s="13"/>
      <c r="D403" s="13"/>
      <c r="E403" s="13"/>
      <c r="F403" s="13"/>
      <c r="G403" s="13"/>
      <c r="H403" s="13"/>
      <c r="I403" s="1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8" x14ac:dyDescent="0.4">
      <c r="A404" s="31" t="s">
        <v>443</v>
      </c>
      <c r="B404" s="16"/>
      <c r="C404" s="13"/>
      <c r="D404" s="13"/>
      <c r="E404" s="13"/>
      <c r="F404" s="13"/>
      <c r="G404" s="13"/>
      <c r="H404" s="13"/>
      <c r="I404" s="1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8" x14ac:dyDescent="0.4">
      <c r="A405" s="16" t="s">
        <v>444</v>
      </c>
      <c r="B405" s="16"/>
      <c r="C405" s="13"/>
      <c r="D405" s="13"/>
      <c r="E405" s="13"/>
      <c r="F405" s="13"/>
      <c r="G405" s="13"/>
      <c r="H405" s="13"/>
      <c r="I405" s="1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8" x14ac:dyDescent="0.4">
      <c r="A406" s="16" t="s">
        <v>445</v>
      </c>
      <c r="B406" s="16"/>
      <c r="C406" s="13"/>
      <c r="D406" s="13"/>
      <c r="E406" s="13"/>
      <c r="F406" s="13"/>
      <c r="G406" s="13"/>
      <c r="H406" s="13"/>
      <c r="I406" s="1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8" x14ac:dyDescent="0.4">
      <c r="A407" s="16" t="s">
        <v>446</v>
      </c>
      <c r="B407" s="16"/>
      <c r="C407" s="13"/>
      <c r="D407" s="13"/>
      <c r="E407" s="13"/>
      <c r="F407" s="13"/>
      <c r="G407" s="13"/>
      <c r="H407" s="13"/>
      <c r="I407" s="1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8" x14ac:dyDescent="0.4">
      <c r="A408" s="16" t="s">
        <v>447</v>
      </c>
      <c r="B408" s="16"/>
      <c r="C408" s="13"/>
      <c r="D408" s="13"/>
      <c r="E408" s="13"/>
      <c r="F408" s="13"/>
      <c r="G408" s="13"/>
      <c r="H408" s="13"/>
      <c r="I408" s="1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8" x14ac:dyDescent="0.4">
      <c r="A409" s="16" t="s">
        <v>448</v>
      </c>
      <c r="B409" s="16"/>
      <c r="C409" s="13"/>
      <c r="D409" s="13"/>
      <c r="E409" s="13"/>
      <c r="F409" s="13"/>
      <c r="G409" s="13"/>
      <c r="H409" s="13"/>
      <c r="I409" s="1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8" x14ac:dyDescent="0.4">
      <c r="A410" s="16" t="s">
        <v>449</v>
      </c>
      <c r="B410" s="16"/>
      <c r="C410" s="13"/>
      <c r="D410" s="13"/>
      <c r="E410" s="13"/>
      <c r="F410" s="13"/>
      <c r="G410" s="13"/>
      <c r="H410" s="13"/>
      <c r="I410" s="1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8" x14ac:dyDescent="0.4">
      <c r="A411" s="16" t="s">
        <v>450</v>
      </c>
      <c r="B411" s="16"/>
      <c r="C411" s="13"/>
      <c r="D411" s="13"/>
      <c r="E411" s="13"/>
      <c r="F411" s="13"/>
      <c r="G411" s="13"/>
      <c r="H411" s="13"/>
      <c r="I411" s="1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8" x14ac:dyDescent="0.4">
      <c r="A412" s="16" t="s">
        <v>451</v>
      </c>
      <c r="B412" s="16"/>
      <c r="C412" s="13"/>
      <c r="D412" s="13"/>
      <c r="E412" s="13"/>
      <c r="F412" s="13"/>
      <c r="G412" s="13"/>
      <c r="H412" s="13"/>
      <c r="I412" s="1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8" x14ac:dyDescent="0.4">
      <c r="A413" s="31" t="s">
        <v>452</v>
      </c>
      <c r="B413" s="16"/>
      <c r="C413" s="13"/>
      <c r="D413" s="13"/>
      <c r="E413" s="13"/>
      <c r="F413" s="13"/>
      <c r="G413" s="13"/>
      <c r="H413" s="13"/>
      <c r="I413" s="1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8" x14ac:dyDescent="0.4">
      <c r="A414" s="16" t="s">
        <v>453</v>
      </c>
      <c r="B414" s="16"/>
      <c r="C414" s="13"/>
      <c r="D414" s="13"/>
      <c r="E414" s="13"/>
      <c r="F414" s="13"/>
      <c r="G414" s="13"/>
      <c r="H414" s="13"/>
      <c r="I414" s="1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8" x14ac:dyDescent="0.4">
      <c r="A415" s="16" t="s">
        <v>454</v>
      </c>
      <c r="B415" s="16"/>
      <c r="C415" s="13"/>
      <c r="D415" s="13"/>
      <c r="E415" s="13"/>
      <c r="F415" s="13"/>
      <c r="G415" s="13"/>
      <c r="H415" s="13"/>
      <c r="I415" s="1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8" x14ac:dyDescent="0.4">
      <c r="A416" s="16" t="s">
        <v>455</v>
      </c>
      <c r="B416" s="16"/>
      <c r="C416" s="13"/>
      <c r="D416" s="13"/>
      <c r="E416" s="13"/>
      <c r="F416" s="13"/>
      <c r="G416" s="13"/>
      <c r="H416" s="13"/>
      <c r="I416" s="1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8" x14ac:dyDescent="0.4">
      <c r="A417" s="16" t="s">
        <v>456</v>
      </c>
      <c r="B417" s="16"/>
      <c r="C417" s="13"/>
      <c r="D417" s="13"/>
      <c r="E417" s="13"/>
      <c r="F417" s="13"/>
      <c r="G417" s="13"/>
      <c r="H417" s="13"/>
      <c r="I417" s="1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8" x14ac:dyDescent="0.4">
      <c r="A418" s="16" t="s">
        <v>457</v>
      </c>
      <c r="B418" s="16"/>
      <c r="C418" s="13"/>
      <c r="D418" s="13"/>
      <c r="E418" s="13"/>
      <c r="F418" s="13"/>
      <c r="G418" s="13"/>
      <c r="H418" s="13"/>
      <c r="I418" s="1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8" x14ac:dyDescent="0.4">
      <c r="A419" s="16" t="s">
        <v>458</v>
      </c>
      <c r="B419" s="16"/>
      <c r="C419" s="13"/>
      <c r="D419" s="13"/>
      <c r="E419" s="13"/>
      <c r="F419" s="13"/>
      <c r="G419" s="13"/>
      <c r="H419" s="13"/>
      <c r="I419" s="1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8" x14ac:dyDescent="0.4">
      <c r="A420" s="31" t="s">
        <v>459</v>
      </c>
      <c r="B420" s="16"/>
      <c r="C420" s="13"/>
      <c r="D420" s="13"/>
      <c r="E420" s="13"/>
      <c r="F420" s="13"/>
      <c r="G420" s="13"/>
      <c r="H420" s="13"/>
      <c r="I420" s="1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8" x14ac:dyDescent="0.4">
      <c r="A421" s="16" t="s">
        <v>460</v>
      </c>
      <c r="B421" s="16"/>
      <c r="C421" s="13"/>
      <c r="D421" s="13"/>
      <c r="E421" s="13"/>
      <c r="F421" s="13"/>
      <c r="G421" s="13"/>
      <c r="H421" s="13"/>
      <c r="I421" s="1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8" x14ac:dyDescent="0.4">
      <c r="A422" s="16" t="s">
        <v>461</v>
      </c>
      <c r="B422" s="16"/>
      <c r="C422" s="13"/>
      <c r="D422" s="13"/>
      <c r="E422" s="13"/>
      <c r="F422" s="13"/>
      <c r="G422" s="13"/>
      <c r="H422" s="13"/>
      <c r="I422" s="1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8" x14ac:dyDescent="0.4">
      <c r="A423" s="16" t="s">
        <v>462</v>
      </c>
      <c r="B423" s="16"/>
      <c r="C423" s="13"/>
      <c r="D423" s="13"/>
      <c r="E423" s="13"/>
      <c r="F423" s="13"/>
      <c r="G423" s="13"/>
      <c r="H423" s="13"/>
      <c r="I423" s="1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8" x14ac:dyDescent="0.4">
      <c r="A424" s="16" t="s">
        <v>463</v>
      </c>
      <c r="B424" s="16"/>
      <c r="C424" s="13"/>
      <c r="D424" s="13"/>
      <c r="E424" s="13"/>
      <c r="F424" s="13"/>
      <c r="G424" s="13"/>
      <c r="H424" s="13"/>
      <c r="I424" s="1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8" x14ac:dyDescent="0.4">
      <c r="A425" s="16" t="s">
        <v>464</v>
      </c>
      <c r="B425" s="16"/>
      <c r="C425" s="13"/>
      <c r="D425" s="13"/>
      <c r="E425" s="13"/>
      <c r="F425" s="13"/>
      <c r="G425" s="13"/>
      <c r="H425" s="13"/>
      <c r="I425" s="1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0.399999999999999" x14ac:dyDescent="0.45">
      <c r="A426" s="38" t="s">
        <v>20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">
      <c r="A427" s="6" t="s">
        <v>465</v>
      </c>
      <c r="B427" s="16"/>
      <c r="C427" s="13"/>
      <c r="D427" s="13"/>
      <c r="E427" s="13"/>
      <c r="F427" s="13"/>
      <c r="G427" s="13"/>
      <c r="H427" s="13"/>
      <c r="I427" s="1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s="91" customFormat="1" ht="13.8" x14ac:dyDescent="0.25">
      <c r="A428" s="91" t="s">
        <v>466</v>
      </c>
    </row>
    <row r="429" spans="1:26" s="91" customFormat="1" ht="13.8" x14ac:dyDescent="0.25">
      <c r="A429" s="91" t="s">
        <v>467</v>
      </c>
    </row>
    <row r="430" spans="1:26" s="91" customFormat="1" ht="13.8" x14ac:dyDescent="0.25">
      <c r="A430" s="91" t="s">
        <v>468</v>
      </c>
    </row>
    <row r="431" spans="1:26" ht="16.8" x14ac:dyDescent="0.4">
      <c r="A431" s="16" t="s">
        <v>469</v>
      </c>
      <c r="B431" s="16"/>
      <c r="C431" s="13"/>
      <c r="D431" s="13"/>
      <c r="E431" s="13"/>
      <c r="F431" s="13"/>
      <c r="G431" s="13"/>
      <c r="H431" s="13"/>
      <c r="I431" s="1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8" x14ac:dyDescent="0.4">
      <c r="A432" s="16" t="s">
        <v>470</v>
      </c>
      <c r="B432" s="16"/>
      <c r="C432" s="13"/>
      <c r="D432" s="13"/>
      <c r="E432" s="13"/>
      <c r="F432" s="13"/>
      <c r="G432" s="13"/>
      <c r="H432" s="13"/>
      <c r="I432" s="1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8" x14ac:dyDescent="0.4">
      <c r="A433" s="31" t="s">
        <v>471</v>
      </c>
      <c r="B433" s="16"/>
      <c r="C433" s="13"/>
      <c r="D433" s="13"/>
      <c r="E433" s="13"/>
      <c r="F433" s="13"/>
      <c r="G433" s="13"/>
      <c r="H433" s="13"/>
      <c r="I433" s="1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8" x14ac:dyDescent="0.4">
      <c r="A434" s="16" t="s">
        <v>472</v>
      </c>
      <c r="B434" s="16"/>
      <c r="C434" s="13"/>
      <c r="D434" s="13"/>
      <c r="E434" s="13"/>
      <c r="F434" s="13"/>
      <c r="G434" s="13"/>
      <c r="H434" s="13"/>
      <c r="I434" s="1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8" x14ac:dyDescent="0.4">
      <c r="A435" s="16" t="s">
        <v>473</v>
      </c>
      <c r="B435" s="16"/>
      <c r="C435" s="13"/>
      <c r="D435" s="13"/>
      <c r="E435" s="13"/>
      <c r="F435" s="13"/>
      <c r="G435" s="13"/>
      <c r="H435" s="13"/>
      <c r="I435" s="1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8" x14ac:dyDescent="0.4">
      <c r="A436" s="16" t="s">
        <v>474</v>
      </c>
      <c r="B436" s="16"/>
      <c r="C436" s="13"/>
      <c r="D436" s="13"/>
      <c r="E436" s="13"/>
      <c r="F436" s="13"/>
      <c r="G436" s="13"/>
      <c r="H436" s="13"/>
      <c r="I436" s="1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8" x14ac:dyDescent="0.4">
      <c r="A437" s="16" t="s">
        <v>475</v>
      </c>
      <c r="B437" s="16"/>
      <c r="C437" s="13"/>
      <c r="D437" s="13"/>
      <c r="E437" s="13"/>
      <c r="F437" s="13"/>
      <c r="G437" s="13"/>
      <c r="H437" s="13"/>
      <c r="I437" s="1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8" x14ac:dyDescent="0.4">
      <c r="A438" s="31" t="s">
        <v>476</v>
      </c>
      <c r="B438" s="16"/>
      <c r="C438" s="13"/>
      <c r="D438" s="13"/>
      <c r="E438" s="13"/>
      <c r="F438" s="13"/>
      <c r="G438" s="13"/>
      <c r="H438" s="13"/>
      <c r="I438" s="1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8" x14ac:dyDescent="0.4">
      <c r="A439" s="16" t="s">
        <v>477</v>
      </c>
      <c r="B439" s="16"/>
      <c r="C439" s="13"/>
      <c r="D439" s="13"/>
      <c r="E439" s="13"/>
      <c r="F439" s="13"/>
      <c r="G439" s="13"/>
      <c r="H439" s="13"/>
      <c r="I439" s="1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8" x14ac:dyDescent="0.4">
      <c r="A440" s="16" t="s">
        <v>478</v>
      </c>
      <c r="B440" s="16"/>
      <c r="C440" s="13"/>
      <c r="D440" s="13"/>
      <c r="E440" s="13"/>
      <c r="F440" s="13"/>
      <c r="G440" s="13"/>
      <c r="H440" s="13"/>
      <c r="I440" s="1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8" x14ac:dyDescent="0.4">
      <c r="A441" s="16" t="s">
        <v>479</v>
      </c>
      <c r="B441" s="16"/>
      <c r="C441" s="13"/>
      <c r="D441" s="13"/>
      <c r="E441" s="13"/>
      <c r="F441" s="13"/>
      <c r="G441" s="13"/>
      <c r="H441" s="13"/>
      <c r="I441" s="1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8" x14ac:dyDescent="0.4">
      <c r="A442" s="16" t="s">
        <v>480</v>
      </c>
      <c r="B442" s="16"/>
      <c r="C442" s="13"/>
      <c r="D442" s="13"/>
      <c r="E442" s="13"/>
      <c r="F442" s="13"/>
      <c r="G442" s="13"/>
      <c r="H442" s="13"/>
      <c r="I442" s="1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8" x14ac:dyDescent="0.4">
      <c r="A443" s="16" t="s">
        <v>481</v>
      </c>
      <c r="B443" s="16"/>
      <c r="C443" s="13"/>
      <c r="D443" s="13"/>
      <c r="E443" s="13"/>
      <c r="F443" s="13"/>
      <c r="G443" s="13"/>
      <c r="H443" s="13"/>
      <c r="I443" s="1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8" x14ac:dyDescent="0.4">
      <c r="A444" s="31" t="s">
        <v>482</v>
      </c>
      <c r="B444" s="16"/>
      <c r="C444" s="13"/>
      <c r="D444" s="13"/>
      <c r="E444" s="13"/>
      <c r="F444" s="13"/>
      <c r="G444" s="13"/>
      <c r="H444" s="13"/>
      <c r="I444" s="1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8" x14ac:dyDescent="0.4">
      <c r="A445" s="16" t="s">
        <v>483</v>
      </c>
      <c r="B445" s="16"/>
      <c r="C445" s="13"/>
      <c r="D445" s="13"/>
      <c r="E445" s="13"/>
      <c r="F445" s="13"/>
      <c r="G445" s="13"/>
      <c r="H445" s="13"/>
      <c r="I445" s="1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8" x14ac:dyDescent="0.4">
      <c r="A446" s="16" t="s">
        <v>484</v>
      </c>
      <c r="B446" s="16"/>
      <c r="C446" s="13"/>
      <c r="D446" s="13"/>
      <c r="E446" s="13"/>
      <c r="F446" s="13"/>
      <c r="G446" s="13"/>
      <c r="H446" s="13"/>
      <c r="I446" s="1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8" x14ac:dyDescent="0.4">
      <c r="A447" s="16" t="s">
        <v>485</v>
      </c>
      <c r="B447" s="16"/>
      <c r="C447" s="13"/>
      <c r="D447" s="13"/>
      <c r="E447" s="13"/>
      <c r="F447" s="13"/>
      <c r="G447" s="13"/>
      <c r="H447" s="13"/>
      <c r="I447" s="1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8" x14ac:dyDescent="0.4">
      <c r="A448" s="16" t="s">
        <v>486</v>
      </c>
      <c r="B448" s="16"/>
      <c r="C448" s="13"/>
      <c r="D448" s="13"/>
      <c r="E448" s="13"/>
      <c r="F448" s="13"/>
      <c r="G448" s="13"/>
      <c r="H448" s="13"/>
      <c r="I448" s="1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8" x14ac:dyDescent="0.4">
      <c r="A449" s="16" t="s">
        <v>487</v>
      </c>
      <c r="B449" s="16"/>
      <c r="C449" s="13"/>
      <c r="D449" s="13"/>
      <c r="E449" s="13"/>
      <c r="F449" s="13"/>
      <c r="G449" s="13"/>
      <c r="H449" s="13"/>
      <c r="I449" s="1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0.399999999999999" x14ac:dyDescent="0.45">
      <c r="A451" s="5" t="s">
        <v>17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">
      <c r="A452" s="6" t="s">
        <v>488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s="89" customFormat="1" ht="13.8" x14ac:dyDescent="0.25">
      <c r="A453" s="89" t="s">
        <v>677</v>
      </c>
    </row>
    <row r="454" spans="1:26" ht="15" x14ac:dyDescent="0.35">
      <c r="A454" s="100" t="s">
        <v>683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s="89" customFormat="1" ht="13.8" x14ac:dyDescent="0.25">
      <c r="A455" s="89" t="s">
        <v>678</v>
      </c>
    </row>
    <row r="456" spans="1:26" s="89" customFormat="1" ht="13.8" x14ac:dyDescent="0.25">
      <c r="A456" s="104" t="s">
        <v>679</v>
      </c>
      <c r="B456" s="104" t="s">
        <v>682</v>
      </c>
    </row>
    <row r="457" spans="1:26" ht="15" x14ac:dyDescent="0.35">
      <c r="A457" s="100" t="s">
        <v>680</v>
      </c>
      <c r="B457" s="105" t="s">
        <v>681</v>
      </c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s="65" customFormat="1" ht="13.8" x14ac:dyDescent="0.25">
      <c r="A458" s="65" t="s">
        <v>684</v>
      </c>
    </row>
    <row r="459" spans="1:26" s="65" customFormat="1" ht="13.8" x14ac:dyDescent="0.25">
      <c r="A459" s="106" t="s">
        <v>685</v>
      </c>
      <c r="B459" s="106" t="s">
        <v>686</v>
      </c>
    </row>
    <row r="460" spans="1:26" ht="15" x14ac:dyDescent="0.35">
      <c r="A460" s="100" t="s">
        <v>687</v>
      </c>
      <c r="B460" s="10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 x14ac:dyDescent="0.35">
      <c r="A461" s="100" t="s">
        <v>688</v>
      </c>
      <c r="B461" s="10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 x14ac:dyDescent="0.35">
      <c r="A462" s="104" t="s">
        <v>689</v>
      </c>
      <c r="B462" s="10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" x14ac:dyDescent="0.35">
      <c r="A463" s="64" t="s">
        <v>690</v>
      </c>
      <c r="B463" s="6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" x14ac:dyDescent="0.35">
      <c r="A464" s="64" t="s">
        <v>692</v>
      </c>
      <c r="B464" s="6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" x14ac:dyDescent="0.35">
      <c r="A465" s="100" t="s">
        <v>693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" x14ac:dyDescent="0.35">
      <c r="A466" s="100" t="s">
        <v>694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s="65" customFormat="1" ht="13.8" x14ac:dyDescent="0.25">
      <c r="A467" s="102" t="s">
        <v>695</v>
      </c>
    </row>
    <row r="468" spans="1:26" s="65" customFormat="1" ht="13.8" x14ac:dyDescent="0.25">
      <c r="A468" s="102" t="s">
        <v>696</v>
      </c>
    </row>
    <row r="469" spans="1:26" ht="15" x14ac:dyDescent="0.35">
      <c r="A469" s="62" t="s">
        <v>697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s="65" customFormat="1" ht="13.8" x14ac:dyDescent="0.25">
      <c r="A470" s="102" t="s">
        <v>698</v>
      </c>
      <c r="B470" s="65" t="s">
        <v>699</v>
      </c>
      <c r="C470" s="65" t="s">
        <v>700</v>
      </c>
      <c r="D470" s="65" t="s">
        <v>700</v>
      </c>
      <c r="E470" s="65" t="s">
        <v>701</v>
      </c>
      <c r="F470" s="65" t="s">
        <v>702</v>
      </c>
      <c r="G470" s="65" t="s">
        <v>703</v>
      </c>
    </row>
    <row r="471" spans="1:26" s="65" customFormat="1" ht="13.8" x14ac:dyDescent="0.25">
      <c r="A471" s="102" t="s">
        <v>705</v>
      </c>
    </row>
    <row r="472" spans="1:26" s="65" customFormat="1" ht="13.8" x14ac:dyDescent="0.25">
      <c r="A472" s="102" t="s">
        <v>706</v>
      </c>
    </row>
    <row r="473" spans="1:26" s="65" customFormat="1" ht="13.8" x14ac:dyDescent="0.25">
      <c r="A473" s="102" t="s">
        <v>707</v>
      </c>
    </row>
    <row r="474" spans="1:26" ht="15" x14ac:dyDescent="0.35">
      <c r="A474" s="100" t="s">
        <v>708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" x14ac:dyDescent="0.35">
      <c r="A475" s="100" t="s">
        <v>709</v>
      </c>
      <c r="B475" s="2" t="s">
        <v>710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 x14ac:dyDescent="0.35">
      <c r="A476" s="10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s="89" customFormat="1" ht="13.8" x14ac:dyDescent="0.25">
      <c r="A477" s="103" t="s">
        <v>711</v>
      </c>
      <c r="B477" s="94" t="s">
        <v>712</v>
      </c>
    </row>
    <row r="478" spans="1:26" s="89" customFormat="1" ht="13.8" x14ac:dyDescent="0.25">
      <c r="A478" s="103" t="s">
        <v>713</v>
      </c>
    </row>
    <row r="479" spans="1:26" ht="15" x14ac:dyDescent="0.35">
      <c r="A479" s="62" t="s">
        <v>718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 x14ac:dyDescent="0.35">
      <c r="A480" s="62" t="s">
        <v>714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 x14ac:dyDescent="0.35">
      <c r="A481" s="103" t="s">
        <v>716</v>
      </c>
      <c r="B481" s="2" t="s">
        <v>717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 x14ac:dyDescent="0.35">
      <c r="A482" s="62" t="s">
        <v>715</v>
      </c>
      <c r="B482" s="6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8" x14ac:dyDescent="0.4">
      <c r="A483" s="101"/>
      <c r="B483" s="6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8" x14ac:dyDescent="0.4">
      <c r="A484" s="10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s="89" customFormat="1" ht="13.8" x14ac:dyDescent="0.25">
      <c r="A485" s="89" t="s">
        <v>489</v>
      </c>
      <c r="B485" s="89" t="s">
        <v>490</v>
      </c>
    </row>
    <row r="486" spans="1:26" s="89" customFormat="1" ht="13.8" x14ac:dyDescent="0.25">
      <c r="A486" s="89" t="s">
        <v>489</v>
      </c>
      <c r="B486" s="89" t="s">
        <v>491</v>
      </c>
    </row>
    <row r="487" spans="1:26" ht="15" x14ac:dyDescent="0.35">
      <c r="A487" s="41" t="s">
        <v>492</v>
      </c>
      <c r="B487" s="7" t="s">
        <v>493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8" x14ac:dyDescent="0.4">
      <c r="A488" s="36" t="str">
        <f>HYPERLINK("https://leetcode.com/problems/russian-doll-envelopes/","Russian doll envelopes")</f>
        <v>Russian doll envelopes</v>
      </c>
      <c r="B488" s="7" t="s">
        <v>494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8" x14ac:dyDescent="0.4">
      <c r="A489" s="32" t="s">
        <v>495</v>
      </c>
      <c r="B489" s="7" t="s">
        <v>496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8" x14ac:dyDescent="0.4">
      <c r="A490" s="28" t="s">
        <v>497</v>
      </c>
      <c r="B490" s="7" t="s">
        <v>498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 x14ac:dyDescent="0.35">
      <c r="A491" s="41" t="s">
        <v>499</v>
      </c>
      <c r="B491" s="7" t="s">
        <v>500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8" x14ac:dyDescent="0.4">
      <c r="A492" s="31" t="s">
        <v>501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8" x14ac:dyDescent="0.4">
      <c r="A493" s="32" t="s">
        <v>502</v>
      </c>
      <c r="B493" s="7" t="s">
        <v>502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8" x14ac:dyDescent="0.4">
      <c r="A494" s="32" t="s">
        <v>503</v>
      </c>
      <c r="B494" s="7" t="s">
        <v>503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8" x14ac:dyDescent="0.4">
      <c r="A495" s="32" t="s">
        <v>504</v>
      </c>
      <c r="B495" s="7" t="s">
        <v>504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8" x14ac:dyDescent="0.4">
      <c r="A496" s="28" t="s">
        <v>505</v>
      </c>
      <c r="B496" s="7" t="s">
        <v>506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8" x14ac:dyDescent="0.4">
      <c r="A497" s="28" t="s">
        <v>507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8" x14ac:dyDescent="0.4">
      <c r="A498" s="28" t="s">
        <v>508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8" x14ac:dyDescent="0.4">
      <c r="A499" s="32" t="s">
        <v>509</v>
      </c>
      <c r="B499" s="7" t="s">
        <v>510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8" x14ac:dyDescent="0.4">
      <c r="A500" s="32" t="s">
        <v>511</v>
      </c>
      <c r="B500" s="11"/>
      <c r="C500" s="1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8" x14ac:dyDescent="0.4">
      <c r="A501" s="36" t="s">
        <v>512</v>
      </c>
      <c r="B501" s="7" t="s">
        <v>513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8" x14ac:dyDescent="0.4">
      <c r="A502" s="32" t="s">
        <v>514</v>
      </c>
      <c r="B502" s="7" t="s">
        <v>514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8" x14ac:dyDescent="0.4">
      <c r="A503" s="31" t="s">
        <v>515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8" x14ac:dyDescent="0.4">
      <c r="A504" s="28" t="s">
        <v>516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8" x14ac:dyDescent="0.4">
      <c r="A505" s="36" t="str">
        <f>HYPERLINK("https://leetcode.com/problems/best-time-to-buy-and-sell-stock/","best time to buy and sell stock")</f>
        <v>best time to buy and sell stock</v>
      </c>
      <c r="B505" s="11" t="s">
        <v>517</v>
      </c>
      <c r="C505" s="1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8" x14ac:dyDescent="0.4">
      <c r="A506" s="36" t="str">
        <f>HYPERLINK("https://leetcode.com/problems/best-time-to-buy-and-sell-stock-ii/","best time to buy and sell 2")</f>
        <v>best time to buy and sell 2</v>
      </c>
      <c r="B506" s="11" t="s">
        <v>518</v>
      </c>
      <c r="C506" s="1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8" x14ac:dyDescent="0.4">
      <c r="A507" s="32" t="s">
        <v>519</v>
      </c>
      <c r="B507" s="7" t="s">
        <v>520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8" x14ac:dyDescent="0.4">
      <c r="A508" s="36" t="str">
        <f>HYPERLINK("https://leetcode.com/problems/best-time-to-buy-and-sell-stock-with-cooldown/","best time to buy and sell with cool down")</f>
        <v>best time to buy and sell with cool down</v>
      </c>
      <c r="B508" s="7" t="s">
        <v>521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8" x14ac:dyDescent="0.4">
      <c r="A509" s="36" t="str">
        <f>HYPERLINK("https://leetcode.com/problems/best-time-to-buy-and-sell-stock-iii/","best time to buy and sell 3")</f>
        <v>best time to buy and sell 3</v>
      </c>
      <c r="B509" s="11" t="s">
        <v>522</v>
      </c>
      <c r="C509" s="1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8" x14ac:dyDescent="0.4">
      <c r="A510" s="36" t="str">
        <f>HYPERLINK("https://leetcode.com/problems/best-time-to-buy-and-sell-stock-iv/","best time to but and sell 4")</f>
        <v>best time to but and sell 4</v>
      </c>
      <c r="B510" s="7" t="s">
        <v>523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8" x14ac:dyDescent="0.4">
      <c r="A511" s="32" t="s">
        <v>524</v>
      </c>
      <c r="B511" s="11" t="s">
        <v>525</v>
      </c>
      <c r="C511" s="1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8" x14ac:dyDescent="0.4">
      <c r="A512" s="31" t="s">
        <v>526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8" x14ac:dyDescent="0.4">
      <c r="A513" s="28" t="str">
        <f>HYPERLINK("https://leetcode.com/problems/burst-balloons/","burst balloons")</f>
        <v>burst balloons</v>
      </c>
      <c r="B513" s="11" t="s">
        <v>527</v>
      </c>
      <c r="C513" s="1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8" x14ac:dyDescent="0.4">
      <c r="A514" s="28" t="s">
        <v>528</v>
      </c>
      <c r="B514" s="11" t="s">
        <v>529</v>
      </c>
      <c r="C514" s="1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8" x14ac:dyDescent="0.4">
      <c r="A515" s="32" t="s">
        <v>530</v>
      </c>
      <c r="B515" s="11" t="s">
        <v>530</v>
      </c>
      <c r="C515" s="1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8" x14ac:dyDescent="0.4">
      <c r="A516" s="32" t="s">
        <v>531</v>
      </c>
      <c r="B516" s="11" t="s">
        <v>532</v>
      </c>
      <c r="C516" s="1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8" x14ac:dyDescent="0.4">
      <c r="A517" s="28" t="str">
        <f>HYPERLINK("https://leetcode.com/problems/minimum-score-triangulation-of-polygon/","Minimum score triangulation")</f>
        <v>Minimum score triangulation</v>
      </c>
      <c r="B517" s="11" t="s">
        <v>533</v>
      </c>
      <c r="C517" s="1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8" x14ac:dyDescent="0.4">
      <c r="A518" s="28" t="s">
        <v>534</v>
      </c>
      <c r="B518" s="11" t="s">
        <v>535</v>
      </c>
      <c r="C518" s="1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8" x14ac:dyDescent="0.4">
      <c r="A519" s="31" t="s">
        <v>536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8" x14ac:dyDescent="0.4">
      <c r="A520" s="28" t="s">
        <v>537</v>
      </c>
      <c r="B520" s="11" t="s">
        <v>538</v>
      </c>
      <c r="C520" s="1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8" x14ac:dyDescent="0.4">
      <c r="A521" s="32" t="s">
        <v>539</v>
      </c>
      <c r="B521" s="11" t="s">
        <v>539</v>
      </c>
      <c r="C521" s="1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8" x14ac:dyDescent="0.4">
      <c r="A522" s="32" t="s">
        <v>540</v>
      </c>
      <c r="B522" s="11" t="s">
        <v>541</v>
      </c>
      <c r="C522" s="1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8" x14ac:dyDescent="0.4">
      <c r="A523" s="32" t="str">
        <f>HYPERLINK("https://www.geeksforgeeks.org/count-palindromic-subsequence-given-string/","Count all pallindromic subsequence")</f>
        <v>Count all pallindromic subsequence</v>
      </c>
      <c r="B523" s="11"/>
      <c r="C523" s="1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8" x14ac:dyDescent="0.4">
      <c r="A524" s="32" t="str">
        <f>HYPERLINK("https://leetcode.com/problems/count-different-palindromic-subsequences/","Count distinct pallindromic subsequence")</f>
        <v>Count distinct pallindromic subsequence</v>
      </c>
      <c r="B524" s="11"/>
      <c r="C524" s="1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8" x14ac:dyDescent="0.4">
      <c r="A525" s="32" t="s">
        <v>542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8" x14ac:dyDescent="0.4">
      <c r="A526" s="28" t="str">
        <f>HYPERLINK("https://www.geeksforgeeks.org/number-subsequences-form-ai-bj-ck/","No. of sequence of type a^i+b^j+c^k")</f>
        <v>No. of sequence of type a^i+b^j+c^k</v>
      </c>
      <c r="B526" s="11" t="s">
        <v>543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8" x14ac:dyDescent="0.4">
      <c r="A527" s="28" t="s">
        <v>544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8" x14ac:dyDescent="0.4">
      <c r="A528" s="31" t="s">
        <v>545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8" x14ac:dyDescent="0.4">
      <c r="A529" s="28" t="s">
        <v>546</v>
      </c>
      <c r="B529" s="11" t="s">
        <v>546</v>
      </c>
      <c r="C529" s="1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8" x14ac:dyDescent="0.4">
      <c r="A530" s="32" t="s">
        <v>547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8" x14ac:dyDescent="0.4">
      <c r="A531" s="32" t="s">
        <v>548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8" x14ac:dyDescent="0.4">
      <c r="A532" s="32" t="s">
        <v>549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8" x14ac:dyDescent="0.4">
      <c r="A533" s="28" t="s">
        <v>550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8" x14ac:dyDescent="0.4">
      <c r="A534" s="36" t="str">
        <f>HYPERLINK("https://www.geeksforgeeks.org/super-ugly-number-number-whose-prime-factors-given-set/","Super ugly number")</f>
        <v>Super ugly number</v>
      </c>
      <c r="B534" s="7" t="s">
        <v>551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" x14ac:dyDescent="0.35">
      <c r="A535" s="47" t="s">
        <v>552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8" x14ac:dyDescent="0.4">
      <c r="A536" s="28" t="s">
        <v>553</v>
      </c>
      <c r="B536" s="11" t="s">
        <v>554</v>
      </c>
      <c r="C536" s="1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8" x14ac:dyDescent="0.4">
      <c r="A537" s="31" t="s">
        <v>555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8" x14ac:dyDescent="0.4">
      <c r="A538" s="28" t="s">
        <v>556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8" x14ac:dyDescent="0.4">
      <c r="A539" s="28" t="s">
        <v>557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8" x14ac:dyDescent="0.4">
      <c r="A540" s="28" t="s">
        <v>558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8" x14ac:dyDescent="0.4">
      <c r="A541" s="28" t="s">
        <v>559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8" x14ac:dyDescent="0.4">
      <c r="A542" s="28" t="s">
        <v>560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8" x14ac:dyDescent="0.4">
      <c r="A543" s="28" t="s">
        <v>561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8" x14ac:dyDescent="0.4">
      <c r="A544" s="31" t="s">
        <v>562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8" x14ac:dyDescent="0.4">
      <c r="A545" s="28" t="s">
        <v>563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8" x14ac:dyDescent="0.4">
      <c r="A546" s="28" t="s">
        <v>564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8" x14ac:dyDescent="0.4">
      <c r="A547" s="28" t="s">
        <v>565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8" x14ac:dyDescent="0.4">
      <c r="A548" s="28" t="s">
        <v>566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8" x14ac:dyDescent="0.4">
      <c r="A549" s="28" t="str">
        <f>HYPERLINK("https://leetcode.com/problems/scramble-string/","Scramble string")</f>
        <v>Scramble string</v>
      </c>
      <c r="B549" s="7" t="s">
        <v>567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8" x14ac:dyDescent="0.4">
      <c r="A550" s="28" t="s">
        <v>568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8" x14ac:dyDescent="0.4">
      <c r="A551" s="28" t="s">
        <v>569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8" x14ac:dyDescent="0.4">
      <c r="A552" s="31" t="s">
        <v>570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8" x14ac:dyDescent="0.4">
      <c r="A553" s="28" t="s">
        <v>571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8" x14ac:dyDescent="0.4">
      <c r="A554" s="28" t="s">
        <v>572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8" x14ac:dyDescent="0.4">
      <c r="A555" s="28" t="s">
        <v>573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8" x14ac:dyDescent="0.4">
      <c r="A556" s="32" t="s">
        <v>574</v>
      </c>
      <c r="B556" s="11" t="s">
        <v>574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8" x14ac:dyDescent="0.4">
      <c r="A557" s="32" t="s">
        <v>575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8" x14ac:dyDescent="0.4">
      <c r="A558" s="48" t="s">
        <v>576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8" x14ac:dyDescent="0.4">
      <c r="A559" s="6" t="s">
        <v>577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6.8" x14ac:dyDescent="0.4">
      <c r="A560" s="28" t="str">
        <f>HYPERLINK("https://www.spoj.com/problems/NAJPF/","KMP")</f>
        <v>KMP</v>
      </c>
      <c r="B560" s="11" t="s">
        <v>578</v>
      </c>
      <c r="C560" s="11"/>
      <c r="D560" s="11"/>
      <c r="E560" s="11"/>
      <c r="F560" s="11"/>
      <c r="G560" s="1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8" x14ac:dyDescent="0.4">
      <c r="A561" s="28" t="s">
        <v>627</v>
      </c>
      <c r="B561" s="11" t="s">
        <v>579</v>
      </c>
      <c r="C561" s="11"/>
      <c r="D561" s="11"/>
      <c r="E561" s="11"/>
      <c r="F561" s="11"/>
      <c r="G561" s="1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8" x14ac:dyDescent="0.4">
      <c r="A562" s="12" t="s">
        <v>580</v>
      </c>
      <c r="B562" s="8" t="s">
        <v>581</v>
      </c>
      <c r="C562" s="11"/>
      <c r="D562" s="11"/>
      <c r="E562" s="11"/>
      <c r="F562" s="11"/>
      <c r="G562" s="1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8" x14ac:dyDescent="0.4">
      <c r="A563" s="28" t="str">
        <f>HYPERLINK("https://www.geeksforgeeks.org/z-algorithm-linear-time-pattern-searching-algorithm/","Z algo")</f>
        <v>Z algo</v>
      </c>
      <c r="B563" s="7" t="s">
        <v>582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8" x14ac:dyDescent="0.4">
      <c r="A564" s="28" t="str">
        <f>HYPERLINK("https://www.codechef.com/COOK103B/problems/SECPASS","chef and secret password")</f>
        <v>chef and secret password</v>
      </c>
      <c r="B564" s="7" t="s">
        <v>583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8" x14ac:dyDescent="0.4">
      <c r="A565" s="28" t="str">
        <f>HYPERLINK("https://www.geeksforgeeks.org/manachers-algorithm-linear-time-longest-palindromic-substring-part-1/","Manacher's algo")</f>
        <v>Manacher's algo</v>
      </c>
      <c r="B565" s="7" t="s">
        <v>584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8" x14ac:dyDescent="0.4">
      <c r="A566" s="6" t="s">
        <v>585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8" x14ac:dyDescent="0.4">
      <c r="A567" s="40" t="s">
        <v>586</v>
      </c>
      <c r="B567" s="7" t="s">
        <v>587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8" x14ac:dyDescent="0.4">
      <c r="A568" s="40" t="str">
        <f>HYPERLINK("https://leetcode.com/problems/scramble-string/","Scramble string")</f>
        <v>Scramble string</v>
      </c>
      <c r="B568" s="7" t="s">
        <v>567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8" x14ac:dyDescent="0.4">
      <c r="A569" s="49" t="s">
        <v>588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8" x14ac:dyDescent="0.4">
      <c r="A570" s="28" t="s">
        <v>589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8" x14ac:dyDescent="0.4">
      <c r="A571" s="28" t="s">
        <v>590</v>
      </c>
      <c r="B571" s="7" t="s">
        <v>591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0.399999999999999" x14ac:dyDescent="0.45">
      <c r="A572" s="38" t="s">
        <v>21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2" x14ac:dyDescent="0.45">
      <c r="A573" s="6" t="s">
        <v>592</v>
      </c>
      <c r="B573" s="13"/>
      <c r="C573" s="54"/>
      <c r="D573" s="53" t="s">
        <v>11</v>
      </c>
      <c r="E573" s="13"/>
      <c r="F573" s="13"/>
      <c r="G573" s="13"/>
      <c r="H573" s="13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9.2" x14ac:dyDescent="0.45">
      <c r="A574" s="19" t="s">
        <v>593</v>
      </c>
      <c r="B574" s="13" t="s">
        <v>628</v>
      </c>
      <c r="C574" s="55"/>
      <c r="D574" s="53" t="s">
        <v>13</v>
      </c>
      <c r="E574" s="13"/>
      <c r="F574" s="13"/>
      <c r="G574" s="13"/>
      <c r="H574" s="13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9.2" x14ac:dyDescent="0.45">
      <c r="A575" s="19" t="s">
        <v>594</v>
      </c>
      <c r="B575" s="13"/>
      <c r="C575" s="56"/>
      <c r="D575" s="53" t="s">
        <v>16</v>
      </c>
      <c r="E575" s="13"/>
      <c r="F575" s="13"/>
      <c r="G575" s="13"/>
      <c r="H575" s="13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9.2" x14ac:dyDescent="0.45">
      <c r="A576" s="20" t="s">
        <v>595</v>
      </c>
      <c r="B576" s="13" t="s">
        <v>629</v>
      </c>
      <c r="C576" s="57"/>
      <c r="D576" s="53" t="s">
        <v>19</v>
      </c>
      <c r="E576" s="13"/>
      <c r="F576" s="13"/>
      <c r="G576" s="13"/>
      <c r="H576" s="13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8" x14ac:dyDescent="0.4">
      <c r="A577" s="20" t="s">
        <v>596</v>
      </c>
      <c r="B577" s="13"/>
      <c r="C577" s="13"/>
      <c r="D577" s="13"/>
      <c r="E577" s="13"/>
      <c r="F577" s="13"/>
      <c r="G577" s="13"/>
      <c r="H577" s="13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s="59" customFormat="1" ht="13.8" x14ac:dyDescent="0.25">
      <c r="A578" s="58" t="s">
        <v>620</v>
      </c>
    </row>
    <row r="579" spans="1:26" ht="16.8" x14ac:dyDescent="0.4">
      <c r="A579" s="19" t="s">
        <v>597</v>
      </c>
      <c r="B579" s="13"/>
      <c r="C579" s="13"/>
      <c r="D579" s="13"/>
      <c r="E579" s="13"/>
      <c r="F579" s="13"/>
      <c r="G579" s="13"/>
      <c r="H579" s="13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8" x14ac:dyDescent="0.4">
      <c r="A580" s="21" t="s">
        <v>622</v>
      </c>
      <c r="B580" s="13"/>
      <c r="C580" s="13"/>
      <c r="D580" s="13"/>
      <c r="E580" s="13"/>
      <c r="F580" s="13"/>
      <c r="G580" s="13"/>
      <c r="H580" s="13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8" x14ac:dyDescent="0.4">
      <c r="A581" s="20" t="s">
        <v>598</v>
      </c>
      <c r="B581" s="13"/>
      <c r="C581" s="13"/>
      <c r="D581" s="13"/>
      <c r="E581" s="13"/>
      <c r="F581" s="13"/>
      <c r="G581" s="13"/>
      <c r="H581" s="13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s="59" customFormat="1" ht="13.8" x14ac:dyDescent="0.25">
      <c r="A582" s="58" t="s">
        <v>624</v>
      </c>
    </row>
    <row r="583" spans="1:26" s="59" customFormat="1" ht="13.8" x14ac:dyDescent="0.25">
      <c r="A583" s="59" t="s">
        <v>599</v>
      </c>
    </row>
    <row r="584" spans="1:26" ht="15.75" customHeight="1" x14ac:dyDescent="0.4">
      <c r="A584" s="21" t="s">
        <v>623</v>
      </c>
    </row>
    <row r="585" spans="1:26" ht="16.8" x14ac:dyDescent="0.4">
      <c r="A585" s="22" t="s">
        <v>600</v>
      </c>
      <c r="B585" s="13"/>
      <c r="C585" s="13"/>
      <c r="D585" s="13"/>
      <c r="E585" s="13"/>
      <c r="F585" s="13"/>
      <c r="G585" s="13"/>
      <c r="H585" s="13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8" x14ac:dyDescent="0.4">
      <c r="A586" s="20" t="s">
        <v>601</v>
      </c>
      <c r="B586" s="60" t="s">
        <v>630</v>
      </c>
      <c r="C586" s="13"/>
      <c r="D586" s="13"/>
      <c r="E586" s="13"/>
      <c r="F586" s="13"/>
      <c r="G586" s="13"/>
      <c r="H586" s="13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8" x14ac:dyDescent="0.4">
      <c r="A587" s="19" t="s">
        <v>602</v>
      </c>
      <c r="B587" s="13"/>
      <c r="C587" s="13"/>
      <c r="D587" s="13"/>
      <c r="E587" s="13"/>
      <c r="F587" s="13"/>
      <c r="G587" s="13"/>
      <c r="H587" s="13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8" x14ac:dyDescent="0.4">
      <c r="A588" s="19" t="s">
        <v>621</v>
      </c>
      <c r="B588" s="13"/>
      <c r="C588" s="13"/>
      <c r="D588" s="13"/>
      <c r="E588" s="13"/>
      <c r="F588" s="13"/>
      <c r="G588" s="13"/>
      <c r="H588" s="13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8" x14ac:dyDescent="0.4">
      <c r="A589" s="19" t="s">
        <v>603</v>
      </c>
      <c r="B589" s="13" t="s">
        <v>631</v>
      </c>
      <c r="C589" s="13"/>
      <c r="D589" s="13"/>
      <c r="E589" s="13"/>
      <c r="F589" s="13"/>
      <c r="G589" s="13"/>
      <c r="H589" s="13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8" x14ac:dyDescent="0.4">
      <c r="A590" s="19" t="s">
        <v>604</v>
      </c>
      <c r="B590" s="13" t="s">
        <v>631</v>
      </c>
      <c r="C590" s="13"/>
      <c r="D590" s="13"/>
      <c r="E590" s="13"/>
      <c r="F590" s="13"/>
      <c r="G590" s="13"/>
      <c r="H590" s="13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8" x14ac:dyDescent="0.4">
      <c r="A591" s="19" t="s">
        <v>605</v>
      </c>
      <c r="B591" s="13" t="s">
        <v>631</v>
      </c>
      <c r="C591" s="13"/>
      <c r="D591" s="13"/>
      <c r="E591" s="13"/>
      <c r="F591" s="13"/>
      <c r="G591" s="13"/>
      <c r="H591" s="13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8" x14ac:dyDescent="0.4">
      <c r="A592" s="19" t="s">
        <v>606</v>
      </c>
      <c r="B592" s="13" t="s">
        <v>631</v>
      </c>
      <c r="C592" s="13"/>
      <c r="D592" s="13"/>
      <c r="E592" s="13"/>
      <c r="F592" s="13"/>
      <c r="G592" s="13"/>
      <c r="H592" s="13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8" x14ac:dyDescent="0.4">
      <c r="A593" s="19"/>
      <c r="B593" s="13"/>
      <c r="C593" s="13"/>
      <c r="D593" s="13"/>
      <c r="E593" s="13"/>
      <c r="F593" s="13"/>
      <c r="G593" s="13"/>
      <c r="H593" s="13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0.399999999999999" x14ac:dyDescent="0.45">
      <c r="A594" s="5" t="s">
        <v>22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">
      <c r="A595" s="22" t="s">
        <v>607</v>
      </c>
      <c r="B595" s="13"/>
      <c r="C595" s="13"/>
      <c r="D595" s="13"/>
      <c r="E595" s="13"/>
      <c r="F595" s="13"/>
      <c r="G595" s="13"/>
      <c r="H595" s="13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8" x14ac:dyDescent="0.4">
      <c r="A596" s="28" t="s">
        <v>608</v>
      </c>
      <c r="B596" s="7" t="s">
        <v>609</v>
      </c>
      <c r="C596" s="13"/>
      <c r="D596" s="13"/>
      <c r="E596" s="13"/>
      <c r="F596" s="13"/>
      <c r="G596" s="13"/>
      <c r="H596" s="13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8" x14ac:dyDescent="0.4">
      <c r="A597" s="19" t="s">
        <v>610</v>
      </c>
      <c r="B597" s="13" t="s">
        <v>611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6.8" x14ac:dyDescent="0.4">
      <c r="A598" s="28" t="s">
        <v>612</v>
      </c>
      <c r="B598" s="7" t="s">
        <v>613</v>
      </c>
      <c r="C598" s="13"/>
      <c r="D598" s="1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8" x14ac:dyDescent="0.4">
      <c r="A599" s="28" t="s">
        <v>614</v>
      </c>
      <c r="B599" s="7" t="s">
        <v>615</v>
      </c>
      <c r="C599" s="13"/>
      <c r="D599" s="1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8" x14ac:dyDescent="0.4">
      <c r="A600" s="28" t="s">
        <v>616</v>
      </c>
      <c r="B600" s="7" t="s">
        <v>617</v>
      </c>
      <c r="C600" s="13"/>
      <c r="D600" s="1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8" x14ac:dyDescent="0.4">
      <c r="A601" s="28" t="s">
        <v>618</v>
      </c>
      <c r="B601" s="7" t="s">
        <v>619</v>
      </c>
      <c r="C601" s="13"/>
      <c r="D601" s="1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4.799999999999997" x14ac:dyDescent="0.75">
      <c r="A602" s="3"/>
      <c r="B602" s="23" t="s">
        <v>625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45" spans="1:26" ht="19.2" x14ac:dyDescent="0.45">
      <c r="A645" s="28"/>
      <c r="B645" s="50"/>
    </row>
    <row r="646" spans="1:26" ht="52.2" x14ac:dyDescent="1.1000000000000001">
      <c r="A646" s="24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" x14ac:dyDescent="0.3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23.4" x14ac:dyDescent="0.55000000000000004">
      <c r="A648" s="26"/>
      <c r="B648" s="20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24.6" x14ac:dyDescent="0.55000000000000004">
      <c r="A649" s="26"/>
      <c r="B649" s="51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24.6" x14ac:dyDescent="0.55000000000000004">
      <c r="A650" s="26"/>
      <c r="B650" s="51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" x14ac:dyDescent="0.3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6.8" x14ac:dyDescent="0.4">
      <c r="A652" s="27"/>
      <c r="B652" s="28"/>
    </row>
    <row r="653" spans="1:26" ht="16.8" x14ac:dyDescent="0.4">
      <c r="A653" s="27"/>
      <c r="B653" s="28"/>
    </row>
    <row r="654" spans="1:26" ht="16.8" x14ac:dyDescent="0.4">
      <c r="A654" s="27"/>
      <c r="B654" s="12"/>
    </row>
    <row r="655" spans="1:26" ht="16.8" x14ac:dyDescent="0.4">
      <c r="A655" s="27"/>
      <c r="B655" s="12"/>
    </row>
    <row r="656" spans="1:26" ht="16.8" x14ac:dyDescent="0.4">
      <c r="A656" s="27"/>
      <c r="B656" s="28"/>
    </row>
    <row r="657" spans="1:2" ht="16.8" x14ac:dyDescent="0.4">
      <c r="A657" s="27"/>
      <c r="B657" s="12"/>
    </row>
    <row r="658" spans="1:2" ht="16.8" x14ac:dyDescent="0.4">
      <c r="A658" s="27"/>
      <c r="B658" s="12"/>
    </row>
    <row r="659" spans="1:2" ht="16.8" x14ac:dyDescent="0.4">
      <c r="A659" s="27"/>
      <c r="B659" s="12"/>
    </row>
    <row r="660" spans="1:2" ht="16.8" x14ac:dyDescent="0.4">
      <c r="A660" s="27"/>
      <c r="B660" s="28"/>
    </row>
    <row r="661" spans="1:2" ht="16.8" x14ac:dyDescent="0.4">
      <c r="A661" s="27"/>
      <c r="B661" s="28"/>
    </row>
    <row r="662" spans="1:2" ht="16.8" x14ac:dyDescent="0.4">
      <c r="A662" s="27"/>
      <c r="B662" s="28"/>
    </row>
    <row r="663" spans="1:2" ht="16.8" x14ac:dyDescent="0.4">
      <c r="A663" s="27"/>
      <c r="B663" s="28"/>
    </row>
    <row r="664" spans="1:2" ht="16.8" x14ac:dyDescent="0.4">
      <c r="A664" s="27"/>
      <c r="B664" s="28"/>
    </row>
    <row r="665" spans="1:2" ht="16.8" x14ac:dyDescent="0.4">
      <c r="A665" s="27"/>
      <c r="B665" s="28"/>
    </row>
    <row r="666" spans="1:2" ht="15" x14ac:dyDescent="0.35">
      <c r="A666" s="7"/>
      <c r="B666" s="7"/>
    </row>
    <row r="667" spans="1:2" ht="16.8" x14ac:dyDescent="0.4">
      <c r="A667" s="27"/>
      <c r="B667" s="52"/>
    </row>
    <row r="668" spans="1:2" ht="16.8" x14ac:dyDescent="0.4">
      <c r="A668" s="27"/>
      <c r="B668" s="52"/>
    </row>
    <row r="669" spans="1:2" ht="16.8" x14ac:dyDescent="0.4">
      <c r="A669" s="27"/>
      <c r="B669" s="52"/>
    </row>
    <row r="670" spans="1:2" ht="16.8" x14ac:dyDescent="0.4">
      <c r="A670" s="27"/>
      <c r="B670" s="52"/>
    </row>
    <row r="671" spans="1:2" ht="16.8" x14ac:dyDescent="0.4">
      <c r="A671" s="27"/>
      <c r="B671" s="52"/>
    </row>
    <row r="672" spans="1:2" ht="16.8" x14ac:dyDescent="0.4">
      <c r="A672" s="27"/>
      <c r="B672" s="52"/>
    </row>
  </sheetData>
  <hyperlinks>
    <hyperlink ref="B4" r:id="rId1" xr:uid="{00000000-0004-0000-0000-000000000000}"/>
    <hyperlink ref="A18" r:id="rId2" xr:uid="{00000000-0004-0000-0000-000001000000}"/>
    <hyperlink ref="A19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28" r:id="rId7" xr:uid="{00000000-0004-0000-0000-000006000000}"/>
    <hyperlink ref="A32" r:id="rId8" xr:uid="{00000000-0004-0000-0000-000007000000}"/>
    <hyperlink ref="A41" r:id="rId9" xr:uid="{00000000-0004-0000-0000-000008000000}"/>
    <hyperlink ref="A42" r:id="rId10" xr:uid="{00000000-0004-0000-0000-000009000000}"/>
    <hyperlink ref="A44" r:id="rId11" xr:uid="{00000000-0004-0000-0000-00000A000000}"/>
    <hyperlink ref="A45" r:id="rId12" xr:uid="{00000000-0004-0000-0000-00000B000000}"/>
    <hyperlink ref="A46" r:id="rId13" xr:uid="{00000000-0004-0000-0000-00000C000000}"/>
    <hyperlink ref="A47" r:id="rId14" xr:uid="{00000000-0004-0000-0000-00000D000000}"/>
    <hyperlink ref="A48" r:id="rId15" xr:uid="{00000000-0004-0000-0000-00000E000000}"/>
    <hyperlink ref="A51" r:id="rId16" xr:uid="{00000000-0004-0000-0000-00000F000000}"/>
    <hyperlink ref="A54" r:id="rId17" xr:uid="{00000000-0004-0000-0000-000010000000}"/>
    <hyperlink ref="A56" r:id="rId18" xr:uid="{00000000-0004-0000-0000-000011000000}"/>
    <hyperlink ref="A63" r:id="rId19" xr:uid="{00000000-0004-0000-0000-000012000000}"/>
    <hyperlink ref="A72" r:id="rId20" xr:uid="{00000000-0004-0000-0000-000013000000}"/>
    <hyperlink ref="A75" r:id="rId21" xr:uid="{00000000-0004-0000-0000-000014000000}"/>
    <hyperlink ref="A76" r:id="rId22" xr:uid="{00000000-0004-0000-0000-000015000000}"/>
    <hyperlink ref="A78" r:id="rId23" xr:uid="{00000000-0004-0000-0000-000016000000}"/>
    <hyperlink ref="A80" r:id="rId24" xr:uid="{00000000-0004-0000-0000-000017000000}"/>
    <hyperlink ref="A81" r:id="rId25" xr:uid="{00000000-0004-0000-0000-000018000000}"/>
    <hyperlink ref="A82" r:id="rId26" xr:uid="{00000000-0004-0000-0000-000019000000}"/>
    <hyperlink ref="A84" r:id="rId27" xr:uid="{00000000-0004-0000-0000-00001A000000}"/>
    <hyperlink ref="A87" r:id="rId28" xr:uid="{00000000-0004-0000-0000-00001B000000}"/>
    <hyperlink ref="A88" r:id="rId29" xr:uid="{00000000-0004-0000-0000-00001C000000}"/>
    <hyperlink ref="A90" r:id="rId30" xr:uid="{00000000-0004-0000-0000-00001D000000}"/>
    <hyperlink ref="A91" r:id="rId31" xr:uid="{00000000-0004-0000-0000-00001E000000}"/>
    <hyperlink ref="A99" r:id="rId32" xr:uid="{00000000-0004-0000-0000-00001F000000}"/>
    <hyperlink ref="A102" r:id="rId33" xr:uid="{00000000-0004-0000-0000-000020000000}"/>
    <hyperlink ref="A103" r:id="rId34" xr:uid="{00000000-0004-0000-0000-000021000000}"/>
    <hyperlink ref="A104" r:id="rId35" xr:uid="{00000000-0004-0000-0000-000022000000}"/>
    <hyperlink ref="A105" r:id="rId36" xr:uid="{00000000-0004-0000-0000-000023000000}"/>
    <hyperlink ref="A107" r:id="rId37" xr:uid="{00000000-0004-0000-0000-000024000000}"/>
    <hyperlink ref="A108" r:id="rId38" xr:uid="{00000000-0004-0000-0000-000025000000}"/>
    <hyperlink ref="A110" r:id="rId39" xr:uid="{00000000-0004-0000-0000-000026000000}"/>
    <hyperlink ref="A111" r:id="rId40" xr:uid="{00000000-0004-0000-0000-000027000000}"/>
    <hyperlink ref="A112" r:id="rId41" xr:uid="{00000000-0004-0000-0000-000028000000}"/>
    <hyperlink ref="A121" r:id="rId42" xr:uid="{00000000-0004-0000-0000-000029000000}"/>
    <hyperlink ref="A124" r:id="rId43" xr:uid="{00000000-0004-0000-0000-00002A000000}"/>
    <hyperlink ref="A127" r:id="rId44" xr:uid="{00000000-0004-0000-0000-00002B000000}"/>
    <hyperlink ref="A128" r:id="rId45" xr:uid="{00000000-0004-0000-0000-00002C000000}"/>
    <hyperlink ref="A129" r:id="rId46" xr:uid="{00000000-0004-0000-0000-00002D000000}"/>
    <hyperlink ref="A136" r:id="rId47" xr:uid="{00000000-0004-0000-0000-00002E000000}"/>
    <hyperlink ref="A140" r:id="rId48" xr:uid="{00000000-0004-0000-0000-00002F000000}"/>
    <hyperlink ref="A141" r:id="rId49" xr:uid="{00000000-0004-0000-0000-000030000000}"/>
    <hyperlink ref="A142" r:id="rId50" xr:uid="{00000000-0004-0000-0000-000031000000}"/>
    <hyperlink ref="A144" r:id="rId51" xr:uid="{00000000-0004-0000-0000-000032000000}"/>
    <hyperlink ref="A145" r:id="rId52" xr:uid="{00000000-0004-0000-0000-000033000000}"/>
    <hyperlink ref="A146" r:id="rId53" xr:uid="{00000000-0004-0000-0000-000034000000}"/>
    <hyperlink ref="A147" r:id="rId54" xr:uid="{00000000-0004-0000-0000-000035000000}"/>
    <hyperlink ref="A148" r:id="rId55" xr:uid="{00000000-0004-0000-0000-000036000000}"/>
    <hyperlink ref="A149" r:id="rId56" xr:uid="{00000000-0004-0000-0000-000037000000}"/>
    <hyperlink ref="A150" r:id="rId57" xr:uid="{00000000-0004-0000-0000-000038000000}"/>
    <hyperlink ref="A151" r:id="rId58" xr:uid="{00000000-0004-0000-0000-000039000000}"/>
    <hyperlink ref="A152" r:id="rId59" xr:uid="{00000000-0004-0000-0000-00003A000000}"/>
    <hyperlink ref="A153" r:id="rId60" xr:uid="{00000000-0004-0000-0000-00003B000000}"/>
    <hyperlink ref="A154" r:id="rId61" xr:uid="{00000000-0004-0000-0000-00003C000000}"/>
    <hyperlink ref="A179" r:id="rId62" xr:uid="{00000000-0004-0000-0000-00003D000000}"/>
    <hyperlink ref="A182" r:id="rId63" xr:uid="{00000000-0004-0000-0000-00003E000000}"/>
    <hyperlink ref="A190" r:id="rId64" xr:uid="{00000000-0004-0000-0000-00003F000000}"/>
    <hyperlink ref="A191" r:id="rId65" xr:uid="{00000000-0004-0000-0000-000040000000}"/>
    <hyperlink ref="A201" r:id="rId66" xr:uid="{00000000-0004-0000-0000-000041000000}"/>
    <hyperlink ref="A202" r:id="rId67" xr:uid="{00000000-0004-0000-0000-000042000000}"/>
    <hyperlink ref="A204" r:id="rId68" xr:uid="{00000000-0004-0000-0000-000043000000}"/>
    <hyperlink ref="A210" r:id="rId69" xr:uid="{00000000-0004-0000-0000-000044000000}"/>
    <hyperlink ref="A214" r:id="rId70" xr:uid="{00000000-0004-0000-0000-000045000000}"/>
    <hyperlink ref="A215" r:id="rId71" xr:uid="{00000000-0004-0000-0000-000046000000}"/>
    <hyperlink ref="A216" r:id="rId72" xr:uid="{00000000-0004-0000-0000-000047000000}"/>
    <hyperlink ref="A218" r:id="rId73" xr:uid="{00000000-0004-0000-0000-000048000000}"/>
    <hyperlink ref="A219" r:id="rId74" xr:uid="{00000000-0004-0000-0000-000049000000}"/>
    <hyperlink ref="A225" r:id="rId75" xr:uid="{00000000-0004-0000-0000-00004A000000}"/>
    <hyperlink ref="A226" r:id="rId76" xr:uid="{00000000-0004-0000-0000-00004B000000}"/>
    <hyperlink ref="A233" r:id="rId77" xr:uid="{00000000-0004-0000-0000-00004C000000}"/>
    <hyperlink ref="A238" r:id="rId78" xr:uid="{00000000-0004-0000-0000-00004D000000}"/>
    <hyperlink ref="A239" r:id="rId79" xr:uid="{00000000-0004-0000-0000-00004E000000}"/>
    <hyperlink ref="A240" r:id="rId80" xr:uid="{00000000-0004-0000-0000-00004F000000}"/>
    <hyperlink ref="A242" r:id="rId81" xr:uid="{00000000-0004-0000-0000-000050000000}"/>
    <hyperlink ref="A244" r:id="rId82" xr:uid="{00000000-0004-0000-0000-000051000000}"/>
    <hyperlink ref="A245" r:id="rId83" xr:uid="{00000000-0004-0000-0000-000052000000}"/>
    <hyperlink ref="A246" r:id="rId84" xr:uid="{00000000-0004-0000-0000-000053000000}"/>
    <hyperlink ref="A247" r:id="rId85" xr:uid="{00000000-0004-0000-0000-000054000000}"/>
    <hyperlink ref="A248" r:id="rId86" xr:uid="{00000000-0004-0000-0000-000055000000}"/>
    <hyperlink ref="A249" r:id="rId87" xr:uid="{00000000-0004-0000-0000-000056000000}"/>
    <hyperlink ref="A250" r:id="rId88" xr:uid="{00000000-0004-0000-0000-000057000000}"/>
    <hyperlink ref="A251" r:id="rId89" xr:uid="{00000000-0004-0000-0000-000058000000}"/>
    <hyperlink ref="A252" r:id="rId90" xr:uid="{00000000-0004-0000-0000-000059000000}"/>
    <hyperlink ref="A253" r:id="rId91" xr:uid="{00000000-0004-0000-0000-00005A000000}"/>
    <hyperlink ref="A255" r:id="rId92" xr:uid="{00000000-0004-0000-0000-00005B000000}"/>
    <hyperlink ref="A259" r:id="rId93" xr:uid="{00000000-0004-0000-0000-00005C000000}"/>
    <hyperlink ref="A263" r:id="rId94" xr:uid="{00000000-0004-0000-0000-00005D000000}"/>
    <hyperlink ref="A266" r:id="rId95" xr:uid="{00000000-0004-0000-0000-00005E000000}"/>
    <hyperlink ref="A267" r:id="rId96" xr:uid="{00000000-0004-0000-0000-00005F000000}"/>
    <hyperlink ref="A268" r:id="rId97" xr:uid="{00000000-0004-0000-0000-000060000000}"/>
    <hyperlink ref="A270" r:id="rId98" xr:uid="{00000000-0004-0000-0000-000061000000}"/>
    <hyperlink ref="A271" r:id="rId99" xr:uid="{00000000-0004-0000-0000-000062000000}"/>
    <hyperlink ref="A272" r:id="rId100" xr:uid="{00000000-0004-0000-0000-000063000000}"/>
    <hyperlink ref="A273" r:id="rId101" xr:uid="{00000000-0004-0000-0000-000064000000}"/>
    <hyperlink ref="A275" r:id="rId102" xr:uid="{00000000-0004-0000-0000-000065000000}"/>
    <hyperlink ref="A276" r:id="rId103" xr:uid="{00000000-0004-0000-0000-000066000000}"/>
    <hyperlink ref="A279" r:id="rId104" xr:uid="{00000000-0004-0000-0000-000067000000}"/>
    <hyperlink ref="A280" r:id="rId105" xr:uid="{00000000-0004-0000-0000-000068000000}"/>
    <hyperlink ref="A285" r:id="rId106" xr:uid="{00000000-0004-0000-0000-000069000000}"/>
    <hyperlink ref="A286" r:id="rId107" xr:uid="{00000000-0004-0000-0000-00006A000000}"/>
    <hyperlink ref="A287" r:id="rId108" xr:uid="{00000000-0004-0000-0000-00006B000000}"/>
    <hyperlink ref="A288" r:id="rId109" xr:uid="{00000000-0004-0000-0000-00006C000000}"/>
    <hyperlink ref="A291" r:id="rId110" xr:uid="{00000000-0004-0000-0000-00006D000000}"/>
    <hyperlink ref="A292" r:id="rId111" xr:uid="{00000000-0004-0000-0000-00006E000000}"/>
    <hyperlink ref="A293" r:id="rId112" xr:uid="{00000000-0004-0000-0000-00006F000000}"/>
    <hyperlink ref="A294" r:id="rId113" xr:uid="{00000000-0004-0000-0000-000070000000}"/>
    <hyperlink ref="A295" r:id="rId114" xr:uid="{00000000-0004-0000-0000-000071000000}"/>
    <hyperlink ref="A298" r:id="rId115" xr:uid="{00000000-0004-0000-0000-000072000000}"/>
    <hyperlink ref="A299" r:id="rId116" xr:uid="{00000000-0004-0000-0000-000073000000}"/>
    <hyperlink ref="A301" r:id="rId117" xr:uid="{00000000-0004-0000-0000-000074000000}"/>
    <hyperlink ref="A302" r:id="rId118" xr:uid="{00000000-0004-0000-0000-000075000000}"/>
    <hyperlink ref="A305" r:id="rId119" xr:uid="{00000000-0004-0000-0000-000076000000}"/>
    <hyperlink ref="A306" r:id="rId120" xr:uid="{00000000-0004-0000-0000-000077000000}"/>
    <hyperlink ref="A307" r:id="rId121" xr:uid="{00000000-0004-0000-0000-000078000000}"/>
    <hyperlink ref="A310" r:id="rId122" xr:uid="{00000000-0004-0000-0000-000079000000}"/>
    <hyperlink ref="A311" r:id="rId123" xr:uid="{00000000-0004-0000-0000-00007A000000}"/>
    <hyperlink ref="A312" r:id="rId124" xr:uid="{00000000-0004-0000-0000-00007B000000}"/>
    <hyperlink ref="A313" r:id="rId125" xr:uid="{00000000-0004-0000-0000-00007C000000}"/>
    <hyperlink ref="A314" r:id="rId126" xr:uid="{00000000-0004-0000-0000-00007D000000}"/>
    <hyperlink ref="A315" r:id="rId127" xr:uid="{00000000-0004-0000-0000-00007E000000}"/>
    <hyperlink ref="A316" r:id="rId128" xr:uid="{00000000-0004-0000-0000-00007F000000}"/>
    <hyperlink ref="A317" r:id="rId129" xr:uid="{00000000-0004-0000-0000-000080000000}"/>
    <hyperlink ref="A318" r:id="rId130" xr:uid="{00000000-0004-0000-0000-000081000000}"/>
    <hyperlink ref="A319" r:id="rId131" xr:uid="{00000000-0004-0000-0000-000082000000}"/>
    <hyperlink ref="A320" r:id="rId132" xr:uid="{00000000-0004-0000-0000-000083000000}"/>
    <hyperlink ref="A321" r:id="rId133" xr:uid="{00000000-0004-0000-0000-000084000000}"/>
    <hyperlink ref="A322" r:id="rId134" xr:uid="{00000000-0004-0000-0000-000085000000}"/>
    <hyperlink ref="A323" r:id="rId135" xr:uid="{00000000-0004-0000-0000-000086000000}"/>
    <hyperlink ref="A324" r:id="rId136" xr:uid="{00000000-0004-0000-0000-000087000000}"/>
    <hyperlink ref="A325" r:id="rId137" xr:uid="{00000000-0004-0000-0000-000088000000}"/>
    <hyperlink ref="A330" r:id="rId138" xr:uid="{00000000-0004-0000-0000-000089000000}"/>
    <hyperlink ref="A338" r:id="rId139" xr:uid="{00000000-0004-0000-0000-00008A000000}"/>
    <hyperlink ref="A346" r:id="rId140" xr:uid="{00000000-0004-0000-0000-00008B000000}"/>
    <hyperlink ref="A358" r:id="rId141" xr:uid="{00000000-0004-0000-0000-00008C000000}"/>
    <hyperlink ref="A374" r:id="rId142" xr:uid="{00000000-0004-0000-0000-00008D000000}"/>
    <hyperlink ref="A379" r:id="rId143" xr:uid="{00000000-0004-0000-0000-00008E000000}"/>
    <hyperlink ref="A380" r:id="rId144" xr:uid="{00000000-0004-0000-0000-00008F000000}"/>
    <hyperlink ref="A387" r:id="rId145" xr:uid="{00000000-0004-0000-0000-000090000000}"/>
    <hyperlink ref="A388" r:id="rId146" xr:uid="{00000000-0004-0000-0000-000091000000}"/>
    <hyperlink ref="A389" r:id="rId147" xr:uid="{00000000-0004-0000-0000-000092000000}"/>
    <hyperlink ref="A390" r:id="rId148" xr:uid="{00000000-0004-0000-0000-000093000000}"/>
    <hyperlink ref="A391" r:id="rId149" xr:uid="{00000000-0004-0000-0000-000094000000}"/>
    <hyperlink ref="A392" r:id="rId150" xr:uid="{00000000-0004-0000-0000-000095000000}"/>
    <hyperlink ref="A393" r:id="rId151" xr:uid="{00000000-0004-0000-0000-000096000000}"/>
    <hyperlink ref="A394" r:id="rId152" xr:uid="{00000000-0004-0000-0000-000097000000}"/>
    <hyperlink ref="A395" r:id="rId153" xr:uid="{00000000-0004-0000-0000-000098000000}"/>
    <hyperlink ref="A396" r:id="rId154" xr:uid="{00000000-0004-0000-0000-000099000000}"/>
    <hyperlink ref="A397" r:id="rId155" xr:uid="{00000000-0004-0000-0000-00009A000000}"/>
    <hyperlink ref="A398" r:id="rId156" xr:uid="{00000000-0004-0000-0000-00009B000000}"/>
    <hyperlink ref="A399" r:id="rId157" xr:uid="{00000000-0004-0000-0000-00009C000000}"/>
    <hyperlink ref="A400" r:id="rId158" xr:uid="{00000000-0004-0000-0000-00009D000000}"/>
    <hyperlink ref="A401" r:id="rId159" xr:uid="{00000000-0004-0000-0000-00009E000000}"/>
    <hyperlink ref="A402" r:id="rId160" xr:uid="{00000000-0004-0000-0000-00009F000000}"/>
    <hyperlink ref="A403" r:id="rId161" xr:uid="{00000000-0004-0000-0000-0000A0000000}"/>
    <hyperlink ref="A404" r:id="rId162" xr:uid="{00000000-0004-0000-0000-0000A1000000}"/>
    <hyperlink ref="A405" r:id="rId163" xr:uid="{00000000-0004-0000-0000-0000A2000000}"/>
    <hyperlink ref="A406" r:id="rId164" xr:uid="{00000000-0004-0000-0000-0000A3000000}"/>
    <hyperlink ref="A407" r:id="rId165" xr:uid="{00000000-0004-0000-0000-0000A4000000}"/>
    <hyperlink ref="A408" r:id="rId166" xr:uid="{00000000-0004-0000-0000-0000A5000000}"/>
    <hyperlink ref="A409" r:id="rId167" xr:uid="{00000000-0004-0000-0000-0000A6000000}"/>
    <hyperlink ref="A410" r:id="rId168" xr:uid="{00000000-0004-0000-0000-0000A7000000}"/>
    <hyperlink ref="A411" r:id="rId169" xr:uid="{00000000-0004-0000-0000-0000A8000000}"/>
    <hyperlink ref="A412" r:id="rId170" xr:uid="{00000000-0004-0000-0000-0000A9000000}"/>
    <hyperlink ref="A413" r:id="rId171" xr:uid="{00000000-0004-0000-0000-0000AA000000}"/>
    <hyperlink ref="A414" r:id="rId172" xr:uid="{00000000-0004-0000-0000-0000AB000000}"/>
    <hyperlink ref="A415" r:id="rId173" xr:uid="{00000000-0004-0000-0000-0000AC000000}"/>
    <hyperlink ref="A416" r:id="rId174" xr:uid="{00000000-0004-0000-0000-0000AD000000}"/>
    <hyperlink ref="A417" r:id="rId175" xr:uid="{00000000-0004-0000-0000-0000AE000000}"/>
    <hyperlink ref="A418" r:id="rId176" xr:uid="{00000000-0004-0000-0000-0000AF000000}"/>
    <hyperlink ref="A419" r:id="rId177" xr:uid="{00000000-0004-0000-0000-0000B0000000}"/>
    <hyperlink ref="A420" r:id="rId178" xr:uid="{00000000-0004-0000-0000-0000B1000000}"/>
    <hyperlink ref="A421" r:id="rId179" xr:uid="{00000000-0004-0000-0000-0000B2000000}"/>
    <hyperlink ref="A422" r:id="rId180" xr:uid="{00000000-0004-0000-0000-0000B3000000}"/>
    <hyperlink ref="A423" r:id="rId181" xr:uid="{00000000-0004-0000-0000-0000B4000000}"/>
    <hyperlink ref="A424" r:id="rId182" xr:uid="{00000000-0004-0000-0000-0000B5000000}"/>
    <hyperlink ref="A425" r:id="rId183" xr:uid="{00000000-0004-0000-0000-0000B6000000}"/>
    <hyperlink ref="A426" r:id="rId184" xr:uid="{00000000-0004-0000-0000-0000B7000000}"/>
    <hyperlink ref="A428" r:id="rId185" xr:uid="{00000000-0004-0000-0000-0000B8000000}"/>
    <hyperlink ref="A429" r:id="rId186" xr:uid="{00000000-0004-0000-0000-0000B9000000}"/>
    <hyperlink ref="A430" r:id="rId187" xr:uid="{00000000-0004-0000-0000-0000BA000000}"/>
    <hyperlink ref="A431" r:id="rId188" xr:uid="{00000000-0004-0000-0000-0000BB000000}"/>
    <hyperlink ref="A432" r:id="rId189" xr:uid="{00000000-0004-0000-0000-0000BC000000}"/>
    <hyperlink ref="A433" r:id="rId190" xr:uid="{00000000-0004-0000-0000-0000BD000000}"/>
    <hyperlink ref="A434" r:id="rId191" xr:uid="{00000000-0004-0000-0000-0000BE000000}"/>
    <hyperlink ref="A435" r:id="rId192" xr:uid="{00000000-0004-0000-0000-0000BF000000}"/>
    <hyperlink ref="A436" r:id="rId193" xr:uid="{00000000-0004-0000-0000-0000C0000000}"/>
    <hyperlink ref="A437" r:id="rId194" xr:uid="{00000000-0004-0000-0000-0000C1000000}"/>
    <hyperlink ref="A438" r:id="rId195" xr:uid="{00000000-0004-0000-0000-0000C2000000}"/>
    <hyperlink ref="A439" r:id="rId196" xr:uid="{00000000-0004-0000-0000-0000C3000000}"/>
    <hyperlink ref="A440" r:id="rId197" xr:uid="{00000000-0004-0000-0000-0000C4000000}"/>
    <hyperlink ref="A441" r:id="rId198" xr:uid="{00000000-0004-0000-0000-0000C5000000}"/>
    <hyperlink ref="A442" r:id="rId199" xr:uid="{00000000-0004-0000-0000-0000C6000000}"/>
    <hyperlink ref="A443" r:id="rId200" xr:uid="{00000000-0004-0000-0000-0000C7000000}"/>
    <hyperlink ref="A444" r:id="rId201" xr:uid="{00000000-0004-0000-0000-0000C8000000}"/>
    <hyperlink ref="A445" r:id="rId202" xr:uid="{00000000-0004-0000-0000-0000C9000000}"/>
    <hyperlink ref="A446" r:id="rId203" xr:uid="{00000000-0004-0000-0000-0000CA000000}"/>
    <hyperlink ref="A447" r:id="rId204" xr:uid="{00000000-0004-0000-0000-0000CB000000}"/>
    <hyperlink ref="A448" r:id="rId205" xr:uid="{00000000-0004-0000-0000-0000CC000000}"/>
    <hyperlink ref="A449" r:id="rId206" xr:uid="{00000000-0004-0000-0000-0000CD000000}"/>
    <hyperlink ref="A485" r:id="rId207" xr:uid="{00000000-0004-0000-0000-0000CE000000}"/>
    <hyperlink ref="A486" r:id="rId208" xr:uid="{00000000-0004-0000-0000-0000CF000000}"/>
    <hyperlink ref="A487" r:id="rId209" xr:uid="{00000000-0004-0000-0000-0000D0000000}"/>
    <hyperlink ref="A489" r:id="rId210" xr:uid="{00000000-0004-0000-0000-0000D1000000}"/>
    <hyperlink ref="A490" r:id="rId211" xr:uid="{00000000-0004-0000-0000-0000D2000000}"/>
    <hyperlink ref="A491" r:id="rId212" xr:uid="{00000000-0004-0000-0000-0000D3000000}"/>
    <hyperlink ref="A492" r:id="rId213" xr:uid="{00000000-0004-0000-0000-0000D4000000}"/>
    <hyperlink ref="A493" r:id="rId214" xr:uid="{00000000-0004-0000-0000-0000D5000000}"/>
    <hyperlink ref="A494" r:id="rId215" xr:uid="{00000000-0004-0000-0000-0000D6000000}"/>
    <hyperlink ref="A495" r:id="rId216" xr:uid="{00000000-0004-0000-0000-0000D7000000}"/>
    <hyperlink ref="A496" r:id="rId217" xr:uid="{00000000-0004-0000-0000-0000D8000000}"/>
    <hyperlink ref="A497" r:id="rId218" xr:uid="{00000000-0004-0000-0000-0000D9000000}"/>
    <hyperlink ref="A498" r:id="rId219" xr:uid="{00000000-0004-0000-0000-0000DA000000}"/>
    <hyperlink ref="A499" r:id="rId220" xr:uid="{00000000-0004-0000-0000-0000DB000000}"/>
    <hyperlink ref="A500" r:id="rId221" xr:uid="{00000000-0004-0000-0000-0000DC000000}"/>
    <hyperlink ref="A501" r:id="rId222" xr:uid="{00000000-0004-0000-0000-0000DD000000}"/>
    <hyperlink ref="A502" r:id="rId223" xr:uid="{00000000-0004-0000-0000-0000DE000000}"/>
    <hyperlink ref="A503" r:id="rId224" xr:uid="{00000000-0004-0000-0000-0000DF000000}"/>
    <hyperlink ref="A504" r:id="rId225" xr:uid="{00000000-0004-0000-0000-0000E0000000}"/>
    <hyperlink ref="A507" r:id="rId226" xr:uid="{00000000-0004-0000-0000-0000E1000000}"/>
    <hyperlink ref="A511" r:id="rId227" xr:uid="{00000000-0004-0000-0000-0000E2000000}"/>
    <hyperlink ref="A512" r:id="rId228" xr:uid="{00000000-0004-0000-0000-0000E3000000}"/>
    <hyperlink ref="A514" r:id="rId229" xr:uid="{00000000-0004-0000-0000-0000E4000000}"/>
    <hyperlink ref="A515" r:id="rId230" xr:uid="{00000000-0004-0000-0000-0000E5000000}"/>
    <hyperlink ref="A516" r:id="rId231" xr:uid="{00000000-0004-0000-0000-0000E6000000}"/>
    <hyperlink ref="A518" r:id="rId232" xr:uid="{00000000-0004-0000-0000-0000E7000000}"/>
    <hyperlink ref="A519" r:id="rId233" xr:uid="{00000000-0004-0000-0000-0000E8000000}"/>
    <hyperlink ref="A520" r:id="rId234" xr:uid="{00000000-0004-0000-0000-0000E9000000}"/>
    <hyperlink ref="A521" r:id="rId235" xr:uid="{00000000-0004-0000-0000-0000EA000000}"/>
    <hyperlink ref="A522" r:id="rId236" xr:uid="{00000000-0004-0000-0000-0000EB000000}"/>
    <hyperlink ref="A525" r:id="rId237" xr:uid="{00000000-0004-0000-0000-0000EC000000}"/>
    <hyperlink ref="A527" r:id="rId238" xr:uid="{00000000-0004-0000-0000-0000ED000000}"/>
    <hyperlink ref="A528" r:id="rId239" xr:uid="{00000000-0004-0000-0000-0000EE000000}"/>
    <hyperlink ref="A529" r:id="rId240" xr:uid="{00000000-0004-0000-0000-0000EF000000}"/>
    <hyperlink ref="A530" r:id="rId241" xr:uid="{00000000-0004-0000-0000-0000F0000000}"/>
    <hyperlink ref="A531" r:id="rId242" xr:uid="{00000000-0004-0000-0000-0000F1000000}"/>
    <hyperlink ref="A532" r:id="rId243" xr:uid="{00000000-0004-0000-0000-0000F2000000}"/>
    <hyperlink ref="A533" r:id="rId244" xr:uid="{00000000-0004-0000-0000-0000F3000000}"/>
    <hyperlink ref="A535" r:id="rId245" xr:uid="{00000000-0004-0000-0000-0000F4000000}"/>
    <hyperlink ref="A536" r:id="rId246" xr:uid="{00000000-0004-0000-0000-0000F5000000}"/>
    <hyperlink ref="A537" r:id="rId247" xr:uid="{00000000-0004-0000-0000-0000F6000000}"/>
    <hyperlink ref="A538" r:id="rId248" xr:uid="{00000000-0004-0000-0000-0000F7000000}"/>
    <hyperlink ref="A539" r:id="rId249" xr:uid="{00000000-0004-0000-0000-0000F8000000}"/>
    <hyperlink ref="A540" r:id="rId250" xr:uid="{00000000-0004-0000-0000-0000F9000000}"/>
    <hyperlink ref="A541" r:id="rId251" xr:uid="{00000000-0004-0000-0000-0000FA000000}"/>
    <hyperlink ref="A542" r:id="rId252" xr:uid="{00000000-0004-0000-0000-0000FB000000}"/>
    <hyperlink ref="A543" r:id="rId253" xr:uid="{00000000-0004-0000-0000-0000FC000000}"/>
    <hyperlink ref="A544" r:id="rId254" xr:uid="{00000000-0004-0000-0000-0000FD000000}"/>
    <hyperlink ref="A545" r:id="rId255" xr:uid="{00000000-0004-0000-0000-0000FE000000}"/>
    <hyperlink ref="A546" r:id="rId256" xr:uid="{00000000-0004-0000-0000-0000FF000000}"/>
    <hyperlink ref="A547" r:id="rId257" xr:uid="{00000000-0004-0000-0000-000000010000}"/>
    <hyperlink ref="A548" r:id="rId258" xr:uid="{00000000-0004-0000-0000-000001010000}"/>
    <hyperlink ref="A550" r:id="rId259" xr:uid="{00000000-0004-0000-0000-000002010000}"/>
    <hyperlink ref="A551" r:id="rId260" xr:uid="{00000000-0004-0000-0000-000003010000}"/>
    <hyperlink ref="A552" r:id="rId261" xr:uid="{00000000-0004-0000-0000-000004010000}"/>
    <hyperlink ref="A553" r:id="rId262" xr:uid="{00000000-0004-0000-0000-000005010000}"/>
    <hyperlink ref="A554" r:id="rId263" xr:uid="{00000000-0004-0000-0000-000006010000}"/>
    <hyperlink ref="A555" r:id="rId264" xr:uid="{00000000-0004-0000-0000-000007010000}"/>
    <hyperlink ref="A556" r:id="rId265" xr:uid="{00000000-0004-0000-0000-000008010000}"/>
    <hyperlink ref="A557" r:id="rId266" xr:uid="{00000000-0004-0000-0000-000009010000}"/>
    <hyperlink ref="A558" r:id="rId267" xr:uid="{00000000-0004-0000-0000-00000A010000}"/>
    <hyperlink ref="A561" r:id="rId268" xr:uid="{00000000-0004-0000-0000-00000B010000}"/>
    <hyperlink ref="A562" r:id="rId269" xr:uid="{00000000-0004-0000-0000-00000C010000}"/>
    <hyperlink ref="A567" r:id="rId270" xr:uid="{00000000-0004-0000-0000-00000D010000}"/>
    <hyperlink ref="A569" r:id="rId271" xr:uid="{00000000-0004-0000-0000-00000E010000}"/>
    <hyperlink ref="A570" r:id="rId272" xr:uid="{00000000-0004-0000-0000-00000F010000}"/>
    <hyperlink ref="A571" r:id="rId273" xr:uid="{00000000-0004-0000-0000-000010010000}"/>
    <hyperlink ref="A572" r:id="rId274" xr:uid="{00000000-0004-0000-0000-000011010000}"/>
    <hyperlink ref="A574" r:id="rId275" xr:uid="{00000000-0004-0000-0000-000012010000}"/>
    <hyperlink ref="A575" r:id="rId276" xr:uid="{00000000-0004-0000-0000-000013010000}"/>
    <hyperlink ref="A576" r:id="rId277" xr:uid="{00000000-0004-0000-0000-000014010000}"/>
    <hyperlink ref="A577" r:id="rId278" xr:uid="{00000000-0004-0000-0000-000015010000}"/>
    <hyperlink ref="A579" r:id="rId279" xr:uid="{00000000-0004-0000-0000-000016010000}"/>
    <hyperlink ref="A581" r:id="rId280" xr:uid="{00000000-0004-0000-0000-000017010000}"/>
    <hyperlink ref="A585" r:id="rId281" xr:uid="{00000000-0004-0000-0000-000019010000}"/>
    <hyperlink ref="A587" r:id="rId282" xr:uid="{00000000-0004-0000-0000-00001A010000}"/>
    <hyperlink ref="A588" r:id="rId283" xr:uid="{00000000-0004-0000-0000-00001B010000}"/>
    <hyperlink ref="A589" r:id="rId284" xr:uid="{00000000-0004-0000-0000-00001C010000}"/>
    <hyperlink ref="A590" r:id="rId285" xr:uid="{00000000-0004-0000-0000-00001D010000}"/>
    <hyperlink ref="A591" r:id="rId286" xr:uid="{00000000-0004-0000-0000-00001E010000}"/>
    <hyperlink ref="A592" r:id="rId287" xr:uid="{00000000-0004-0000-0000-00001F010000}"/>
    <hyperlink ref="A596" r:id="rId288" xr:uid="{00000000-0004-0000-0000-000020010000}"/>
    <hyperlink ref="A597" r:id="rId289" xr:uid="{00000000-0004-0000-0000-000021010000}"/>
    <hyperlink ref="A598" r:id="rId290" xr:uid="{00000000-0004-0000-0000-000022010000}"/>
    <hyperlink ref="A599" r:id="rId291" xr:uid="{00000000-0004-0000-0000-000023010000}"/>
    <hyperlink ref="A600" r:id="rId292" xr:uid="{00000000-0004-0000-0000-000024010000}"/>
    <hyperlink ref="A601" r:id="rId293" xr:uid="{00000000-0004-0000-0000-000025010000}"/>
    <hyperlink ref="A583" r:id="rId294" xr:uid="{00000000-0004-0000-0000-000018010000}"/>
    <hyperlink ref="A578" r:id="rId295" xr:uid="{8661A7E7-6A2E-41DF-AFC0-B46F6D278B7A}"/>
    <hyperlink ref="A580" r:id="rId296" xr:uid="{D6C4EAFA-69D8-4523-A93A-16EDBD2F7114}"/>
    <hyperlink ref="A584" r:id="rId297" xr:uid="{FCC00866-F9B0-47D6-8269-B2C70F94257B}"/>
    <hyperlink ref="A582" r:id="rId298" xr:uid="{1E4BBB7D-4CB2-4C11-9A13-CDD7E0DBEBBA}"/>
    <hyperlink ref="B586" r:id="rId299" tooltip="GFG" xr:uid="{3985A686-99F1-4D37-BD81-122F5B4BE3F6}"/>
    <hyperlink ref="A197" r:id="rId300" xr:uid="{53CCDA59-80DE-4F16-A5E3-D79B21A1A2D4}"/>
    <hyperlink ref="B197" r:id="rId301" xr:uid="{0B791FFB-8495-4A8F-9AF7-74968E6EBC12}"/>
    <hyperlink ref="A199" r:id="rId302" xr:uid="{B9073147-EB14-40DB-B97D-1D32D7597715}"/>
    <hyperlink ref="A200" r:id="rId303" xr:uid="{5449D90F-5602-4620-8757-7B813DE9D9AD}"/>
    <hyperlink ref="A198" r:id="rId304" xr:uid="{FB7FDF7A-01B1-4EB9-BB71-3248BBC27FC2}"/>
    <hyperlink ref="A213" r:id="rId305" xr:uid="{9578D003-331F-4FD8-AB82-79BE1903A229}"/>
    <hyperlink ref="C221" r:id="rId306" xr:uid="{107ECC42-7D1B-4B87-8901-5827211236C1}"/>
    <hyperlink ref="D221" r:id="rId307" xr:uid="{545698BD-4DF0-4216-B8D5-022B62E0FD6D}"/>
    <hyperlink ref="E221" r:id="rId308" xr:uid="{1B2BB2F8-0B10-4B3F-99EE-15F83D712847}"/>
    <hyperlink ref="G221" r:id="rId309" xr:uid="{26C16AFF-FC84-4824-AED0-6258C53C1FF3}"/>
    <hyperlink ref="A25" r:id="rId310" xr:uid="{DF57F685-6AF6-4219-B09B-81EAD8FF882D}"/>
    <hyperlink ref="A30" r:id="rId311" xr:uid="{5F65310C-037D-470B-8328-0339DA6055AB}"/>
    <hyperlink ref="B38" r:id="rId312" xr:uid="{E60BFA7F-C5D8-445B-B883-A4EB2EF9407C}"/>
    <hyperlink ref="A39" r:id="rId313" xr:uid="{748D98D4-0EDB-4D7A-93F3-976128E714B3}"/>
    <hyperlink ref="A36" r:id="rId314" xr:uid="{02728950-F02D-4745-B307-1CFEAD229164}"/>
    <hyperlink ref="A100" r:id="rId315" xr:uid="{3DE2442A-DEFB-4071-B8AB-46CF66EBB8A6}"/>
    <hyperlink ref="A101" r:id="rId316" xr:uid="{AC870B6A-8314-4504-A606-1345F4304926}"/>
    <hyperlink ref="A106" r:id="rId317" xr:uid="{01F3688C-8497-4FC0-981C-D95DBBA6BD84}"/>
    <hyperlink ref="B110" r:id="rId318" xr:uid="{7D7A3565-C5D9-429C-936C-5518DC8D3F03}"/>
    <hyperlink ref="A453" r:id="rId319" xr:uid="{6DD0FAF1-1D82-41A8-B138-C41343EA3D32}"/>
    <hyperlink ref="A455" r:id="rId320" xr:uid="{4D240A40-D4B3-45DD-8D9E-01CA1BAB4360}"/>
    <hyperlink ref="A456" r:id="rId321" xr:uid="{2B0187CF-B7B1-4250-AED3-6B9893441CBF}"/>
    <hyperlink ref="A457" r:id="rId322" xr:uid="{A5A14963-B9B4-450F-AA03-AC2A0C895CC6}"/>
    <hyperlink ref="A454" r:id="rId323" xr:uid="{86909F3F-62CA-4041-9AB9-6E75176C8E73}"/>
    <hyperlink ref="A458" r:id="rId324" xr:uid="{B6641E1B-51AA-4A9C-95B1-24302A9A8320}"/>
    <hyperlink ref="A459" r:id="rId325" xr:uid="{AF1A8B21-ECFA-4CB9-9338-FF7674F0C57B}"/>
    <hyperlink ref="A460" r:id="rId326" xr:uid="{093A32B6-75A6-413A-8F82-AE7A9EB02038}"/>
    <hyperlink ref="A461" r:id="rId327" xr:uid="{D7E08FC8-62EF-4CF3-A855-FFC2BF63CFD8}"/>
    <hyperlink ref="A462" r:id="rId328" xr:uid="{CD61FF4C-85D3-4837-BDD4-D43378221D65}"/>
    <hyperlink ref="A463" r:id="rId329" xr:uid="{3C336308-1869-4E49-A76A-82084BAB5237}"/>
    <hyperlink ref="A464" r:id="rId330" xr:uid="{E43EA7CB-E0C4-4BBF-B162-4BCE97504C89}"/>
    <hyperlink ref="A465" r:id="rId331" xr:uid="{D3F688DE-8C2F-4EED-9A45-15391A134D7B}"/>
    <hyperlink ref="A466" r:id="rId332" xr:uid="{38416D97-77A3-4EE5-8F9F-DB71C4FC452C}"/>
    <hyperlink ref="A467" r:id="rId333" xr:uid="{0C2824DA-3E06-4E8E-ACBB-EACD83264CF9}"/>
    <hyperlink ref="A468" r:id="rId334" xr:uid="{57FF54FF-8EAF-4AE7-82A6-834CB7D8BF83}"/>
    <hyperlink ref="A469" r:id="rId335" xr:uid="{D80B8515-EDB4-4BDE-9127-F7A155289337}"/>
    <hyperlink ref="A470" r:id="rId336" xr:uid="{0E4E63CA-161A-48C1-B282-9D307E3CDECB}"/>
    <hyperlink ref="A471" r:id="rId337" xr:uid="{70444645-F510-4A13-B218-23F149A6FD5B}"/>
    <hyperlink ref="A472" r:id="rId338" xr:uid="{7DE329B3-08C4-4063-B700-3658BF55B5F9}"/>
    <hyperlink ref="A473" r:id="rId339" xr:uid="{605B603B-18DA-42C5-AB68-065865C39F69}"/>
    <hyperlink ref="A474" r:id="rId340" xr:uid="{CCCD792C-A547-4BCD-A739-62CFE560B889}"/>
    <hyperlink ref="A475" r:id="rId341" xr:uid="{13E6C224-E82C-4DED-B374-4E20B9DEF786}"/>
    <hyperlink ref="A477" r:id="rId342" xr:uid="{88F464CB-108A-4A56-B150-AA3FBD107ABE}"/>
    <hyperlink ref="A478" r:id="rId343" xr:uid="{1D99B462-1677-4B74-85CA-C3E077C39187}"/>
    <hyperlink ref="A480" r:id="rId344" xr:uid="{B20A4899-BCBC-4EC2-9050-7545991C2C47}"/>
    <hyperlink ref="A482" r:id="rId345" xr:uid="{D0395547-1757-4AF2-848D-7D8883F5C9AF}"/>
    <hyperlink ref="A481" r:id="rId346" xr:uid="{F287CC34-990F-4675-8CB7-88B17B62EDBA}"/>
    <hyperlink ref="A479" r:id="rId347" xr:uid="{B106A670-C680-4E5C-A2B2-D8F5A21B9255}"/>
    <hyperlink ref="A109" r:id="rId348" xr:uid="{8F17F83E-EFDF-462F-AA20-88A12B9B16C8}"/>
    <hyperlink ref="B109" r:id="rId349" xr:uid="{ED9ADA6A-DD83-4175-89B0-DDD99F51383A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3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41D4-080C-455A-A0CE-D5BDA9C5FBBC}">
  <dimension ref="A1:Z29"/>
  <sheetViews>
    <sheetView topLeftCell="A10" workbookViewId="0">
      <selection activeCell="A30" sqref="A30"/>
    </sheetView>
  </sheetViews>
  <sheetFormatPr defaultRowHeight="13.2" x14ac:dyDescent="0.25"/>
  <cols>
    <col min="1" max="1" width="56.33203125" customWidth="1"/>
    <col min="2" max="2" width="36.33203125" customWidth="1"/>
    <col min="3" max="3" width="36.6640625" style="115" customWidth="1"/>
    <col min="4" max="4" width="15.33203125" customWidth="1"/>
  </cols>
  <sheetData>
    <row r="1" spans="1:26" s="2" customFormat="1" ht="58.8" customHeight="1" x14ac:dyDescent="0.4">
      <c r="A1" s="70"/>
      <c r="B1" s="1"/>
      <c r="C1" s="109" t="s">
        <v>725</v>
      </c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5.75" customHeight="1" x14ac:dyDescent="0.4">
      <c r="A2" s="73" t="s">
        <v>0</v>
      </c>
      <c r="B2" s="3"/>
      <c r="C2" s="111"/>
      <c r="D2" s="7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2" customFormat="1" ht="15.75" customHeight="1" x14ac:dyDescent="0.4">
      <c r="A3" s="76" t="s">
        <v>1</v>
      </c>
      <c r="B3" s="3"/>
      <c r="C3" s="111"/>
      <c r="D3" s="7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" customFormat="1" ht="15.75" customHeight="1" x14ac:dyDescent="0.4">
      <c r="A4" s="76" t="s">
        <v>3</v>
      </c>
      <c r="B4" s="3"/>
      <c r="C4" s="112"/>
      <c r="D4" s="7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" customFormat="1" ht="15.75" customHeight="1" x14ac:dyDescent="0.4">
      <c r="A5" s="76" t="s">
        <v>4</v>
      </c>
      <c r="B5" s="3"/>
      <c r="C5" s="113"/>
      <c r="D5" s="7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" customFormat="1" ht="15.75" customHeight="1" x14ac:dyDescent="0.4">
      <c r="A6" s="76" t="s">
        <v>5</v>
      </c>
      <c r="B6" s="3"/>
      <c r="C6" s="113"/>
      <c r="D6" s="7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" customFormat="1" ht="15.75" customHeight="1" x14ac:dyDescent="0.4">
      <c r="A7" s="76" t="s">
        <v>6</v>
      </c>
      <c r="B7" s="3"/>
      <c r="C7" s="113"/>
      <c r="D7" s="7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" customFormat="1" ht="15.75" customHeight="1" x14ac:dyDescent="0.4">
      <c r="A8" s="76" t="s">
        <v>7</v>
      </c>
      <c r="B8" s="3"/>
      <c r="C8" s="114" t="s">
        <v>8</v>
      </c>
      <c r="D8" s="7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" customFormat="1" ht="15.75" customHeight="1" x14ac:dyDescent="0.4">
      <c r="A9" s="76" t="s">
        <v>10</v>
      </c>
      <c r="B9" s="3"/>
      <c r="C9" s="110">
        <v>450</v>
      </c>
      <c r="D9" s="81"/>
      <c r="E9" s="118" t="s">
        <v>727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" customFormat="1" ht="15.75" customHeight="1" x14ac:dyDescent="0.4">
      <c r="A10" s="76" t="s">
        <v>12</v>
      </c>
      <c r="B10" s="3"/>
      <c r="C10" s="113"/>
      <c r="D10" s="82"/>
      <c r="E10" s="119" t="s">
        <v>728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" customFormat="1" ht="15.75" customHeight="1" x14ac:dyDescent="0.4">
      <c r="A11" s="76" t="s">
        <v>14</v>
      </c>
      <c r="B11" s="3"/>
      <c r="C11" s="111" t="s">
        <v>15</v>
      </c>
      <c r="D11" s="70"/>
      <c r="E11" s="119" t="s">
        <v>729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2" customFormat="1" ht="15.75" customHeight="1" x14ac:dyDescent="0.4">
      <c r="A12" s="76" t="s">
        <v>17</v>
      </c>
      <c r="B12" s="3"/>
      <c r="C12" s="110" t="s">
        <v>18</v>
      </c>
      <c r="D12" s="84"/>
      <c r="E12" s="119" t="s">
        <v>730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" customFormat="1" ht="15.75" customHeight="1" x14ac:dyDescent="0.4">
      <c r="A13" s="76" t="s">
        <v>20</v>
      </c>
      <c r="B13" s="3"/>
      <c r="C13" s="113"/>
      <c r="D13" s="7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" customFormat="1" ht="15.75" customHeight="1" x14ac:dyDescent="0.4">
      <c r="A14" s="76" t="s">
        <v>21</v>
      </c>
      <c r="B14" s="3"/>
      <c r="C14" s="113"/>
      <c r="D14" s="7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" customFormat="1" ht="15.75" customHeight="1" x14ac:dyDescent="0.4">
      <c r="A15" s="76" t="s">
        <v>22</v>
      </c>
      <c r="B15" s="3"/>
      <c r="C15" s="113"/>
      <c r="D15" s="7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" customFormat="1" ht="15.75" customHeight="1" x14ac:dyDescent="0.4">
      <c r="A16" s="76"/>
      <c r="B16" s="3"/>
      <c r="C16" s="113"/>
      <c r="D16" s="7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23" customFormat="1" ht="15.75" customHeight="1" x14ac:dyDescent="0.4">
      <c r="A17" s="120"/>
      <c r="B17" s="117"/>
      <c r="C17" s="121"/>
      <c r="D17" s="122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s="123" customFormat="1" ht="15.75" customHeight="1" x14ac:dyDescent="0.4">
      <c r="A18" s="120"/>
      <c r="B18" s="126"/>
      <c r="C18" s="121"/>
      <c r="D18" s="122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s="125" customFormat="1" ht="15.75" customHeight="1" x14ac:dyDescent="0.4">
      <c r="A19" s="124" t="s">
        <v>732</v>
      </c>
      <c r="B19" s="126" t="s">
        <v>733</v>
      </c>
      <c r="C19" s="121" t="s">
        <v>734</v>
      </c>
      <c r="D19" s="122" t="s">
        <v>735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1" spans="1:26" s="2" customFormat="1" ht="15.75" customHeight="1" x14ac:dyDescent="0.4">
      <c r="A21" s="70"/>
      <c r="B21" s="70"/>
      <c r="C21" s="85" t="s">
        <v>23</v>
      </c>
      <c r="D21" s="7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3" spans="1:26" x14ac:dyDescent="0.25">
      <c r="C23" s="116" t="s">
        <v>24</v>
      </c>
    </row>
    <row r="25" spans="1:26" x14ac:dyDescent="0.25">
      <c r="A25" s="64" t="s">
        <v>726</v>
      </c>
    </row>
    <row r="26" spans="1:26" x14ac:dyDescent="0.25">
      <c r="A26" s="64" t="s">
        <v>731</v>
      </c>
    </row>
    <row r="27" spans="1:26" x14ac:dyDescent="0.25">
      <c r="A27" s="64" t="s">
        <v>736</v>
      </c>
    </row>
    <row r="28" spans="1:26" x14ac:dyDescent="0.25">
      <c r="A28" s="64" t="s">
        <v>737</v>
      </c>
    </row>
    <row r="29" spans="1:26" x14ac:dyDescent="0.25">
      <c r="A29" s="64" t="s">
        <v>738</v>
      </c>
    </row>
  </sheetData>
  <hyperlinks>
    <hyperlink ref="A25" r:id="rId1" xr:uid="{BC4DE4E6-B867-4F0E-8F3E-7307DA700779}"/>
    <hyperlink ref="A26" r:id="rId2" xr:uid="{B319BFEE-ACDE-49E7-9669-7674B754A0BB}"/>
    <hyperlink ref="A27" r:id="rId3" xr:uid="{2E01275A-653C-4526-B258-9794F24C10F5}"/>
    <hyperlink ref="A28" r:id="rId4" xr:uid="{9794BABA-9651-4D2C-92E5-5BE3834A8D5B}"/>
    <hyperlink ref="A29" r:id="rId5" xr:uid="{860718D6-4380-43D6-B314-D7FA68E9C86E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4C20-85A6-4CA0-BB5D-A135E5924C62}">
  <dimension ref="A5:A7"/>
  <sheetViews>
    <sheetView workbookViewId="0">
      <selection activeCell="A7" sqref="A7"/>
    </sheetView>
  </sheetViews>
  <sheetFormatPr defaultRowHeight="13.2" x14ac:dyDescent="0.25"/>
  <cols>
    <col min="1" max="1" width="26.77734375" customWidth="1"/>
  </cols>
  <sheetData>
    <row r="5" spans="1:1" s="108" customFormat="1" ht="13.8" x14ac:dyDescent="0.25">
      <c r="A5" s="108" t="s">
        <v>720</v>
      </c>
    </row>
    <row r="7" spans="1:1" x14ac:dyDescent="0.25">
      <c r="A7" s="64" t="s">
        <v>721</v>
      </c>
    </row>
  </sheetData>
  <hyperlinks>
    <hyperlink ref="A7" r:id="rId1" xr:uid="{A8DB8531-E28F-4EA0-83AC-04533F5AA52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4001-98E0-4E53-BD0C-489BC7452468}">
  <dimension ref="A1:H9"/>
  <sheetViews>
    <sheetView workbookViewId="0">
      <selection activeCell="H9" sqref="H9"/>
    </sheetView>
  </sheetViews>
  <sheetFormatPr defaultRowHeight="13.2" x14ac:dyDescent="0.25"/>
  <sheetData>
    <row r="1" spans="1:8" x14ac:dyDescent="0.25">
      <c r="A1" t="s">
        <v>641</v>
      </c>
      <c r="C1" t="s">
        <v>640</v>
      </c>
    </row>
    <row r="3" spans="1:8" x14ac:dyDescent="0.25">
      <c r="A3" s="64" t="s">
        <v>646</v>
      </c>
    </row>
    <row r="5" spans="1:8" x14ac:dyDescent="0.25">
      <c r="A5" t="s">
        <v>650</v>
      </c>
    </row>
    <row r="7" spans="1:8" x14ac:dyDescent="0.25">
      <c r="A7" t="s">
        <v>648</v>
      </c>
      <c r="H7" t="s">
        <v>647</v>
      </c>
    </row>
    <row r="8" spans="1:8" x14ac:dyDescent="0.25">
      <c r="A8" t="s">
        <v>649</v>
      </c>
      <c r="H8" t="s">
        <v>320</v>
      </c>
    </row>
    <row r="9" spans="1:8" x14ac:dyDescent="0.25">
      <c r="A9" t="s">
        <v>664</v>
      </c>
      <c r="H9" s="95" t="s">
        <v>665</v>
      </c>
    </row>
  </sheetData>
  <hyperlinks>
    <hyperlink ref="A3" r:id="rId1" xr:uid="{835926D8-C9DA-4A9D-BE56-9595EC54902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B124-3FE4-4C5E-87BB-0AC5AFC0562F}">
  <dimension ref="A1:A2"/>
  <sheetViews>
    <sheetView workbookViewId="0">
      <selection activeCell="A2" sqref="A2"/>
    </sheetView>
  </sheetViews>
  <sheetFormatPr defaultRowHeight="13.2" x14ac:dyDescent="0.25"/>
  <cols>
    <col min="1" max="1" width="92.77734375" customWidth="1"/>
  </cols>
  <sheetData>
    <row r="1" spans="1:1" x14ac:dyDescent="0.25">
      <c r="A1" t="s">
        <v>691</v>
      </c>
    </row>
    <row r="2" spans="1:1" x14ac:dyDescent="0.25">
      <c r="A2" t="s"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Sheet2</vt:lpstr>
      <vt:lpstr>Striver SDE</vt:lpstr>
      <vt:lpstr>Sheet1</vt:lpstr>
      <vt:lpstr>Articles interesting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arvindersingh</cp:lastModifiedBy>
  <dcterms:modified xsi:type="dcterms:W3CDTF">2022-03-05T14:23:53Z</dcterms:modified>
</cp:coreProperties>
</file>