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53979697ffeef/Documents/UNIDO/Brentwood_CERA_Ext/"/>
    </mc:Choice>
  </mc:AlternateContent>
  <xr:revisionPtr revIDLastSave="121" documentId="8_{788F148C-0BE4-40C4-BF87-C7DE868FB311}" xr6:coauthVersionLast="46" xr6:coauthVersionMax="46" xr10:uidLastSave="{68283EE3-6D3A-41FE-9F8B-F66257288F07}"/>
  <bookViews>
    <workbookView xWindow="28680" yWindow="-120" windowWidth="27915" windowHeight="16440" activeTab="1" xr2:uid="{3DB20CC1-5F7F-4E19-826E-336E9389671D}"/>
  </bookViews>
  <sheets>
    <sheet name="Net Benefit Chart" sheetId="2" r:id="rId1"/>
    <sheet name="Design Op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10" i="1"/>
  <c r="H10" i="1" s="1"/>
  <c r="I10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7" i="1"/>
  <c r="B8" i="1" s="1"/>
  <c r="B9" i="1" s="1"/>
  <c r="B6" i="1"/>
  <c r="D7" i="1"/>
  <c r="H7" i="1"/>
  <c r="H8" i="1"/>
  <c r="H9" i="1"/>
  <c r="D6" i="1"/>
  <c r="E6" i="1" s="1"/>
  <c r="F6" i="1" s="1"/>
  <c r="H6" i="1"/>
  <c r="H5" i="1"/>
  <c r="H12" i="1" l="1"/>
  <c r="J12" i="1" s="1"/>
  <c r="H11" i="1"/>
  <c r="I11" i="1"/>
  <c r="J11" i="1"/>
  <c r="J10" i="1"/>
  <c r="I7" i="1"/>
  <c r="I9" i="1"/>
  <c r="J8" i="1"/>
  <c r="J6" i="1"/>
  <c r="J9" i="1"/>
  <c r="J7" i="1"/>
  <c r="I8" i="1"/>
  <c r="E7" i="1"/>
  <c r="F7" i="1" s="1"/>
  <c r="I6" i="1"/>
  <c r="I12" i="1" l="1"/>
  <c r="H14" i="1"/>
  <c r="J14" i="1" s="1"/>
  <c r="H13" i="1"/>
  <c r="J13" i="1"/>
  <c r="I13" i="1"/>
  <c r="H15" i="1"/>
  <c r="E8" i="1"/>
  <c r="F8" i="1" s="1"/>
  <c r="I14" i="1" l="1"/>
  <c r="H16" i="1"/>
  <c r="J15" i="1"/>
  <c r="I15" i="1"/>
  <c r="E9" i="1"/>
  <c r="E10" i="1" s="1"/>
  <c r="I16" i="1" l="1"/>
  <c r="J16" i="1"/>
  <c r="H17" i="1"/>
  <c r="E11" i="1"/>
  <c r="F10" i="1"/>
  <c r="F9" i="1"/>
  <c r="H18" i="1" l="1"/>
  <c r="I17" i="1"/>
  <c r="J17" i="1"/>
  <c r="F11" i="1"/>
  <c r="E12" i="1"/>
  <c r="J18" i="1" l="1"/>
  <c r="I18" i="1"/>
  <c r="H19" i="1"/>
  <c r="E13" i="1"/>
  <c r="F12" i="1"/>
  <c r="I19" i="1" l="1"/>
  <c r="J19" i="1"/>
  <c r="H20" i="1"/>
  <c r="F13" i="1"/>
  <c r="E14" i="1"/>
  <c r="H22" i="1" l="1"/>
  <c r="H21" i="1"/>
  <c r="J20" i="1"/>
  <c r="I20" i="1"/>
  <c r="F14" i="1"/>
  <c r="E15" i="1"/>
  <c r="J21" i="1" l="1"/>
  <c r="I21" i="1"/>
  <c r="J22" i="1"/>
  <c r="I22" i="1"/>
  <c r="E16" i="1"/>
  <c r="F15" i="1"/>
  <c r="F16" i="1" l="1"/>
  <c r="E17" i="1"/>
  <c r="E18" i="1" l="1"/>
  <c r="F17" i="1"/>
  <c r="E19" i="1" l="1"/>
  <c r="F18" i="1"/>
  <c r="F19" i="1" l="1"/>
  <c r="E20" i="1"/>
  <c r="E21" i="1" l="1"/>
  <c r="F20" i="1"/>
  <c r="F21" i="1" l="1"/>
  <c r="E22" i="1"/>
  <c r="F22" i="1" s="1"/>
</calcChain>
</file>

<file path=xl/sharedStrings.xml><?xml version="1.0" encoding="utf-8"?>
<sst xmlns="http://schemas.openxmlformats.org/spreadsheetml/2006/main" count="35" uniqueCount="32">
  <si>
    <t>Refrigerator Baseline model</t>
  </si>
  <si>
    <t>Configuration</t>
  </si>
  <si>
    <t>Design Option Number</t>
  </si>
  <si>
    <t>Total Added Cost (MPC)</t>
  </si>
  <si>
    <t>Total Added Cost (MSP)</t>
  </si>
  <si>
    <t>Daily Energy Use (kWh/day)</t>
  </si>
  <si>
    <t>Annual Energy Use (kWh/yr)</t>
  </si>
  <si>
    <t>Total Energy Reduction (kWh/yr)</t>
  </si>
  <si>
    <t>% Change from Baseline</t>
  </si>
  <si>
    <t>Topic</t>
  </si>
  <si>
    <t>Parameter</t>
  </si>
  <si>
    <t>Initial Value</t>
  </si>
  <si>
    <t>Modified Value</t>
  </si>
  <si>
    <t>Baseline</t>
  </si>
  <si>
    <t>NA</t>
  </si>
  <si>
    <t>Upright Freezer - No frost</t>
  </si>
  <si>
    <t>Improved insulation - sides</t>
  </si>
  <si>
    <t>insulation thickness - sides</t>
  </si>
  <si>
    <t>Added Cost, $</t>
  </si>
  <si>
    <t>Improved gasket</t>
  </si>
  <si>
    <t>Gasket heat leak</t>
  </si>
  <si>
    <t>door gasket heat leak</t>
  </si>
  <si>
    <t>improved evaporator</t>
  </si>
  <si>
    <t>UA evaporator</t>
  </si>
  <si>
    <t>Compressor</t>
  </si>
  <si>
    <t>map</t>
  </si>
  <si>
    <t>Jiaxipera</t>
  </si>
  <si>
    <t>EMB55CLC</t>
  </si>
  <si>
    <t>High Efficiency Compressor</t>
  </si>
  <si>
    <t>Manufacturer Markup multiplier</t>
  </si>
  <si>
    <t>Insulation</t>
  </si>
  <si>
    <t>Evaporator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</si>
</sst>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164" fontId="0" fillId="2" borderId="3" xfId="0" applyNumberFormat="1" applyFill="1" applyBorder="1" applyAlignment="1">
      <alignment wrapText="1"/>
    </xf>
    <xf numFmtId="165" fontId="0" fillId="2" borderId="3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9" fontId="3" fillId="3" borderId="1" xfId="1" applyFont="1" applyFill="1" applyBorder="1" applyAlignment="1">
      <alignment wrapText="1"/>
    </xf>
    <xf numFmtId="9" fontId="3" fillId="3" borderId="6" xfId="1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D8E8D0-5C76-464D-ABC0-B8FD5F58B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FA1-4C4B-9874-54C7E70B64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6EAD5E-96A4-4AEE-B007-CEC784E1C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A1-4C4B-9874-54C7E70B64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736833-D28D-4AB6-898D-CE6A42420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A1-4C4B-9874-54C7E70B64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7B7A05-4827-47D3-AAB9-4274526A9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A1-4C4B-9874-54C7E70B64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9A7D30-5ABE-434E-A29E-B3D00A001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A1-4C4B-9874-54C7E70B64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0E8CEF-073B-433A-A9DE-BE0AE8E2F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A1-4C4B-9874-54C7E70B64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6C80FB-00C3-4279-AC13-2F59371E9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A1-4C4B-9874-54C7E70B64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B325BE-2309-45FF-AC06-E259EDBCB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A1-4C4B-9874-54C7E70B64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8EAD8A-2D63-42D4-8CC1-ADE6677AE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A1-4C4B-9874-54C7E70B64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161621-DF54-417F-A347-C3671326E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A1-4C4B-9874-54C7E70B64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5AFE72-0CCA-4DC3-AF68-29B2BE4A4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A1-4C4B-9874-54C7E70B64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C1D073-7CBC-465C-8965-97FF41159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A1-4C4B-9874-54C7E70B64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DC1704-BB26-4E58-A39A-D7DEE8A16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A1-4C4B-9874-54C7E70B64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38279E-FC64-45EF-B223-0B076E604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A1-4C4B-9874-54C7E70B64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52983CC-5875-432E-B6A8-A51D2296E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A1-4C4B-9874-54C7E70B64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571A53-A1CC-49BC-863F-88C232A0B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A1-4C4B-9874-54C7E70B649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4E7D950-7561-495B-B693-8D0E3EFB2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A1-4C4B-9874-54C7E70B649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FDD2088-A00D-4C5A-BC20-A5110D831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A1-4C4B-9874-54C7E70B649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A1-4C4B-9874-54C7E70B649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A1-4C4B-9874-54C7E70B64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Options'!$J$5:$J$24</c:f>
              <c:numCache>
                <c:formatCode>0%</c:formatCode>
                <c:ptCount val="20"/>
                <c:pt idx="0">
                  <c:v>0</c:v>
                </c:pt>
                <c:pt idx="1">
                  <c:v>7.3593073593073544E-2</c:v>
                </c:pt>
                <c:pt idx="2">
                  <c:v>0.19336219336219329</c:v>
                </c:pt>
                <c:pt idx="3">
                  <c:v>0.20923520923520911</c:v>
                </c:pt>
                <c:pt idx="4">
                  <c:v>0.31313131313131315</c:v>
                </c:pt>
                <c:pt idx="5">
                  <c:v>0.31313131313131315</c:v>
                </c:pt>
                <c:pt idx="6">
                  <c:v>0.31313131313131315</c:v>
                </c:pt>
                <c:pt idx="7">
                  <c:v>0.31313131313131315</c:v>
                </c:pt>
                <c:pt idx="8">
                  <c:v>0.31313131313131315</c:v>
                </c:pt>
                <c:pt idx="9">
                  <c:v>0.31313131313131315</c:v>
                </c:pt>
                <c:pt idx="10">
                  <c:v>0.31313131313131315</c:v>
                </c:pt>
                <c:pt idx="11">
                  <c:v>0.31313131313131315</c:v>
                </c:pt>
                <c:pt idx="12">
                  <c:v>0.31313131313131315</c:v>
                </c:pt>
                <c:pt idx="13">
                  <c:v>0.31313131313131315</c:v>
                </c:pt>
                <c:pt idx="14">
                  <c:v>0.31313131313131315</c:v>
                </c:pt>
                <c:pt idx="15">
                  <c:v>0.31313131313131315</c:v>
                </c:pt>
                <c:pt idx="16">
                  <c:v>0.31313131313131315</c:v>
                </c:pt>
                <c:pt idx="17">
                  <c:v>0.31313131313131315</c:v>
                </c:pt>
              </c:numCache>
            </c:numRef>
          </c:xVal>
          <c:yVal>
            <c:numRef>
              <c:f>'Design Options'!$F$5:$F$24</c:f>
              <c:numCache>
                <c:formatCode>General</c:formatCode>
                <c:ptCount val="20"/>
                <c:pt idx="0">
                  <c:v>0</c:v>
                </c:pt>
                <c:pt idx="1">
                  <c:v>6.2111999999999998</c:v>
                </c:pt>
                <c:pt idx="2">
                  <c:v>7.7486999999999986</c:v>
                </c:pt>
                <c:pt idx="3">
                  <c:v>9.2486999999999995</c:v>
                </c:pt>
                <c:pt idx="4">
                  <c:v>24.248699999999996</c:v>
                </c:pt>
                <c:pt idx="5">
                  <c:v>24.248699999999996</c:v>
                </c:pt>
                <c:pt idx="6">
                  <c:v>24.248699999999996</c:v>
                </c:pt>
                <c:pt idx="7">
                  <c:v>24.248699999999996</c:v>
                </c:pt>
                <c:pt idx="8">
                  <c:v>24.248699999999996</c:v>
                </c:pt>
                <c:pt idx="9">
                  <c:v>24.248699999999996</c:v>
                </c:pt>
                <c:pt idx="10">
                  <c:v>24.248699999999996</c:v>
                </c:pt>
                <c:pt idx="11">
                  <c:v>24.248699999999996</c:v>
                </c:pt>
                <c:pt idx="12">
                  <c:v>24.248699999999996</c:v>
                </c:pt>
                <c:pt idx="13">
                  <c:v>24.248699999999996</c:v>
                </c:pt>
                <c:pt idx="14">
                  <c:v>24.248699999999996</c:v>
                </c:pt>
                <c:pt idx="15">
                  <c:v>24.248699999999996</c:v>
                </c:pt>
                <c:pt idx="16">
                  <c:v>24.248699999999996</c:v>
                </c:pt>
                <c:pt idx="17">
                  <c:v>24.248699999999996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'Design Options'!$C$5:$C$24</c15:f>
                <c15:dlblRangeCache>
                  <c:ptCount val="20"/>
                  <c:pt idx="0">
                    <c:v>Baseline</c:v>
                  </c:pt>
                  <c:pt idx="1">
                    <c:v>Improved insulation - sides</c:v>
                  </c:pt>
                  <c:pt idx="2">
                    <c:v>Improved gasket</c:v>
                  </c:pt>
                  <c:pt idx="3">
                    <c:v>improved evaporator</c:v>
                  </c:pt>
                  <c:pt idx="4">
                    <c:v>High Efficiency Compressor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EFA1-4C4B-9874-54C7E70B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26848"/>
        <c:axId val="717221024"/>
      </c:scatterChart>
      <c:valAx>
        <c:axId val="7172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Energy Savings Compared with Baseline,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1024"/>
        <c:crosses val="autoZero"/>
        <c:crossBetween val="midCat"/>
      </c:valAx>
      <c:valAx>
        <c:axId val="717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MSP,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6B1C41-5A67-4EF5-83F3-5D179D7220D3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379" cy="78607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9DB95-A824-4FD3-AED1-9B59CBBD89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87B8-0E2E-44B4-B5D9-9456B1B00446}">
  <dimension ref="B1:O22"/>
  <sheetViews>
    <sheetView tabSelected="1" workbookViewId="0">
      <selection activeCell="E28" sqref="E28"/>
    </sheetView>
  </sheetViews>
  <sheetFormatPr defaultRowHeight="14.4" x14ac:dyDescent="0.3"/>
  <cols>
    <col min="1" max="1" width="8.88671875" style="1"/>
    <col min="2" max="2" width="13.44140625" style="1" customWidth="1"/>
    <col min="3" max="3" width="24.44140625" style="1" customWidth="1"/>
    <col min="4" max="4" width="10.77734375" style="1" bestFit="1" customWidth="1"/>
    <col min="5" max="7" width="12.33203125" style="1" customWidth="1"/>
    <col min="8" max="8" width="13.44140625" style="3" bestFit="1" customWidth="1"/>
    <col min="9" max="9" width="18.21875" style="3" bestFit="1" customWidth="1"/>
    <col min="10" max="10" width="13" style="4" bestFit="1" customWidth="1"/>
    <col min="11" max="11" width="2.33203125" style="1" customWidth="1"/>
    <col min="12" max="12" width="22.77734375" style="1" customWidth="1"/>
    <col min="13" max="13" width="24.44140625" style="1" customWidth="1"/>
    <col min="14" max="15" width="10.44140625" style="1" customWidth="1"/>
    <col min="16" max="16384" width="8.88671875" style="1"/>
  </cols>
  <sheetData>
    <row r="1" spans="2:15" ht="15" thickBot="1" x14ac:dyDescent="0.35"/>
    <row r="2" spans="2:15" x14ac:dyDescent="0.3">
      <c r="B2" s="20" t="s">
        <v>0</v>
      </c>
      <c r="C2" s="21"/>
      <c r="D2" s="21" t="s">
        <v>15</v>
      </c>
      <c r="E2" s="21"/>
      <c r="F2" s="21"/>
      <c r="G2" s="24"/>
    </row>
    <row r="3" spans="2:15" ht="15" thickBot="1" x14ac:dyDescent="0.35">
      <c r="B3" s="22" t="s">
        <v>29</v>
      </c>
      <c r="C3" s="23"/>
      <c r="D3" s="23">
        <v>1.5</v>
      </c>
      <c r="E3" s="23"/>
      <c r="F3" s="23"/>
      <c r="G3" s="25"/>
    </row>
    <row r="4" spans="2:15" ht="43.2" x14ac:dyDescent="0.3">
      <c r="B4" s="5" t="s">
        <v>2</v>
      </c>
      <c r="C4" s="6" t="s">
        <v>1</v>
      </c>
      <c r="D4" s="6" t="s">
        <v>18</v>
      </c>
      <c r="E4" s="15" t="s">
        <v>3</v>
      </c>
      <c r="F4" s="15" t="s">
        <v>4</v>
      </c>
      <c r="G4" s="6" t="s">
        <v>5</v>
      </c>
      <c r="H4" s="7" t="s">
        <v>6</v>
      </c>
      <c r="I4" s="7" t="s">
        <v>7</v>
      </c>
      <c r="J4" s="8" t="s">
        <v>8</v>
      </c>
      <c r="K4" s="6"/>
      <c r="L4" s="6" t="s">
        <v>9</v>
      </c>
      <c r="M4" s="6" t="s">
        <v>10</v>
      </c>
      <c r="N4" s="6" t="s">
        <v>11</v>
      </c>
      <c r="O4" s="9" t="s">
        <v>12</v>
      </c>
    </row>
    <row r="5" spans="2:15" x14ac:dyDescent="0.3">
      <c r="B5" s="10">
        <v>0</v>
      </c>
      <c r="C5" s="2" t="s">
        <v>13</v>
      </c>
      <c r="D5" s="2"/>
      <c r="E5" s="16"/>
      <c r="F5" s="16">
        <v>0</v>
      </c>
      <c r="G5" s="2">
        <v>0.69299999999999995</v>
      </c>
      <c r="H5" s="16">
        <f>G5*365.25</f>
        <v>253.11824999999999</v>
      </c>
      <c r="I5" s="16"/>
      <c r="J5" s="18">
        <v>0</v>
      </c>
      <c r="K5" s="2"/>
      <c r="L5" s="2" t="s">
        <v>14</v>
      </c>
      <c r="M5" s="2" t="s">
        <v>14</v>
      </c>
      <c r="N5" s="2" t="s">
        <v>14</v>
      </c>
      <c r="O5" s="11" t="s">
        <v>14</v>
      </c>
    </row>
    <row r="6" spans="2:15" x14ac:dyDescent="0.3">
      <c r="B6" s="10">
        <f>B5+1</f>
        <v>1</v>
      </c>
      <c r="C6" s="2" t="s">
        <v>16</v>
      </c>
      <c r="D6" s="2">
        <f>0.02*1.64*0.555*2*50*2+100000/200000</f>
        <v>4.1407999999999996</v>
      </c>
      <c r="E6" s="16">
        <f>D6+E5</f>
        <v>4.1407999999999996</v>
      </c>
      <c r="F6" s="16">
        <f>E6*$D$3</f>
        <v>6.2111999999999998</v>
      </c>
      <c r="G6" s="2">
        <v>0.64200000000000002</v>
      </c>
      <c r="H6" s="16">
        <f>G6*365.25</f>
        <v>234.4905</v>
      </c>
      <c r="I6" s="16">
        <f>$H$5-H6</f>
        <v>18.627749999999992</v>
      </c>
      <c r="J6" s="18">
        <f>1-H6/$H$5</f>
        <v>7.3593073593073544E-2</v>
      </c>
      <c r="K6" s="2"/>
      <c r="L6" s="2" t="s">
        <v>30</v>
      </c>
      <c r="M6" s="2" t="s">
        <v>17</v>
      </c>
      <c r="N6" s="2">
        <v>8.5</v>
      </c>
      <c r="O6" s="11">
        <v>10</v>
      </c>
    </row>
    <row r="7" spans="2:15" x14ac:dyDescent="0.3">
      <c r="B7" s="10">
        <f t="shared" ref="B7:B22" si="0">B6+1</f>
        <v>2</v>
      </c>
      <c r="C7" s="2" t="s">
        <v>19</v>
      </c>
      <c r="D7" s="2">
        <f>1+5000/200000</f>
        <v>1.0249999999999999</v>
      </c>
      <c r="E7" s="16">
        <f t="shared" ref="E7:E9" si="1">D7+E6</f>
        <v>5.1657999999999991</v>
      </c>
      <c r="F7" s="16">
        <f>E7*$D$3</f>
        <v>7.7486999999999986</v>
      </c>
      <c r="G7" s="2">
        <v>0.55900000000000005</v>
      </c>
      <c r="H7" s="16">
        <f t="shared" ref="H7:H9" si="2">G7*365.25</f>
        <v>204.17475000000002</v>
      </c>
      <c r="I7" s="16">
        <f t="shared" ref="I7:I9" si="3">$H$5-H7</f>
        <v>48.943499999999972</v>
      </c>
      <c r="J7" s="18">
        <f t="shared" ref="J7:J9" si="4">1-H7/$H$5</f>
        <v>0.19336219336219329</v>
      </c>
      <c r="K7" s="2"/>
      <c r="L7" s="2" t="s">
        <v>20</v>
      </c>
      <c r="M7" s="2" t="s">
        <v>21</v>
      </c>
      <c r="N7" s="2">
        <v>9</v>
      </c>
      <c r="O7" s="11">
        <v>6</v>
      </c>
    </row>
    <row r="8" spans="2:15" x14ac:dyDescent="0.3">
      <c r="B8" s="10">
        <f t="shared" si="0"/>
        <v>3</v>
      </c>
      <c r="C8" s="2" t="s">
        <v>22</v>
      </c>
      <c r="D8" s="2">
        <v>1</v>
      </c>
      <c r="E8" s="16">
        <f t="shared" si="1"/>
        <v>6.1657999999999991</v>
      </c>
      <c r="F8" s="16">
        <f>E8*$D$3</f>
        <v>9.2486999999999995</v>
      </c>
      <c r="G8" s="2">
        <v>0.54800000000000004</v>
      </c>
      <c r="H8" s="16">
        <f t="shared" si="2"/>
        <v>200.15700000000001</v>
      </c>
      <c r="I8" s="16">
        <f t="shared" si="3"/>
        <v>52.961249999999978</v>
      </c>
      <c r="J8" s="18">
        <f t="shared" si="4"/>
        <v>0.20923520923520911</v>
      </c>
      <c r="K8" s="2"/>
      <c r="L8" s="2" t="s">
        <v>31</v>
      </c>
      <c r="M8" s="2" t="s">
        <v>23</v>
      </c>
      <c r="N8" s="2">
        <v>1</v>
      </c>
      <c r="O8" s="11">
        <v>1.25</v>
      </c>
    </row>
    <row r="9" spans="2:15" x14ac:dyDescent="0.3">
      <c r="B9" s="10">
        <f t="shared" si="0"/>
        <v>4</v>
      </c>
      <c r="C9" s="2" t="s">
        <v>28</v>
      </c>
      <c r="D9" s="2">
        <v>10</v>
      </c>
      <c r="E9" s="16">
        <f t="shared" si="1"/>
        <v>16.165799999999997</v>
      </c>
      <c r="F9" s="16">
        <f>E9*$D$3</f>
        <v>24.248699999999996</v>
      </c>
      <c r="G9" s="2">
        <v>0.47599999999999998</v>
      </c>
      <c r="H9" s="16">
        <f t="shared" si="2"/>
        <v>173.85899999999998</v>
      </c>
      <c r="I9" s="16">
        <f t="shared" si="3"/>
        <v>79.259250000000009</v>
      </c>
      <c r="J9" s="18">
        <f t="shared" si="4"/>
        <v>0.31313131313131315</v>
      </c>
      <c r="K9" s="2"/>
      <c r="L9" s="2" t="s">
        <v>24</v>
      </c>
      <c r="M9" s="2" t="s">
        <v>25</v>
      </c>
      <c r="N9" s="2" t="s">
        <v>26</v>
      </c>
      <c r="O9" s="11" t="s">
        <v>27</v>
      </c>
    </row>
    <row r="10" spans="2:15" x14ac:dyDescent="0.3">
      <c r="B10" s="10">
        <f t="shared" si="0"/>
        <v>5</v>
      </c>
      <c r="C10" s="2"/>
      <c r="D10" s="2">
        <v>0</v>
      </c>
      <c r="E10" s="16">
        <f t="shared" ref="E10:E22" si="5">D10+E9</f>
        <v>16.165799999999997</v>
      </c>
      <c r="F10" s="16">
        <f t="shared" ref="F10:F22" si="6">E10*$D$3</f>
        <v>24.248699999999996</v>
      </c>
      <c r="G10" s="2">
        <f>G9</f>
        <v>0.47599999999999998</v>
      </c>
      <c r="H10" s="16">
        <f t="shared" ref="H10:H22" si="7">G10*365.25</f>
        <v>173.85899999999998</v>
      </c>
      <c r="I10" s="16">
        <f t="shared" ref="I10:I22" si="8">$H$5-H10</f>
        <v>79.259250000000009</v>
      </c>
      <c r="J10" s="18">
        <f t="shared" ref="J10:J22" si="9">1-H10/$H$5</f>
        <v>0.31313131313131315</v>
      </c>
      <c r="K10" s="2"/>
      <c r="L10" s="2"/>
      <c r="M10" s="2"/>
      <c r="N10" s="2"/>
      <c r="O10" s="11"/>
    </row>
    <row r="11" spans="2:15" x14ac:dyDescent="0.3">
      <c r="B11" s="10">
        <f t="shared" si="0"/>
        <v>6</v>
      </c>
      <c r="C11" s="2"/>
      <c r="D11" s="2">
        <v>0</v>
      </c>
      <c r="E11" s="16">
        <f t="shared" si="5"/>
        <v>16.165799999999997</v>
      </c>
      <c r="F11" s="16">
        <f t="shared" si="6"/>
        <v>24.248699999999996</v>
      </c>
      <c r="G11" s="2">
        <f t="shared" ref="G11:G22" si="10">G10</f>
        <v>0.47599999999999998</v>
      </c>
      <c r="H11" s="16">
        <f t="shared" si="7"/>
        <v>173.85899999999998</v>
      </c>
      <c r="I11" s="16">
        <f t="shared" si="8"/>
        <v>79.259250000000009</v>
      </c>
      <c r="J11" s="18">
        <f t="shared" si="9"/>
        <v>0.31313131313131315</v>
      </c>
      <c r="K11" s="2"/>
      <c r="L11" s="2"/>
      <c r="M11" s="2"/>
      <c r="N11" s="2"/>
      <c r="O11" s="11"/>
    </row>
    <row r="12" spans="2:15" x14ac:dyDescent="0.3">
      <c r="B12" s="10">
        <f t="shared" si="0"/>
        <v>7</v>
      </c>
      <c r="C12" s="2"/>
      <c r="D12" s="2">
        <v>0</v>
      </c>
      <c r="E12" s="16">
        <f t="shared" si="5"/>
        <v>16.165799999999997</v>
      </c>
      <c r="F12" s="16">
        <f t="shared" si="6"/>
        <v>24.248699999999996</v>
      </c>
      <c r="G12" s="2">
        <f t="shared" si="10"/>
        <v>0.47599999999999998</v>
      </c>
      <c r="H12" s="16">
        <f t="shared" si="7"/>
        <v>173.85899999999998</v>
      </c>
      <c r="I12" s="16">
        <f t="shared" si="8"/>
        <v>79.259250000000009</v>
      </c>
      <c r="J12" s="18">
        <f t="shared" si="9"/>
        <v>0.31313131313131315</v>
      </c>
      <c r="K12" s="2"/>
      <c r="L12" s="2"/>
      <c r="M12" s="2"/>
      <c r="N12" s="2"/>
      <c r="O12" s="11"/>
    </row>
    <row r="13" spans="2:15" x14ac:dyDescent="0.3">
      <c r="B13" s="10">
        <f t="shared" si="0"/>
        <v>8</v>
      </c>
      <c r="C13" s="2"/>
      <c r="D13" s="2">
        <v>0</v>
      </c>
      <c r="E13" s="16">
        <f t="shared" si="5"/>
        <v>16.165799999999997</v>
      </c>
      <c r="F13" s="16">
        <f t="shared" si="6"/>
        <v>24.248699999999996</v>
      </c>
      <c r="G13" s="2">
        <f t="shared" si="10"/>
        <v>0.47599999999999998</v>
      </c>
      <c r="H13" s="16">
        <f t="shared" si="7"/>
        <v>173.85899999999998</v>
      </c>
      <c r="I13" s="16">
        <f t="shared" si="8"/>
        <v>79.259250000000009</v>
      </c>
      <c r="J13" s="18">
        <f t="shared" si="9"/>
        <v>0.31313131313131315</v>
      </c>
      <c r="K13" s="2"/>
      <c r="L13" s="2"/>
      <c r="M13" s="2"/>
      <c r="N13" s="2"/>
      <c r="O13" s="11"/>
    </row>
    <row r="14" spans="2:15" x14ac:dyDescent="0.3">
      <c r="B14" s="10">
        <f t="shared" si="0"/>
        <v>9</v>
      </c>
      <c r="C14" s="2"/>
      <c r="D14" s="2">
        <v>0</v>
      </c>
      <c r="E14" s="16">
        <f t="shared" si="5"/>
        <v>16.165799999999997</v>
      </c>
      <c r="F14" s="16">
        <f t="shared" si="6"/>
        <v>24.248699999999996</v>
      </c>
      <c r="G14" s="2">
        <f t="shared" si="10"/>
        <v>0.47599999999999998</v>
      </c>
      <c r="H14" s="16">
        <f t="shared" si="7"/>
        <v>173.85899999999998</v>
      </c>
      <c r="I14" s="16">
        <f t="shared" si="8"/>
        <v>79.259250000000009</v>
      </c>
      <c r="J14" s="18">
        <f t="shared" si="9"/>
        <v>0.31313131313131315</v>
      </c>
      <c r="K14" s="2"/>
      <c r="L14" s="2"/>
      <c r="M14" s="2"/>
      <c r="N14" s="2"/>
      <c r="O14" s="11"/>
    </row>
    <row r="15" spans="2:15" x14ac:dyDescent="0.3">
      <c r="B15" s="10">
        <f t="shared" si="0"/>
        <v>10</v>
      </c>
      <c r="C15" s="2"/>
      <c r="D15" s="2">
        <v>0</v>
      </c>
      <c r="E15" s="16">
        <f t="shared" si="5"/>
        <v>16.165799999999997</v>
      </c>
      <c r="F15" s="16">
        <f t="shared" si="6"/>
        <v>24.248699999999996</v>
      </c>
      <c r="G15" s="2">
        <f t="shared" si="10"/>
        <v>0.47599999999999998</v>
      </c>
      <c r="H15" s="16">
        <f t="shared" si="7"/>
        <v>173.85899999999998</v>
      </c>
      <c r="I15" s="16">
        <f t="shared" si="8"/>
        <v>79.259250000000009</v>
      </c>
      <c r="J15" s="18">
        <f t="shared" si="9"/>
        <v>0.31313131313131315</v>
      </c>
      <c r="K15" s="2"/>
      <c r="L15" s="2"/>
      <c r="M15" s="2"/>
      <c r="N15" s="2"/>
      <c r="O15" s="11"/>
    </row>
    <row r="16" spans="2:15" x14ac:dyDescent="0.3">
      <c r="B16" s="10">
        <f t="shared" si="0"/>
        <v>11</v>
      </c>
      <c r="C16" s="2"/>
      <c r="D16" s="2">
        <v>0</v>
      </c>
      <c r="E16" s="16">
        <f t="shared" si="5"/>
        <v>16.165799999999997</v>
      </c>
      <c r="F16" s="16">
        <f t="shared" si="6"/>
        <v>24.248699999999996</v>
      </c>
      <c r="G16" s="2">
        <f t="shared" si="10"/>
        <v>0.47599999999999998</v>
      </c>
      <c r="H16" s="16">
        <f t="shared" si="7"/>
        <v>173.85899999999998</v>
      </c>
      <c r="I16" s="16">
        <f t="shared" si="8"/>
        <v>79.259250000000009</v>
      </c>
      <c r="J16" s="18">
        <f t="shared" si="9"/>
        <v>0.31313131313131315</v>
      </c>
      <c r="K16" s="2"/>
      <c r="L16" s="2"/>
      <c r="M16" s="2"/>
      <c r="N16" s="2"/>
      <c r="O16" s="11"/>
    </row>
    <row r="17" spans="2:15" x14ac:dyDescent="0.3">
      <c r="B17" s="10">
        <f t="shared" si="0"/>
        <v>12</v>
      </c>
      <c r="C17" s="2"/>
      <c r="D17" s="2">
        <v>0</v>
      </c>
      <c r="E17" s="16">
        <f t="shared" si="5"/>
        <v>16.165799999999997</v>
      </c>
      <c r="F17" s="16">
        <f t="shared" si="6"/>
        <v>24.248699999999996</v>
      </c>
      <c r="G17" s="2">
        <f t="shared" si="10"/>
        <v>0.47599999999999998</v>
      </c>
      <c r="H17" s="16">
        <f t="shared" si="7"/>
        <v>173.85899999999998</v>
      </c>
      <c r="I17" s="16">
        <f t="shared" si="8"/>
        <v>79.259250000000009</v>
      </c>
      <c r="J17" s="18">
        <f t="shared" si="9"/>
        <v>0.31313131313131315</v>
      </c>
      <c r="K17" s="2"/>
      <c r="L17" s="2"/>
      <c r="M17" s="2"/>
      <c r="N17" s="2"/>
      <c r="O17" s="11"/>
    </row>
    <row r="18" spans="2:15" x14ac:dyDescent="0.3">
      <c r="B18" s="10">
        <f t="shared" si="0"/>
        <v>13</v>
      </c>
      <c r="C18" s="2"/>
      <c r="D18" s="2">
        <v>0</v>
      </c>
      <c r="E18" s="16">
        <f t="shared" si="5"/>
        <v>16.165799999999997</v>
      </c>
      <c r="F18" s="16">
        <f t="shared" si="6"/>
        <v>24.248699999999996</v>
      </c>
      <c r="G18" s="2">
        <f t="shared" si="10"/>
        <v>0.47599999999999998</v>
      </c>
      <c r="H18" s="16">
        <f t="shared" si="7"/>
        <v>173.85899999999998</v>
      </c>
      <c r="I18" s="16">
        <f t="shared" si="8"/>
        <v>79.259250000000009</v>
      </c>
      <c r="J18" s="18">
        <f t="shared" si="9"/>
        <v>0.31313131313131315</v>
      </c>
      <c r="K18" s="2"/>
      <c r="L18" s="2"/>
      <c r="M18" s="2"/>
      <c r="N18" s="2"/>
      <c r="O18" s="11"/>
    </row>
    <row r="19" spans="2:15" x14ac:dyDescent="0.3">
      <c r="B19" s="10">
        <f t="shared" si="0"/>
        <v>14</v>
      </c>
      <c r="C19" s="2"/>
      <c r="D19" s="2">
        <v>0</v>
      </c>
      <c r="E19" s="16">
        <f t="shared" si="5"/>
        <v>16.165799999999997</v>
      </c>
      <c r="F19" s="16">
        <f t="shared" si="6"/>
        <v>24.248699999999996</v>
      </c>
      <c r="G19" s="2">
        <f t="shared" si="10"/>
        <v>0.47599999999999998</v>
      </c>
      <c r="H19" s="16">
        <f t="shared" si="7"/>
        <v>173.85899999999998</v>
      </c>
      <c r="I19" s="16">
        <f t="shared" si="8"/>
        <v>79.259250000000009</v>
      </c>
      <c r="J19" s="18">
        <f t="shared" si="9"/>
        <v>0.31313131313131315</v>
      </c>
      <c r="K19" s="2"/>
      <c r="L19" s="2"/>
      <c r="M19" s="2"/>
      <c r="N19" s="2"/>
      <c r="O19" s="11"/>
    </row>
    <row r="20" spans="2:15" x14ac:dyDescent="0.3">
      <c r="B20" s="10">
        <f t="shared" si="0"/>
        <v>15</v>
      </c>
      <c r="C20" s="2"/>
      <c r="D20" s="2">
        <v>0</v>
      </c>
      <c r="E20" s="16">
        <f t="shared" si="5"/>
        <v>16.165799999999997</v>
      </c>
      <c r="F20" s="16">
        <f t="shared" si="6"/>
        <v>24.248699999999996</v>
      </c>
      <c r="G20" s="2">
        <f t="shared" si="10"/>
        <v>0.47599999999999998</v>
      </c>
      <c r="H20" s="16">
        <f t="shared" si="7"/>
        <v>173.85899999999998</v>
      </c>
      <c r="I20" s="16">
        <f t="shared" si="8"/>
        <v>79.259250000000009</v>
      </c>
      <c r="J20" s="18">
        <f t="shared" si="9"/>
        <v>0.31313131313131315</v>
      </c>
      <c r="K20" s="2"/>
      <c r="L20" s="2"/>
      <c r="M20" s="2"/>
      <c r="N20" s="2"/>
      <c r="O20" s="11"/>
    </row>
    <row r="21" spans="2:15" x14ac:dyDescent="0.3">
      <c r="B21" s="10">
        <f t="shared" si="0"/>
        <v>16</v>
      </c>
      <c r="C21" s="2"/>
      <c r="D21" s="2">
        <v>0</v>
      </c>
      <c r="E21" s="16">
        <f t="shared" si="5"/>
        <v>16.165799999999997</v>
      </c>
      <c r="F21" s="16">
        <f t="shared" si="6"/>
        <v>24.248699999999996</v>
      </c>
      <c r="G21" s="2">
        <f t="shared" si="10"/>
        <v>0.47599999999999998</v>
      </c>
      <c r="H21" s="16">
        <f t="shared" si="7"/>
        <v>173.85899999999998</v>
      </c>
      <c r="I21" s="16">
        <f t="shared" si="8"/>
        <v>79.259250000000009</v>
      </c>
      <c r="J21" s="18">
        <f t="shared" si="9"/>
        <v>0.31313131313131315</v>
      </c>
      <c r="K21" s="2"/>
      <c r="L21" s="2"/>
      <c r="M21" s="2"/>
      <c r="N21" s="2"/>
      <c r="O21" s="11"/>
    </row>
    <row r="22" spans="2:15" ht="15" thickBot="1" x14ac:dyDescent="0.35">
      <c r="B22" s="12">
        <f t="shared" si="0"/>
        <v>17</v>
      </c>
      <c r="C22" s="13"/>
      <c r="D22" s="13">
        <v>0</v>
      </c>
      <c r="E22" s="17">
        <f t="shared" si="5"/>
        <v>16.165799999999997</v>
      </c>
      <c r="F22" s="17">
        <f t="shared" si="6"/>
        <v>24.248699999999996</v>
      </c>
      <c r="G22" s="13">
        <f t="shared" si="10"/>
        <v>0.47599999999999998</v>
      </c>
      <c r="H22" s="17">
        <f t="shared" si="7"/>
        <v>173.85899999999998</v>
      </c>
      <c r="I22" s="17">
        <f t="shared" si="8"/>
        <v>79.259250000000009</v>
      </c>
      <c r="J22" s="19">
        <f t="shared" si="9"/>
        <v>0.31313131313131315</v>
      </c>
      <c r="K22" s="13"/>
      <c r="L22" s="13"/>
      <c r="M22" s="13"/>
      <c r="N22" s="13"/>
      <c r="O22" s="14"/>
    </row>
  </sheetData>
  <mergeCells count="4">
    <mergeCell ref="B2:C2"/>
    <mergeCell ref="B3:C3"/>
    <mergeCell ref="D2:G2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Design Options</vt:lpstr>
      <vt:lpstr>Net Benefit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Abdelaziz</dc:creator>
  <cp:lastModifiedBy>Omar Abdelaziz</cp:lastModifiedBy>
  <dcterms:created xsi:type="dcterms:W3CDTF">2021-03-18T10:37:27Z</dcterms:created>
  <dcterms:modified xsi:type="dcterms:W3CDTF">2021-03-29T06:55:11Z</dcterms:modified>
</cp:coreProperties>
</file>