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projects\unifloc_vba\examples\"/>
    </mc:Choice>
  </mc:AlternateContent>
  <bookViews>
    <workbookView xWindow="780" yWindow="-20820" windowWidth="31530" windowHeight="19905"/>
  </bookViews>
  <sheets>
    <sheet name="Лист1" sheetId="1" r:id="rId1"/>
  </sheets>
  <externalReferences>
    <externalReference r:id="rId2"/>
  </externalReferences>
  <definedNames>
    <definedName name="feed_json">Лист1!$I$58</definedName>
    <definedName name="pipe_construction">Лист1!$Q$4</definedName>
    <definedName name="pipe_object">Лист1!$S$31</definedName>
    <definedName name="PVT_json">Лист1!$I$53</definedName>
    <definedName name="t_model">Лист1!$Q$13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3" i="1" l="1"/>
  <c r="I58" i="1" s="1"/>
  <c r="Q13" i="1"/>
  <c r="Q4" i="1"/>
  <c r="S22" i="1" l="1"/>
  <c r="S23" i="1"/>
  <c r="S37" i="1"/>
  <c r="S31" i="1"/>
  <c r="S36" i="1" l="1"/>
  <c r="R44" i="1" a="1"/>
  <c r="Y47" i="1" l="1"/>
  <c r="Y51" i="1"/>
  <c r="Y55" i="1"/>
  <c r="Y59" i="1"/>
  <c r="Y63" i="1"/>
  <c r="T48" i="1"/>
  <c r="T64" i="1"/>
  <c r="U48" i="1"/>
  <c r="U56" i="1"/>
  <c r="V44" i="1"/>
  <c r="V56" i="1"/>
  <c r="W48" i="1"/>
  <c r="W56" i="1"/>
  <c r="W64" i="1"/>
  <c r="X44" i="1"/>
  <c r="X56" i="1"/>
  <c r="Y48" i="1"/>
  <c r="Y56" i="1"/>
  <c r="Y64" i="1"/>
  <c r="R45" i="1"/>
  <c r="R53" i="1"/>
  <c r="S49" i="1"/>
  <c r="S57" i="1"/>
  <c r="S65" i="1"/>
  <c r="T49" i="1"/>
  <c r="T53" i="1"/>
  <c r="T61" i="1"/>
  <c r="U45" i="1"/>
  <c r="U57" i="1"/>
  <c r="V49" i="1"/>
  <c r="V53" i="1"/>
  <c r="V61" i="1"/>
  <c r="V65" i="1"/>
  <c r="W45" i="1"/>
  <c r="W53" i="1"/>
  <c r="W65" i="1"/>
  <c r="X49" i="1"/>
  <c r="X57" i="1"/>
  <c r="X65" i="1"/>
  <c r="Y45" i="1"/>
  <c r="Y53" i="1"/>
  <c r="Y65" i="1"/>
  <c r="R46" i="1"/>
  <c r="R58" i="1"/>
  <c r="S50" i="1"/>
  <c r="S58" i="1"/>
  <c r="S62" i="1"/>
  <c r="T46" i="1"/>
  <c r="T54" i="1"/>
  <c r="T62" i="1"/>
  <c r="U50" i="1"/>
  <c r="U58" i="1"/>
  <c r="U62" i="1"/>
  <c r="V46" i="1"/>
  <c r="V58" i="1"/>
  <c r="W50" i="1"/>
  <c r="W58" i="1"/>
  <c r="W66" i="1"/>
  <c r="X46" i="1"/>
  <c r="X54" i="1"/>
  <c r="X62" i="1"/>
  <c r="Y50" i="1"/>
  <c r="Y58" i="1"/>
  <c r="Y62" i="1"/>
  <c r="R47" i="1"/>
  <c r="R44" i="1"/>
  <c r="R48" i="1"/>
  <c r="R52" i="1"/>
  <c r="R56" i="1"/>
  <c r="R60" i="1"/>
  <c r="R64" i="1"/>
  <c r="S44" i="1"/>
  <c r="S48" i="1"/>
  <c r="S52" i="1"/>
  <c r="S56" i="1"/>
  <c r="S60" i="1"/>
  <c r="S64" i="1"/>
  <c r="T44" i="1"/>
  <c r="T52" i="1"/>
  <c r="T56" i="1"/>
  <c r="T60" i="1"/>
  <c r="U44" i="1"/>
  <c r="U52" i="1"/>
  <c r="U60" i="1"/>
  <c r="U64" i="1"/>
  <c r="V48" i="1"/>
  <c r="V52" i="1"/>
  <c r="V60" i="1"/>
  <c r="V64" i="1"/>
  <c r="W44" i="1"/>
  <c r="W52" i="1"/>
  <c r="W60" i="1"/>
  <c r="X48" i="1"/>
  <c r="X52" i="1"/>
  <c r="X60" i="1"/>
  <c r="X64" i="1"/>
  <c r="Y44" i="1"/>
  <c r="Y52" i="1"/>
  <c r="Y60" i="1"/>
  <c r="R49" i="1"/>
  <c r="R57" i="1"/>
  <c r="R61" i="1"/>
  <c r="R65" i="1"/>
  <c r="S45" i="1"/>
  <c r="S53" i="1"/>
  <c r="S61" i="1"/>
  <c r="T45" i="1"/>
  <c r="T57" i="1"/>
  <c r="T65" i="1"/>
  <c r="U49" i="1"/>
  <c r="U53" i="1"/>
  <c r="U61" i="1"/>
  <c r="U65" i="1"/>
  <c r="V45" i="1"/>
  <c r="V57" i="1"/>
  <c r="W49" i="1"/>
  <c r="W57" i="1"/>
  <c r="W61" i="1"/>
  <c r="X45" i="1"/>
  <c r="X53" i="1"/>
  <c r="X61" i="1"/>
  <c r="Y49" i="1"/>
  <c r="Y57" i="1"/>
  <c r="Y61" i="1"/>
  <c r="R50" i="1"/>
  <c r="R54" i="1"/>
  <c r="R62" i="1"/>
  <c r="R66" i="1"/>
  <c r="S46" i="1"/>
  <c r="S54" i="1"/>
  <c r="S66" i="1"/>
  <c r="T50" i="1"/>
  <c r="T58" i="1"/>
  <c r="T66" i="1"/>
  <c r="U46" i="1"/>
  <c r="U54" i="1"/>
  <c r="U66" i="1"/>
  <c r="V50" i="1"/>
  <c r="V54" i="1"/>
  <c r="V62" i="1"/>
  <c r="V66" i="1"/>
  <c r="W46" i="1"/>
  <c r="W54" i="1"/>
  <c r="W62" i="1"/>
  <c r="X50" i="1"/>
  <c r="X58" i="1"/>
  <c r="X66" i="1"/>
  <c r="Y46" i="1"/>
  <c r="Y54" i="1"/>
  <c r="Y66" i="1"/>
  <c r="S47" i="1"/>
  <c r="W63" i="1"/>
  <c r="T47" i="1"/>
  <c r="X63" i="1"/>
  <c r="U47" i="1"/>
  <c r="V47" i="1"/>
  <c r="W47" i="1"/>
  <c r="S51" i="1"/>
  <c r="T51" i="1"/>
  <c r="U51" i="1"/>
  <c r="V51" i="1"/>
  <c r="W51" i="1"/>
  <c r="X51" i="1"/>
  <c r="R55" i="1"/>
  <c r="S55" i="1"/>
  <c r="T55" i="1"/>
  <c r="U55" i="1"/>
  <c r="V55" i="1"/>
  <c r="W55" i="1"/>
  <c r="X55" i="1"/>
  <c r="R59" i="1"/>
  <c r="S59" i="1"/>
  <c r="T59" i="1"/>
  <c r="U59" i="1"/>
  <c r="V59" i="1"/>
  <c r="W59" i="1"/>
  <c r="X59" i="1"/>
  <c r="S63" i="1"/>
  <c r="T63" i="1"/>
  <c r="U63" i="1"/>
  <c r="V63" i="1"/>
  <c r="X47" i="1"/>
  <c r="R51" i="1"/>
  <c r="R63" i="1"/>
</calcChain>
</file>

<file path=xl/sharedStrings.xml><?xml version="1.0" encoding="utf-8"?>
<sst xmlns="http://schemas.openxmlformats.org/spreadsheetml/2006/main" count="52" uniqueCount="44">
  <si>
    <t>trajectory</t>
  </si>
  <si>
    <t>diameter</t>
  </si>
  <si>
    <t>hmes, m</t>
  </si>
  <si>
    <t>hvert, m</t>
  </si>
  <si>
    <t>diam, mm</t>
  </si>
  <si>
    <t>construction</t>
  </si>
  <si>
    <t>ambient temperature</t>
  </si>
  <si>
    <t>t amb, C</t>
  </si>
  <si>
    <t>t model</t>
  </si>
  <si>
    <t>t_model</t>
  </si>
  <si>
    <t>flow_correlation</t>
  </si>
  <si>
    <t>flow_along_coord</t>
  </si>
  <si>
    <t>calibr_grav</t>
  </si>
  <si>
    <t>calibr_fric</t>
  </si>
  <si>
    <t>h_start_m</t>
  </si>
  <si>
    <t>h_end_m</t>
  </si>
  <si>
    <t>znlf</t>
  </si>
  <si>
    <t>pipe</t>
  </si>
  <si>
    <t>p_atma</t>
  </si>
  <si>
    <t>t_C</t>
  </si>
  <si>
    <t>pipe_object</t>
  </si>
  <si>
    <t>feed</t>
  </si>
  <si>
    <t>calc_along_coord</t>
  </si>
  <si>
    <t>param</t>
  </si>
  <si>
    <t>{"show_array":1}</t>
  </si>
  <si>
    <t>q_liq_sm3day</t>
  </si>
  <si>
    <t>fw_perc</t>
  </si>
  <si>
    <t>rp_m3m3</t>
  </si>
  <si>
    <t>q_gas_free_sm3day</t>
  </si>
  <si>
    <t>4 шага для построения кривой распределения давления в вертикальной трубе</t>
  </si>
  <si>
    <t>1. Задать конструкцию/инклинометрию и диаметры</t>
  </si>
  <si>
    <t>2. Задать температурную модель</t>
  </si>
  <si>
    <t>3. Задать объект для трубы - включает ссылки на конструкцию и температурную модель</t>
  </si>
  <si>
    <t>4. Запустить пример расчета распределения давления и температуры в трубе</t>
  </si>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</sst>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rgb="FFE6FA64"/>
        <bgColor indexed="64"/>
      </patternFill>
    </fill>
    <fill>
      <patternFill patternType="solid">
        <fgColor rgb="FFDCFAA0"/>
        <bgColor indexed="64"/>
      </patternFill>
    </fill>
    <fill>
      <patternFill patternType="solid">
        <fgColor rgb="FFE1C8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0" fillId="7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Лист1!$T$47:$T$66</c:f>
              <c:numCache>
                <c:formatCode>0</c:formatCode>
                <c:ptCount val="20"/>
                <c:pt idx="0">
                  <c:v>10</c:v>
                </c:pt>
                <c:pt idx="1">
                  <c:v>24.836360057558057</c:v>
                </c:pt>
                <c:pt idx="2">
                  <c:v>39.660912169855287</c:v>
                </c:pt>
                <c:pt idx="3">
                  <c:v>54.473728023011631</c:v>
                </c:pt>
                <c:pt idx="4">
                  <c:v>69.274877304399666</c:v>
                </c:pt>
                <c:pt idx="5">
                  <c:v>84.064262054326051</c:v>
                </c:pt>
                <c:pt idx="6">
                  <c:v>98.841955005012849</c:v>
                </c:pt>
                <c:pt idx="7">
                  <c:v>113.60819486374973</c:v>
                </c:pt>
                <c:pt idx="8">
                  <c:v>128.36305394047776</c:v>
                </c:pt>
                <c:pt idx="9">
                  <c:v>143.10660666796306</c:v>
                </c:pt>
                <c:pt idx="10">
                  <c:v>157.83860705561924</c:v>
                </c:pt>
                <c:pt idx="11">
                  <c:v>172.55946291726846</c:v>
                </c:pt>
                <c:pt idx="12">
                  <c:v>187.26925720901431</c:v>
                </c:pt>
                <c:pt idx="13">
                  <c:v>201.96807608679808</c:v>
                </c:pt>
                <c:pt idx="14">
                  <c:v>216.65585276159905</c:v>
                </c:pt>
                <c:pt idx="15">
                  <c:v>231.33268489206455</c:v>
                </c:pt>
                <c:pt idx="16">
                  <c:v>233.09334496046432</c:v>
                </c:pt>
                <c:pt idx="17">
                  <c:v>245.98725456824823</c:v>
                </c:pt>
                <c:pt idx="18">
                  <c:v>260.62969555631469</c:v>
                </c:pt>
                <c:pt idx="19">
                  <c:v>275.2616896761848</c:v>
                </c:pt>
              </c:numCache>
            </c:numRef>
          </c:xVal>
          <c:yVal>
            <c:numRef>
              <c:f>Лист1!$R$47:$R$66</c:f>
              <c:numCache>
                <c:formatCode>0</c:formatCode>
                <c:ptCount val="20"/>
                <c:pt idx="0">
                  <c:v>0</c:v>
                </c:pt>
                <c:pt idx="1">
                  <c:v>138.88888888888889</c:v>
                </c:pt>
                <c:pt idx="2">
                  <c:v>277.77777777777777</c:v>
                </c:pt>
                <c:pt idx="3">
                  <c:v>416.66666666666663</c:v>
                </c:pt>
                <c:pt idx="4">
                  <c:v>555.55555555555554</c:v>
                </c:pt>
                <c:pt idx="5">
                  <c:v>694.44444444444446</c:v>
                </c:pt>
                <c:pt idx="6">
                  <c:v>833.33333333333326</c:v>
                </c:pt>
                <c:pt idx="7">
                  <c:v>972.22222222222217</c:v>
                </c:pt>
                <c:pt idx="8">
                  <c:v>1111.1111111111111</c:v>
                </c:pt>
                <c:pt idx="9">
                  <c:v>1250</c:v>
                </c:pt>
                <c:pt idx="10">
                  <c:v>1388.8888888888889</c:v>
                </c:pt>
                <c:pt idx="11">
                  <c:v>1527.7777777777778</c:v>
                </c:pt>
                <c:pt idx="12">
                  <c:v>1666.6666666666665</c:v>
                </c:pt>
                <c:pt idx="13">
                  <c:v>1805.5555555555554</c:v>
                </c:pt>
                <c:pt idx="14">
                  <c:v>1944.4444444444443</c:v>
                </c:pt>
                <c:pt idx="15">
                  <c:v>2083.3333333333335</c:v>
                </c:pt>
                <c:pt idx="16">
                  <c:v>2100</c:v>
                </c:pt>
                <c:pt idx="17">
                  <c:v>2222.2222222222222</c:v>
                </c:pt>
                <c:pt idx="18">
                  <c:v>2361.1111111111109</c:v>
                </c:pt>
                <c:pt idx="1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77-448C-89FD-68EFD1E40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548288"/>
        <c:axId val="1204215664"/>
      </c:scatterChart>
      <c:valAx>
        <c:axId val="7115482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atma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4215664"/>
        <c:crosses val="autoZero"/>
        <c:crossBetween val="midCat"/>
      </c:valAx>
      <c:valAx>
        <c:axId val="12042156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Hmes, 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54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Лист1!$U$47:$U$66</c:f>
              <c:numCache>
                <c:formatCode>0</c:formatCode>
                <c:ptCount val="20"/>
                <c:pt idx="0">
                  <c:v>10</c:v>
                </c:pt>
                <c:pt idx="1">
                  <c:v>12.666666666666666</c:v>
                </c:pt>
                <c:pt idx="2">
                  <c:v>15.333333333333334</c:v>
                </c:pt>
                <c:pt idx="3">
                  <c:v>18</c:v>
                </c:pt>
                <c:pt idx="4">
                  <c:v>20.666666666666664</c:v>
                </c:pt>
                <c:pt idx="5">
                  <c:v>23.333333333333332</c:v>
                </c:pt>
                <c:pt idx="6">
                  <c:v>26</c:v>
                </c:pt>
                <c:pt idx="7">
                  <c:v>28.666666666666664</c:v>
                </c:pt>
                <c:pt idx="8">
                  <c:v>31.333333333333332</c:v>
                </c:pt>
                <c:pt idx="9">
                  <c:v>34</c:v>
                </c:pt>
                <c:pt idx="10">
                  <c:v>36.666666666666664</c:v>
                </c:pt>
                <c:pt idx="11">
                  <c:v>39.333333333333329</c:v>
                </c:pt>
                <c:pt idx="12">
                  <c:v>41.999999999999993</c:v>
                </c:pt>
                <c:pt idx="13">
                  <c:v>44.666666666666657</c:v>
                </c:pt>
                <c:pt idx="14">
                  <c:v>47.333333333333329</c:v>
                </c:pt>
                <c:pt idx="15">
                  <c:v>50</c:v>
                </c:pt>
                <c:pt idx="16">
                  <c:v>50.319999999999993</c:v>
                </c:pt>
                <c:pt idx="17">
                  <c:v>52.666666666666664</c:v>
                </c:pt>
                <c:pt idx="18">
                  <c:v>55.333333333333329</c:v>
                </c:pt>
                <c:pt idx="19">
                  <c:v>57.999999999999993</c:v>
                </c:pt>
              </c:numCache>
            </c:numRef>
          </c:xVal>
          <c:yVal>
            <c:numRef>
              <c:f>Лист1!$S$47:$S$66</c:f>
              <c:numCache>
                <c:formatCode>0</c:formatCode>
                <c:ptCount val="20"/>
                <c:pt idx="0">
                  <c:v>0</c:v>
                </c:pt>
                <c:pt idx="1">
                  <c:v>138.88888888888889</c:v>
                </c:pt>
                <c:pt idx="2">
                  <c:v>277.77777777777777</c:v>
                </c:pt>
                <c:pt idx="3">
                  <c:v>416.66666666666663</c:v>
                </c:pt>
                <c:pt idx="4">
                  <c:v>555.55555555555554</c:v>
                </c:pt>
                <c:pt idx="5">
                  <c:v>694.44444444444446</c:v>
                </c:pt>
                <c:pt idx="6">
                  <c:v>833.33333333333326</c:v>
                </c:pt>
                <c:pt idx="7">
                  <c:v>972.22222222222217</c:v>
                </c:pt>
                <c:pt idx="8">
                  <c:v>1111.1111111111111</c:v>
                </c:pt>
                <c:pt idx="9">
                  <c:v>1250</c:v>
                </c:pt>
                <c:pt idx="10">
                  <c:v>1388.8888888888889</c:v>
                </c:pt>
                <c:pt idx="11">
                  <c:v>1527.7777777777778</c:v>
                </c:pt>
                <c:pt idx="12">
                  <c:v>1666.6666666666665</c:v>
                </c:pt>
                <c:pt idx="13">
                  <c:v>1805.5555555555554</c:v>
                </c:pt>
                <c:pt idx="14">
                  <c:v>1944.4444444444443</c:v>
                </c:pt>
                <c:pt idx="15">
                  <c:v>2083.3333333333335</c:v>
                </c:pt>
                <c:pt idx="16">
                  <c:v>2100</c:v>
                </c:pt>
                <c:pt idx="17">
                  <c:v>2222.2222222222222</c:v>
                </c:pt>
                <c:pt idx="18">
                  <c:v>2361.1111111111109</c:v>
                </c:pt>
                <c:pt idx="1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52-4609-B15F-ADFD5A2DC54B}"/>
            </c:ext>
          </c:extLst>
        </c:ser>
        <c:ser>
          <c:idx val="1"/>
          <c:order val="1"/>
          <c:tx>
            <c:v>Ambient Temperature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Лист1!$V$47:$V$66</c:f>
              <c:numCache>
                <c:formatCode>0</c:formatCode>
                <c:ptCount val="20"/>
                <c:pt idx="0">
                  <c:v>10</c:v>
                </c:pt>
                <c:pt idx="1">
                  <c:v>12.666666666666666</c:v>
                </c:pt>
                <c:pt idx="2">
                  <c:v>15.333333333333334</c:v>
                </c:pt>
                <c:pt idx="3">
                  <c:v>18</c:v>
                </c:pt>
                <c:pt idx="4">
                  <c:v>20.666666666666664</c:v>
                </c:pt>
                <c:pt idx="5">
                  <c:v>23.333333333333332</c:v>
                </c:pt>
                <c:pt idx="6">
                  <c:v>26</c:v>
                </c:pt>
                <c:pt idx="7">
                  <c:v>28.666666666666664</c:v>
                </c:pt>
                <c:pt idx="8">
                  <c:v>31.333333333333332</c:v>
                </c:pt>
                <c:pt idx="9">
                  <c:v>34</c:v>
                </c:pt>
                <c:pt idx="10">
                  <c:v>36.666666666666664</c:v>
                </c:pt>
                <c:pt idx="11">
                  <c:v>39.333333333333329</c:v>
                </c:pt>
                <c:pt idx="12">
                  <c:v>41.999999999999993</c:v>
                </c:pt>
                <c:pt idx="13">
                  <c:v>44.666666666666657</c:v>
                </c:pt>
                <c:pt idx="14">
                  <c:v>47.333333333333329</c:v>
                </c:pt>
                <c:pt idx="15">
                  <c:v>50</c:v>
                </c:pt>
                <c:pt idx="16">
                  <c:v>50.319999999999993</c:v>
                </c:pt>
                <c:pt idx="17">
                  <c:v>52.666666666666664</c:v>
                </c:pt>
                <c:pt idx="18">
                  <c:v>55.333333333333329</c:v>
                </c:pt>
                <c:pt idx="19">
                  <c:v>57.999999999999993</c:v>
                </c:pt>
              </c:numCache>
            </c:numRef>
          </c:xVal>
          <c:yVal>
            <c:numRef>
              <c:f>Лист1!$S$47:$S$66</c:f>
              <c:numCache>
                <c:formatCode>0</c:formatCode>
                <c:ptCount val="20"/>
                <c:pt idx="0">
                  <c:v>0</c:v>
                </c:pt>
                <c:pt idx="1">
                  <c:v>138.88888888888889</c:v>
                </c:pt>
                <c:pt idx="2">
                  <c:v>277.77777777777777</c:v>
                </c:pt>
                <c:pt idx="3">
                  <c:v>416.66666666666663</c:v>
                </c:pt>
                <c:pt idx="4">
                  <c:v>555.55555555555554</c:v>
                </c:pt>
                <c:pt idx="5">
                  <c:v>694.44444444444446</c:v>
                </c:pt>
                <c:pt idx="6">
                  <c:v>833.33333333333326</c:v>
                </c:pt>
                <c:pt idx="7">
                  <c:v>972.22222222222217</c:v>
                </c:pt>
                <c:pt idx="8">
                  <c:v>1111.1111111111111</c:v>
                </c:pt>
                <c:pt idx="9">
                  <c:v>1250</c:v>
                </c:pt>
                <c:pt idx="10">
                  <c:v>1388.8888888888889</c:v>
                </c:pt>
                <c:pt idx="11">
                  <c:v>1527.7777777777778</c:v>
                </c:pt>
                <c:pt idx="12">
                  <c:v>1666.6666666666665</c:v>
                </c:pt>
                <c:pt idx="13">
                  <c:v>1805.5555555555554</c:v>
                </c:pt>
                <c:pt idx="14">
                  <c:v>1944.4444444444443</c:v>
                </c:pt>
                <c:pt idx="15">
                  <c:v>2083.3333333333335</c:v>
                </c:pt>
                <c:pt idx="16">
                  <c:v>2100</c:v>
                </c:pt>
                <c:pt idx="17">
                  <c:v>2222.2222222222222</c:v>
                </c:pt>
                <c:pt idx="18">
                  <c:v>2361.1111111111109</c:v>
                </c:pt>
                <c:pt idx="1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E52-4609-B15F-ADFD5A2D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48368"/>
        <c:axId val="1204218144"/>
      </c:scatterChart>
      <c:valAx>
        <c:axId val="8408483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4218144"/>
        <c:crosses val="autoZero"/>
        <c:crossBetween val="midCat"/>
      </c:valAx>
      <c:valAx>
        <c:axId val="120421814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Hvert, 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084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160233</xdr:rowOff>
    </xdr:from>
    <xdr:to>
      <xdr:col>13</xdr:col>
      <xdr:colOff>243797</xdr:colOff>
      <xdr:row>8</xdr:row>
      <xdr:rowOff>82550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C594D2-1765-873C-ED0B-6EBF3D8666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4402"/>
        <a:stretch/>
      </xdr:blipFill>
      <xdr:spPr>
        <a:xfrm>
          <a:off x="628651" y="528533"/>
          <a:ext cx="7539946" cy="1027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102816</xdr:rowOff>
    </xdr:from>
    <xdr:to>
      <xdr:col>14</xdr:col>
      <xdr:colOff>488950</xdr:colOff>
      <xdr:row>19</xdr:row>
      <xdr:rowOff>133350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70F2F7E-4D1E-E098-2B94-C20AD6B8A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128466"/>
          <a:ext cx="8413750" cy="1503734"/>
        </a:xfrm>
        <a:prstGeom prst="rect">
          <a:avLst/>
        </a:prstGeom>
      </xdr:spPr>
    </xdr:pic>
    <xdr:clientData/>
  </xdr:twoCellAnchor>
  <xdr:twoCellAnchor editAs="oneCell">
    <xdr:from>
      <xdr:col>0</xdr:col>
      <xdr:colOff>598178</xdr:colOff>
      <xdr:row>21</xdr:row>
      <xdr:rowOff>50800</xdr:rowOff>
    </xdr:from>
    <xdr:to>
      <xdr:col>15</xdr:col>
      <xdr:colOff>444500</xdr:colOff>
      <xdr:row>29</xdr:row>
      <xdr:rowOff>53975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71582BE-A8CE-B67E-ACD7-33D5A4694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178" y="3917950"/>
          <a:ext cx="8990322" cy="1476375"/>
        </a:xfrm>
        <a:prstGeom prst="rect">
          <a:avLst/>
        </a:prstGeom>
      </xdr:spPr>
    </xdr:pic>
    <xdr:clientData/>
  </xdr:twoCellAnchor>
  <xdr:twoCellAnchor>
    <xdr:from>
      <xdr:col>16</xdr:col>
      <xdr:colOff>469900</xdr:colOff>
      <xdr:row>4</xdr:row>
      <xdr:rowOff>57150</xdr:rowOff>
    </xdr:from>
    <xdr:to>
      <xdr:col>18</xdr:col>
      <xdr:colOff>450850</xdr:colOff>
      <xdr:row>21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B99FDE8D-DA69-AEDD-5BA9-9922BB56B09D}"/>
            </a:ext>
          </a:extLst>
        </xdr:cNvPr>
        <xdr:cNvCxnSpPr/>
      </xdr:nvCxnSpPr>
      <xdr:spPr>
        <a:xfrm flipH="1" flipV="1">
          <a:off x="10223500" y="793750"/>
          <a:ext cx="1200150" cy="307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469900</xdr:colOff>
      <xdr:row>12</xdr:row>
      <xdr:rowOff>101600</xdr:rowOff>
    </xdr:from>
    <xdr:to>
      <xdr:col>18</xdr:col>
      <xdr:colOff>247650</xdr:colOff>
      <xdr:row>22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40E2E42-4822-599F-A456-9D3197D57B64}"/>
            </a:ext>
          </a:extLst>
        </xdr:cNvPr>
        <xdr:cNvCxnSpPr/>
      </xdr:nvCxnSpPr>
      <xdr:spPr>
        <a:xfrm flipH="1" flipV="1">
          <a:off x="10223500" y="2311400"/>
          <a:ext cx="996950" cy="181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582612</xdr:colOff>
      <xdr:row>31</xdr:row>
      <xdr:rowOff>38100</xdr:rowOff>
    </xdr:from>
    <xdr:to>
      <xdr:col>16</xdr:col>
      <xdr:colOff>128588</xdr:colOff>
      <xdr:row>38</xdr:row>
      <xdr:rowOff>31750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3785C88-4F24-3EE2-CFD7-2B61A2F51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2612" y="5746750"/>
          <a:ext cx="9299576" cy="1282700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43</xdr:row>
      <xdr:rowOff>0</xdr:rowOff>
    </xdr:from>
    <xdr:to>
      <xdr:col>30</xdr:col>
      <xdr:colOff>0</xdr:colOff>
      <xdr:row>66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2DD5F45-F26B-8AA4-0466-206FDFFDB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0</xdr:colOff>
      <xdr:row>43</xdr:row>
      <xdr:rowOff>0</xdr:rowOff>
    </xdr:from>
    <xdr:to>
      <xdr:col>35</xdr:col>
      <xdr:colOff>0</xdr:colOff>
      <xdr:row>66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678B0230-B283-F0DD-795D-73D6E2463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146050</xdr:colOff>
      <xdr:row>1</xdr:row>
      <xdr:rowOff>152400</xdr:rowOff>
    </xdr:from>
    <xdr:to>
      <xdr:col>0</xdr:col>
      <xdr:colOff>571500</xdr:colOff>
      <xdr:row>4</xdr:row>
      <xdr:rowOff>127000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EFE65844-6655-AD55-15BA-6100918D2478}"/>
            </a:ext>
          </a:extLst>
        </xdr:cNvPr>
        <xdr:cNvSpPr/>
      </xdr:nvSpPr>
      <xdr:spPr>
        <a:xfrm>
          <a:off x="146050" y="33655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0</xdr:col>
      <xdr:colOff>120650</xdr:colOff>
      <xdr:row>11</xdr:row>
      <xdr:rowOff>19050</xdr:rowOff>
    </xdr:from>
    <xdr:to>
      <xdr:col>0</xdr:col>
      <xdr:colOff>546100</xdr:colOff>
      <xdr:row>13</xdr:row>
      <xdr:rowOff>177800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4BF86174-DCD7-0058-4857-2FAF7E8E7C3D}"/>
            </a:ext>
          </a:extLst>
        </xdr:cNvPr>
        <xdr:cNvSpPr/>
      </xdr:nvSpPr>
      <xdr:spPr>
        <a:xfrm>
          <a:off x="120650" y="204470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0</xdr:col>
      <xdr:colOff>107950</xdr:colOff>
      <xdr:row>20</xdr:row>
      <xdr:rowOff>101600</xdr:rowOff>
    </xdr:from>
    <xdr:to>
      <xdr:col>0</xdr:col>
      <xdr:colOff>533400</xdr:colOff>
      <xdr:row>23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33117034-50DF-8FAA-AC17-7D53F54F9E42}"/>
            </a:ext>
          </a:extLst>
        </xdr:cNvPr>
        <xdr:cNvSpPr/>
      </xdr:nvSpPr>
      <xdr:spPr>
        <a:xfrm>
          <a:off x="107950" y="378460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0</xdr:col>
      <xdr:colOff>95250</xdr:colOff>
      <xdr:row>30</xdr:row>
      <xdr:rowOff>114300</xdr:rowOff>
    </xdr:from>
    <xdr:to>
      <xdr:col>0</xdr:col>
      <xdr:colOff>520700</xdr:colOff>
      <xdr:row>33</xdr:row>
      <xdr:rowOff>88900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070F645-E345-BE79-A90D-6A01F6A79EDF}"/>
            </a:ext>
          </a:extLst>
        </xdr:cNvPr>
        <xdr:cNvSpPr/>
      </xdr:nvSpPr>
      <xdr:spPr>
        <a:xfrm>
          <a:off x="95250" y="5638800"/>
          <a:ext cx="425450" cy="527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24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feed"/>
      <definedName name="encode_pipe"/>
      <definedName name="encode_pipe_construction"/>
      <definedName name="encode_PVT"/>
      <definedName name="encode_t_model"/>
      <definedName name="MF_pipe_p_atm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Y66"/>
  <sheetViews>
    <sheetView tabSelected="1" zoomScale="70" zoomScaleNormal="70" workbookViewId="0">
      <selection activeCell="X15" sqref="X15"/>
    </sheetView>
  </sheetViews>
  <sheetFormatPr defaultRowHeight="15" x14ac:dyDescent="0.25"/>
  <sheetData>
    <row r="1" spans="2:19" x14ac:dyDescent="0.25">
      <c r="B1" t="s">
        <v>29</v>
      </c>
    </row>
    <row r="3" spans="2:19" x14ac:dyDescent="0.25">
      <c r="B3" t="s">
        <v>30</v>
      </c>
    </row>
    <row r="4" spans="2:19" x14ac:dyDescent="0.25">
      <c r="P4" s="1" t="s">
        <v>5</v>
      </c>
      <c r="Q4" s="3" t="str">
        <f>[1]!encode_pipe_construction(P7:Q10,R7:S10)</f>
        <v>{"h_list_m":{"hmes_m":[0,1000,2000,2500],"hvert_m":[0,1000,2000,2500]},"diam_list_mm":{"hmes_m":[0,500,2100,2500],"diam_int_mm":[62,62,125,125]}}</v>
      </c>
      <c r="R4" s="3"/>
      <c r="S4" s="3"/>
    </row>
    <row r="5" spans="2:19" x14ac:dyDescent="0.25">
      <c r="P5" s="1" t="s">
        <v>0</v>
      </c>
      <c r="Q5" s="1"/>
      <c r="R5" s="1" t="s">
        <v>1</v>
      </c>
      <c r="S5" s="1"/>
    </row>
    <row r="6" spans="2:19" x14ac:dyDescent="0.25">
      <c r="P6" s="1" t="s">
        <v>2</v>
      </c>
      <c r="Q6" s="1" t="s">
        <v>3</v>
      </c>
      <c r="R6" s="1" t="s">
        <v>2</v>
      </c>
      <c r="S6" s="1" t="s">
        <v>4</v>
      </c>
    </row>
    <row r="7" spans="2:19" x14ac:dyDescent="0.25">
      <c r="P7" s="2">
        <v>0</v>
      </c>
      <c r="Q7" s="2">
        <v>0</v>
      </c>
      <c r="R7" s="4">
        <v>0</v>
      </c>
      <c r="S7" s="4">
        <v>62</v>
      </c>
    </row>
    <row r="8" spans="2:19" x14ac:dyDescent="0.25">
      <c r="P8" s="2">
        <v>1000</v>
      </c>
      <c r="Q8" s="2">
        <v>1000</v>
      </c>
      <c r="R8" s="4">
        <v>500</v>
      </c>
      <c r="S8" s="4">
        <v>62</v>
      </c>
    </row>
    <row r="9" spans="2:19" x14ac:dyDescent="0.25">
      <c r="P9" s="2">
        <v>2000</v>
      </c>
      <c r="Q9" s="2">
        <v>2000</v>
      </c>
      <c r="R9" s="4">
        <v>2100</v>
      </c>
      <c r="S9" s="4">
        <v>125</v>
      </c>
    </row>
    <row r="10" spans="2:19" x14ac:dyDescent="0.25">
      <c r="P10" s="2">
        <v>2500</v>
      </c>
      <c r="Q10" s="2">
        <v>2500</v>
      </c>
      <c r="R10" s="4"/>
      <c r="S10" s="4"/>
    </row>
    <row r="11" spans="2:19" x14ac:dyDescent="0.25">
      <c r="B11" t="s">
        <v>31</v>
      </c>
    </row>
    <row r="13" spans="2:19" x14ac:dyDescent="0.25">
      <c r="P13" s="1" t="s">
        <v>8</v>
      </c>
      <c r="Q13" s="3" t="str">
        <f>[1]!encode_t_model(1,P16:Q19)</f>
        <v>{"t_model":1,"t_list_C":{"hvert_m":[0,2500],"t_C":[10,58]}}</v>
      </c>
    </row>
    <row r="14" spans="2:19" x14ac:dyDescent="0.25">
      <c r="P14" s="1" t="s">
        <v>6</v>
      </c>
      <c r="Q14" s="1"/>
    </row>
    <row r="15" spans="2:19" x14ac:dyDescent="0.25">
      <c r="P15" s="1" t="s">
        <v>3</v>
      </c>
      <c r="Q15" s="1" t="s">
        <v>7</v>
      </c>
    </row>
    <row r="16" spans="2:19" x14ac:dyDescent="0.25">
      <c r="P16" s="2">
        <v>0</v>
      </c>
      <c r="Q16" s="2">
        <v>10</v>
      </c>
    </row>
    <row r="17" spans="2:19" x14ac:dyDescent="0.25">
      <c r="P17" s="2">
        <v>2500</v>
      </c>
      <c r="Q17" s="2">
        <v>58</v>
      </c>
    </row>
    <row r="18" spans="2:19" x14ac:dyDescent="0.25">
      <c r="P18" s="2"/>
      <c r="Q18" s="2"/>
    </row>
    <row r="19" spans="2:19" x14ac:dyDescent="0.25">
      <c r="P19" s="2"/>
      <c r="Q19" s="2"/>
    </row>
    <row r="21" spans="2:19" x14ac:dyDescent="0.25">
      <c r="B21" t="s">
        <v>32</v>
      </c>
    </row>
    <row r="22" spans="2:19" x14ac:dyDescent="0.25">
      <c r="R22" s="1" t="s">
        <v>5</v>
      </c>
      <c r="S22" s="5" t="str">
        <f>pipe_construction</f>
        <v>{"h_list_m":{"hmes_m":[0,1000,2000,2500],"hvert_m":[0,1000,2000,2500]},"diam_list_mm":{"hmes_m":[0,500,2100,2500],"diam_int_mm":[62,62,125,125]}}</v>
      </c>
    </row>
    <row r="23" spans="2:19" x14ac:dyDescent="0.25">
      <c r="R23" s="1" t="s">
        <v>9</v>
      </c>
      <c r="S23" s="5" t="str">
        <f>t_model</f>
        <v>{"t_model":1,"t_list_C":{"hvert_m":[0,2500],"t_C":[10,58]}}</v>
      </c>
    </row>
    <row r="24" spans="2:19" x14ac:dyDescent="0.25">
      <c r="R24" s="1" t="s">
        <v>10</v>
      </c>
      <c r="S24" s="2">
        <v>0</v>
      </c>
    </row>
    <row r="25" spans="2:19" x14ac:dyDescent="0.25">
      <c r="R25" s="1" t="s">
        <v>11</v>
      </c>
      <c r="S25" s="2">
        <v>0</v>
      </c>
    </row>
    <row r="26" spans="2:19" x14ac:dyDescent="0.25">
      <c r="R26" s="1" t="s">
        <v>12</v>
      </c>
      <c r="S26" s="2">
        <v>1</v>
      </c>
    </row>
    <row r="27" spans="2:19" x14ac:dyDescent="0.25">
      <c r="R27" s="1" t="s">
        <v>13</v>
      </c>
      <c r="S27" s="2">
        <v>1</v>
      </c>
    </row>
    <row r="28" spans="2:19" x14ac:dyDescent="0.25">
      <c r="R28" s="1" t="s">
        <v>14</v>
      </c>
      <c r="S28" s="2"/>
    </row>
    <row r="29" spans="2:19" x14ac:dyDescent="0.25">
      <c r="R29" s="1" t="s">
        <v>15</v>
      </c>
      <c r="S29" s="2"/>
    </row>
    <row r="30" spans="2:19" x14ac:dyDescent="0.25">
      <c r="R30" s="1" t="s">
        <v>16</v>
      </c>
      <c r="S30" s="2"/>
    </row>
    <row r="31" spans="2:19" x14ac:dyDescent="0.25">
      <c r="B31" t="s">
        <v>33</v>
      </c>
      <c r="R31" s="1" t="s">
        <v>17</v>
      </c>
      <c r="S31" s="3" t="str">
        <f>[1]!encode_pipe(S22,S23,S24,S25,S26,S27,S28,S29,S30)</f>
        <v>{"construction":{"h_list_m":{"hmes_m":[0,1000,2000,2500],"hvert_m":[0,1000,2000,2500]},"diam_list_mm":{"hmes_m":[0,500,2100,2500],"diam_int_mm":[62,62,125,125]}},"t_model":{"t_model":1,"t_list_C":{"hvert_m":[0,2500],"t_C":[10,58]}},"flow_correlation":0,"flow_along_coord":false,"calibr_grav":1,"calibr_fric":1,"h_start_m":0,"h_end_m":0,"znlf":false}</v>
      </c>
    </row>
    <row r="34" spans="8:25" x14ac:dyDescent="0.25">
      <c r="R34" s="1" t="s">
        <v>18</v>
      </c>
      <c r="S34" s="2">
        <v>10</v>
      </c>
    </row>
    <row r="35" spans="8:25" x14ac:dyDescent="0.25">
      <c r="R35" s="1" t="s">
        <v>19</v>
      </c>
      <c r="S35" s="2">
        <v>30</v>
      </c>
    </row>
    <row r="36" spans="8:25" x14ac:dyDescent="0.25">
      <c r="R36" s="1" t="s">
        <v>20</v>
      </c>
      <c r="S36" s="5" t="str">
        <f>pipe_object</f>
        <v>{"construction":{"h_list_m":{"hmes_m":[0,1000,2000,2500],"hvert_m":[0,1000,2000,2500]},"diam_list_mm":{"hmes_m":[0,500,2100,2500],"diam_int_mm":[62,62,125,125]}},"t_model":{"t_model":1,"t_list_C":{"hvert_m":[0,2500],"t_C":[10,58]}},"flow_correlation":0,"flow_along_coord":false,"calibr_grav":1,"calibr_fric":1,"h_start_m":0,"h_end_m":0,"znlf":false}</v>
      </c>
    </row>
    <row r="37" spans="8:25" x14ac:dyDescent="0.25">
      <c r="R37" s="1" t="s">
        <v>21</v>
      </c>
      <c r="S37" s="5" t="str">
        <f>feed_json</f>
        <v>{"gamma_gas":0.6,"gamma_oil":0.86,"gamma_wat":1.1,"rsb_m3m3":120,"pb_atma":130,"t_res_C":80,"bob_m3m3":1.2,"muob_cP":0.6,"PVT_corr_set":0,"q_liq_sm3day":50,"fw_perc":100,"rp_m3m3":120}</v>
      </c>
    </row>
    <row r="38" spans="8:25" x14ac:dyDescent="0.25">
      <c r="R38" s="1" t="s">
        <v>22</v>
      </c>
      <c r="S38" s="2">
        <v>1</v>
      </c>
    </row>
    <row r="39" spans="8:25" x14ac:dyDescent="0.25">
      <c r="R39" s="1" t="s">
        <v>23</v>
      </c>
      <c r="S39" s="2" t="s">
        <v>24</v>
      </c>
    </row>
    <row r="40" spans="8:25" x14ac:dyDescent="0.25">
      <c r="R40" s="1" t="s">
        <v>25</v>
      </c>
      <c r="S40" s="2"/>
    </row>
    <row r="41" spans="8:25" x14ac:dyDescent="0.25">
      <c r="R41" s="1" t="s">
        <v>26</v>
      </c>
      <c r="S41" s="2"/>
    </row>
    <row r="42" spans="8:25" x14ac:dyDescent="0.25">
      <c r="R42" s="1" t="s">
        <v>27</v>
      </c>
      <c r="S42" s="2"/>
    </row>
    <row r="43" spans="8:25" x14ac:dyDescent="0.25">
      <c r="R43" s="1" t="s">
        <v>28</v>
      </c>
      <c r="S43" s="2"/>
    </row>
    <row r="44" spans="8:25" x14ac:dyDescent="0.25">
      <c r="H44" s="1" t="s">
        <v>34</v>
      </c>
      <c r="I44" s="2">
        <v>0.6</v>
      </c>
      <c r="R44" s="6">
        <f t="array" ref="R44:Y66">[1]!MF_pipe_p_atma(S34, S35, S36, S37, S38, S39, S40, S41, S42, S43)</f>
        <v>275.262</v>
      </c>
      <c r="S44" s="6">
        <v>10</v>
      </c>
      <c r="T44" s="6">
        <v>10</v>
      </c>
      <c r="U44" s="6">
        <v>275.262</v>
      </c>
      <c r="V44" s="6">
        <v>58</v>
      </c>
      <c r="W44" s="6">
        <v>1</v>
      </c>
      <c r="X44" s="6">
        <v>1</v>
      </c>
      <c r="Y44" s="6" t="str">
        <v>["set show_log=1 in param to show calc log"]</v>
      </c>
    </row>
    <row r="45" spans="8:25" x14ac:dyDescent="0.25">
      <c r="H45" s="1" t="s">
        <v>35</v>
      </c>
      <c r="I45" s="2">
        <v>0.86</v>
      </c>
      <c r="R45" s="6" t="str">
        <v>p_result_atma</v>
      </c>
      <c r="S45" s="6" t="str">
        <v>p_1, atma</v>
      </c>
      <c r="T45" s="6" t="str">
        <v>t_1, C</v>
      </c>
      <c r="U45" s="6" t="str">
        <v>p_2, atma</v>
      </c>
      <c r="V45" s="6" t="str">
        <v>t_2, C</v>
      </c>
      <c r="W45" s="6" t="str">
        <v>calibr_grav</v>
      </c>
      <c r="X45" s="6" t="str">
        <v>calibr_fric</v>
      </c>
      <c r="Y45" s="6" t="str">
        <v>log</v>
      </c>
    </row>
    <row r="46" spans="8:25" x14ac:dyDescent="0.25">
      <c r="H46" s="1" t="s">
        <v>36</v>
      </c>
      <c r="I46" s="2">
        <v>1.1000000000000001</v>
      </c>
      <c r="R46" s="6" t="str">
        <v>h,m</v>
      </c>
      <c r="S46" s="6" t="str">
        <v>hvert,m</v>
      </c>
      <c r="T46" s="6" t="str">
        <v>p,atma</v>
      </c>
      <c r="U46" s="6" t="str">
        <v>t,C</v>
      </c>
      <c r="V46" s="6" t="str">
        <v>t_amb, C</v>
      </c>
      <c r="W46" s="6" t="str">
        <v>Hl, %</v>
      </c>
      <c r="X46" s="6" t="str">
        <v>fpat</v>
      </c>
      <c r="Y46" s="6" t="str">
        <v>diam, mm</v>
      </c>
    </row>
    <row r="47" spans="8:25" x14ac:dyDescent="0.25">
      <c r="H47" s="1" t="s">
        <v>37</v>
      </c>
      <c r="I47" s="2">
        <v>120</v>
      </c>
      <c r="R47" s="6">
        <v>0</v>
      </c>
      <c r="S47" s="6">
        <v>0</v>
      </c>
      <c r="T47" s="6">
        <v>10</v>
      </c>
      <c r="U47" s="6">
        <v>10</v>
      </c>
      <c r="V47" s="6">
        <v>10</v>
      </c>
      <c r="W47" s="6">
        <v>100</v>
      </c>
      <c r="X47" s="6">
        <v>3</v>
      </c>
      <c r="Y47" s="6">
        <v>62</v>
      </c>
    </row>
    <row r="48" spans="8:25" x14ac:dyDescent="0.25">
      <c r="H48" s="1" t="s">
        <v>38</v>
      </c>
      <c r="I48" s="2">
        <v>130</v>
      </c>
      <c r="R48" s="6">
        <v>138.88888888888889</v>
      </c>
      <c r="S48" s="6">
        <v>138.88888888888889</v>
      </c>
      <c r="T48" s="6">
        <v>24.836360057558057</v>
      </c>
      <c r="U48" s="6">
        <v>12.666666666666666</v>
      </c>
      <c r="V48" s="6">
        <v>12.666666666666666</v>
      </c>
      <c r="W48" s="6">
        <v>100</v>
      </c>
      <c r="X48" s="6">
        <v>3</v>
      </c>
      <c r="Y48" s="6">
        <v>62</v>
      </c>
    </row>
    <row r="49" spans="8:25" x14ac:dyDescent="0.25">
      <c r="H49" s="1" t="s">
        <v>39</v>
      </c>
      <c r="I49" s="2">
        <v>80</v>
      </c>
      <c r="R49" s="6">
        <v>277.77777777777777</v>
      </c>
      <c r="S49" s="6">
        <v>277.77777777777777</v>
      </c>
      <c r="T49" s="6">
        <v>39.660912169855287</v>
      </c>
      <c r="U49" s="6">
        <v>15.333333333333334</v>
      </c>
      <c r="V49" s="6">
        <v>15.333333333333334</v>
      </c>
      <c r="W49" s="6">
        <v>100</v>
      </c>
      <c r="X49" s="6">
        <v>3</v>
      </c>
      <c r="Y49" s="6">
        <v>62</v>
      </c>
    </row>
    <row r="50" spans="8:25" x14ac:dyDescent="0.25">
      <c r="H50" s="1" t="s">
        <v>40</v>
      </c>
      <c r="I50" s="2">
        <v>1.2</v>
      </c>
      <c r="R50" s="6">
        <v>416.66666666666663</v>
      </c>
      <c r="S50" s="6">
        <v>416.66666666666663</v>
      </c>
      <c r="T50" s="6">
        <v>54.473728023011631</v>
      </c>
      <c r="U50" s="6">
        <v>18</v>
      </c>
      <c r="V50" s="6">
        <v>18</v>
      </c>
      <c r="W50" s="6">
        <v>100</v>
      </c>
      <c r="X50" s="6">
        <v>3</v>
      </c>
      <c r="Y50" s="6">
        <v>62</v>
      </c>
    </row>
    <row r="51" spans="8:25" x14ac:dyDescent="0.25">
      <c r="H51" s="1" t="s">
        <v>41</v>
      </c>
      <c r="I51" s="2">
        <v>0.6</v>
      </c>
      <c r="R51" s="6">
        <v>555.55555555555554</v>
      </c>
      <c r="S51" s="6">
        <v>555.55555555555554</v>
      </c>
      <c r="T51" s="6">
        <v>69.274877304399666</v>
      </c>
      <c r="U51" s="6">
        <v>20.666666666666664</v>
      </c>
      <c r="V51" s="6">
        <v>20.666666666666664</v>
      </c>
      <c r="W51" s="6">
        <v>100</v>
      </c>
      <c r="X51" s="6">
        <v>3</v>
      </c>
      <c r="Y51" s="6">
        <v>62</v>
      </c>
    </row>
    <row r="52" spans="8:25" x14ac:dyDescent="0.25">
      <c r="H52" s="1" t="s">
        <v>42</v>
      </c>
      <c r="I52" s="2">
        <v>0</v>
      </c>
      <c r="R52" s="6">
        <v>694.44444444444446</v>
      </c>
      <c r="S52" s="6">
        <v>694.44444444444446</v>
      </c>
      <c r="T52" s="6">
        <v>84.064262054326051</v>
      </c>
      <c r="U52" s="6">
        <v>23.333333333333332</v>
      </c>
      <c r="V52" s="6">
        <v>23.333333333333332</v>
      </c>
      <c r="W52" s="6">
        <v>100</v>
      </c>
      <c r="X52" s="6">
        <v>3</v>
      </c>
      <c r="Y52" s="6">
        <v>62</v>
      </c>
    </row>
    <row r="53" spans="8:25" x14ac:dyDescent="0.25">
      <c r="H53" s="1" t="s">
        <v>43</v>
      </c>
      <c r="I53" s="3" t="str">
        <f>[1]!encode_PVT(I44,I45,I46,I47,I48,I49,I50,I51,I52)</f>
        <v>{"gamma_gas":0.6,"gamma_oil":0.86,"gamma_wat":1.1,"rsb_m3m3":120,"pb_atma":130,"t_res_C":80,"bob_m3m3":1.2,"muob_cP":0.6,"PVT_corr_set":0}</v>
      </c>
      <c r="R53" s="6">
        <v>833.33333333333326</v>
      </c>
      <c r="S53" s="6">
        <v>833.33333333333326</v>
      </c>
      <c r="T53" s="6">
        <v>98.841955005012849</v>
      </c>
      <c r="U53" s="6">
        <v>26</v>
      </c>
      <c r="V53" s="6">
        <v>26</v>
      </c>
      <c r="W53" s="6">
        <v>100</v>
      </c>
      <c r="X53" s="6">
        <v>3</v>
      </c>
      <c r="Y53" s="6">
        <v>62</v>
      </c>
    </row>
    <row r="54" spans="8:25" x14ac:dyDescent="0.25">
      <c r="H54" s="1" t="s">
        <v>25</v>
      </c>
      <c r="I54" s="2">
        <v>50</v>
      </c>
      <c r="R54" s="6">
        <v>972.22222222222217</v>
      </c>
      <c r="S54" s="6">
        <v>972.22222222222217</v>
      </c>
      <c r="T54" s="6">
        <v>113.60819486374973</v>
      </c>
      <c r="U54" s="6">
        <v>28.666666666666664</v>
      </c>
      <c r="V54" s="6">
        <v>28.666666666666664</v>
      </c>
      <c r="W54" s="6">
        <v>100</v>
      </c>
      <c r="X54" s="6">
        <v>3</v>
      </c>
      <c r="Y54" s="6">
        <v>62</v>
      </c>
    </row>
    <row r="55" spans="8:25" x14ac:dyDescent="0.25">
      <c r="H55" s="1" t="s">
        <v>26</v>
      </c>
      <c r="I55" s="2">
        <v>100</v>
      </c>
      <c r="R55" s="6">
        <v>1111.1111111111111</v>
      </c>
      <c r="S55" s="6">
        <v>1111.1111111111111</v>
      </c>
      <c r="T55" s="6">
        <v>128.36305394047776</v>
      </c>
      <c r="U55" s="6">
        <v>31.333333333333332</v>
      </c>
      <c r="V55" s="6">
        <v>31.333333333333332</v>
      </c>
      <c r="W55" s="6">
        <v>100</v>
      </c>
      <c r="X55" s="6">
        <v>3</v>
      </c>
      <c r="Y55" s="6">
        <v>62</v>
      </c>
    </row>
    <row r="56" spans="8:25" x14ac:dyDescent="0.25">
      <c r="H56" s="1" t="s">
        <v>27</v>
      </c>
      <c r="I56" s="2">
        <v>120</v>
      </c>
      <c r="R56" s="6">
        <v>1250</v>
      </c>
      <c r="S56" s="6">
        <v>1250</v>
      </c>
      <c r="T56" s="6">
        <v>143.10660666796306</v>
      </c>
      <c r="U56" s="6">
        <v>34</v>
      </c>
      <c r="V56" s="6">
        <v>34</v>
      </c>
      <c r="W56" s="6">
        <v>100</v>
      </c>
      <c r="X56" s="6">
        <v>3</v>
      </c>
      <c r="Y56" s="6">
        <v>62</v>
      </c>
    </row>
    <row r="57" spans="8:25" x14ac:dyDescent="0.25">
      <c r="H57" s="1" t="s">
        <v>28</v>
      </c>
      <c r="I57" s="2">
        <v>0</v>
      </c>
      <c r="R57" s="6">
        <v>1388.8888888888889</v>
      </c>
      <c r="S57" s="6">
        <v>1388.8888888888889</v>
      </c>
      <c r="T57" s="6">
        <v>157.83860705561924</v>
      </c>
      <c r="U57" s="6">
        <v>36.666666666666664</v>
      </c>
      <c r="V57" s="6">
        <v>36.666666666666664</v>
      </c>
      <c r="W57" s="6">
        <v>100</v>
      </c>
      <c r="X57" s="6">
        <v>3</v>
      </c>
      <c r="Y57" s="6">
        <v>62</v>
      </c>
    </row>
    <row r="58" spans="8:25" x14ac:dyDescent="0.25">
      <c r="H58" s="1" t="s">
        <v>21</v>
      </c>
      <c r="I58" s="3" t="str">
        <f>[1]!encode_feed(I54,I55,I56,I57,I53)</f>
        <v>{"gamma_gas":0.6,"gamma_oil":0.86,"gamma_wat":1.1,"rsb_m3m3":120,"pb_atma":130,"t_res_C":80,"bob_m3m3":1.2,"muob_cP":0.6,"PVT_corr_set":0,"q_liq_sm3day":50,"fw_perc":100,"rp_m3m3":120}</v>
      </c>
      <c r="R58" s="6">
        <v>1527.7777777777778</v>
      </c>
      <c r="S58" s="6">
        <v>1527.7777777777778</v>
      </c>
      <c r="T58" s="6">
        <v>172.55946291726846</v>
      </c>
      <c r="U58" s="6">
        <v>39.333333333333329</v>
      </c>
      <c r="V58" s="6">
        <v>39.333333333333329</v>
      </c>
      <c r="W58" s="6">
        <v>100</v>
      </c>
      <c r="X58" s="6">
        <v>3</v>
      </c>
      <c r="Y58" s="6">
        <v>62</v>
      </c>
    </row>
    <row r="59" spans="8:25" x14ac:dyDescent="0.25">
      <c r="R59" s="6">
        <v>1666.6666666666665</v>
      </c>
      <c r="S59" s="6">
        <v>1666.6666666666665</v>
      </c>
      <c r="T59" s="6">
        <v>187.26925720901431</v>
      </c>
      <c r="U59" s="6">
        <v>41.999999999999993</v>
      </c>
      <c r="V59" s="6">
        <v>41.999999999999993</v>
      </c>
      <c r="W59" s="6">
        <v>100</v>
      </c>
      <c r="X59" s="6">
        <v>3</v>
      </c>
      <c r="Y59" s="6">
        <v>62</v>
      </c>
    </row>
    <row r="60" spans="8:25" x14ac:dyDescent="0.25">
      <c r="R60" s="6">
        <v>1805.5555555555554</v>
      </c>
      <c r="S60" s="6">
        <v>1805.5555555555554</v>
      </c>
      <c r="T60" s="6">
        <v>201.96807608679808</v>
      </c>
      <c r="U60" s="6">
        <v>44.666666666666657</v>
      </c>
      <c r="V60" s="6">
        <v>44.666666666666657</v>
      </c>
      <c r="W60" s="6">
        <v>100</v>
      </c>
      <c r="X60" s="6">
        <v>3</v>
      </c>
      <c r="Y60" s="6">
        <v>62</v>
      </c>
    </row>
    <row r="61" spans="8:25" x14ac:dyDescent="0.25">
      <c r="R61" s="6">
        <v>1944.4444444444443</v>
      </c>
      <c r="S61" s="6">
        <v>1944.4444444444443</v>
      </c>
      <c r="T61" s="6">
        <v>216.65585276159905</v>
      </c>
      <c r="U61" s="6">
        <v>47.333333333333329</v>
      </c>
      <c r="V61" s="6">
        <v>47.333333333333329</v>
      </c>
      <c r="W61" s="6">
        <v>100</v>
      </c>
      <c r="X61" s="6">
        <v>3</v>
      </c>
      <c r="Y61" s="6">
        <v>62</v>
      </c>
    </row>
    <row r="62" spans="8:25" x14ac:dyDescent="0.25">
      <c r="R62" s="6">
        <v>2083.3333333333335</v>
      </c>
      <c r="S62" s="6">
        <v>2083.3333333333335</v>
      </c>
      <c r="T62" s="6">
        <v>231.33268489206455</v>
      </c>
      <c r="U62" s="6">
        <v>50</v>
      </c>
      <c r="V62" s="6">
        <v>50</v>
      </c>
      <c r="W62" s="6">
        <v>100</v>
      </c>
      <c r="X62" s="6">
        <v>3</v>
      </c>
      <c r="Y62" s="6">
        <v>62</v>
      </c>
    </row>
    <row r="63" spans="8:25" x14ac:dyDescent="0.25">
      <c r="R63" s="6">
        <v>2100</v>
      </c>
      <c r="S63" s="6">
        <v>2100</v>
      </c>
      <c r="T63" s="6">
        <v>233.09334496046432</v>
      </c>
      <c r="U63" s="6">
        <v>50.319999999999993</v>
      </c>
      <c r="V63" s="6">
        <v>50.319999999999993</v>
      </c>
      <c r="W63" s="6">
        <v>100</v>
      </c>
      <c r="X63" s="6">
        <v>3</v>
      </c>
      <c r="Y63" s="6">
        <v>125</v>
      </c>
    </row>
    <row r="64" spans="8:25" x14ac:dyDescent="0.25">
      <c r="R64" s="6">
        <v>2222.2222222222222</v>
      </c>
      <c r="S64" s="6">
        <v>2222.2222222222222</v>
      </c>
      <c r="T64" s="6">
        <v>245.98725456824823</v>
      </c>
      <c r="U64" s="6">
        <v>52.666666666666664</v>
      </c>
      <c r="V64" s="6">
        <v>52.666666666666664</v>
      </c>
      <c r="W64" s="6">
        <v>100</v>
      </c>
      <c r="X64" s="6">
        <v>3</v>
      </c>
      <c r="Y64" s="6">
        <v>125</v>
      </c>
    </row>
    <row r="65" spans="18:25" x14ac:dyDescent="0.25">
      <c r="R65" s="6">
        <v>2361.1111111111109</v>
      </c>
      <c r="S65" s="6">
        <v>2361.1111111111109</v>
      </c>
      <c r="T65" s="6">
        <v>260.62969555631469</v>
      </c>
      <c r="U65" s="6">
        <v>55.333333333333329</v>
      </c>
      <c r="V65" s="6">
        <v>55.333333333333329</v>
      </c>
      <c r="W65" s="6">
        <v>100</v>
      </c>
      <c r="X65" s="6">
        <v>3</v>
      </c>
      <c r="Y65" s="6">
        <v>125</v>
      </c>
    </row>
    <row r="66" spans="18:25" x14ac:dyDescent="0.25">
      <c r="R66" s="6">
        <v>2500</v>
      </c>
      <c r="S66" s="6">
        <v>2500</v>
      </c>
      <c r="T66" s="6">
        <v>275.2616896761848</v>
      </c>
      <c r="U66" s="6">
        <v>57.999999999999993</v>
      </c>
      <c r="V66" s="6">
        <v>57.999999999999993</v>
      </c>
      <c r="W66" s="6">
        <v>100</v>
      </c>
      <c r="X66" s="6">
        <v>3</v>
      </c>
      <c r="Y66" s="6">
        <v>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feed_json</vt:lpstr>
      <vt:lpstr>pipe_construction</vt:lpstr>
      <vt:lpstr>pipe_object</vt:lpstr>
      <vt:lpstr>PVT_json</vt:lpstr>
      <vt:lpstr>t_model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rnt</cp:lastModifiedBy>
  <dcterms:created xsi:type="dcterms:W3CDTF">2023-10-14T08:22:40Z</dcterms:created>
  <dcterms:modified xsi:type="dcterms:W3CDTF">2025-02-28T05:33:23Z</dcterms:modified>
</cp:coreProperties>
</file>