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projects\unifloc_vba\examples\"/>
    </mc:Choice>
  </mc:AlternateContent>
  <bookViews>
    <workbookView xWindow="-105" yWindow="-105" windowWidth="20715" windowHeight="13275"/>
  </bookViews>
  <sheets>
    <sheet name="Лист1" sheetId="1" r:id="rId1"/>
  </sheets>
  <externalReferences>
    <externalReference r:id="rId2"/>
  </externalReferences>
  <definedNames>
    <definedName name="ct">Лист1!$J$5</definedName>
    <definedName name="dt_calc">Лист1!$G$5</definedName>
    <definedName name="h">Лист1!$J$7</definedName>
    <definedName name="k">Лист1!$J$2</definedName>
    <definedName name="mu">Лист1!$J$4</definedName>
    <definedName name="P_i">Лист1!$J$1</definedName>
    <definedName name="phi">Лист1!$J$3</definedName>
    <definedName name="points_per_cycle">Лист1!$G$6</definedName>
    <definedName name="q_ref">Лист1!$J$8</definedName>
    <definedName name="rw">Лист1!$J$6</definedName>
    <definedName name="t_0">Лист1!$G$4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G10" i="1" a="1"/>
  <c r="G29" i="1" a="1"/>
  <c r="G25" i="1" a="1"/>
  <c r="G11" i="1" a="1"/>
  <c r="G22" i="1" a="1"/>
  <c r="G12" i="1" a="1"/>
  <c r="G28" i="1" a="1"/>
  <c r="G28" i="1" l="1"/>
  <c r="G12" i="1"/>
  <c r="G22" i="1"/>
  <c r="G11" i="1"/>
  <c r="G25" i="1"/>
  <c r="G29" i="1"/>
  <c r="G10" i="1"/>
  <c r="G31" i="1" a="1"/>
  <c r="G26" i="1" a="1"/>
  <c r="P6" i="1" a="1"/>
  <c r="P15" i="1" l="1"/>
  <c r="P6" i="1"/>
  <c r="P8" i="1"/>
  <c r="P9" i="1"/>
  <c r="P10" i="1"/>
  <c r="P14" i="1"/>
  <c r="P7" i="1"/>
  <c r="P11" i="1"/>
  <c r="P12" i="1"/>
  <c r="P13" i="1"/>
  <c r="P19" i="1"/>
  <c r="P25" i="1"/>
  <c r="P16" i="1"/>
  <c r="P17" i="1"/>
  <c r="P18" i="1"/>
  <c r="P26" i="1"/>
  <c r="P20" i="1"/>
  <c r="P22" i="1"/>
  <c r="P21" i="1"/>
  <c r="P23" i="1"/>
  <c r="P24" i="1"/>
  <c r="G26" i="1"/>
  <c r="G31" i="1"/>
  <c r="G32" i="1" a="1"/>
  <c r="B41" i="1" a="1"/>
  <c r="B72" i="1" l="1"/>
  <c r="B104" i="1"/>
  <c r="B80" i="1"/>
  <c r="B81" i="1"/>
  <c r="B82" i="1"/>
  <c r="B41" i="1"/>
  <c r="B73" i="1"/>
  <c r="B105" i="1"/>
  <c r="B43" i="1"/>
  <c r="B75" i="1"/>
  <c r="B107" i="1"/>
  <c r="B44" i="1"/>
  <c r="B76" i="1"/>
  <c r="B108" i="1"/>
  <c r="B45" i="1"/>
  <c r="B109" i="1"/>
  <c r="B46" i="1"/>
  <c r="B49" i="1"/>
  <c r="B84" i="1"/>
  <c r="B42" i="1"/>
  <c r="B74" i="1"/>
  <c r="B106" i="1"/>
  <c r="B77" i="1"/>
  <c r="B78" i="1"/>
  <c r="B48" i="1"/>
  <c r="B52" i="1"/>
  <c r="B85" i="1"/>
  <c r="B94" i="1"/>
  <c r="B96" i="1"/>
  <c r="B66" i="1"/>
  <c r="B100" i="1"/>
  <c r="B99" i="1"/>
  <c r="B102" i="1"/>
  <c r="B50" i="1"/>
  <c r="B51" i="1"/>
  <c r="B97" i="1"/>
  <c r="B67" i="1"/>
  <c r="B62" i="1"/>
  <c r="B86" i="1"/>
  <c r="B47" i="1"/>
  <c r="B79" i="1"/>
  <c r="B83" i="1"/>
  <c r="B53" i="1"/>
  <c r="B54" i="1"/>
  <c r="B91" i="1"/>
  <c r="B93" i="1"/>
  <c r="B63" i="1"/>
  <c r="B65" i="1"/>
  <c r="B69" i="1"/>
  <c r="B92" i="1"/>
  <c r="B95" i="1"/>
  <c r="B60" i="1"/>
  <c r="B70" i="1"/>
  <c r="B55" i="1"/>
  <c r="B87" i="1"/>
  <c r="B57" i="1"/>
  <c r="B89" i="1"/>
  <c r="B58" i="1"/>
  <c r="B59" i="1"/>
  <c r="B56" i="1"/>
  <c r="B88" i="1"/>
  <c r="B90" i="1"/>
  <c r="B61" i="1"/>
  <c r="B98" i="1"/>
  <c r="B68" i="1"/>
  <c r="B71" i="1"/>
  <c r="B64" i="1"/>
  <c r="B101" i="1"/>
  <c r="B103" i="1"/>
  <c r="G32" i="1"/>
  <c r="G34" i="1" a="1"/>
  <c r="G37" i="1" a="1"/>
  <c r="C41" i="1" a="1"/>
  <c r="C54" i="1" l="1"/>
  <c r="C86" i="1"/>
  <c r="C94" i="1"/>
  <c r="C63" i="1"/>
  <c r="C66" i="1"/>
  <c r="C79" i="1"/>
  <c r="C49" i="1"/>
  <c r="C52" i="1"/>
  <c r="C55" i="1"/>
  <c r="C87" i="1"/>
  <c r="C57" i="1"/>
  <c r="C89" i="1"/>
  <c r="C58" i="1"/>
  <c r="C90" i="1"/>
  <c r="C59" i="1"/>
  <c r="C91" i="1"/>
  <c r="C105" i="1"/>
  <c r="C76" i="1"/>
  <c r="C48" i="1"/>
  <c r="C56" i="1"/>
  <c r="C88" i="1"/>
  <c r="C60" i="1"/>
  <c r="C92" i="1"/>
  <c r="C61" i="1"/>
  <c r="C62" i="1"/>
  <c r="C97" i="1"/>
  <c r="C73" i="1"/>
  <c r="C74" i="1"/>
  <c r="C75" i="1"/>
  <c r="C85" i="1"/>
  <c r="C98" i="1"/>
  <c r="C68" i="1"/>
  <c r="C41" i="1"/>
  <c r="C95" i="1"/>
  <c r="C96" i="1"/>
  <c r="C65" i="1"/>
  <c r="C100" i="1"/>
  <c r="C43" i="1"/>
  <c r="C45" i="1"/>
  <c r="C64" i="1"/>
  <c r="C42" i="1"/>
  <c r="C44" i="1"/>
  <c r="C81" i="1"/>
  <c r="C51" i="1"/>
  <c r="C93" i="1"/>
  <c r="C67" i="1"/>
  <c r="C99" i="1"/>
  <c r="C80" i="1"/>
  <c r="C82" i="1"/>
  <c r="C106" i="1"/>
  <c r="C46" i="1"/>
  <c r="C50" i="1"/>
  <c r="C69" i="1"/>
  <c r="C101" i="1"/>
  <c r="C71" i="1"/>
  <c r="C103" i="1"/>
  <c r="C72" i="1"/>
  <c r="C47" i="1"/>
  <c r="C70" i="1"/>
  <c r="C102" i="1"/>
  <c r="C104" i="1"/>
  <c r="C109" i="1"/>
  <c r="C78" i="1"/>
  <c r="C107" i="1"/>
  <c r="C77" i="1"/>
  <c r="C84" i="1"/>
  <c r="C108" i="1"/>
  <c r="C53" i="1"/>
  <c r="C83" i="1"/>
  <c r="G37" i="1"/>
  <c r="G34" i="1"/>
  <c r="G41" i="1" a="1"/>
  <c r="G38" i="1" a="1"/>
  <c r="D41" i="1" a="1"/>
  <c r="G35" i="1" a="1"/>
  <c r="G35" i="1" l="1"/>
  <c r="D44" i="1"/>
  <c r="D76" i="1"/>
  <c r="D108" i="1"/>
  <c r="D84" i="1"/>
  <c r="D87" i="1"/>
  <c r="D105" i="1"/>
  <c r="D45" i="1"/>
  <c r="D77" i="1"/>
  <c r="D109" i="1"/>
  <c r="D47" i="1"/>
  <c r="D79" i="1"/>
  <c r="D48" i="1"/>
  <c r="D80" i="1"/>
  <c r="D49" i="1"/>
  <c r="D81" i="1"/>
  <c r="D85" i="1"/>
  <c r="D46" i="1"/>
  <c r="D78" i="1"/>
  <c r="D50" i="1"/>
  <c r="D82" i="1"/>
  <c r="D51" i="1"/>
  <c r="D83" i="1"/>
  <c r="D52" i="1"/>
  <c r="D55" i="1"/>
  <c r="D57" i="1"/>
  <c r="D89" i="1"/>
  <c r="D90" i="1"/>
  <c r="D100" i="1"/>
  <c r="D53" i="1"/>
  <c r="D54" i="1"/>
  <c r="D58" i="1"/>
  <c r="D86" i="1"/>
  <c r="D70" i="1"/>
  <c r="D74" i="1"/>
  <c r="D75" i="1"/>
  <c r="D63" i="1"/>
  <c r="D56" i="1"/>
  <c r="D88" i="1"/>
  <c r="D42" i="1"/>
  <c r="D96" i="1"/>
  <c r="D99" i="1"/>
  <c r="D72" i="1"/>
  <c r="D106" i="1"/>
  <c r="D97" i="1"/>
  <c r="D65" i="1"/>
  <c r="D101" i="1"/>
  <c r="D102" i="1"/>
  <c r="D59" i="1"/>
  <c r="D91" i="1"/>
  <c r="D61" i="1"/>
  <c r="D93" i="1"/>
  <c r="D60" i="1"/>
  <c r="D92" i="1"/>
  <c r="D94" i="1"/>
  <c r="D95" i="1"/>
  <c r="D64" i="1"/>
  <c r="D73" i="1"/>
  <c r="D43" i="1"/>
  <c r="D68" i="1"/>
  <c r="D69" i="1"/>
  <c r="D62" i="1"/>
  <c r="D71" i="1"/>
  <c r="D66" i="1"/>
  <c r="D103" i="1"/>
  <c r="D98" i="1"/>
  <c r="D67" i="1"/>
  <c r="D104" i="1"/>
  <c r="D41" i="1"/>
  <c r="D107" i="1"/>
  <c r="G38" i="1"/>
  <c r="G50" i="1"/>
  <c r="G82" i="1"/>
  <c r="G57" i="1"/>
  <c r="G59" i="1"/>
  <c r="G51" i="1"/>
  <c r="G83" i="1"/>
  <c r="G53" i="1"/>
  <c r="G85" i="1"/>
  <c r="G54" i="1"/>
  <c r="G86" i="1"/>
  <c r="G55" i="1"/>
  <c r="G87" i="1"/>
  <c r="G62" i="1"/>
  <c r="G63" i="1"/>
  <c r="G78" i="1"/>
  <c r="G52" i="1"/>
  <c r="G84" i="1"/>
  <c r="G56" i="1"/>
  <c r="G88" i="1"/>
  <c r="G90" i="1"/>
  <c r="G91" i="1"/>
  <c r="G94" i="1"/>
  <c r="G96" i="1"/>
  <c r="G89" i="1"/>
  <c r="G103" i="1"/>
  <c r="G104" i="1"/>
  <c r="G105" i="1"/>
  <c r="G107" i="1"/>
  <c r="G58" i="1"/>
  <c r="G60" i="1"/>
  <c r="G61" i="1"/>
  <c r="G70" i="1"/>
  <c r="G42" i="1"/>
  <c r="G92" i="1"/>
  <c r="G93" i="1"/>
  <c r="G95" i="1"/>
  <c r="G64" i="1"/>
  <c r="G47" i="1"/>
  <c r="G69" i="1"/>
  <c r="G45" i="1"/>
  <c r="G79" i="1"/>
  <c r="G80" i="1"/>
  <c r="G81" i="1"/>
  <c r="G101" i="1"/>
  <c r="G71" i="1"/>
  <c r="G48" i="1"/>
  <c r="G72" i="1"/>
  <c r="G41" i="1"/>
  <c r="G74" i="1"/>
  <c r="G43" i="1"/>
  <c r="G44" i="1"/>
  <c r="G65" i="1"/>
  <c r="G97" i="1"/>
  <c r="G99" i="1"/>
  <c r="G68" i="1"/>
  <c r="G66" i="1"/>
  <c r="G98" i="1"/>
  <c r="G100" i="1"/>
  <c r="G109" i="1"/>
  <c r="G67" i="1"/>
  <c r="G102" i="1"/>
  <c r="G108" i="1"/>
  <c r="G46" i="1"/>
  <c r="G76" i="1"/>
  <c r="G73" i="1"/>
  <c r="G106" i="1"/>
  <c r="G75" i="1"/>
  <c r="G77" i="1"/>
  <c r="G49" i="1"/>
  <c r="E41" i="1" a="1"/>
  <c r="H41" i="1" a="1"/>
  <c r="H70" i="1" l="1"/>
  <c r="H102" i="1"/>
  <c r="H45" i="1"/>
  <c r="H47" i="1"/>
  <c r="H48" i="1"/>
  <c r="H50" i="1"/>
  <c r="H51" i="1"/>
  <c r="H71" i="1"/>
  <c r="H103" i="1"/>
  <c r="H72" i="1"/>
  <c r="H104" i="1"/>
  <c r="H41" i="1"/>
  <c r="H73" i="1"/>
  <c r="H105" i="1"/>
  <c r="H42" i="1"/>
  <c r="H74" i="1"/>
  <c r="H106" i="1"/>
  <c r="H75" i="1"/>
  <c r="H107" i="1"/>
  <c r="H84" i="1"/>
  <c r="H43" i="1"/>
  <c r="H44" i="1"/>
  <c r="H76" i="1"/>
  <c r="H108" i="1"/>
  <c r="H77" i="1"/>
  <c r="H109" i="1"/>
  <c r="H46" i="1"/>
  <c r="H78" i="1"/>
  <c r="H80" i="1"/>
  <c r="H82" i="1"/>
  <c r="H89" i="1"/>
  <c r="H79" i="1"/>
  <c r="H49" i="1"/>
  <c r="H60" i="1"/>
  <c r="H97" i="1"/>
  <c r="H81" i="1"/>
  <c r="H69" i="1"/>
  <c r="H83" i="1"/>
  <c r="H93" i="1"/>
  <c r="H63" i="1"/>
  <c r="H96" i="1"/>
  <c r="H64" i="1"/>
  <c r="H52" i="1"/>
  <c r="H58" i="1"/>
  <c r="H59" i="1"/>
  <c r="H95" i="1"/>
  <c r="H61" i="1"/>
  <c r="H94" i="1"/>
  <c r="H101" i="1"/>
  <c r="H62" i="1"/>
  <c r="H100" i="1"/>
  <c r="H53" i="1"/>
  <c r="H85" i="1"/>
  <c r="H55" i="1"/>
  <c r="H87" i="1"/>
  <c r="H56" i="1"/>
  <c r="H57" i="1"/>
  <c r="H90" i="1"/>
  <c r="H67" i="1"/>
  <c r="H54" i="1"/>
  <c r="H86" i="1"/>
  <c r="H88" i="1"/>
  <c r="H91" i="1"/>
  <c r="H92" i="1"/>
  <c r="H66" i="1"/>
  <c r="H65" i="1"/>
  <c r="H98" i="1"/>
  <c r="H99" i="1"/>
  <c r="H68" i="1"/>
  <c r="E60" i="1"/>
  <c r="E92" i="1"/>
  <c r="E99" i="1"/>
  <c r="E71" i="1"/>
  <c r="E41" i="1"/>
  <c r="E106" i="1"/>
  <c r="E49" i="1"/>
  <c r="E51" i="1"/>
  <c r="E61" i="1"/>
  <c r="E93" i="1"/>
  <c r="E63" i="1"/>
  <c r="E95" i="1"/>
  <c r="E64" i="1"/>
  <c r="E96" i="1"/>
  <c r="E65" i="1"/>
  <c r="E97" i="1"/>
  <c r="E101" i="1"/>
  <c r="E42" i="1"/>
  <c r="E52" i="1"/>
  <c r="E62" i="1"/>
  <c r="E94" i="1"/>
  <c r="E66" i="1"/>
  <c r="E98" i="1"/>
  <c r="E68" i="1"/>
  <c r="E100" i="1"/>
  <c r="E102" i="1"/>
  <c r="E103" i="1"/>
  <c r="E73" i="1"/>
  <c r="E104" i="1"/>
  <c r="E105" i="1"/>
  <c r="E79" i="1"/>
  <c r="E89" i="1"/>
  <c r="E59" i="1"/>
  <c r="E69" i="1"/>
  <c r="E56" i="1"/>
  <c r="E70" i="1"/>
  <c r="E48" i="1"/>
  <c r="E67" i="1"/>
  <c r="E72" i="1"/>
  <c r="E55" i="1"/>
  <c r="E74" i="1"/>
  <c r="E53" i="1"/>
  <c r="E50" i="1"/>
  <c r="E84" i="1"/>
  <c r="E82" i="1"/>
  <c r="E86" i="1"/>
  <c r="E88" i="1"/>
  <c r="E90" i="1"/>
  <c r="E43" i="1"/>
  <c r="E75" i="1"/>
  <c r="E107" i="1"/>
  <c r="E45" i="1"/>
  <c r="E77" i="1"/>
  <c r="E109" i="1"/>
  <c r="E46" i="1"/>
  <c r="E81" i="1"/>
  <c r="E83" i="1"/>
  <c r="E87" i="1"/>
  <c r="E58" i="1"/>
  <c r="E44" i="1"/>
  <c r="E76" i="1"/>
  <c r="E108" i="1"/>
  <c r="E47" i="1"/>
  <c r="E57" i="1"/>
  <c r="E78" i="1"/>
  <c r="E80" i="1"/>
  <c r="E85" i="1"/>
  <c r="E91" i="1"/>
  <c r="E54" i="1"/>
</calcChain>
</file>

<file path=xl/sharedStrings.xml><?xml version="1.0" encoding="utf-8"?>
<sst xmlns="http://schemas.openxmlformats.org/spreadsheetml/2006/main" count="37" uniqueCount="33">
  <si>
    <t>t</t>
  </si>
  <si>
    <t>td</t>
  </si>
  <si>
    <t>Пример расчета суперпозиции - давления для переменного дебита</t>
  </si>
  <si>
    <t>q step</t>
  </si>
  <si>
    <t>q line</t>
  </si>
  <si>
    <t>Данные для проведения расчета</t>
  </si>
  <si>
    <t>t, час</t>
  </si>
  <si>
    <t>Векторные параметры для расчета</t>
  </si>
  <si>
    <t>t_0</t>
  </si>
  <si>
    <t>dt_calc</t>
  </si>
  <si>
    <t>points_per_cycle</t>
  </si>
  <si>
    <t>время, час</t>
  </si>
  <si>
    <t>время безразмерное</t>
  </si>
  <si>
    <t>k</t>
  </si>
  <si>
    <t>phi</t>
  </si>
  <si>
    <t>mu</t>
  </si>
  <si>
    <t>ct</t>
  </si>
  <si>
    <t>rw</t>
  </si>
  <si>
    <t>h</t>
  </si>
  <si>
    <t>q ref</t>
  </si>
  <si>
    <t>time points 1</t>
  </si>
  <si>
    <t>time points 2</t>
  </si>
  <si>
    <t>time points 3</t>
  </si>
  <si>
    <t>time points 4</t>
  </si>
  <si>
    <t>time points</t>
  </si>
  <si>
    <t>td points</t>
  </si>
  <si>
    <t>pd points</t>
  </si>
  <si>
    <t>pwf</t>
  </si>
  <si>
    <t>pd</t>
  </si>
  <si>
    <t>p</t>
  </si>
  <si>
    <t>P_i</t>
  </si>
  <si>
    <t>pd line</t>
  </si>
  <si>
    <t>pwf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</si>
</sst>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Лист1!$D$40</c:f>
              <c:strCache>
                <c:ptCount val="1"/>
                <c:pt idx="0">
                  <c:v>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Лист1!$C$41:$C$120</c:f>
              <c:numCache>
                <c:formatCode>General</c:formatCode>
                <c:ptCount val="80"/>
                <c:pt idx="0">
                  <c:v>39.6</c:v>
                </c:pt>
                <c:pt idx="1">
                  <c:v>93.056040815833796</c:v>
                </c:pt>
                <c:pt idx="2">
                  <c:v>149.84171116000499</c:v>
                </c:pt>
                <c:pt idx="3">
                  <c:v>263.14396257655301</c:v>
                </c:pt>
                <c:pt idx="4">
                  <c:v>489.21156199472802</c:v>
                </c:pt>
                <c:pt idx="5">
                  <c:v>940.27549821613502</c:v>
                </c:pt>
                <c:pt idx="6">
                  <c:v>1840.2659218026699</c:v>
                </c:pt>
                <c:pt idx="7">
                  <c:v>3635.981999955</c:v>
                </c:pt>
                <c:pt idx="8">
                  <c:v>7218.9048276052199</c:v>
                </c:pt>
                <c:pt idx="9">
                  <c:v>14367.7721486051</c:v>
                </c:pt>
                <c:pt idx="10">
                  <c:v>28631.630576941901</c:v>
                </c:pt>
                <c:pt idx="11">
                  <c:v>57091.755534916301</c:v>
                </c:pt>
                <c:pt idx="12">
                  <c:v>113877.14195002599</c:v>
                </c:pt>
                <c:pt idx="13">
                  <c:v>227178.82685390001</c:v>
                </c:pt>
                <c:pt idx="14">
                  <c:v>453245.29593124997</c:v>
                </c:pt>
                <c:pt idx="15">
                  <c:v>904306.97682733997</c:v>
                </c:pt>
                <c:pt idx="16">
                  <c:v>1804292.9004505</c:v>
                </c:pt>
                <c:pt idx="17">
                  <c:v>3600000</c:v>
                </c:pt>
                <c:pt idx="18">
                  <c:v>3600073.3020481798</c:v>
                </c:pt>
                <c:pt idx="19">
                  <c:v>3600155.7110781702</c:v>
                </c:pt>
                <c:pt idx="20">
                  <c:v>3600330.7675634301</c:v>
                </c:pt>
                <c:pt idx="21">
                  <c:v>3600702.6293973201</c:v>
                </c:pt>
                <c:pt idx="22">
                  <c:v>3601492.55285152</c:v>
                </c:pt>
                <c:pt idx="23">
                  <c:v>3603170.53915348</c:v>
                </c:pt>
                <c:pt idx="24">
                  <c:v>3606734.9832962002</c:v>
                </c:pt>
                <c:pt idx="25">
                  <c:v>3614306.71497948</c:v>
                </c:pt>
                <c:pt idx="26">
                  <c:v>3630390.8836150798</c:v>
                </c:pt>
                <c:pt idx="27">
                  <c:v>3664557.50381759</c:v>
                </c:pt>
                <c:pt idx="28">
                  <c:v>3737135.5749949701</c:v>
                </c:pt>
                <c:pt idx="29">
                  <c:v>3891308.75292726</c:v>
                </c:pt>
                <c:pt idx="30">
                  <c:v>4218809.4484976102</c:v>
                </c:pt>
                <c:pt idx="31">
                  <c:v>4914499.2373282304</c:v>
                </c:pt>
                <c:pt idx="32">
                  <c:v>6392310.7010270003</c:v>
                </c:pt>
                <c:pt idx="33">
                  <c:v>9531535.6218217295</c:v>
                </c:pt>
                <c:pt idx="34">
                  <c:v>16200000</c:v>
                </c:pt>
                <c:pt idx="35">
                  <c:v>16200057.056154899</c:v>
                </c:pt>
                <c:pt idx="36">
                  <c:v>16200113.8419958</c:v>
                </c:pt>
                <c:pt idx="37">
                  <c:v>16200227.144644</c:v>
                </c:pt>
                <c:pt idx="38">
                  <c:v>16200453.213148201</c:v>
                </c:pt>
                <c:pt idx="39">
                  <c:v>16200904.279115301</c:v>
                </c:pt>
                <c:pt idx="40">
                  <c:v>16201804.274041099</c:v>
                </c:pt>
                <c:pt idx="41">
                  <c:v>16203600</c:v>
                </c:pt>
                <c:pt idx="42">
                  <c:v>16207182.9443339</c:v>
                </c:pt>
                <c:pt idx="43">
                  <c:v>16214331.8581399</c:v>
                </c:pt>
                <c:pt idx="44">
                  <c:v>16228595.8164501</c:v>
                </c:pt>
                <c:pt idx="45">
                  <c:v>16257056.1549286</c:v>
                </c:pt>
                <c:pt idx="46">
                  <c:v>16313841.995766001</c:v>
                </c:pt>
                <c:pt idx="47">
                  <c:v>16427144.6440129</c:v>
                </c:pt>
                <c:pt idx="48">
                  <c:v>16653213.148245901</c:v>
                </c:pt>
                <c:pt idx="49">
                  <c:v>17104279.1153435</c:v>
                </c:pt>
                <c:pt idx="50">
                  <c:v>18004274.041058201</c:v>
                </c:pt>
                <c:pt idx="51">
                  <c:v>19800000</c:v>
                </c:pt>
                <c:pt idx="52">
                  <c:v>19800077.0805852</c:v>
                </c:pt>
                <c:pt idx="53">
                  <c:v>19800165.808056701</c:v>
                </c:pt>
                <c:pt idx="54">
                  <c:v>19800356.669731501</c:v>
                </c:pt>
                <c:pt idx="55">
                  <c:v>19800767.232304499</c:v>
                </c:pt>
                <c:pt idx="56">
                  <c:v>19801650.393506698</c:v>
                </c:pt>
                <c:pt idx="57">
                  <c:v>19803550.161680002</c:v>
                </c:pt>
                <c:pt idx="58">
                  <c:v>19807636.7532368</c:v>
                </c:pt>
                <c:pt idx="59">
                  <c:v>19816427.4208492</c:v>
                </c:pt>
                <c:pt idx="60">
                  <c:v>19835337.027056798</c:v>
                </c:pt>
                <c:pt idx="61">
                  <c:v>19876013.483350798</c:v>
                </c:pt>
                <c:pt idx="62">
                  <c:v>19963512.613605902</c:v>
                </c:pt>
                <c:pt idx="63">
                  <c:v>20151732.0037136</c:v>
                </c:pt>
                <c:pt idx="64">
                  <c:v>20556610.757470801</c:v>
                </c:pt>
                <c:pt idx="65">
                  <c:v>21427545.495651599</c:v>
                </c:pt>
                <c:pt idx="66">
                  <c:v>23301013.320601299</c:v>
                </c:pt>
                <c:pt idx="67">
                  <c:v>27331030.194717102</c:v>
                </c:pt>
                <c:pt idx="68">
                  <c:v>36000000</c:v>
                </c:pt>
              </c:numCache>
            </c:numRef>
          </c:xVal>
          <c:yVal>
            <c:numRef>
              <c:f>Лист1!$D$41:$D$120</c:f>
              <c:numCache>
                <c:formatCode>General</c:formatCode>
                <c:ptCount val="80"/>
                <c:pt idx="0">
                  <c:v>2.2471054979236</c:v>
                </c:pt>
                <c:pt idx="1">
                  <c:v>2.6724826735721599</c:v>
                </c:pt>
                <c:pt idx="2">
                  <c:v>2.9101629529193001</c:v>
                </c:pt>
                <c:pt idx="3">
                  <c:v>3.1913648947770299</c:v>
                </c:pt>
                <c:pt idx="4">
                  <c:v>3.50119234765965</c:v>
                </c:pt>
                <c:pt idx="5">
                  <c:v>3.8277587368003099</c:v>
                </c:pt>
                <c:pt idx="6">
                  <c:v>4.1634399522079901</c:v>
                </c:pt>
                <c:pt idx="7">
                  <c:v>4.5038909785151198</c:v>
                </c:pt>
                <c:pt idx="8">
                  <c:v>4.8467859308322696</c:v>
                </c:pt>
                <c:pt idx="9">
                  <c:v>5.1909195141790097</c:v>
                </c:pt>
                <c:pt idx="10">
                  <c:v>5.5356773888550004</c:v>
                </c:pt>
                <c:pt idx="11">
                  <c:v>5.8807490369600597</c:v>
                </c:pt>
                <c:pt idx="12">
                  <c:v>6.2259781678054198</c:v>
                </c:pt>
                <c:pt idx="13">
                  <c:v>6.5712862832475301</c:v>
                </c:pt>
                <c:pt idx="14">
                  <c:v>6.9166339989145804</c:v>
                </c:pt>
                <c:pt idx="15">
                  <c:v>7.2620015652704799</c:v>
                </c:pt>
                <c:pt idx="16">
                  <c:v>7.6073790814355302</c:v>
                </c:pt>
                <c:pt idx="17">
                  <c:v>7.9527615845445698</c:v>
                </c:pt>
                <c:pt idx="18">
                  <c:v>15.6133840962218</c:v>
                </c:pt>
                <c:pt idx="19">
                  <c:v>16.7408119356922</c:v>
                </c:pt>
                <c:pt idx="20">
                  <c:v>17.869682934278501</c:v>
                </c:pt>
                <c:pt idx="21">
                  <c:v>18.9992552383905</c:v>
                </c:pt>
                <c:pt idx="22">
                  <c:v>20.129203005832998</c:v>
                </c:pt>
                <c:pt idx="23">
                  <c:v>21.259423460344301</c:v>
                </c:pt>
                <c:pt idx="24">
                  <c:v>22.389975761191899</c:v>
                </c:pt>
                <c:pt idx="25">
                  <c:v>23.521115373444299</c:v>
                </c:pt>
                <c:pt idx="26">
                  <c:v>24.6534421490169</c:v>
                </c:pt>
                <c:pt idx="27">
                  <c:v>25.788239766986099</c:v>
                </c:pt>
                <c:pt idx="28">
                  <c:v>26.9281631248341</c:v>
                </c:pt>
                <c:pt idx="29">
                  <c:v>28.0784952469897</c:v>
                </c:pt>
                <c:pt idx="30">
                  <c:v>29.249018790512601</c:v>
                </c:pt>
                <c:pt idx="31">
                  <c:v>30.455457428480901</c:v>
                </c:pt>
                <c:pt idx="32">
                  <c:v>31.7170307617235</c:v>
                </c:pt>
                <c:pt idx="33">
                  <c:v>33.046906211271903</c:v>
                </c:pt>
                <c:pt idx="34">
                  <c:v>34.4422293878985</c:v>
                </c:pt>
                <c:pt idx="35">
                  <c:v>32.013492188298301</c:v>
                </c:pt>
                <c:pt idx="36">
                  <c:v>31.669203952796799</c:v>
                </c:pt>
                <c:pt idx="37">
                  <c:v>31.324380426012802</c:v>
                </c:pt>
                <c:pt idx="38">
                  <c:v>30.9793009399189</c:v>
                </c:pt>
                <c:pt idx="39">
                  <c:v>30.634118340866699</c:v>
                </c:pt>
                <c:pt idx="40">
                  <c:v>30.2889344274789</c:v>
                </c:pt>
                <c:pt idx="41">
                  <c:v>29.9438503649206</c:v>
                </c:pt>
                <c:pt idx="42">
                  <c:v>29.5990168268664</c:v>
                </c:pt>
                <c:pt idx="43">
                  <c:v>29.254708577570099</c:v>
                </c:pt>
                <c:pt idx="44">
                  <c:v>28.911460029956299</c:v>
                </c:pt>
                <c:pt idx="45">
                  <c:v>28.5703271961609</c:v>
                </c:pt>
                <c:pt idx="46">
                  <c:v>28.233398673540901</c:v>
                </c:pt>
                <c:pt idx="47">
                  <c:v>27.904780465935701</c:v>
                </c:pt>
                <c:pt idx="48">
                  <c:v>27.592433083236202</c:v>
                </c:pt>
                <c:pt idx="49">
                  <c:v>27.311366629809701</c:v>
                </c:pt>
                <c:pt idx="50">
                  <c:v>27.088396730831398</c:v>
                </c:pt>
                <c:pt idx="51">
                  <c:v>26.966774785489701</c:v>
                </c:pt>
                <c:pt idx="52">
                  <c:v>19.231016869354001</c:v>
                </c:pt>
                <c:pt idx="53">
                  <c:v>18.0846462017244</c:v>
                </c:pt>
                <c:pt idx="54">
                  <c:v>16.936882681253898</c:v>
                </c:pt>
                <c:pt idx="55">
                  <c:v>15.788467430450201</c:v>
                </c:pt>
                <c:pt idx="56">
                  <c:v>14.6397413026913</c:v>
                </c:pt>
                <c:pt idx="57">
                  <c:v>13.490853966542399</c:v>
                </c:pt>
                <c:pt idx="58">
                  <c:v>12.341856116271</c:v>
                </c:pt>
                <c:pt idx="59">
                  <c:v>11.1927316351293</c:v>
                </c:pt>
                <c:pt idx="60">
                  <c:v>10.043392150095</c:v>
                </c:pt>
                <c:pt idx="61">
                  <c:v>8.8936429525553997</c:v>
                </c:pt>
                <c:pt idx="62">
                  <c:v>7.7431531976804298</c:v>
                </c:pt>
                <c:pt idx="63">
                  <c:v>6.5916318121835404</c:v>
                </c:pt>
                <c:pt idx="64">
                  <c:v>5.4400897737616098</c:v>
                </c:pt>
                <c:pt idx="65">
                  <c:v>4.2958750461746797</c:v>
                </c:pt>
                <c:pt idx="66">
                  <c:v>3.1855560149130802</c:v>
                </c:pt>
                <c:pt idx="67">
                  <c:v>2.1707704029754602</c:v>
                </c:pt>
                <c:pt idx="68">
                  <c:v>1.3386392568027401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8-4C2B-A8F4-E9FA52DECB1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Лист1!$C$41:$C$109</c:f>
              <c:numCache>
                <c:formatCode>General</c:formatCode>
                <c:ptCount val="69"/>
                <c:pt idx="0">
                  <c:v>39.6</c:v>
                </c:pt>
                <c:pt idx="1">
                  <c:v>93.056040815833796</c:v>
                </c:pt>
                <c:pt idx="2">
                  <c:v>149.84171116000499</c:v>
                </c:pt>
                <c:pt idx="3">
                  <c:v>263.14396257655301</c:v>
                </c:pt>
                <c:pt idx="4">
                  <c:v>489.21156199472802</c:v>
                </c:pt>
                <c:pt idx="5">
                  <c:v>940.27549821613502</c:v>
                </c:pt>
                <c:pt idx="6">
                  <c:v>1840.2659218026699</c:v>
                </c:pt>
                <c:pt idx="7">
                  <c:v>3635.981999955</c:v>
                </c:pt>
                <c:pt idx="8">
                  <c:v>7218.9048276052199</c:v>
                </c:pt>
                <c:pt idx="9">
                  <c:v>14367.7721486051</c:v>
                </c:pt>
                <c:pt idx="10">
                  <c:v>28631.630576941901</c:v>
                </c:pt>
                <c:pt idx="11">
                  <c:v>57091.755534916301</c:v>
                </c:pt>
                <c:pt idx="12">
                  <c:v>113877.14195002599</c:v>
                </c:pt>
                <c:pt idx="13">
                  <c:v>227178.82685390001</c:v>
                </c:pt>
                <c:pt idx="14">
                  <c:v>453245.29593124997</c:v>
                </c:pt>
                <c:pt idx="15">
                  <c:v>904306.97682733997</c:v>
                </c:pt>
                <c:pt idx="16">
                  <c:v>1804292.9004505</c:v>
                </c:pt>
                <c:pt idx="17">
                  <c:v>3600000</c:v>
                </c:pt>
                <c:pt idx="18">
                  <c:v>3600073.3020481798</c:v>
                </c:pt>
                <c:pt idx="19">
                  <c:v>3600155.7110781702</c:v>
                </c:pt>
                <c:pt idx="20">
                  <c:v>3600330.7675634301</c:v>
                </c:pt>
                <c:pt idx="21">
                  <c:v>3600702.6293973201</c:v>
                </c:pt>
                <c:pt idx="22">
                  <c:v>3601492.55285152</c:v>
                </c:pt>
                <c:pt idx="23">
                  <c:v>3603170.53915348</c:v>
                </c:pt>
                <c:pt idx="24">
                  <c:v>3606734.9832962002</c:v>
                </c:pt>
                <c:pt idx="25">
                  <c:v>3614306.71497948</c:v>
                </c:pt>
                <c:pt idx="26">
                  <c:v>3630390.8836150798</c:v>
                </c:pt>
                <c:pt idx="27">
                  <c:v>3664557.50381759</c:v>
                </c:pt>
                <c:pt idx="28">
                  <c:v>3737135.5749949701</c:v>
                </c:pt>
                <c:pt idx="29">
                  <c:v>3891308.75292726</c:v>
                </c:pt>
                <c:pt idx="30">
                  <c:v>4218809.4484976102</c:v>
                </c:pt>
                <c:pt idx="31">
                  <c:v>4914499.2373282304</c:v>
                </c:pt>
                <c:pt idx="32">
                  <c:v>6392310.7010270003</c:v>
                </c:pt>
                <c:pt idx="33">
                  <c:v>9531535.6218217295</c:v>
                </c:pt>
                <c:pt idx="34">
                  <c:v>16200000</c:v>
                </c:pt>
                <c:pt idx="35">
                  <c:v>16200057.056154899</c:v>
                </c:pt>
                <c:pt idx="36">
                  <c:v>16200113.8419958</c:v>
                </c:pt>
                <c:pt idx="37">
                  <c:v>16200227.144644</c:v>
                </c:pt>
                <c:pt idx="38">
                  <c:v>16200453.213148201</c:v>
                </c:pt>
                <c:pt idx="39">
                  <c:v>16200904.279115301</c:v>
                </c:pt>
                <c:pt idx="40">
                  <c:v>16201804.274041099</c:v>
                </c:pt>
                <c:pt idx="41">
                  <c:v>16203600</c:v>
                </c:pt>
                <c:pt idx="42">
                  <c:v>16207182.9443339</c:v>
                </c:pt>
                <c:pt idx="43">
                  <c:v>16214331.8581399</c:v>
                </c:pt>
                <c:pt idx="44">
                  <c:v>16228595.8164501</c:v>
                </c:pt>
                <c:pt idx="45">
                  <c:v>16257056.1549286</c:v>
                </c:pt>
                <c:pt idx="46">
                  <c:v>16313841.995766001</c:v>
                </c:pt>
                <c:pt idx="47">
                  <c:v>16427144.6440129</c:v>
                </c:pt>
                <c:pt idx="48">
                  <c:v>16653213.148245901</c:v>
                </c:pt>
                <c:pt idx="49">
                  <c:v>17104279.1153435</c:v>
                </c:pt>
                <c:pt idx="50">
                  <c:v>18004274.041058201</c:v>
                </c:pt>
                <c:pt idx="51">
                  <c:v>19800000</c:v>
                </c:pt>
                <c:pt idx="52">
                  <c:v>19800077.0805852</c:v>
                </c:pt>
                <c:pt idx="53">
                  <c:v>19800165.808056701</c:v>
                </c:pt>
                <c:pt idx="54">
                  <c:v>19800356.669731501</c:v>
                </c:pt>
                <c:pt idx="55">
                  <c:v>19800767.232304499</c:v>
                </c:pt>
                <c:pt idx="56">
                  <c:v>19801650.393506698</c:v>
                </c:pt>
                <c:pt idx="57">
                  <c:v>19803550.161680002</c:v>
                </c:pt>
                <c:pt idx="58">
                  <c:v>19807636.7532368</c:v>
                </c:pt>
                <c:pt idx="59">
                  <c:v>19816427.4208492</c:v>
                </c:pt>
                <c:pt idx="60">
                  <c:v>19835337.027056798</c:v>
                </c:pt>
                <c:pt idx="61">
                  <c:v>19876013.483350798</c:v>
                </c:pt>
                <c:pt idx="62">
                  <c:v>19963512.613605902</c:v>
                </c:pt>
                <c:pt idx="63">
                  <c:v>20151732.0037136</c:v>
                </c:pt>
                <c:pt idx="64">
                  <c:v>20556610.757470801</c:v>
                </c:pt>
                <c:pt idx="65">
                  <c:v>21427545.495651599</c:v>
                </c:pt>
                <c:pt idx="66">
                  <c:v>23301013.320601299</c:v>
                </c:pt>
                <c:pt idx="67">
                  <c:v>27331030.194717102</c:v>
                </c:pt>
                <c:pt idx="68">
                  <c:v>36000000</c:v>
                </c:pt>
              </c:numCache>
            </c:numRef>
          </c:xVal>
          <c:yVal>
            <c:numRef>
              <c:f>Лист1!$G$41:$G$109</c:f>
              <c:numCache>
                <c:formatCode>General</c:formatCode>
                <c:ptCount val="69"/>
                <c:pt idx="0">
                  <c:v>5.8226466958804199E-5</c:v>
                </c:pt>
                <c:pt idx="1">
                  <c:v>1.69129657710591E-4</c:v>
                </c:pt>
                <c:pt idx="2">
                  <c:v>3.0166281463280898E-4</c:v>
                </c:pt>
                <c:pt idx="3">
                  <c:v>5.9094933751283898E-4</c:v>
                </c:pt>
                <c:pt idx="4">
                  <c:v>1.22434855199867E-3</c:v>
                </c:pt>
                <c:pt idx="5">
                  <c:v>2.6084099393801699E-3</c:v>
                </c:pt>
                <c:pt idx="6">
                  <c:v>5.6190579600971496E-3</c:v>
                </c:pt>
                <c:pt idx="7">
                  <c:v>1.21327720800922E-2</c:v>
                </c:pt>
                <c:pt idx="8">
                  <c:v>2.61503088624748E-2</c:v>
                </c:pt>
                <c:pt idx="9">
                  <c:v>5.6166237896633699E-2</c:v>
                </c:pt>
                <c:pt idx="10">
                  <c:v>0.120150969684298</c:v>
                </c:pt>
                <c:pt idx="11">
                  <c:v>0.25599833649987103</c:v>
                </c:pt>
                <c:pt idx="12">
                  <c:v>0.54338309176027699</c:v>
                </c:pt>
                <c:pt idx="13">
                  <c:v>1.1493912192865401</c:v>
                </c:pt>
                <c:pt idx="14">
                  <c:v>2.4235925248991901</c:v>
                </c:pt>
                <c:pt idx="15">
                  <c:v>5.0957726110765504</c:v>
                </c:pt>
                <c:pt idx="16">
                  <c:v>10.6864963702411</c:v>
                </c:pt>
                <c:pt idx="17">
                  <c:v>22.3582865146257</c:v>
                </c:pt>
                <c:pt idx="18">
                  <c:v>22.3586342260284</c:v>
                </c:pt>
                <c:pt idx="19">
                  <c:v>22.358972426322499</c:v>
                </c:pt>
                <c:pt idx="20">
                  <c:v>22.359630755900099</c:v>
                </c:pt>
                <c:pt idx="21">
                  <c:v>22.3609014602672</c:v>
                </c:pt>
                <c:pt idx="22">
                  <c:v>22.3633292986319</c:v>
                </c:pt>
                <c:pt idx="23">
                  <c:v>22.3679100192108</c:v>
                </c:pt>
                <c:pt idx="24">
                  <c:v>22.3764162156961</c:v>
                </c:pt>
                <c:pt idx="25">
                  <c:v>22.391887065607499</c:v>
                </c:pt>
                <c:pt idx="26">
                  <c:v>22.4192428067599</c:v>
                </c:pt>
                <c:pt idx="27">
                  <c:v>22.465704243986899</c:v>
                </c:pt>
                <c:pt idx="28">
                  <c:v>22.5398846946952</c:v>
                </c:pt>
                <c:pt idx="29">
                  <c:v>22.646389098554799</c:v>
                </c:pt>
                <c:pt idx="30">
                  <c:v>22.7683561573253</c:v>
                </c:pt>
                <c:pt idx="31">
                  <c:v>22.822490760842499</c:v>
                </c:pt>
                <c:pt idx="32">
                  <c:v>22.559668816767399</c:v>
                </c:pt>
                <c:pt idx="33">
                  <c:v>21.365094164365701</c:v>
                </c:pt>
                <c:pt idx="34">
                  <c:v>17.854658295152401</c:v>
                </c:pt>
                <c:pt idx="35">
                  <c:v>17.854541897443902</c:v>
                </c:pt>
                <c:pt idx="36">
                  <c:v>17.854396983272601</c:v>
                </c:pt>
                <c:pt idx="37">
                  <c:v>17.854078400802099</c:v>
                </c:pt>
                <c:pt idx="38">
                  <c:v>17.8533839387398</c:v>
                </c:pt>
                <c:pt idx="39">
                  <c:v>17.851880905205299</c:v>
                </c:pt>
                <c:pt idx="40">
                  <c:v>17.8486476484915</c:v>
                </c:pt>
                <c:pt idx="41">
                  <c:v>17.841728865075599</c:v>
                </c:pt>
                <c:pt idx="42">
                  <c:v>17.826991001364501</c:v>
                </c:pt>
                <c:pt idx="43">
                  <c:v>17.795723101075101</c:v>
                </c:pt>
                <c:pt idx="44">
                  <c:v>17.729619405325099</c:v>
                </c:pt>
                <c:pt idx="45">
                  <c:v>17.590307503709798</c:v>
                </c:pt>
                <c:pt idx="46">
                  <c:v>17.297530896675699</c:v>
                </c:pt>
                <c:pt idx="47">
                  <c:v>16.683759994034599</c:v>
                </c:pt>
                <c:pt idx="48">
                  <c:v>15.399865282076499</c:v>
                </c:pt>
                <c:pt idx="49">
                  <c:v>12.719190845600901</c:v>
                </c:pt>
                <c:pt idx="50">
                  <c:v>7.1305305732683602</c:v>
                </c:pt>
                <c:pt idx="51">
                  <c:v>-4.5080209741996597</c:v>
                </c:pt>
                <c:pt idx="52">
                  <c:v>-4.5083958097872401</c:v>
                </c:pt>
                <c:pt idx="53">
                  <c:v>-4.5087751430751704</c:v>
                </c:pt>
                <c:pt idx="54">
                  <c:v>-4.5095303066646801</c:v>
                </c:pt>
                <c:pt idx="55">
                  <c:v>-4.5110238104118796</c:v>
                </c:pt>
                <c:pt idx="56">
                  <c:v>-4.5139547741818804</c:v>
                </c:pt>
                <c:pt idx="57">
                  <c:v>-4.5196536316857099</c:v>
                </c:pt>
                <c:pt idx="58">
                  <c:v>-4.5306096344030697</c:v>
                </c:pt>
                <c:pt idx="59">
                  <c:v>-4.5513778873283197</c:v>
                </c:pt>
                <c:pt idx="60">
                  <c:v>-4.5900465554959302</c:v>
                </c:pt>
                <c:pt idx="61">
                  <c:v>-4.66037862793796</c:v>
                </c:pt>
                <c:pt idx="62">
                  <c:v>-4.7843562843126302</c:v>
                </c:pt>
                <c:pt idx="63">
                  <c:v>-4.9937312403102299</c:v>
                </c:pt>
                <c:pt idx="64">
                  <c:v>-5.3269788633548796</c:v>
                </c:pt>
                <c:pt idx="65">
                  <c:v>-5.8160826938547698</c:v>
                </c:pt>
                <c:pt idx="66">
                  <c:v>-6.4617456801306297</c:v>
                </c:pt>
                <c:pt idx="67">
                  <c:v>-7.2120916436565299</c:v>
                </c:pt>
                <c:pt idx="68">
                  <c:v>-7.9737243948794996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98-4C2B-A8F4-E9FA52DEC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023"/>
        <c:axId val="2163855"/>
      </c:scatterChart>
      <c:valAx>
        <c:axId val="216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63855"/>
        <c:crosses val="autoZero"/>
        <c:crossBetween val="midCat"/>
      </c:valAx>
      <c:valAx>
        <c:axId val="216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6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419878</xdr:colOff>
      <xdr:row>5</xdr:row>
      <xdr:rowOff>97970</xdr:rowOff>
    </xdr:from>
    <xdr:to>
      <xdr:col>21</xdr:col>
      <xdr:colOff>528735</xdr:colOff>
      <xdr:row>24</xdr:row>
      <xdr:rowOff>171061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FB03241-929F-428A-BF9D-7D00BFFDF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encode_json"/>
      <definedName name="encode_logspace"/>
      <definedName name="list_merge"/>
      <definedName name="transient_p_from_pd_atma"/>
      <definedName name="transient_pd_line_sourse"/>
      <definedName name="transient_td_from_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W109"/>
  <sheetViews>
    <sheetView tabSelected="1" zoomScale="70" zoomScaleNormal="70" workbookViewId="0">
      <selection activeCell="S47" sqref="S47"/>
    </sheetView>
  </sheetViews>
  <sheetFormatPr defaultRowHeight="15" x14ac:dyDescent="0.25"/>
  <cols>
    <col min="6" max="6" width="23.140625" customWidth="1"/>
    <col min="23" max="23" width="11.85546875" bestFit="1" customWidth="1"/>
  </cols>
  <sheetData>
    <row r="1" spans="2:23" x14ac:dyDescent="0.25">
      <c r="C1" t="s">
        <v>2</v>
      </c>
      <c r="I1" t="s">
        <v>30</v>
      </c>
      <c r="J1">
        <v>250</v>
      </c>
    </row>
    <row r="2" spans="2:23" x14ac:dyDescent="0.25">
      <c r="F2" s="1"/>
      <c r="I2" t="s">
        <v>13</v>
      </c>
      <c r="J2">
        <v>20</v>
      </c>
    </row>
    <row r="3" spans="2:23" x14ac:dyDescent="0.25">
      <c r="B3" t="s">
        <v>5</v>
      </c>
      <c r="F3" s="1"/>
      <c r="I3" t="s">
        <v>14</v>
      </c>
      <c r="J3">
        <v>0.2</v>
      </c>
    </row>
    <row r="4" spans="2:23" x14ac:dyDescent="0.25">
      <c r="F4" s="1" t="s">
        <v>8</v>
      </c>
      <c r="G4">
        <v>0</v>
      </c>
      <c r="I4" t="s">
        <v>15</v>
      </c>
      <c r="J4">
        <v>1</v>
      </c>
    </row>
    <row r="5" spans="2:23" x14ac:dyDescent="0.25">
      <c r="F5" s="1" t="s">
        <v>9</v>
      </c>
      <c r="G5">
        <v>100</v>
      </c>
      <c r="I5" t="s">
        <v>16</v>
      </c>
      <c r="J5" s="5">
        <v>1.0000000000000001E-5</v>
      </c>
    </row>
    <row r="6" spans="2:23" x14ac:dyDescent="0.25">
      <c r="F6" s="1" t="s">
        <v>10</v>
      </c>
      <c r="G6">
        <v>20</v>
      </c>
      <c r="I6" t="s">
        <v>17</v>
      </c>
      <c r="J6">
        <v>0.1</v>
      </c>
      <c r="P6">
        <f t="array" ref="P6:P26">[1]!decode_json(G10)</f>
        <v>1.1E-4</v>
      </c>
    </row>
    <row r="7" spans="2:23" x14ac:dyDescent="0.25">
      <c r="F7" s="1"/>
      <c r="I7" t="s">
        <v>18</v>
      </c>
      <c r="J7">
        <v>100</v>
      </c>
      <c r="P7">
        <v>1.1995261317333E-4</v>
      </c>
    </row>
    <row r="8" spans="2:23" x14ac:dyDescent="0.25">
      <c r="I8" t="s">
        <v>19</v>
      </c>
      <c r="J8">
        <v>1</v>
      </c>
      <c r="P8">
        <v>1.3981067724445399E-4</v>
      </c>
    </row>
    <row r="9" spans="2:23" x14ac:dyDescent="0.25">
      <c r="B9" s="4" t="s">
        <v>6</v>
      </c>
      <c r="C9" s="4" t="s">
        <v>3</v>
      </c>
      <c r="D9" s="4" t="s">
        <v>4</v>
      </c>
      <c r="F9" s="1"/>
      <c r="P9">
        <v>1.7943270432268699E-4</v>
      </c>
    </row>
    <row r="10" spans="2:23" x14ac:dyDescent="0.25">
      <c r="B10" s="3">
        <v>0</v>
      </c>
      <c r="C10" s="3">
        <v>1</v>
      </c>
      <c r="D10" s="3">
        <v>1</v>
      </c>
      <c r="F10" s="1" t="s">
        <v>20</v>
      </c>
      <c r="G10" t="str">
        <f t="array" ref="G10">[1]!encode_logspace(B10+0.0001,B11,points_per_cycle)</f>
        <v>[0.00011,1.1995261317333E-04,1.39810677244454E-04,1.79432704322687E-04,2.58489002266205E-04,4.16226975444458E-04,7.30955451601535E-04,1.35892100554091E-03,2.61187638393371E-03,5.11184978278519E-03,0.010099949999875,2.00525134100145E-02,3.99104781905696E-02,0.079532307158172,0.158588209819212,0.316325394305628,0.631052296816389,1.25901471092014,2.51196382452039,5.01192472347362,9.99999999999999]</v>
      </c>
      <c r="P10">
        <v>2.58489002266205E-4</v>
      </c>
    </row>
    <row r="11" spans="2:23" x14ac:dyDescent="0.25">
      <c r="B11" s="3">
        <v>10</v>
      </c>
      <c r="C11" s="3">
        <v>4</v>
      </c>
      <c r="D11" s="3">
        <v>4</v>
      </c>
      <c r="F11" s="1" t="s">
        <v>21</v>
      </c>
      <c r="G11" t="str">
        <f t="array" ref="G11">[1]!encode_logspace(B11,B12,points_per_cycle)</f>
        <v>[10.00001,10.0000212423912,10.0000451239183,10.0000958539925,10.0002036168005,10.0004325307727,10.0009187987873,10.0019517483259,10.0041459801431,10.0088070532041,10.0187082869339,10.039740874943,10.084419121153,10.1793263994933,10.3809321527638,10.8091909803535,11.7189151347156,13.6513867703562,17.7564186139639,26.4764878383937,45]</v>
      </c>
      <c r="P11">
        <v>4.1622697544445802E-4</v>
      </c>
    </row>
    <row r="12" spans="2:23" x14ac:dyDescent="0.25">
      <c r="B12" s="3">
        <v>45</v>
      </c>
      <c r="C12" s="3">
        <v>3</v>
      </c>
      <c r="D12" s="3">
        <v>3</v>
      </c>
      <c r="F12" s="1" t="s">
        <v>22</v>
      </c>
      <c r="G12" t="str">
        <f t="array" ref="G12">[1]!encode_logspace(B12,B13,points_per_cycle)</f>
        <v>[45.00001,45.0000199526231,45.0000398107171,45.0000794328235,45.0001584893192,45.000316227766,45.0006309573445,45.0012589254118,45.0025118864315,45.0050118723363,45.01,45.0199526231497,45.0398107170554,45.0794328234724,45.1584893192461,45.3162277660168,45.6309573444802,46.2589254117942,47.5118864315096,50.0118723362727,55]</v>
      </c>
      <c r="N12" s="2"/>
      <c r="O12" s="3"/>
      <c r="P12">
        <v>7.3095545160153496E-4</v>
      </c>
      <c r="S12" s="3"/>
      <c r="W12" s="3"/>
    </row>
    <row r="13" spans="2:23" x14ac:dyDescent="0.25">
      <c r="B13" s="3">
        <v>55</v>
      </c>
      <c r="C13" s="3">
        <v>0</v>
      </c>
      <c r="D13" s="3">
        <v>0</v>
      </c>
      <c r="F13" s="1" t="s">
        <v>23</v>
      </c>
      <c r="N13" s="2"/>
      <c r="O13" s="3"/>
      <c r="P13">
        <v>1.3589210055409101E-3</v>
      </c>
      <c r="S13" s="3"/>
      <c r="W13" s="3"/>
    </row>
    <row r="14" spans="2:23" x14ac:dyDescent="0.25">
      <c r="B14" s="3"/>
      <c r="C14" s="3"/>
      <c r="D14" s="3"/>
      <c r="N14" s="2"/>
      <c r="O14" s="3"/>
      <c r="P14">
        <v>2.6118763839337099E-3</v>
      </c>
      <c r="S14" s="3"/>
      <c r="W14" s="3"/>
    </row>
    <row r="15" spans="2:23" x14ac:dyDescent="0.25">
      <c r="B15" s="3"/>
      <c r="C15" s="3"/>
      <c r="D15" s="3"/>
      <c r="N15" s="2"/>
      <c r="O15" s="3"/>
      <c r="P15">
        <v>5.1118497827851899E-3</v>
      </c>
      <c r="S15" s="3"/>
      <c r="W15" s="3"/>
    </row>
    <row r="16" spans="2:23" x14ac:dyDescent="0.25">
      <c r="B16" s="3"/>
      <c r="C16" s="3"/>
      <c r="D16" s="3"/>
      <c r="N16" s="2"/>
      <c r="O16" s="3"/>
      <c r="P16">
        <v>1.0099949999874999E-2</v>
      </c>
      <c r="S16" s="3"/>
      <c r="W16" s="3"/>
    </row>
    <row r="17" spans="2:23" x14ac:dyDescent="0.25">
      <c r="B17" s="3"/>
      <c r="C17" s="3"/>
      <c r="D17" s="3"/>
      <c r="N17" s="2"/>
      <c r="O17" s="3"/>
      <c r="P17">
        <v>2.0052513410014499E-2</v>
      </c>
      <c r="S17" s="3"/>
      <c r="W17" s="3"/>
    </row>
    <row r="18" spans="2:23" x14ac:dyDescent="0.25">
      <c r="B18" s="3"/>
      <c r="C18" s="3"/>
      <c r="D18" s="3"/>
      <c r="N18" s="2"/>
      <c r="O18" s="3"/>
      <c r="P18">
        <v>3.9910478190569601E-2</v>
      </c>
      <c r="S18" s="3"/>
      <c r="W18" s="3"/>
    </row>
    <row r="19" spans="2:23" x14ac:dyDescent="0.25">
      <c r="B19" s="3"/>
      <c r="C19" s="3"/>
      <c r="D19" s="3"/>
      <c r="N19" s="2"/>
      <c r="O19" s="3"/>
      <c r="P19">
        <v>7.9532307158172E-2</v>
      </c>
      <c r="S19" s="3"/>
      <c r="W19" s="3"/>
    </row>
    <row r="20" spans="2:23" x14ac:dyDescent="0.25">
      <c r="B20" s="3"/>
      <c r="C20" s="3"/>
      <c r="D20" s="3"/>
      <c r="N20" s="2"/>
      <c r="O20" s="3"/>
      <c r="P20">
        <v>0.15858820981921201</v>
      </c>
      <c r="S20" s="3"/>
      <c r="W20" s="3"/>
    </row>
    <row r="21" spans="2:23" x14ac:dyDescent="0.25">
      <c r="B21" s="3"/>
      <c r="C21" s="3"/>
      <c r="D21" s="3"/>
      <c r="N21" s="2"/>
      <c r="O21" s="3"/>
      <c r="P21">
        <v>0.316325394305628</v>
      </c>
      <c r="S21" s="3"/>
      <c r="W21" s="3"/>
    </row>
    <row r="22" spans="2:23" x14ac:dyDescent="0.25">
      <c r="B22">
        <f>MAX(B10:B21)</f>
        <v>55</v>
      </c>
      <c r="G22" t="str">
        <f t="array" ref="G22">[1]!encode_logspace(B22,dt_calc,points_per_cycle)</f>
        <v>[55.00001,55.0000215110013,55.0000462723175,55.000099536388,55.0002141127368,55.0004605779352,55.0009907492543,55.0021312008457,55.0045844264074,55.0098615602222,55.0212132034356,55.045631724581,55.0981584084912,55.2111485648634,55.4542017044608,55.9770333436489,57.1016965485301,59.5209597101432,64.7250370016702,75.9195283186586,100]</v>
      </c>
      <c r="N22" s="2"/>
      <c r="O22" s="3"/>
      <c r="P22">
        <v>0.63105229681638897</v>
      </c>
      <c r="S22" s="3"/>
      <c r="W22" s="3"/>
    </row>
    <row r="23" spans="2:23" x14ac:dyDescent="0.25">
      <c r="N23" s="2"/>
      <c r="O23" s="3"/>
      <c r="P23">
        <v>1.2590147109201399</v>
      </c>
      <c r="S23" s="3"/>
      <c r="W23" s="3"/>
    </row>
    <row r="24" spans="2:23" x14ac:dyDescent="0.25">
      <c r="F24" s="1" t="s">
        <v>7</v>
      </c>
      <c r="N24" s="2"/>
      <c r="O24" s="3"/>
      <c r="P24">
        <v>2.5119638245203899</v>
      </c>
      <c r="S24" s="3"/>
      <c r="W24" s="3"/>
    </row>
    <row r="25" spans="2:23" x14ac:dyDescent="0.25">
      <c r="F25" t="s">
        <v>11</v>
      </c>
      <c r="G25" t="str">
        <f t="array" ref="G25">[1]!encode_json(B10:B21)</f>
        <v>[0,10,45,55]</v>
      </c>
      <c r="N25" s="2"/>
      <c r="O25" s="3"/>
      <c r="P25">
        <v>5.0119247234736202</v>
      </c>
      <c r="S25" s="3"/>
      <c r="W25" s="3"/>
    </row>
    <row r="26" spans="2:23" x14ac:dyDescent="0.25">
      <c r="F26" t="s">
        <v>12</v>
      </c>
      <c r="G26" t="str">
        <f t="array" ref="G26">[1]!transient_td_from_t(G25,rw,k,phi,mu,ct)</f>
        <v>[0,3600000,16200000,19800000]</v>
      </c>
      <c r="N26" s="2"/>
      <c r="O26" s="3"/>
      <c r="P26">
        <v>9.9999999999999893</v>
      </c>
      <c r="S26" s="3"/>
      <c r="W26" s="3"/>
    </row>
    <row r="27" spans="2:23" x14ac:dyDescent="0.25">
      <c r="N27" s="2"/>
      <c r="O27" s="3"/>
      <c r="S27" s="3"/>
      <c r="W27" s="3"/>
    </row>
    <row r="28" spans="2:23" x14ac:dyDescent="0.25">
      <c r="F28" t="s">
        <v>3</v>
      </c>
      <c r="G28" t="str">
        <f t="array" ref="G28">[1]!encode_json(C10:C21)</f>
        <v>[1,4,3,0]</v>
      </c>
      <c r="N28" s="2"/>
      <c r="O28" s="3"/>
      <c r="S28" s="3"/>
      <c r="W28" s="3"/>
    </row>
    <row r="29" spans="2:23" x14ac:dyDescent="0.25">
      <c r="F29" t="s">
        <v>4</v>
      </c>
      <c r="G29" t="str">
        <f t="array" ref="G29">[1]!encode_json(D10:D21)</f>
        <v>[1,4,3,0]</v>
      </c>
      <c r="N29" s="2"/>
      <c r="O29" s="3"/>
      <c r="S29" s="3"/>
      <c r="W29" s="3"/>
    </row>
    <row r="30" spans="2:23" x14ac:dyDescent="0.25">
      <c r="N30" s="2"/>
      <c r="O30" s="3"/>
      <c r="S30" s="3"/>
      <c r="W30" s="3"/>
    </row>
    <row r="31" spans="2:23" x14ac:dyDescent="0.25">
      <c r="F31" t="s">
        <v>24</v>
      </c>
      <c r="G31" t="str">
        <f t="array" ref="G31">[1]!list_merge(G10,G11,G12,G13,G14,G15,G22)</f>
        <v>[0.00011,2.58489002266205E-04,4.16226975444458E-04,7.30955451601535E-04,1.35892100554091E-03,2.61187638393371E-03,5.11184978278519E-03,0.010099949999875,2.00525134100145E-02,3.99104781905696E-02,0.079532307158172,0.158588209819212,0.316325394305628,0.631052296816389,1.25901471092014,2.51196382452039,5.01192472347362,9.99999999999999,10.0002036168005,10.0004325307727,10.0009187987873,10.0019517483259,10.0041459801431,10.0088070532041,10.0187082869339,10.039740874943,10.084419121153,10.1793263994933,10.3809321527638,10.8091909803535,11.7189151347156,13.6513867703562,17.7564186139639,26.4764878383937,45,45.0001584893192,45.000316227766,45.0006309573445,45.0012589254118,45.0025118864315,45.0050118723363,45.01,45.0199526231497,45.0398107170554,45.0794328234724,45.1584893192461,45.3162277660168,45.6309573444802,46.2589254117942,47.5118864315096,50.0118723362727,55,55.0002141127368,55.0004605779352,55.0009907492543,55.0021312008457,55.0045844264074,55.0098615602222,55.0212132034356,55.045631724581,55.0981584084912,55.2111485648634,55.4542017044608,55.9770333436489,57.1016965485301,59.5209597101432,64.7250370016702,75.9195283186586,100]</v>
      </c>
      <c r="N31" s="2"/>
      <c r="O31" s="3"/>
      <c r="S31" s="3"/>
      <c r="W31" s="3"/>
    </row>
    <row r="32" spans="2:23" x14ac:dyDescent="0.25">
      <c r="F32" t="s">
        <v>25</v>
      </c>
      <c r="G32" t="str">
        <f t="array" ref="G32">[1]!transient_td_from_t(G31,rw,k,phi,mu,ct)</f>
        <v>[39.6,93.0560408158338,149.841711160005,263.143962576553,489.211561994728,940.275498216135,1840.26592180267,3635.981999955,7218.90482760522,14367.7721486051,28631.6305769419,57091.7555349163,113877.141950026,227178.8268539,453245.29593125,904306.97682734,1804292.9004505,3600000,3600073.30204818,3600155.71107817,3600330.76756343,3600702.62939732,3601492.55285152,3603170.53915348,3606734.9832962,3614306.71497948,3630390.88361508,3664557.50381759,3737135.57499497,3891308.75292726,4218809.44849761,4914499.23732823,6392310.701027,9531535.62182173,16200000,16200057.0561549,16200113.8419958,16200227.144644,16200453.2131482,16200904.2791153,16201804.2740411,16203600,16207182.9443339,16214331.8581399,16228595.8164501,16257056.1549286,16313841.995766,16427144.6440129,16653213.1482459,17104279.1153435,18004274.0410582,19800000,19800077.0805852,19800165.8080567,19800356.6697315,19800767.2323045,19801650.3935067,19803550.16168,19807636.7532368,19816427.4208492,19835337.0270568,19876013.4833508,19963512.6136059,20151732.0037136,20556610.7574708,21427545.4956516,23301013.3206013,27331030.1947171,36000000]</v>
      </c>
      <c r="N32" s="2"/>
      <c r="O32" s="3"/>
      <c r="S32" s="3"/>
      <c r="W32" s="3"/>
    </row>
    <row r="34" spans="2:8" x14ac:dyDescent="0.25">
      <c r="F34" t="s">
        <v>26</v>
      </c>
      <c r="G34" t="str">
        <f t="array" ref="G34">[1]!transient_pd_line_sourse(G32,1,G28,G26)</f>
        <v>[2.2471054979236,2.67248267357216,2.9101629529193,3.19136489477703,3.50119234765965,3.82775873680031,4.16343995220799,4.50389097851512,4.84678593083227,5.19091951417901,5.535677388855,5.88074903696006,6.22597816780542,6.57128628324753,6.91663399891458,7.26200156527048,7.60737908143553,7.95276158454457,15.6133840962218,16.7408119356922,17.8696829342785,18.9992552383905,20.129203005833,21.2594234603443,22.3899757611919,23.5211153734443,24.6534421490169,25.7882397669861,26.9281631248341,28.0784952469897,29.2490187905126,30.4554574284809,31.7170307617235,33.0469062112719,34.4422293878985,32.0134921882983,31.6692039527968,31.3243804260128,30.9793009399189,30.6341183408667,30.2889344274789,29.9438503649206,29.5990168268664,29.2547085775701,28.9114600299563,28.5703271961609,28.2333986735409,27.9047804659357,27.5924330832362,27.3113666298097,27.0883967308314,26.9667747854897,19.231016869354,18.0846462017244,16.9368826812539,15.7884674304502,14.6397413026913,13.4908539665424,12.341856116271,11.1927316351293,10.043392150095,8.8936429525554,7.74315319768043,6.59163181218354,5.44008977376161,4.29587504617468,3.18555601491308,2.17077040297546,1.33863925680274]</v>
      </c>
    </row>
    <row r="35" spans="2:8" x14ac:dyDescent="0.25">
      <c r="F35" t="s">
        <v>27</v>
      </c>
      <c r="G35" t="str">
        <f t="array" ref="G35">[1]!transient_p_from_pd_atma(G34,q_ref,P_i,k,h,mu)</f>
        <v>[249.97517847267,249.970479756388,249.967854340022,249.964748183372,249.961325829328,249.957718576993,249.954010642288,249.950250020251,249.946462402608,249.942661103046,249.938852907563,249.935041246138,249.931227845158,249.927413571715,249.923598860848,249.91978393071,249.915968890666,249.912153795537,249.827534559273,249.815080991358,249.802611482308,249.790134226637,249.777652823598,249.765168408457,249.752680327742,249.740185759585,249.727678078022,249.715143103534,249.702551510123,249.689844941502,249.67691533844,249.663589017245,249.649653678206,249.63496387399,249.619551134181,249.646378965288,249.650181973137,249.653990893814,249.657802641818,249.661615528807,249.665428430314,249.669240228869,249.67304926013,249.676852489052,249.680644012509,249.684412165791,249.688133878252,249.691763794973,249.695213984163,249.698318644207,249.700781569711,249.702125005719,249.787574187661,249.800236998056,249.812915193903,249.825600588763,249.83828941757,249.850980027086,249.86367185734,249.876365086358,249.88906069031,249.901760819946,249.914469129778,249.927188835003,249.939908768359,249.95254776424,249.964812348259,249.976021670129,249.985213390769]</v>
      </c>
    </row>
    <row r="37" spans="2:8" x14ac:dyDescent="0.25">
      <c r="F37" t="s">
        <v>26</v>
      </c>
      <c r="G37" t="str">
        <f t="array" ref="G37">[1]!transient_pd_line_sourse(G32,1,G29,G26,0)</f>
        <v>[5.82264669588042E-05,1.69129657710591E-04,3.01662814632809E-04,5.90949337512839E-04,1.22434855199867E-03,2.60840993938017E-03,5.61905796009715E-03,1.21327720800922E-02,2.61503088624748E-02,5.61662378966337E-02,0.120150969684298,0.255998336499871,0.543383091760277,1.14939121928654,2.42359252489919,5.09577261107655,10.6864963702411,22.3582865146257,22.3586342260284,22.3589724263225,22.3596307559001,22.3609014602672,22.3633292986319,22.3679100192108,22.3764162156961,22.3918870656075,22.4192428067599,22.4657042439869,22.5398846946952,22.6463890985548,22.7683561573253,22.8224907608425,22.5596688167674,21.3650941643657,17.8546582951524,17.8545418974439,17.8543969832726,17.8540784008021,17.8533839387398,17.8518809052053,17.8486476484915,17.8417288650756,17.8269910013645,17.7957231010751,17.7296194053251,17.5903075037098,17.2975308966757,16.6837599940346,15.3998652820765,12.7191908456009,7.13053057326836,-4.50802097419966,-4.50839580978724,-4.50877514307517,-4.50953030666468,-4.51102381041188,-4.51395477418188,-4.51965363168571,-4.53060963440307,-4.55137788732832,-4.59004655549593,-4.66037862793796,-4.78435628431263,-4.99373124031023,-5.32697886335488,-5.81608269385477,-6.46174568013063,-7.21209164365653,-7.9737243948795]</v>
      </c>
    </row>
    <row r="38" spans="2:8" x14ac:dyDescent="0.25">
      <c r="F38" t="s">
        <v>27</v>
      </c>
      <c r="G38" t="str">
        <f t="array" ref="G38">[1]!transient_p_from_pd_atma(G37,q_ref,P_i,k,h,mu)</f>
        <v>[249.99999935683,249.999998131794,249.999996667833,249.999993472374,249.999986475846,249.999971187504,249.999937931886,249.9998659814,249.999711143688,249.999379587736,249.998672812389,249.997172242375,249.993997790368,249.987303824592,249.97322899697,249.943712095738,249.881956961094,249.753030367159,249.753026526339,249.753022790579,249.75301551867,249.75300148247,249.752974664567,249.752924065928,249.752830106481,249.752659215473,249.752357043957,249.751843830921,249.751024433662,249.749847986017,249.748500737886,249.747902767056,249.75080589825,249.76400116986,249.802777444472,249.802778730201,249.802780330923,249.802783849985,249.802791521013,249.802808123521,249.802843838075,249.802920262956,249.803083057399,249.803428442626,249.804158624049,249.805697463314,249.808931473715,249.815711187106,249.829893088094,249.859503817919,249.921236159288,250.049795599681,250.049799740115,250.04980393023,250.049812271767,250.04982876901,250.049861144436,250.049924094016,250.050045114022,250.050274520143,250.050701654252,250.051478542324,250.052847999517,250.05516075528,250.058841808525,250.064244449436,250.071376442783,250.079664764296,250.088077759666]</v>
      </c>
    </row>
    <row r="40" spans="2:8" x14ac:dyDescent="0.25">
      <c r="B40" t="s">
        <v>0</v>
      </c>
      <c r="C40" t="s">
        <v>1</v>
      </c>
      <c r="D40" t="s">
        <v>28</v>
      </c>
      <c r="E40" t="s">
        <v>29</v>
      </c>
      <c r="G40" t="s">
        <v>31</v>
      </c>
      <c r="H40" t="s">
        <v>32</v>
      </c>
    </row>
    <row r="41" spans="2:8" x14ac:dyDescent="0.25">
      <c r="B41">
        <f t="array" ref="B41:B109">[1]!decode_json(G31)</f>
        <v>1.1E-4</v>
      </c>
      <c r="C41">
        <f t="array" ref="C41:C109">[1]!decode_json(G32)</f>
        <v>39.6</v>
      </c>
      <c r="D41">
        <f t="array" ref="D41:D109">[1]!decode_json(G34)</f>
        <v>2.2471054979236</v>
      </c>
      <c r="E41">
        <f t="array" ref="E41:E109">[1]!decode_json(G35)</f>
        <v>249.97517847267</v>
      </c>
      <c r="G41">
        <f t="array" ref="G41:G109">[1]!decode_json(G37)</f>
        <v>5.8226466958804199E-5</v>
      </c>
      <c r="H41">
        <f t="array" ref="H41:H109">[1]!decode_json(G38)</f>
        <v>249.99999935682999</v>
      </c>
    </row>
    <row r="42" spans="2:8" x14ac:dyDescent="0.25">
      <c r="B42">
        <v>2.58489002266205E-4</v>
      </c>
      <c r="C42">
        <v>93.056040815833796</v>
      </c>
      <c r="D42">
        <v>2.6724826735721599</v>
      </c>
      <c r="E42">
        <v>249.97047975638799</v>
      </c>
      <c r="G42">
        <v>1.69129657710591E-4</v>
      </c>
      <c r="H42">
        <v>249.999998131794</v>
      </c>
    </row>
    <row r="43" spans="2:8" x14ac:dyDescent="0.25">
      <c r="B43">
        <v>4.1622697544445802E-4</v>
      </c>
      <c r="C43">
        <v>149.84171116000499</v>
      </c>
      <c r="D43">
        <v>2.9101629529193001</v>
      </c>
      <c r="E43">
        <v>249.967854340022</v>
      </c>
      <c r="G43">
        <v>3.0166281463280898E-4</v>
      </c>
      <c r="H43">
        <v>249.99999666783299</v>
      </c>
    </row>
    <row r="44" spans="2:8" x14ac:dyDescent="0.25">
      <c r="B44">
        <v>7.3095545160153496E-4</v>
      </c>
      <c r="C44">
        <v>263.14396257655301</v>
      </c>
      <c r="D44">
        <v>3.1913648947770299</v>
      </c>
      <c r="E44">
        <v>249.964748183372</v>
      </c>
      <c r="G44">
        <v>5.9094933751283898E-4</v>
      </c>
      <c r="H44">
        <v>249.999993472374</v>
      </c>
    </row>
    <row r="45" spans="2:8" x14ac:dyDescent="0.25">
      <c r="B45">
        <v>1.3589210055409101E-3</v>
      </c>
      <c r="C45">
        <v>489.21156199472802</v>
      </c>
      <c r="D45">
        <v>3.50119234765965</v>
      </c>
      <c r="E45">
        <v>249.96132582932799</v>
      </c>
      <c r="G45">
        <v>1.22434855199867E-3</v>
      </c>
      <c r="H45">
        <v>249.99998647584599</v>
      </c>
    </row>
    <row r="46" spans="2:8" x14ac:dyDescent="0.25">
      <c r="B46">
        <v>2.6118763839337099E-3</v>
      </c>
      <c r="C46">
        <v>940.27549821613502</v>
      </c>
      <c r="D46">
        <v>3.8277587368003099</v>
      </c>
      <c r="E46">
        <v>249.95771857699299</v>
      </c>
      <c r="G46">
        <v>2.6084099393801699E-3</v>
      </c>
      <c r="H46">
        <v>249.999971187504</v>
      </c>
    </row>
    <row r="47" spans="2:8" x14ac:dyDescent="0.25">
      <c r="B47">
        <v>5.1118497827851899E-3</v>
      </c>
      <c r="C47">
        <v>1840.2659218026699</v>
      </c>
      <c r="D47">
        <v>4.1634399522079901</v>
      </c>
      <c r="E47">
        <v>249.95401064228801</v>
      </c>
      <c r="G47">
        <v>5.6190579600971496E-3</v>
      </c>
      <c r="H47">
        <v>249.999937931886</v>
      </c>
    </row>
    <row r="48" spans="2:8" x14ac:dyDescent="0.25">
      <c r="B48">
        <v>1.0099949999874999E-2</v>
      </c>
      <c r="C48">
        <v>3635.981999955</v>
      </c>
      <c r="D48">
        <v>4.5038909785151198</v>
      </c>
      <c r="E48">
        <v>249.95025002025099</v>
      </c>
      <c r="G48">
        <v>1.21327720800922E-2</v>
      </c>
      <c r="H48">
        <v>249.99986598140001</v>
      </c>
    </row>
    <row r="49" spans="2:8" x14ac:dyDescent="0.25">
      <c r="B49">
        <v>2.0052513410014499E-2</v>
      </c>
      <c r="C49">
        <v>7218.9048276052199</v>
      </c>
      <c r="D49">
        <v>4.8467859308322696</v>
      </c>
      <c r="E49">
        <v>249.94646240260801</v>
      </c>
      <c r="G49">
        <v>2.61503088624748E-2</v>
      </c>
      <c r="H49">
        <v>249.99971114368799</v>
      </c>
    </row>
    <row r="50" spans="2:8" x14ac:dyDescent="0.25">
      <c r="B50">
        <v>3.9910478190569601E-2</v>
      </c>
      <c r="C50">
        <v>14367.7721486051</v>
      </c>
      <c r="D50">
        <v>5.1909195141790097</v>
      </c>
      <c r="E50">
        <v>249.94266110304599</v>
      </c>
      <c r="G50">
        <v>5.6166237896633699E-2</v>
      </c>
      <c r="H50">
        <v>249.999379587736</v>
      </c>
    </row>
    <row r="51" spans="2:8" x14ac:dyDescent="0.25">
      <c r="B51">
        <v>7.9532307158172E-2</v>
      </c>
      <c r="C51">
        <v>28631.630576941901</v>
      </c>
      <c r="D51">
        <v>5.5356773888550004</v>
      </c>
      <c r="E51">
        <v>249.93885290756299</v>
      </c>
      <c r="G51">
        <v>0.120150969684298</v>
      </c>
      <c r="H51">
        <v>249.998672812389</v>
      </c>
    </row>
    <row r="52" spans="2:8" x14ac:dyDescent="0.25">
      <c r="B52">
        <v>0.15858820981921201</v>
      </c>
      <c r="C52">
        <v>57091.755534916301</v>
      </c>
      <c r="D52">
        <v>5.8807490369600597</v>
      </c>
      <c r="E52">
        <v>249.93504124613801</v>
      </c>
      <c r="G52">
        <v>0.25599833649987103</v>
      </c>
      <c r="H52">
        <v>249.997172242375</v>
      </c>
    </row>
    <row r="53" spans="2:8" x14ac:dyDescent="0.25">
      <c r="B53">
        <v>0.316325394305628</v>
      </c>
      <c r="C53">
        <v>113877.14195002599</v>
      </c>
      <c r="D53">
        <v>6.2259781678054198</v>
      </c>
      <c r="E53">
        <v>249.93122784515799</v>
      </c>
      <c r="G53">
        <v>0.54338309176027699</v>
      </c>
      <c r="H53">
        <v>249.99399779036801</v>
      </c>
    </row>
    <row r="54" spans="2:8" x14ac:dyDescent="0.25">
      <c r="B54">
        <v>0.63105229681638897</v>
      </c>
      <c r="C54">
        <v>227178.82685390001</v>
      </c>
      <c r="D54">
        <v>6.5712862832475301</v>
      </c>
      <c r="E54">
        <v>249.92741357171499</v>
      </c>
      <c r="G54">
        <v>1.1493912192865401</v>
      </c>
      <c r="H54">
        <v>249.987303824592</v>
      </c>
    </row>
    <row r="55" spans="2:8" x14ac:dyDescent="0.25">
      <c r="B55">
        <v>1.2590147109201399</v>
      </c>
      <c r="C55">
        <v>453245.29593124997</v>
      </c>
      <c r="D55">
        <v>6.9166339989145804</v>
      </c>
      <c r="E55">
        <v>249.92359886084799</v>
      </c>
      <c r="G55">
        <v>2.4235925248991901</v>
      </c>
      <c r="H55">
        <v>249.97322899696999</v>
      </c>
    </row>
    <row r="56" spans="2:8" x14ac:dyDescent="0.25">
      <c r="B56">
        <v>2.5119638245203899</v>
      </c>
      <c r="C56">
        <v>904306.97682733997</v>
      </c>
      <c r="D56">
        <v>7.2620015652704799</v>
      </c>
      <c r="E56">
        <v>249.91978393071</v>
      </c>
      <c r="G56">
        <v>5.0957726110765504</v>
      </c>
      <c r="H56">
        <v>249.94371209573799</v>
      </c>
    </row>
    <row r="57" spans="2:8" x14ac:dyDescent="0.25">
      <c r="B57">
        <v>5.0119247234736202</v>
      </c>
      <c r="C57">
        <v>1804292.9004505</v>
      </c>
      <c r="D57">
        <v>7.6073790814355302</v>
      </c>
      <c r="E57">
        <v>249.91596889066599</v>
      </c>
      <c r="G57">
        <v>10.6864963702411</v>
      </c>
      <c r="H57">
        <v>249.88195696109401</v>
      </c>
    </row>
    <row r="58" spans="2:8" x14ac:dyDescent="0.25">
      <c r="B58">
        <v>9.9999999999999893</v>
      </c>
      <c r="C58">
        <v>3600000</v>
      </c>
      <c r="D58">
        <v>7.9527615845445698</v>
      </c>
      <c r="E58">
        <v>249.91215379553699</v>
      </c>
      <c r="G58">
        <v>22.3582865146257</v>
      </c>
      <c r="H58">
        <v>249.753030367159</v>
      </c>
    </row>
    <row r="59" spans="2:8" x14ac:dyDescent="0.25">
      <c r="B59">
        <v>10.0002036168005</v>
      </c>
      <c r="C59">
        <v>3600073.3020481798</v>
      </c>
      <c r="D59">
        <v>15.6133840962218</v>
      </c>
      <c r="E59">
        <v>249.827534559273</v>
      </c>
      <c r="G59">
        <v>22.3586342260284</v>
      </c>
      <c r="H59">
        <v>249.753026526339</v>
      </c>
    </row>
    <row r="60" spans="2:8" x14ac:dyDescent="0.25">
      <c r="B60">
        <v>10.0004325307727</v>
      </c>
      <c r="C60">
        <v>3600155.7110781702</v>
      </c>
      <c r="D60">
        <v>16.7408119356922</v>
      </c>
      <c r="E60">
        <v>249.815080991358</v>
      </c>
      <c r="G60">
        <v>22.358972426322499</v>
      </c>
      <c r="H60">
        <v>249.753022790579</v>
      </c>
    </row>
    <row r="61" spans="2:8" x14ac:dyDescent="0.25">
      <c r="B61">
        <v>10.0009187987873</v>
      </c>
      <c r="C61">
        <v>3600330.7675634301</v>
      </c>
      <c r="D61">
        <v>17.869682934278501</v>
      </c>
      <c r="E61">
        <v>249.80261148230801</v>
      </c>
      <c r="G61">
        <v>22.359630755900099</v>
      </c>
      <c r="H61">
        <v>249.75301551867</v>
      </c>
    </row>
    <row r="62" spans="2:8" x14ac:dyDescent="0.25">
      <c r="B62">
        <v>10.001951748325901</v>
      </c>
      <c r="C62">
        <v>3600702.6293973201</v>
      </c>
      <c r="D62">
        <v>18.9992552383905</v>
      </c>
      <c r="E62">
        <v>249.79013422663701</v>
      </c>
      <c r="G62">
        <v>22.3609014602672</v>
      </c>
      <c r="H62">
        <v>249.75300148247001</v>
      </c>
    </row>
    <row r="63" spans="2:8" x14ac:dyDescent="0.25">
      <c r="B63">
        <v>10.0041459801431</v>
      </c>
      <c r="C63">
        <v>3601492.55285152</v>
      </c>
      <c r="D63">
        <v>20.129203005832998</v>
      </c>
      <c r="E63">
        <v>249.777652823598</v>
      </c>
      <c r="G63">
        <v>22.3633292986319</v>
      </c>
      <c r="H63">
        <v>249.75297466456701</v>
      </c>
    </row>
    <row r="64" spans="2:8" x14ac:dyDescent="0.25">
      <c r="B64">
        <v>10.0088070532041</v>
      </c>
      <c r="C64">
        <v>3603170.53915348</v>
      </c>
      <c r="D64">
        <v>21.259423460344301</v>
      </c>
      <c r="E64">
        <v>249.76516840845699</v>
      </c>
      <c r="G64">
        <v>22.3679100192108</v>
      </c>
      <c r="H64">
        <v>249.752924065928</v>
      </c>
    </row>
    <row r="65" spans="2:8" x14ac:dyDescent="0.25">
      <c r="B65">
        <v>10.018708286933901</v>
      </c>
      <c r="C65">
        <v>3606734.9832962002</v>
      </c>
      <c r="D65">
        <v>22.389975761191899</v>
      </c>
      <c r="E65">
        <v>249.75268032774201</v>
      </c>
      <c r="G65">
        <v>22.3764162156961</v>
      </c>
      <c r="H65">
        <v>249.75283010648101</v>
      </c>
    </row>
    <row r="66" spans="2:8" x14ac:dyDescent="0.25">
      <c r="B66">
        <v>10.039740874943</v>
      </c>
      <c r="C66">
        <v>3614306.71497948</v>
      </c>
      <c r="D66">
        <v>23.521115373444299</v>
      </c>
      <c r="E66">
        <v>249.74018575958499</v>
      </c>
      <c r="G66">
        <v>22.391887065607499</v>
      </c>
      <c r="H66">
        <v>249.75265921547299</v>
      </c>
    </row>
    <row r="67" spans="2:8" x14ac:dyDescent="0.25">
      <c r="B67">
        <v>10.084419121152999</v>
      </c>
      <c r="C67">
        <v>3630390.8836150798</v>
      </c>
      <c r="D67">
        <v>24.6534421490169</v>
      </c>
      <c r="E67">
        <v>249.727678078022</v>
      </c>
      <c r="G67">
        <v>22.4192428067599</v>
      </c>
      <c r="H67">
        <v>249.75235704395701</v>
      </c>
    </row>
    <row r="68" spans="2:8" x14ac:dyDescent="0.25">
      <c r="B68">
        <v>10.1793263994933</v>
      </c>
      <c r="C68">
        <v>3664557.50381759</v>
      </c>
      <c r="D68">
        <v>25.788239766986099</v>
      </c>
      <c r="E68">
        <v>249.71514310353399</v>
      </c>
      <c r="G68">
        <v>22.465704243986899</v>
      </c>
      <c r="H68">
        <v>249.75184383092099</v>
      </c>
    </row>
    <row r="69" spans="2:8" x14ac:dyDescent="0.25">
      <c r="B69">
        <v>10.380932152763799</v>
      </c>
      <c r="C69">
        <v>3737135.5749949701</v>
      </c>
      <c r="D69">
        <v>26.9281631248341</v>
      </c>
      <c r="E69">
        <v>249.70255151012299</v>
      </c>
      <c r="G69">
        <v>22.5398846946952</v>
      </c>
      <c r="H69">
        <v>249.751024433662</v>
      </c>
    </row>
    <row r="70" spans="2:8" x14ac:dyDescent="0.25">
      <c r="B70">
        <v>10.809190980353501</v>
      </c>
      <c r="C70">
        <v>3891308.75292726</v>
      </c>
      <c r="D70">
        <v>28.0784952469897</v>
      </c>
      <c r="E70">
        <v>249.689844941502</v>
      </c>
      <c r="G70">
        <v>22.646389098554799</v>
      </c>
      <c r="H70">
        <v>249.74984798601699</v>
      </c>
    </row>
    <row r="71" spans="2:8" x14ac:dyDescent="0.25">
      <c r="B71">
        <v>11.7189151347156</v>
      </c>
      <c r="C71">
        <v>4218809.4484976102</v>
      </c>
      <c r="D71">
        <v>29.249018790512601</v>
      </c>
      <c r="E71">
        <v>249.67691533844001</v>
      </c>
      <c r="G71">
        <v>22.7683561573253</v>
      </c>
      <c r="H71">
        <v>249.74850073788599</v>
      </c>
    </row>
    <row r="72" spans="2:8" x14ac:dyDescent="0.25">
      <c r="B72">
        <v>13.651386770356201</v>
      </c>
      <c r="C72">
        <v>4914499.2373282304</v>
      </c>
      <c r="D72">
        <v>30.455457428480901</v>
      </c>
      <c r="E72">
        <v>249.66358901724499</v>
      </c>
      <c r="G72">
        <v>22.822490760842499</v>
      </c>
      <c r="H72">
        <v>249.74790276705599</v>
      </c>
    </row>
    <row r="73" spans="2:8" x14ac:dyDescent="0.25">
      <c r="B73">
        <v>17.756418613963898</v>
      </c>
      <c r="C73">
        <v>6392310.7010270003</v>
      </c>
      <c r="D73">
        <v>31.7170307617235</v>
      </c>
      <c r="E73">
        <v>249.64965367820599</v>
      </c>
      <c r="G73">
        <v>22.559668816767399</v>
      </c>
      <c r="H73">
        <v>249.75080589825001</v>
      </c>
    </row>
    <row r="74" spans="2:8" x14ac:dyDescent="0.25">
      <c r="B74">
        <v>26.476487838393702</v>
      </c>
      <c r="C74">
        <v>9531535.6218217295</v>
      </c>
      <c r="D74">
        <v>33.046906211271903</v>
      </c>
      <c r="E74">
        <v>249.63496387398999</v>
      </c>
      <c r="G74">
        <v>21.365094164365701</v>
      </c>
      <c r="H74">
        <v>249.76400116985999</v>
      </c>
    </row>
    <row r="75" spans="2:8" x14ac:dyDescent="0.25">
      <c r="B75">
        <v>45</v>
      </c>
      <c r="C75">
        <v>16200000</v>
      </c>
      <c r="D75">
        <v>34.4422293878985</v>
      </c>
      <c r="E75">
        <v>249.61955113418099</v>
      </c>
      <c r="G75">
        <v>17.854658295152401</v>
      </c>
      <c r="H75">
        <v>249.80277744447201</v>
      </c>
    </row>
    <row r="76" spans="2:8" x14ac:dyDescent="0.25">
      <c r="B76">
        <v>45.000158489319197</v>
      </c>
      <c r="C76">
        <v>16200057.056154899</v>
      </c>
      <c r="D76">
        <v>32.013492188298301</v>
      </c>
      <c r="E76">
        <v>249.64637896528799</v>
      </c>
      <c r="G76">
        <v>17.854541897443902</v>
      </c>
      <c r="H76">
        <v>249.802778730201</v>
      </c>
    </row>
    <row r="77" spans="2:8" x14ac:dyDescent="0.25">
      <c r="B77">
        <v>45.000316227766</v>
      </c>
      <c r="C77">
        <v>16200113.8419958</v>
      </c>
      <c r="D77">
        <v>31.669203952796799</v>
      </c>
      <c r="E77">
        <v>249.65018197313699</v>
      </c>
      <c r="G77">
        <v>17.854396983272601</v>
      </c>
      <c r="H77">
        <v>249.80278033092301</v>
      </c>
    </row>
    <row r="78" spans="2:8" x14ac:dyDescent="0.25">
      <c r="B78">
        <v>45.000630957344498</v>
      </c>
      <c r="C78">
        <v>16200227.144644</v>
      </c>
      <c r="D78">
        <v>31.324380426012802</v>
      </c>
      <c r="E78">
        <v>249.65399089381401</v>
      </c>
      <c r="G78">
        <v>17.854078400802099</v>
      </c>
      <c r="H78">
        <v>249.80278384998499</v>
      </c>
    </row>
    <row r="79" spans="2:8" x14ac:dyDescent="0.25">
      <c r="B79">
        <v>45.001258925411797</v>
      </c>
      <c r="C79">
        <v>16200453.213148201</v>
      </c>
      <c r="D79">
        <v>30.9793009399189</v>
      </c>
      <c r="E79">
        <v>249.65780264181799</v>
      </c>
      <c r="G79">
        <v>17.8533839387398</v>
      </c>
      <c r="H79">
        <v>249.80279152101301</v>
      </c>
    </row>
    <row r="80" spans="2:8" x14ac:dyDescent="0.25">
      <c r="B80">
        <v>45.002511886431499</v>
      </c>
      <c r="C80">
        <v>16200904.279115301</v>
      </c>
      <c r="D80">
        <v>30.634118340866699</v>
      </c>
      <c r="E80">
        <v>249.661615528807</v>
      </c>
      <c r="G80">
        <v>17.851880905205299</v>
      </c>
      <c r="H80">
        <v>249.802808123521</v>
      </c>
    </row>
    <row r="81" spans="2:8" x14ac:dyDescent="0.25">
      <c r="B81">
        <v>45.005011872336297</v>
      </c>
      <c r="C81">
        <v>16201804.274041099</v>
      </c>
      <c r="D81">
        <v>30.2889344274789</v>
      </c>
      <c r="E81">
        <v>249.66542843031399</v>
      </c>
      <c r="G81">
        <v>17.8486476484915</v>
      </c>
      <c r="H81">
        <v>249.80284383807501</v>
      </c>
    </row>
    <row r="82" spans="2:8" x14ac:dyDescent="0.25">
      <c r="B82">
        <v>45.01</v>
      </c>
      <c r="C82">
        <v>16203600</v>
      </c>
      <c r="D82">
        <v>29.9438503649206</v>
      </c>
      <c r="E82">
        <v>249.669240228869</v>
      </c>
      <c r="G82">
        <v>17.841728865075599</v>
      </c>
      <c r="H82">
        <v>249.80292026295601</v>
      </c>
    </row>
    <row r="83" spans="2:8" x14ac:dyDescent="0.25">
      <c r="B83">
        <v>45.019952623149699</v>
      </c>
      <c r="C83">
        <v>16207182.9443339</v>
      </c>
      <c r="D83">
        <v>29.5990168268664</v>
      </c>
      <c r="E83">
        <v>249.67304926013</v>
      </c>
      <c r="G83">
        <v>17.826991001364501</v>
      </c>
      <c r="H83">
        <v>249.80308305739899</v>
      </c>
    </row>
    <row r="84" spans="2:8" x14ac:dyDescent="0.25">
      <c r="B84">
        <v>45.039810717055403</v>
      </c>
      <c r="C84">
        <v>16214331.8581399</v>
      </c>
      <c r="D84">
        <v>29.254708577570099</v>
      </c>
      <c r="E84">
        <v>249.67685248905201</v>
      </c>
      <c r="G84">
        <v>17.795723101075101</v>
      </c>
      <c r="H84">
        <v>249.803428442626</v>
      </c>
    </row>
    <row r="85" spans="2:8" x14ac:dyDescent="0.25">
      <c r="B85">
        <v>45.079432823472402</v>
      </c>
      <c r="C85">
        <v>16228595.8164501</v>
      </c>
      <c r="D85">
        <v>28.911460029956299</v>
      </c>
      <c r="E85">
        <v>249.68064401250899</v>
      </c>
      <c r="G85">
        <v>17.729619405325099</v>
      </c>
      <c r="H85">
        <v>249.80415862404899</v>
      </c>
    </row>
    <row r="86" spans="2:8" x14ac:dyDescent="0.25">
      <c r="B86">
        <v>45.158489319246101</v>
      </c>
      <c r="C86">
        <v>16257056.1549286</v>
      </c>
      <c r="D86">
        <v>28.5703271961609</v>
      </c>
      <c r="E86">
        <v>249.684412165791</v>
      </c>
      <c r="G86">
        <v>17.590307503709798</v>
      </c>
      <c r="H86">
        <v>249.805697463314</v>
      </c>
    </row>
    <row r="87" spans="2:8" x14ac:dyDescent="0.25">
      <c r="B87">
        <v>45.316227766016802</v>
      </c>
      <c r="C87">
        <v>16313841.995766001</v>
      </c>
      <c r="D87">
        <v>28.233398673540901</v>
      </c>
      <c r="E87">
        <v>249.68813387825199</v>
      </c>
      <c r="G87">
        <v>17.297530896675699</v>
      </c>
      <c r="H87">
        <v>249.80893147371501</v>
      </c>
    </row>
    <row r="88" spans="2:8" x14ac:dyDescent="0.25">
      <c r="B88">
        <v>45.630957344480201</v>
      </c>
      <c r="C88">
        <v>16427144.6440129</v>
      </c>
      <c r="D88">
        <v>27.904780465935701</v>
      </c>
      <c r="E88">
        <v>249.69176379497301</v>
      </c>
      <c r="G88">
        <v>16.683759994034599</v>
      </c>
      <c r="H88">
        <v>249.81571118710599</v>
      </c>
    </row>
    <row r="89" spans="2:8" x14ac:dyDescent="0.25">
      <c r="B89">
        <v>46.258925411794202</v>
      </c>
      <c r="C89">
        <v>16653213.148245901</v>
      </c>
      <c r="D89">
        <v>27.592433083236202</v>
      </c>
      <c r="E89">
        <v>249.69521398416299</v>
      </c>
      <c r="G89">
        <v>15.399865282076499</v>
      </c>
      <c r="H89">
        <v>249.829893088094</v>
      </c>
    </row>
    <row r="90" spans="2:8" x14ac:dyDescent="0.25">
      <c r="B90">
        <v>47.511886431509602</v>
      </c>
      <c r="C90">
        <v>17104279.1153435</v>
      </c>
      <c r="D90">
        <v>27.311366629809701</v>
      </c>
      <c r="E90">
        <v>249.69831864420701</v>
      </c>
      <c r="G90">
        <v>12.719190845600901</v>
      </c>
      <c r="H90">
        <v>249.85950381791901</v>
      </c>
    </row>
    <row r="91" spans="2:8" x14ac:dyDescent="0.25">
      <c r="B91">
        <v>50.011872336272702</v>
      </c>
      <c r="C91">
        <v>18004274.041058201</v>
      </c>
      <c r="D91">
        <v>27.088396730831398</v>
      </c>
      <c r="E91">
        <v>249.70078156971101</v>
      </c>
      <c r="G91">
        <v>7.1305305732683602</v>
      </c>
      <c r="H91">
        <v>249.92123615928799</v>
      </c>
    </row>
    <row r="92" spans="2:8" x14ac:dyDescent="0.25">
      <c r="B92">
        <v>55</v>
      </c>
      <c r="C92">
        <v>19800000</v>
      </c>
      <c r="D92">
        <v>26.966774785489701</v>
      </c>
      <c r="E92">
        <v>249.70212500571901</v>
      </c>
      <c r="G92">
        <v>-4.5080209741996597</v>
      </c>
      <c r="H92">
        <v>250.049795599681</v>
      </c>
    </row>
    <row r="93" spans="2:8" x14ac:dyDescent="0.25">
      <c r="B93">
        <v>55.000214112736799</v>
      </c>
      <c r="C93">
        <v>19800077.0805852</v>
      </c>
      <c r="D93">
        <v>19.231016869354001</v>
      </c>
      <c r="E93">
        <v>249.78757418766099</v>
      </c>
      <c r="G93">
        <v>-4.5083958097872401</v>
      </c>
      <c r="H93">
        <v>250.04979974011499</v>
      </c>
    </row>
    <row r="94" spans="2:8" x14ac:dyDescent="0.25">
      <c r="B94">
        <v>55.0004605779352</v>
      </c>
      <c r="C94">
        <v>19800165.808056701</v>
      </c>
      <c r="D94">
        <v>18.0846462017244</v>
      </c>
      <c r="E94">
        <v>249.80023699805599</v>
      </c>
      <c r="G94">
        <v>-4.5087751430751704</v>
      </c>
      <c r="H94">
        <v>250.04980393023001</v>
      </c>
    </row>
    <row r="95" spans="2:8" x14ac:dyDescent="0.25">
      <c r="B95">
        <v>55.000990749254299</v>
      </c>
      <c r="C95">
        <v>19800356.669731501</v>
      </c>
      <c r="D95">
        <v>16.936882681253898</v>
      </c>
      <c r="E95">
        <v>249.812915193903</v>
      </c>
      <c r="G95">
        <v>-4.5095303066646801</v>
      </c>
      <c r="H95">
        <v>250.049812271767</v>
      </c>
    </row>
    <row r="96" spans="2:8" x14ac:dyDescent="0.25">
      <c r="B96">
        <v>55.002131200845703</v>
      </c>
      <c r="C96">
        <v>19800767.232304499</v>
      </c>
      <c r="D96">
        <v>15.788467430450201</v>
      </c>
      <c r="E96">
        <v>249.825600588763</v>
      </c>
      <c r="G96">
        <v>-4.5110238104118796</v>
      </c>
      <c r="H96">
        <v>250.04982876900999</v>
      </c>
    </row>
    <row r="97" spans="2:8" x14ac:dyDescent="0.25">
      <c r="B97">
        <v>55.004584426407398</v>
      </c>
      <c r="C97">
        <v>19801650.393506698</v>
      </c>
      <c r="D97">
        <v>14.6397413026913</v>
      </c>
      <c r="E97">
        <v>249.83828941757</v>
      </c>
      <c r="G97">
        <v>-4.5139547741818804</v>
      </c>
      <c r="H97">
        <v>250.04986114443599</v>
      </c>
    </row>
    <row r="98" spans="2:8" x14ac:dyDescent="0.25">
      <c r="B98">
        <v>55.009861560222198</v>
      </c>
      <c r="C98">
        <v>19803550.161680002</v>
      </c>
      <c r="D98">
        <v>13.490853966542399</v>
      </c>
      <c r="E98">
        <v>249.850980027086</v>
      </c>
      <c r="G98">
        <v>-4.5196536316857099</v>
      </c>
      <c r="H98">
        <v>250.04992409401601</v>
      </c>
    </row>
    <row r="99" spans="2:8" x14ac:dyDescent="0.25">
      <c r="B99">
        <v>55.0212132034356</v>
      </c>
      <c r="C99">
        <v>19807636.7532368</v>
      </c>
      <c r="D99">
        <v>12.341856116271</v>
      </c>
      <c r="E99">
        <v>249.86367185733999</v>
      </c>
      <c r="G99">
        <v>-4.5306096344030697</v>
      </c>
      <c r="H99">
        <v>250.050045114022</v>
      </c>
    </row>
    <row r="100" spans="2:8" x14ac:dyDescent="0.25">
      <c r="B100">
        <v>55.045631724581</v>
      </c>
      <c r="C100">
        <v>19816427.4208492</v>
      </c>
      <c r="D100">
        <v>11.1927316351293</v>
      </c>
      <c r="E100">
        <v>249.87636508635799</v>
      </c>
      <c r="G100">
        <v>-4.5513778873283197</v>
      </c>
      <c r="H100">
        <v>250.05027452014301</v>
      </c>
    </row>
    <row r="101" spans="2:8" x14ac:dyDescent="0.25">
      <c r="B101">
        <v>55.098158408491201</v>
      </c>
      <c r="C101">
        <v>19835337.027056798</v>
      </c>
      <c r="D101">
        <v>10.043392150095</v>
      </c>
      <c r="E101">
        <v>249.88906069031</v>
      </c>
      <c r="G101">
        <v>-4.5900465554959302</v>
      </c>
      <c r="H101">
        <v>250.05070165425201</v>
      </c>
    </row>
    <row r="102" spans="2:8" x14ac:dyDescent="0.25">
      <c r="B102">
        <v>55.2111485648634</v>
      </c>
      <c r="C102">
        <v>19876013.483350798</v>
      </c>
      <c r="D102">
        <v>8.8936429525553997</v>
      </c>
      <c r="E102">
        <v>249.90176081994599</v>
      </c>
      <c r="G102">
        <v>-4.66037862793796</v>
      </c>
      <c r="H102">
        <v>250.05147854232399</v>
      </c>
    </row>
    <row r="103" spans="2:8" x14ac:dyDescent="0.25">
      <c r="B103">
        <v>55.4542017044608</v>
      </c>
      <c r="C103">
        <v>19963512.613605902</v>
      </c>
      <c r="D103">
        <v>7.7431531976804298</v>
      </c>
      <c r="E103">
        <v>249.91446912977801</v>
      </c>
      <c r="G103">
        <v>-4.7843562843126302</v>
      </c>
      <c r="H103">
        <v>250.05284799951701</v>
      </c>
    </row>
    <row r="104" spans="2:8" x14ac:dyDescent="0.25">
      <c r="B104">
        <v>55.977033343648898</v>
      </c>
      <c r="C104">
        <v>20151732.0037136</v>
      </c>
      <c r="D104">
        <v>6.5916318121835404</v>
      </c>
      <c r="E104">
        <v>249.92718883500299</v>
      </c>
      <c r="G104">
        <v>-4.9937312403102299</v>
      </c>
      <c r="H104">
        <v>250.05516075528001</v>
      </c>
    </row>
    <row r="105" spans="2:8" x14ac:dyDescent="0.25">
      <c r="B105">
        <v>57.1016965485301</v>
      </c>
      <c r="C105">
        <v>20556610.757470801</v>
      </c>
      <c r="D105">
        <v>5.4400897737616098</v>
      </c>
      <c r="E105">
        <v>249.939908768359</v>
      </c>
      <c r="G105">
        <v>-5.3269788633548796</v>
      </c>
      <c r="H105">
        <v>250.05884180852499</v>
      </c>
    </row>
    <row r="106" spans="2:8" x14ac:dyDescent="0.25">
      <c r="B106">
        <v>59.520959710143202</v>
      </c>
      <c r="C106">
        <v>21427545.495651599</v>
      </c>
      <c r="D106">
        <v>4.2958750461746797</v>
      </c>
      <c r="E106">
        <v>249.95254776423999</v>
      </c>
      <c r="G106">
        <v>-5.8160826938547698</v>
      </c>
      <c r="H106">
        <v>250.06424444943599</v>
      </c>
    </row>
    <row r="107" spans="2:8" x14ac:dyDescent="0.25">
      <c r="B107">
        <v>64.725037001670202</v>
      </c>
      <c r="C107">
        <v>23301013.320601299</v>
      </c>
      <c r="D107">
        <v>3.1855560149130802</v>
      </c>
      <c r="E107">
        <v>249.96481234825899</v>
      </c>
      <c r="G107">
        <v>-6.4617456801306297</v>
      </c>
      <c r="H107">
        <v>250.07137644278299</v>
      </c>
    </row>
    <row r="108" spans="2:8" x14ac:dyDescent="0.25">
      <c r="B108">
        <v>75.919528318658607</v>
      </c>
      <c r="C108">
        <v>27331030.194717102</v>
      </c>
      <c r="D108">
        <v>2.1707704029754602</v>
      </c>
      <c r="E108">
        <v>249.976021670129</v>
      </c>
      <c r="G108">
        <v>-7.2120916436565299</v>
      </c>
      <c r="H108">
        <v>250.07966476429601</v>
      </c>
    </row>
    <row r="109" spans="2:8" x14ac:dyDescent="0.25">
      <c r="B109">
        <v>100</v>
      </c>
      <c r="C109">
        <v>36000000</v>
      </c>
      <c r="D109">
        <v>1.3386392568027401</v>
      </c>
      <c r="E109">
        <v>249.98521339076899</v>
      </c>
      <c r="G109">
        <v>-7.9737243948794996</v>
      </c>
      <c r="H109">
        <v>250.08807775966599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Лист1</vt:lpstr>
      <vt:lpstr>ct</vt:lpstr>
      <vt:lpstr>dt_calc</vt:lpstr>
      <vt:lpstr>h</vt:lpstr>
      <vt:lpstr>k</vt:lpstr>
      <vt:lpstr>mu</vt:lpstr>
      <vt:lpstr>P_i</vt:lpstr>
      <vt:lpstr>phi</vt:lpstr>
      <vt:lpstr>points_per_cycle</vt:lpstr>
      <vt:lpstr>q_ref</vt:lpstr>
      <vt:lpstr>rw</vt:lpstr>
      <vt:lpstr>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rnt</cp:lastModifiedBy>
  <dcterms:created xsi:type="dcterms:W3CDTF">2021-11-19T08:31:48Z</dcterms:created>
  <dcterms:modified xsi:type="dcterms:W3CDTF">2025-02-28T05:39:32Z</dcterms:modified>
</cp:coreProperties>
</file>