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ochadwi/Documents/learn/college/unikom/class/200_oa/homework/bab_08/"/>
    </mc:Choice>
  </mc:AlternateContent>
  <bookViews>
    <workbookView xWindow="0" yWindow="0" windowWidth="27320" windowHeight="15280" tabRatio="500" activeTab="1"/>
  </bookViews>
  <sheets>
    <sheet name="Tabel - Latihan 1" sheetId="1" r:id="rId1"/>
    <sheet name="Tabel - Latihan 2" sheetId="2" r:id="rId2"/>
  </sheets>
  <definedNames>
    <definedName name="Lat1_10116122">'Tabel - Latihan 1'!$C$3:$G$4</definedName>
    <definedName name="Lat1_MochamadIqbalDwiCahyo">'Tabel - Latihan 1'!$C$7:$E$11</definedName>
    <definedName name="Lat2_10116122">'Tabel - Latihan 2'!$B$2:$D$6</definedName>
    <definedName name="Lat2_MochamadIqbalDwiCahyo">'Tabel - Latihan 2'!$F$2:$H$4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" i="2" l="1"/>
  <c r="J14" i="2"/>
  <c r="J15" i="2"/>
  <c r="J16" i="2"/>
  <c r="J17" i="2"/>
  <c r="J18" i="2"/>
  <c r="J19" i="2"/>
  <c r="J20" i="2"/>
  <c r="J21" i="2"/>
  <c r="J12" i="2"/>
  <c r="G13" i="2"/>
  <c r="G14" i="2"/>
  <c r="G15" i="2"/>
  <c r="G16" i="2"/>
  <c r="G17" i="2"/>
  <c r="G18" i="2"/>
  <c r="G19" i="2"/>
  <c r="G20" i="2"/>
  <c r="G21" i="2"/>
  <c r="G12" i="2"/>
  <c r="F13" i="2"/>
  <c r="F14" i="2"/>
  <c r="F15" i="2"/>
  <c r="F16" i="2"/>
  <c r="F17" i="2"/>
  <c r="F18" i="2"/>
  <c r="F19" i="2"/>
  <c r="F20" i="2"/>
  <c r="F21" i="2"/>
  <c r="F12" i="2"/>
  <c r="I19" i="1"/>
  <c r="I20" i="1"/>
  <c r="I21" i="1"/>
  <c r="I22" i="1"/>
  <c r="I23" i="1"/>
  <c r="I24" i="1"/>
  <c r="I25" i="1"/>
  <c r="I26" i="1"/>
  <c r="I27" i="1"/>
  <c r="I18" i="1"/>
  <c r="F19" i="1"/>
  <c r="F20" i="1"/>
  <c r="F21" i="1"/>
  <c r="F22" i="1"/>
  <c r="F23" i="1"/>
  <c r="F24" i="1"/>
  <c r="F25" i="1"/>
  <c r="F26" i="1"/>
  <c r="F27" i="1"/>
  <c r="F18" i="1"/>
  <c r="E19" i="1"/>
  <c r="E20" i="1"/>
  <c r="E21" i="1"/>
  <c r="E22" i="1"/>
  <c r="E23" i="1"/>
  <c r="E24" i="1"/>
  <c r="E25" i="1"/>
  <c r="E26" i="1"/>
  <c r="E27" i="1"/>
  <c r="E18" i="1"/>
  <c r="I13" i="2"/>
  <c r="K13" i="2"/>
  <c r="I14" i="2"/>
  <c r="K14" i="2"/>
  <c r="I15" i="2"/>
  <c r="K15" i="2"/>
  <c r="I16" i="2"/>
  <c r="K16" i="2"/>
  <c r="I17" i="2"/>
  <c r="K17" i="2"/>
  <c r="I18" i="2"/>
  <c r="K18" i="2"/>
  <c r="I19" i="2"/>
  <c r="K19" i="2"/>
  <c r="I20" i="2"/>
  <c r="K20" i="2"/>
  <c r="I21" i="2"/>
  <c r="K21" i="2"/>
  <c r="I12" i="2"/>
  <c r="K12" i="2"/>
  <c r="H4" i="2"/>
  <c r="H3" i="2"/>
  <c r="H19" i="1"/>
  <c r="H20" i="1"/>
  <c r="H21" i="1"/>
  <c r="H22" i="1"/>
  <c r="H23" i="1"/>
  <c r="H24" i="1"/>
  <c r="H25" i="1"/>
  <c r="H26" i="1"/>
  <c r="H27" i="1"/>
  <c r="H18" i="1"/>
</calcChain>
</file>

<file path=xl/sharedStrings.xml><?xml version="1.0" encoding="utf-8"?>
<sst xmlns="http://schemas.openxmlformats.org/spreadsheetml/2006/main" count="117" uniqueCount="91">
  <si>
    <t>Tabel Bonus</t>
  </si>
  <si>
    <t>Kode</t>
  </si>
  <si>
    <t>Bonus</t>
  </si>
  <si>
    <t>Tabel Barang</t>
  </si>
  <si>
    <t>Kode Barang</t>
  </si>
  <si>
    <t>Nama Barang</t>
  </si>
  <si>
    <t>Harga</t>
  </si>
  <si>
    <t>AK-001</t>
  </si>
  <si>
    <t>P-002</t>
  </si>
  <si>
    <t>BK-003</t>
  </si>
  <si>
    <t>KB-004</t>
  </si>
  <si>
    <t>Gunting</t>
  </si>
  <si>
    <t>Sampel Buku</t>
  </si>
  <si>
    <t>Tinta Refill Inkjet</t>
  </si>
  <si>
    <t>Kertas 4 Rim</t>
  </si>
  <si>
    <t>1 Set Alat Kantor</t>
  </si>
  <si>
    <t>Printer Canon BJ 100 SP</t>
  </si>
  <si>
    <t>Buku Tulis Kantor</t>
  </si>
  <si>
    <t>Kertas Bola Dunia</t>
  </si>
  <si>
    <t>DATA PENJUALAN</t>
  </si>
  <si>
    <t>TOKO CAN JADIE SELAMANYA</t>
  </si>
  <si>
    <t>Jl. Belum Dibuat No. 77 Bandung</t>
  </si>
  <si>
    <t>No</t>
  </si>
  <si>
    <t>Tanggal Penjualan</t>
  </si>
  <si>
    <t>Unit</t>
  </si>
  <si>
    <t>Total</t>
  </si>
  <si>
    <t>Tabel Bunga</t>
  </si>
  <si>
    <t>Jenis Barang</t>
  </si>
  <si>
    <t>LK</t>
  </si>
  <si>
    <t>IM</t>
  </si>
  <si>
    <t>KW</t>
  </si>
  <si>
    <t>CM</t>
  </si>
  <si>
    <t>Lokal</t>
  </si>
  <si>
    <t>Import</t>
  </si>
  <si>
    <t>Kawinan</t>
  </si>
  <si>
    <t>Campuran</t>
  </si>
  <si>
    <t>Tabel Pembeli</t>
  </si>
  <si>
    <t>Toko Bunga Cinta Damai</t>
  </si>
  <si>
    <t>Jl. Pagarsih 77 Bandung</t>
  </si>
  <si>
    <t>Kode Pembeli</t>
  </si>
  <si>
    <t>Nama</t>
  </si>
  <si>
    <t>Kode Bunga</t>
  </si>
  <si>
    <t>Nama Bunga</t>
  </si>
  <si>
    <t>Jumlah</t>
  </si>
  <si>
    <t>Jenis Bunga</t>
  </si>
  <si>
    <t>Total Harga</t>
  </si>
  <si>
    <t>Diskon</t>
  </si>
  <si>
    <t>Total Bayar</t>
  </si>
  <si>
    <t>Status</t>
  </si>
  <si>
    <t>PLG</t>
  </si>
  <si>
    <t>NPL</t>
  </si>
  <si>
    <t>Pelanggan Tetap</t>
  </si>
  <si>
    <t>Non Pelanggan</t>
  </si>
  <si>
    <t>PLG-001</t>
  </si>
  <si>
    <t>NPL-002</t>
  </si>
  <si>
    <t>PLG-002</t>
  </si>
  <si>
    <t>NPL-003</t>
  </si>
  <si>
    <t>PLG-003</t>
  </si>
  <si>
    <t>NPL-004</t>
  </si>
  <si>
    <t>PLG-004</t>
  </si>
  <si>
    <t>NPL-005</t>
  </si>
  <si>
    <t>PLG-005</t>
  </si>
  <si>
    <t>PLG-006</t>
  </si>
  <si>
    <t>Jeri Adiyanto</t>
  </si>
  <si>
    <t>Nita Suwandari</t>
  </si>
  <si>
    <t>Wisnu Agustama</t>
  </si>
  <si>
    <t>Hilda Ayudia</t>
  </si>
  <si>
    <t>Bisman Butar Butar</t>
  </si>
  <si>
    <t>Maghdalena</t>
  </si>
  <si>
    <t>Iyem Sukiyem</t>
  </si>
  <si>
    <t>Panji Milenium</t>
  </si>
  <si>
    <t>Ari Ira Yusa</t>
  </si>
  <si>
    <t>Minati</t>
  </si>
  <si>
    <t>01-LK-001</t>
  </si>
  <si>
    <t>02-IM-002</t>
  </si>
  <si>
    <t>03-KW-003</t>
  </si>
  <si>
    <t>04-CM-004</t>
  </si>
  <si>
    <t>05-LK-005</t>
  </si>
  <si>
    <t>06-IM-006</t>
  </si>
  <si>
    <t>07-KW-007</t>
  </si>
  <si>
    <t>08-CM-008</t>
  </si>
  <si>
    <t>09-LK-009</t>
  </si>
  <si>
    <t>Anggrek</t>
  </si>
  <si>
    <t>Tulip</t>
  </si>
  <si>
    <t>Pukul Empat</t>
  </si>
  <si>
    <t>Mawar</t>
  </si>
  <si>
    <t>Kamboja</t>
  </si>
  <si>
    <t>Sakura</t>
  </si>
  <si>
    <t>Melati</t>
  </si>
  <si>
    <t>Mawar Kuning</t>
  </si>
  <si>
    <t>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</si>
</sst>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IDR&quot;* #,##0_);_(&quot;IDR&quot;* \(#,##0\);_(&quot;IDR&quot;* &quot;-&quot;_);_(@_)"/>
    <numFmt numFmtId="164" formatCode="[$-409]d\-mmm\-yy;@"/>
    <numFmt numFmtId="165" formatCode="[$Rp-421]#,##0"/>
    <numFmt numFmtId="166" formatCode="_([$Rp-421]* #,##0_);_([$Rp-421]* \(#,##0\);_([$Rp-421]* &quot;-&quot;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2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3" fillId="0" borderId="0" xfId="0" applyFont="1"/>
    <xf numFmtId="164" fontId="0" fillId="0" borderId="1" xfId="0" applyNumberFormat="1" applyBorder="1"/>
    <xf numFmtId="165" fontId="0" fillId="0" borderId="0" xfId="0" applyNumberFormat="1"/>
    <xf numFmtId="166" fontId="0" fillId="0" borderId="1" xfId="1" applyNumberFormat="1" applyFont="1" applyBorder="1"/>
    <xf numFmtId="0" fontId="0" fillId="2" borderId="1" xfId="0" applyFill="1" applyBorder="1" applyAlignment="1">
      <alignment horizontal="center"/>
    </xf>
    <xf numFmtId="166" fontId="0" fillId="0" borderId="0" xfId="1" applyNumberFormat="1" applyFont="1" applyBorder="1"/>
    <xf numFmtId="0" fontId="0" fillId="0" borderId="0" xfId="0" applyAlignment="1"/>
    <xf numFmtId="0" fontId="0" fillId="0" borderId="0" xfId="0" applyBorder="1"/>
    <xf numFmtId="9" fontId="0" fillId="0" borderId="1" xfId="2" applyFont="1" applyBorder="1"/>
    <xf numFmtId="166" fontId="0" fillId="0" borderId="1" xfId="0" applyNumberFormat="1" applyBorder="1"/>
    <xf numFmtId="0" fontId="0" fillId="0" borderId="0" xfId="0" applyAlignment="1">
      <alignment horizontal="left"/>
    </xf>
  </cellXfs>
  <cellStyles count="3">
    <cellStyle name="Currency [0]" xfId="1" builtinId="7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opLeftCell="C1" workbookViewId="0">
      <selection activeCell="C3" sqref="C3:G4"/>
    </sheetView>
  </sheetViews>
  <sheetFormatPr baseColWidth="10" defaultRowHeight="16" x14ac:dyDescent="0.2"/>
  <cols>
    <col min="2" max="2" width="3.5" bestFit="1" customWidth="1"/>
    <col min="3" max="3" width="15.83203125" bestFit="1" customWidth="1"/>
    <col min="4" max="6" width="20.33203125" bestFit="1" customWidth="1"/>
    <col min="7" max="7" width="7.5" bestFit="1" customWidth="1"/>
    <col min="8" max="8" width="13.5" bestFit="1" customWidth="1"/>
    <col min="9" max="9" width="15.5" bestFit="1" customWidth="1"/>
  </cols>
  <sheetData>
    <row r="2" spans="3:9" x14ac:dyDescent="0.2">
      <c r="C2" s="2" t="s">
        <v>0</v>
      </c>
    </row>
    <row r="3" spans="3:9" x14ac:dyDescent="0.2">
      <c r="C3" s="6" t="s">
        <v>1</v>
      </c>
      <c r="D3" s="1" t="s">
        <v>7</v>
      </c>
      <c r="E3" s="1" t="s">
        <v>8</v>
      </c>
      <c r="F3" s="1" t="s">
        <v>9</v>
      </c>
      <c r="G3" s="1" t="s">
        <v>10</v>
      </c>
    </row>
    <row r="4" spans="3:9" x14ac:dyDescent="0.2">
      <c r="C4" s="6" t="s">
        <v>2</v>
      </c>
      <c r="D4" s="1" t="s">
        <v>14</v>
      </c>
      <c r="E4" s="1" t="s">
        <v>13</v>
      </c>
      <c r="F4" s="1" t="s">
        <v>12</v>
      </c>
      <c r="G4" s="1" t="s">
        <v>11</v>
      </c>
    </row>
    <row r="6" spans="3:9" x14ac:dyDescent="0.2">
      <c r="C6" s="2" t="s">
        <v>3</v>
      </c>
    </row>
    <row r="7" spans="3:9" x14ac:dyDescent="0.2">
      <c r="C7" s="6" t="s">
        <v>4</v>
      </c>
      <c r="D7" s="6" t="s">
        <v>5</v>
      </c>
      <c r="E7" s="6" t="s">
        <v>6</v>
      </c>
    </row>
    <row r="8" spans="3:9" x14ac:dyDescent="0.2">
      <c r="C8" s="1" t="s">
        <v>7</v>
      </c>
      <c r="D8" s="1" t="s">
        <v>15</v>
      </c>
      <c r="E8" s="5">
        <v>5000000</v>
      </c>
    </row>
    <row r="9" spans="3:9" x14ac:dyDescent="0.2">
      <c r="C9" s="1" t="s">
        <v>8</v>
      </c>
      <c r="D9" s="1" t="s">
        <v>16</v>
      </c>
      <c r="E9" s="5">
        <v>7500000</v>
      </c>
    </row>
    <row r="10" spans="3:9" x14ac:dyDescent="0.2">
      <c r="C10" s="1" t="s">
        <v>9</v>
      </c>
      <c r="D10" s="1" t="s">
        <v>17</v>
      </c>
      <c r="E10" s="5">
        <v>2500000</v>
      </c>
    </row>
    <row r="11" spans="3:9" x14ac:dyDescent="0.2">
      <c r="C11" s="1" t="s">
        <v>10</v>
      </c>
      <c r="D11" s="1" t="s">
        <v>18</v>
      </c>
      <c r="E11" s="5">
        <v>3450000</v>
      </c>
      <c r="I11" s="4"/>
    </row>
    <row r="13" spans="3:9" x14ac:dyDescent="0.2">
      <c r="C13" s="12" t="s">
        <v>19</v>
      </c>
      <c r="D13" s="12"/>
    </row>
    <row r="14" spans="3:9" x14ac:dyDescent="0.2">
      <c r="C14" s="12" t="s">
        <v>20</v>
      </c>
      <c r="D14" s="12"/>
    </row>
    <row r="15" spans="3:9" x14ac:dyDescent="0.2">
      <c r="C15" s="12" t="s">
        <v>21</v>
      </c>
      <c r="D15" s="12"/>
    </row>
    <row r="17" spans="2:9" x14ac:dyDescent="0.2">
      <c r="B17" s="6" t="s">
        <v>22</v>
      </c>
      <c r="C17" s="6" t="s">
        <v>23</v>
      </c>
      <c r="D17" s="6" t="s">
        <v>4</v>
      </c>
      <c r="E17" s="6" t="s">
        <v>5</v>
      </c>
      <c r="F17" s="6" t="s">
        <v>6</v>
      </c>
      <c r="G17" s="6" t="s">
        <v>24</v>
      </c>
      <c r="H17" s="6" t="s">
        <v>25</v>
      </c>
      <c r="I17" s="6" t="s">
        <v>2</v>
      </c>
    </row>
    <row r="18" spans="2:9" x14ac:dyDescent="0.2">
      <c r="B18" s="1">
        <v>1</v>
      </c>
      <c r="C18" s="3">
        <v>39856</v>
      </c>
      <c r="D18" s="1" t="s">
        <v>7</v>
      </c>
      <c r="E18" s="1" t="str">
        <f>VLOOKUP($D18,Lat1_MochamadIqbalDwiCahyo,2,0)</f>
        <v>1 Set Alat Kantor</v>
      </c>
      <c r="F18" s="5">
        <f>VLOOKUP($D18,Lat1_MochamadIqbalDwiCahyo,3,0)</f>
        <v>5000000</v>
      </c>
      <c r="G18" s="1">
        <v>5</v>
      </c>
      <c r="H18" s="5">
        <f>$F18*$G18</f>
        <v>25000000</v>
      </c>
      <c r="I18" s="1" t="str">
        <f>HLOOKUP($D18,Lat1_10116122,2,0)</f>
        <v>Kertas 4 Rim</v>
      </c>
    </row>
    <row r="19" spans="2:9" x14ac:dyDescent="0.2">
      <c r="B19" s="1">
        <v>2</v>
      </c>
      <c r="C19" s="3">
        <v>39857</v>
      </c>
      <c r="D19" s="1" t="s">
        <v>8</v>
      </c>
      <c r="E19" s="1" t="str">
        <f>VLOOKUP($D19,Lat1_MochamadIqbalDwiCahyo,2,0)</f>
        <v>Printer Canon BJ 100 SP</v>
      </c>
      <c r="F19" s="5">
        <f>VLOOKUP($D19,Lat1_MochamadIqbalDwiCahyo,3,0)</f>
        <v>7500000</v>
      </c>
      <c r="G19" s="1">
        <v>7</v>
      </c>
      <c r="H19" s="5">
        <f t="shared" ref="H19:H27" si="0">$F19*$G19</f>
        <v>52500000</v>
      </c>
      <c r="I19" s="1" t="str">
        <f>HLOOKUP($D19,Lat1_10116122,2,0)</f>
        <v>Tinta Refill Inkjet</v>
      </c>
    </row>
    <row r="20" spans="2:9" x14ac:dyDescent="0.2">
      <c r="B20" s="1">
        <v>3</v>
      </c>
      <c r="C20" s="3">
        <v>39858</v>
      </c>
      <c r="D20" s="1" t="s">
        <v>9</v>
      </c>
      <c r="E20" s="1" t="str">
        <f>VLOOKUP($D20,Lat1_MochamadIqbalDwiCahyo,2,0)</f>
        <v>Buku Tulis Kantor</v>
      </c>
      <c r="F20" s="5">
        <f>VLOOKUP($D20,Lat1_MochamadIqbalDwiCahyo,3,0)</f>
        <v>2500000</v>
      </c>
      <c r="G20" s="1">
        <v>3</v>
      </c>
      <c r="H20" s="5">
        <f t="shared" si="0"/>
        <v>7500000</v>
      </c>
      <c r="I20" s="1" t="str">
        <f>HLOOKUP($D20,Lat1_10116122,2,0)</f>
        <v>Sampel Buku</v>
      </c>
    </row>
    <row r="21" spans="2:9" x14ac:dyDescent="0.2">
      <c r="B21" s="1">
        <v>4</v>
      </c>
      <c r="C21" s="3">
        <v>39859</v>
      </c>
      <c r="D21" s="1" t="s">
        <v>10</v>
      </c>
      <c r="E21" s="1" t="str">
        <f>VLOOKUP($D21,Lat1_MochamadIqbalDwiCahyo,2,0)</f>
        <v>Kertas Bola Dunia</v>
      </c>
      <c r="F21" s="5">
        <f>VLOOKUP($D21,Lat1_MochamadIqbalDwiCahyo,3,0)</f>
        <v>3450000</v>
      </c>
      <c r="G21" s="1">
        <v>4</v>
      </c>
      <c r="H21" s="5">
        <f t="shared" si="0"/>
        <v>13800000</v>
      </c>
      <c r="I21" s="1" t="str">
        <f>HLOOKUP($D21,Lat1_10116122,2,0)</f>
        <v>Gunting</v>
      </c>
    </row>
    <row r="22" spans="2:9" x14ac:dyDescent="0.2">
      <c r="B22" s="1">
        <v>5</v>
      </c>
      <c r="C22" s="3">
        <v>39860</v>
      </c>
      <c r="D22" s="1" t="s">
        <v>7</v>
      </c>
      <c r="E22" s="1" t="str">
        <f>VLOOKUP($D22,Lat1_MochamadIqbalDwiCahyo,2,0)</f>
        <v>1 Set Alat Kantor</v>
      </c>
      <c r="F22" s="5">
        <f>VLOOKUP($D22,Lat1_MochamadIqbalDwiCahyo,3,0)</f>
        <v>5000000</v>
      </c>
      <c r="G22" s="1">
        <v>9</v>
      </c>
      <c r="H22" s="5">
        <f t="shared" si="0"/>
        <v>45000000</v>
      </c>
      <c r="I22" s="1" t="str">
        <f>HLOOKUP($D22,Lat1_10116122,2,0)</f>
        <v>Kertas 4 Rim</v>
      </c>
    </row>
    <row r="23" spans="2:9" x14ac:dyDescent="0.2">
      <c r="B23" s="1">
        <v>6</v>
      </c>
      <c r="C23" s="3">
        <v>39861</v>
      </c>
      <c r="D23" s="1" t="s">
        <v>8</v>
      </c>
      <c r="E23" s="1" t="str">
        <f>VLOOKUP($D23,Lat1_MochamadIqbalDwiCahyo,2,0)</f>
        <v>Printer Canon BJ 100 SP</v>
      </c>
      <c r="F23" s="5">
        <f>VLOOKUP($D23,Lat1_MochamadIqbalDwiCahyo,3,0)</f>
        <v>7500000</v>
      </c>
      <c r="G23" s="1">
        <v>10</v>
      </c>
      <c r="H23" s="5">
        <f t="shared" si="0"/>
        <v>75000000</v>
      </c>
      <c r="I23" s="1" t="str">
        <f>HLOOKUP($D23,Lat1_10116122,2,0)</f>
        <v>Tinta Refill Inkjet</v>
      </c>
    </row>
    <row r="24" spans="2:9" x14ac:dyDescent="0.2">
      <c r="B24" s="1">
        <v>7</v>
      </c>
      <c r="C24" s="3">
        <v>39862</v>
      </c>
      <c r="D24" s="1" t="s">
        <v>9</v>
      </c>
      <c r="E24" s="1" t="str">
        <f>VLOOKUP($D24,Lat1_MochamadIqbalDwiCahyo,2,0)</f>
        <v>Buku Tulis Kantor</v>
      </c>
      <c r="F24" s="5">
        <f>VLOOKUP($D24,Lat1_MochamadIqbalDwiCahyo,3,0)</f>
        <v>2500000</v>
      </c>
      <c r="G24" s="1">
        <v>6</v>
      </c>
      <c r="H24" s="5">
        <f t="shared" si="0"/>
        <v>15000000</v>
      </c>
      <c r="I24" s="1" t="str">
        <f>HLOOKUP($D24,Lat1_10116122,2,0)</f>
        <v>Sampel Buku</v>
      </c>
    </row>
    <row r="25" spans="2:9" x14ac:dyDescent="0.2">
      <c r="B25" s="1">
        <v>8</v>
      </c>
      <c r="C25" s="3">
        <v>39863</v>
      </c>
      <c r="D25" s="1" t="s">
        <v>10</v>
      </c>
      <c r="E25" s="1" t="str">
        <f>VLOOKUP($D25,Lat1_MochamadIqbalDwiCahyo,2,0)</f>
        <v>Kertas Bola Dunia</v>
      </c>
      <c r="F25" s="5">
        <f>VLOOKUP($D25,Lat1_MochamadIqbalDwiCahyo,3,0)</f>
        <v>3450000</v>
      </c>
      <c r="G25" s="1">
        <v>5</v>
      </c>
      <c r="H25" s="5">
        <f t="shared" si="0"/>
        <v>17250000</v>
      </c>
      <c r="I25" s="1" t="str">
        <f>HLOOKUP($D25,Lat1_10116122,2,0)</f>
        <v>Gunting</v>
      </c>
    </row>
    <row r="26" spans="2:9" x14ac:dyDescent="0.2">
      <c r="B26" s="1">
        <v>9</v>
      </c>
      <c r="C26" s="3">
        <v>39864</v>
      </c>
      <c r="D26" s="1" t="s">
        <v>10</v>
      </c>
      <c r="E26" s="1" t="str">
        <f>VLOOKUP($D26,Lat1_MochamadIqbalDwiCahyo,2,0)</f>
        <v>Kertas Bola Dunia</v>
      </c>
      <c r="F26" s="5">
        <f>VLOOKUP($D26,Lat1_MochamadIqbalDwiCahyo,3,0)</f>
        <v>3450000</v>
      </c>
      <c r="G26" s="1">
        <v>3</v>
      </c>
      <c r="H26" s="5">
        <f t="shared" si="0"/>
        <v>10350000</v>
      </c>
      <c r="I26" s="1" t="str">
        <f>HLOOKUP($D26,Lat1_10116122,2,0)</f>
        <v>Gunting</v>
      </c>
    </row>
    <row r="27" spans="2:9" x14ac:dyDescent="0.2">
      <c r="B27" s="1">
        <v>10</v>
      </c>
      <c r="C27" s="3">
        <v>39865</v>
      </c>
      <c r="D27" s="1" t="s">
        <v>7</v>
      </c>
      <c r="E27" s="1" t="str">
        <f>VLOOKUP($D27,Lat1_MochamadIqbalDwiCahyo,2,0)</f>
        <v>1 Set Alat Kantor</v>
      </c>
      <c r="F27" s="5">
        <f>VLOOKUP($D27,Lat1_MochamadIqbalDwiCahyo,3,0)</f>
        <v>5000000</v>
      </c>
      <c r="G27" s="1">
        <v>4</v>
      </c>
      <c r="H27" s="5">
        <f t="shared" si="0"/>
        <v>20000000</v>
      </c>
      <c r="I27" s="1" t="str">
        <f>HLOOKUP($D27,Lat1_10116122,2,0)</f>
        <v>Kertas 4 Rim</v>
      </c>
    </row>
    <row r="28" spans="2:9" x14ac:dyDescent="0.2">
      <c r="F28" s="7"/>
    </row>
  </sheetData>
  <mergeCells count="3">
    <mergeCell ref="C13:D13"/>
    <mergeCell ref="C14:D14"/>
    <mergeCell ref="C15:D15"/>
  </mergeCells>
  <phoneticPr fontId="4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D1" workbookViewId="0">
      <selection activeCell="K16" sqref="K16"/>
    </sheetView>
  </sheetViews>
  <sheetFormatPr baseColWidth="10" defaultRowHeight="16" x14ac:dyDescent="0.2"/>
  <cols>
    <col min="1" max="1" width="3.5" bestFit="1" customWidth="1"/>
    <col min="2" max="2" width="21" bestFit="1" customWidth="1"/>
    <col min="3" max="3" width="20.33203125" bestFit="1" customWidth="1"/>
    <col min="4" max="4" width="12.5" bestFit="1" customWidth="1"/>
    <col min="5" max="5" width="20.33203125" bestFit="1" customWidth="1"/>
    <col min="6" max="6" width="12.5" bestFit="1" customWidth="1"/>
    <col min="7" max="7" width="14.5" bestFit="1" customWidth="1"/>
    <col min="8" max="8" width="13.5" bestFit="1" customWidth="1"/>
    <col min="9" max="9" width="14.83203125" bestFit="1" customWidth="1"/>
    <col min="11" max="11" width="12.5" customWidth="1"/>
  </cols>
  <sheetData>
    <row r="1" spans="1:11" x14ac:dyDescent="0.2">
      <c r="B1" s="2" t="s">
        <v>26</v>
      </c>
      <c r="F1" s="2" t="s">
        <v>36</v>
      </c>
    </row>
    <row r="2" spans="1:11" x14ac:dyDescent="0.2">
      <c r="B2" s="6" t="s">
        <v>4</v>
      </c>
      <c r="C2" s="6" t="s">
        <v>27</v>
      </c>
      <c r="D2" s="6" t="s">
        <v>6</v>
      </c>
      <c r="F2" s="6" t="s">
        <v>39</v>
      </c>
      <c r="G2" s="6" t="s">
        <v>48</v>
      </c>
      <c r="H2" s="6" t="s">
        <v>46</v>
      </c>
      <c r="I2" s="9"/>
      <c r="J2" s="9"/>
    </row>
    <row r="3" spans="1:11" x14ac:dyDescent="0.2">
      <c r="B3" s="1" t="s">
        <v>28</v>
      </c>
      <c r="C3" s="1" t="s">
        <v>32</v>
      </c>
      <c r="D3" s="5">
        <v>40000</v>
      </c>
      <c r="F3" s="1" t="s">
        <v>49</v>
      </c>
      <c r="G3" s="1" t="s">
        <v>51</v>
      </c>
      <c r="H3" s="10">
        <f>15/100</f>
        <v>0.15</v>
      </c>
      <c r="I3" s="9"/>
      <c r="J3" s="9"/>
    </row>
    <row r="4" spans="1:11" x14ac:dyDescent="0.2">
      <c r="B4" s="1" t="s">
        <v>29</v>
      </c>
      <c r="C4" s="1" t="s">
        <v>33</v>
      </c>
      <c r="D4" s="5">
        <v>89000</v>
      </c>
      <c r="F4" s="1" t="s">
        <v>50</v>
      </c>
      <c r="G4" s="1" t="s">
        <v>52</v>
      </c>
      <c r="H4" s="10">
        <f>2/100</f>
        <v>0.02</v>
      </c>
    </row>
    <row r="5" spans="1:11" x14ac:dyDescent="0.2">
      <c r="B5" s="1" t="s">
        <v>30</v>
      </c>
      <c r="C5" s="1" t="s">
        <v>34</v>
      </c>
      <c r="D5" s="5">
        <v>78000</v>
      </c>
    </row>
    <row r="6" spans="1:11" x14ac:dyDescent="0.2">
      <c r="B6" s="1" t="s">
        <v>31</v>
      </c>
      <c r="C6" s="1" t="s">
        <v>35</v>
      </c>
      <c r="D6" s="5">
        <v>120000</v>
      </c>
    </row>
    <row r="8" spans="1:11" x14ac:dyDescent="0.2">
      <c r="B8" s="8" t="s">
        <v>37</v>
      </c>
    </row>
    <row r="9" spans="1:11" x14ac:dyDescent="0.2">
      <c r="B9" s="8" t="s">
        <v>38</v>
      </c>
    </row>
    <row r="10" spans="1:11" x14ac:dyDescent="0.2">
      <c r="I10" s="4"/>
    </row>
    <row r="11" spans="1:11" x14ac:dyDescent="0.2">
      <c r="A11" s="6" t="s">
        <v>22</v>
      </c>
      <c r="B11" s="6" t="s">
        <v>39</v>
      </c>
      <c r="C11" s="6" t="s">
        <v>40</v>
      </c>
      <c r="D11" s="6" t="s">
        <v>41</v>
      </c>
      <c r="E11" s="6" t="s">
        <v>42</v>
      </c>
      <c r="F11" s="6" t="s">
        <v>44</v>
      </c>
      <c r="G11" s="6" t="s">
        <v>6</v>
      </c>
      <c r="H11" s="6" t="s">
        <v>43</v>
      </c>
      <c r="I11" s="6" t="s">
        <v>45</v>
      </c>
      <c r="J11" s="6" t="s">
        <v>46</v>
      </c>
      <c r="K11" s="6" t="s">
        <v>47</v>
      </c>
    </row>
    <row r="12" spans="1:11" x14ac:dyDescent="0.2">
      <c r="A12" s="1">
        <v>1</v>
      </c>
      <c r="B12" s="1" t="s">
        <v>53</v>
      </c>
      <c r="C12" s="1" t="s">
        <v>63</v>
      </c>
      <c r="D12" s="5" t="s">
        <v>73</v>
      </c>
      <c r="E12" s="1" t="s">
        <v>82</v>
      </c>
      <c r="F12" s="1" t="str">
        <f>VLOOKUP(MID($D12,4,2),Lat2_10116122,2,0)</f>
        <v>Lokal</v>
      </c>
      <c r="G12" s="5">
        <f>VLOOKUP(MID($D12,4,2),Lat2_10116122,3,0)</f>
        <v>40000</v>
      </c>
      <c r="H12" s="1">
        <v>14</v>
      </c>
      <c r="I12" s="5">
        <f>$G12*$H12</f>
        <v>560000</v>
      </c>
      <c r="J12" s="5">
        <f>(VLOOKUP(LEFT($B12,3),Lat2_MochamadIqbalDwiCahyo,3,0)*$I12)</f>
        <v>84000</v>
      </c>
      <c r="K12" s="11">
        <f>$I12-$J12</f>
        <v>476000</v>
      </c>
    </row>
    <row r="13" spans="1:11" x14ac:dyDescent="0.2">
      <c r="A13" s="1">
        <v>2</v>
      </c>
      <c r="B13" s="1" t="s">
        <v>54</v>
      </c>
      <c r="C13" s="1" t="s">
        <v>64</v>
      </c>
      <c r="D13" s="5" t="s">
        <v>74</v>
      </c>
      <c r="E13" s="1" t="s">
        <v>83</v>
      </c>
      <c r="F13" s="1" t="str">
        <f>VLOOKUP(MID($D13,4,2),Lat2_10116122,2,0)</f>
        <v>Import</v>
      </c>
      <c r="G13" s="5">
        <f>VLOOKUP(MID($D13,4,2),Lat2_10116122,3,0)</f>
        <v>89000</v>
      </c>
      <c r="H13" s="1">
        <v>20</v>
      </c>
      <c r="I13" s="5">
        <f t="shared" ref="I13:I21" si="0">$G13*$H13</f>
        <v>1780000</v>
      </c>
      <c r="J13" s="5">
        <f>(VLOOKUP(LEFT($B13,3),Lat2_MochamadIqbalDwiCahyo,3,0)*$I13)</f>
        <v>35600</v>
      </c>
      <c r="K13" s="11">
        <f t="shared" ref="K13:K21" si="1">$I13-$J13</f>
        <v>1744400</v>
      </c>
    </row>
    <row r="14" spans="1:11" x14ac:dyDescent="0.2">
      <c r="A14" s="1">
        <v>3</v>
      </c>
      <c r="B14" s="1" t="s">
        <v>55</v>
      </c>
      <c r="C14" s="1" t="s">
        <v>65</v>
      </c>
      <c r="D14" s="5" t="s">
        <v>75</v>
      </c>
      <c r="E14" s="1" t="s">
        <v>84</v>
      </c>
      <c r="F14" s="1" t="str">
        <f>VLOOKUP(MID($D14,4,2),Lat2_10116122,2,0)</f>
        <v>Kawinan</v>
      </c>
      <c r="G14" s="5">
        <f>VLOOKUP(MID($D14,4,2),Lat2_10116122,3,0)</f>
        <v>78000</v>
      </c>
      <c r="H14" s="1">
        <v>9</v>
      </c>
      <c r="I14" s="5">
        <f t="shared" si="0"/>
        <v>702000</v>
      </c>
      <c r="J14" s="5">
        <f>(VLOOKUP(LEFT($B14,3),Lat2_MochamadIqbalDwiCahyo,3,0)*$I14)</f>
        <v>105300</v>
      </c>
      <c r="K14" s="11">
        <f t="shared" si="1"/>
        <v>596700</v>
      </c>
    </row>
    <row r="15" spans="1:11" x14ac:dyDescent="0.2">
      <c r="A15" s="1">
        <v>4</v>
      </c>
      <c r="B15" s="1" t="s">
        <v>56</v>
      </c>
      <c r="C15" s="1" t="s">
        <v>66</v>
      </c>
      <c r="D15" s="5" t="s">
        <v>76</v>
      </c>
      <c r="E15" s="1" t="s">
        <v>85</v>
      </c>
      <c r="F15" s="1" t="str">
        <f>VLOOKUP(MID($D15,4,2),Lat2_10116122,2,0)</f>
        <v>Campuran</v>
      </c>
      <c r="G15" s="5">
        <f>VLOOKUP(MID($D15,4,2),Lat2_10116122,3,0)</f>
        <v>120000</v>
      </c>
      <c r="H15" s="1">
        <v>23</v>
      </c>
      <c r="I15" s="5">
        <f t="shared" si="0"/>
        <v>2760000</v>
      </c>
      <c r="J15" s="5">
        <f>(VLOOKUP(LEFT($B15,3),Lat2_MochamadIqbalDwiCahyo,3,0)*$I15)</f>
        <v>55200</v>
      </c>
      <c r="K15" s="11">
        <f t="shared" si="1"/>
        <v>2704800</v>
      </c>
    </row>
    <row r="16" spans="1:11" x14ac:dyDescent="0.2">
      <c r="A16" s="1">
        <v>5</v>
      </c>
      <c r="B16" s="1" t="s">
        <v>57</v>
      </c>
      <c r="C16" s="1" t="s">
        <v>67</v>
      </c>
      <c r="D16" s="5" t="s">
        <v>77</v>
      </c>
      <c r="E16" s="1" t="s">
        <v>86</v>
      </c>
      <c r="F16" s="1" t="str">
        <f>VLOOKUP(MID($D16,4,2),Lat2_10116122,2,0)</f>
        <v>Lokal</v>
      </c>
      <c r="G16" s="5">
        <f>VLOOKUP(MID($D16,4,2),Lat2_10116122,3,0)</f>
        <v>40000</v>
      </c>
      <c r="H16" s="1">
        <v>10</v>
      </c>
      <c r="I16" s="5">
        <f t="shared" si="0"/>
        <v>400000</v>
      </c>
      <c r="J16" s="5">
        <f>(VLOOKUP(LEFT($B16,3),Lat2_MochamadIqbalDwiCahyo,3,0)*$I16)</f>
        <v>60000</v>
      </c>
      <c r="K16" s="11">
        <f t="shared" si="1"/>
        <v>340000</v>
      </c>
    </row>
    <row r="17" spans="1:11" x14ac:dyDescent="0.2">
      <c r="A17" s="1">
        <v>6</v>
      </c>
      <c r="B17" s="1" t="s">
        <v>58</v>
      </c>
      <c r="C17" s="1" t="s">
        <v>68</v>
      </c>
      <c r="D17" s="5" t="s">
        <v>78</v>
      </c>
      <c r="E17" s="1" t="s">
        <v>87</v>
      </c>
      <c r="F17" s="1" t="str">
        <f>VLOOKUP(MID($D17,4,2),Lat2_10116122,2,0)</f>
        <v>Import</v>
      </c>
      <c r="G17" s="5">
        <f>VLOOKUP(MID($D17,4,2),Lat2_10116122,3,0)</f>
        <v>89000</v>
      </c>
      <c r="H17" s="1">
        <v>12</v>
      </c>
      <c r="I17" s="5">
        <f t="shared" si="0"/>
        <v>1068000</v>
      </c>
      <c r="J17" s="5">
        <f>(VLOOKUP(LEFT($B17,3),Lat2_MochamadIqbalDwiCahyo,3,0)*$I17)</f>
        <v>21360</v>
      </c>
      <c r="K17" s="11">
        <f t="shared" si="1"/>
        <v>1046640</v>
      </c>
    </row>
    <row r="18" spans="1:11" x14ac:dyDescent="0.2">
      <c r="A18" s="1">
        <v>7</v>
      </c>
      <c r="B18" s="1" t="s">
        <v>59</v>
      </c>
      <c r="C18" s="1" t="s">
        <v>69</v>
      </c>
      <c r="D18" s="5" t="s">
        <v>79</v>
      </c>
      <c r="E18" s="1" t="s">
        <v>88</v>
      </c>
      <c r="F18" s="1" t="str">
        <f>VLOOKUP(MID($D18,4,2),Lat2_10116122,2,0)</f>
        <v>Kawinan</v>
      </c>
      <c r="G18" s="5">
        <f>VLOOKUP(MID($D18,4,2),Lat2_10116122,3,0)</f>
        <v>78000</v>
      </c>
      <c r="H18" s="1">
        <v>11</v>
      </c>
      <c r="I18" s="5">
        <f t="shared" si="0"/>
        <v>858000</v>
      </c>
      <c r="J18" s="5">
        <f>(VLOOKUP(LEFT($B18,3),Lat2_MochamadIqbalDwiCahyo,3,0)*$I18)</f>
        <v>128700</v>
      </c>
      <c r="K18" s="11">
        <f t="shared" si="1"/>
        <v>729300</v>
      </c>
    </row>
    <row r="19" spans="1:11" x14ac:dyDescent="0.2">
      <c r="A19" s="1">
        <v>8</v>
      </c>
      <c r="B19" s="1" t="s">
        <v>60</v>
      </c>
      <c r="C19" s="1" t="s">
        <v>70</v>
      </c>
      <c r="D19" s="5" t="s">
        <v>80</v>
      </c>
      <c r="E19" s="1" t="s">
        <v>89</v>
      </c>
      <c r="F19" s="1" t="str">
        <f>VLOOKUP(MID($D19,4,2),Lat2_10116122,2,0)</f>
        <v>Campuran</v>
      </c>
      <c r="G19" s="5">
        <f>VLOOKUP(MID($D19,4,2),Lat2_10116122,3,0)</f>
        <v>120000</v>
      </c>
      <c r="H19" s="1">
        <v>7</v>
      </c>
      <c r="I19" s="5">
        <f t="shared" si="0"/>
        <v>840000</v>
      </c>
      <c r="J19" s="5">
        <f>(VLOOKUP(LEFT($B19,3),Lat2_MochamadIqbalDwiCahyo,3,0)*$I19)</f>
        <v>16800</v>
      </c>
      <c r="K19" s="11">
        <f t="shared" si="1"/>
        <v>823200</v>
      </c>
    </row>
    <row r="20" spans="1:11" x14ac:dyDescent="0.2">
      <c r="A20" s="1">
        <v>9</v>
      </c>
      <c r="B20" s="1" t="s">
        <v>61</v>
      </c>
      <c r="C20" s="1" t="s">
        <v>71</v>
      </c>
      <c r="D20" s="5" t="s">
        <v>81</v>
      </c>
      <c r="E20" s="1" t="s">
        <v>90</v>
      </c>
      <c r="F20" s="1" t="str">
        <f>VLOOKUP(MID($D20,4,2),Lat2_10116122,2,0)</f>
        <v>Lokal</v>
      </c>
      <c r="G20" s="5">
        <f>VLOOKUP(MID($D20,4,2),Lat2_10116122,3,0)</f>
        <v>40000</v>
      </c>
      <c r="H20" s="1">
        <v>6</v>
      </c>
      <c r="I20" s="5">
        <f t="shared" si="0"/>
        <v>240000</v>
      </c>
      <c r="J20" s="5">
        <f>(VLOOKUP(LEFT($B20,3),Lat2_MochamadIqbalDwiCahyo,3,0)*$I20)</f>
        <v>36000</v>
      </c>
      <c r="K20" s="11">
        <f t="shared" si="1"/>
        <v>204000</v>
      </c>
    </row>
    <row r="21" spans="1:11" x14ac:dyDescent="0.2">
      <c r="A21" s="1">
        <v>10</v>
      </c>
      <c r="B21" s="1" t="s">
        <v>62</v>
      </c>
      <c r="C21" s="1" t="s">
        <v>72</v>
      </c>
      <c r="D21" s="5" t="s">
        <v>73</v>
      </c>
      <c r="E21" s="1" t="s">
        <v>82</v>
      </c>
      <c r="F21" s="1" t="str">
        <f>VLOOKUP(MID($D21,4,2),Lat2_10116122,2,0)</f>
        <v>Lokal</v>
      </c>
      <c r="G21" s="5">
        <f>VLOOKUP(MID($D21,4,2),Lat2_10116122,3,0)</f>
        <v>40000</v>
      </c>
      <c r="H21" s="1">
        <v>6</v>
      </c>
      <c r="I21" s="5">
        <f t="shared" si="0"/>
        <v>240000</v>
      </c>
      <c r="J21" s="5">
        <f>(VLOOKUP(LEFT($B21,3),Lat2_MochamadIqbalDwiCahyo,3,0)*$I21)</f>
        <v>36000</v>
      </c>
      <c r="K21" s="11">
        <f t="shared" si="1"/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- Latihan 1</vt:lpstr>
      <vt:lpstr>Tabel - Latihan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2016-12-10T05:34:31Z</dcterms:created>
  <dcterms:modified xsi:type="dcterms:W3CDTF">2016-12-12T09:49:13Z</dcterms:modified>
</cp:coreProperties>
</file>