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 activeTab="2"/>
  </bookViews>
  <sheets>
    <sheet name="Latihan Sel" sheetId="1" r:id="rId1"/>
    <sheet name="Latihan Fungs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11" i="3"/>
  <c r="L30" i="3"/>
  <c r="N30" i="3" s="1"/>
  <c r="O30" i="3" s="1"/>
  <c r="L12" i="3"/>
  <c r="N12" i="3" s="1"/>
  <c r="O12" i="3" s="1"/>
  <c r="L13" i="3"/>
  <c r="N13" i="3" s="1"/>
  <c r="O13" i="3" s="1"/>
  <c r="L14" i="3"/>
  <c r="N14" i="3" s="1"/>
  <c r="O14" i="3" s="1"/>
  <c r="L15" i="3"/>
  <c r="N15" i="3" s="1"/>
  <c r="O15" i="3" s="1"/>
  <c r="L16" i="3"/>
  <c r="N16" i="3" s="1"/>
  <c r="O16" i="3" s="1"/>
  <c r="L17" i="3"/>
  <c r="N17" i="3" s="1"/>
  <c r="O17" i="3" s="1"/>
  <c r="L18" i="3"/>
  <c r="N18" i="3" s="1"/>
  <c r="O18" i="3" s="1"/>
  <c r="L19" i="3"/>
  <c r="N19" i="3" s="1"/>
  <c r="O19" i="3" s="1"/>
  <c r="L20" i="3"/>
  <c r="N20" i="3" s="1"/>
  <c r="O20" i="3" s="1"/>
  <c r="L21" i="3"/>
  <c r="N21" i="3" s="1"/>
  <c r="O21" i="3" s="1"/>
  <c r="L22" i="3"/>
  <c r="N22" i="3" s="1"/>
  <c r="O22" i="3" s="1"/>
  <c r="L23" i="3"/>
  <c r="N23" i="3" s="1"/>
  <c r="O23" i="3" s="1"/>
  <c r="L24" i="3"/>
  <c r="N24" i="3" s="1"/>
  <c r="O24" i="3" s="1"/>
  <c r="L25" i="3"/>
  <c r="N25" i="3" s="1"/>
  <c r="O25" i="3" s="1"/>
  <c r="L26" i="3"/>
  <c r="N26" i="3" s="1"/>
  <c r="O26" i="3" s="1"/>
  <c r="L27" i="3"/>
  <c r="N27" i="3" s="1"/>
  <c r="O27" i="3" s="1"/>
  <c r="L28" i="3"/>
  <c r="N28" i="3" s="1"/>
  <c r="O28" i="3" s="1"/>
  <c r="L29" i="3"/>
  <c r="N29" i="3" s="1"/>
  <c r="O29" i="3" s="1"/>
  <c r="L11" i="3"/>
  <c r="N11" i="3" s="1"/>
  <c r="O11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11" i="3"/>
  <c r="L14" i="2"/>
  <c r="L15" i="2"/>
  <c r="L16" i="2"/>
  <c r="L17" i="2"/>
  <c r="L18" i="2"/>
  <c r="L19" i="2"/>
  <c r="L20" i="2"/>
  <c r="L21" i="2"/>
  <c r="L22" i="2"/>
  <c r="L13" i="2"/>
  <c r="K14" i="2" l="1"/>
  <c r="K15" i="2"/>
  <c r="K16" i="2"/>
  <c r="K17" i="2"/>
  <c r="K18" i="2"/>
  <c r="K19" i="2"/>
  <c r="K20" i="2"/>
  <c r="K21" i="2"/>
  <c r="K22" i="2"/>
  <c r="K13" i="2"/>
  <c r="J14" i="2"/>
  <c r="J15" i="2"/>
  <c r="J16" i="2"/>
  <c r="J17" i="2"/>
  <c r="J18" i="2"/>
  <c r="J19" i="2"/>
  <c r="J20" i="2"/>
  <c r="J21" i="2"/>
  <c r="J22" i="2"/>
  <c r="J13" i="2"/>
  <c r="C9" i="1"/>
  <c r="C10" i="1"/>
  <c r="C11" i="1"/>
  <c r="C12" i="1"/>
  <c r="C13" i="1"/>
  <c r="C14" i="1"/>
  <c r="C15" i="1"/>
  <c r="C16" i="1"/>
  <c r="C17" i="1"/>
  <c r="C18" i="1"/>
  <c r="D8" i="1"/>
  <c r="E8" i="1"/>
  <c r="F8" i="1"/>
  <c r="G8" i="1"/>
  <c r="H8" i="1"/>
  <c r="C8" i="1"/>
  <c r="I14" i="2"/>
  <c r="I15" i="2"/>
  <c r="I16" i="2"/>
  <c r="I17" i="2"/>
  <c r="I18" i="2"/>
  <c r="I19" i="2"/>
  <c r="I20" i="2"/>
  <c r="I21" i="2"/>
  <c r="I22" i="2"/>
  <c r="I13" i="2"/>
  <c r="G25" i="2"/>
  <c r="G24" i="2"/>
  <c r="G23" i="2"/>
  <c r="G14" i="2"/>
  <c r="G15" i="2"/>
  <c r="G16" i="2"/>
  <c r="G17" i="2"/>
  <c r="G18" i="2"/>
  <c r="G19" i="2"/>
  <c r="G20" i="2"/>
  <c r="G21" i="2"/>
  <c r="G22" i="2"/>
  <c r="G13" i="2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</calcChain>
</file>

<file path=xl/sharedStrings.xml><?xml version="1.0" encoding="utf-8"?>
<sst xmlns="http://schemas.openxmlformats.org/spreadsheetml/2006/main" count="114" uniqueCount="74">
  <si>
    <t>DAFTAR ANGSURAN (PER-BULAN)</t>
  </si>
  <si>
    <t>KREDIT MOTOR</t>
  </si>
  <si>
    <t>POKOK PINJAMAN</t>
  </si>
  <si>
    <t>JANGKA WAKTU</t>
  </si>
  <si>
    <t>BUNGA/BULAN (FLAT)</t>
  </si>
  <si>
    <t>DAFTAR PENILAIAN KARYAWAN</t>
  </si>
  <si>
    <t>PT. PERMATA HATI SEJIWA</t>
  </si>
  <si>
    <t>Periode  : September 2016</t>
  </si>
  <si>
    <t>Komponen Penilaian</t>
  </si>
  <si>
    <t>Kehadiran</t>
  </si>
  <si>
    <t>Tanggung Jawab</t>
  </si>
  <si>
    <t>Kepemimpinan</t>
  </si>
  <si>
    <t>Data Karyawan Divisi Keuangan</t>
  </si>
  <si>
    <t>No</t>
  </si>
  <si>
    <t>NIK</t>
  </si>
  <si>
    <t>NAMA</t>
  </si>
  <si>
    <t>PENILAIAN</t>
  </si>
  <si>
    <t>NILAI HASIL</t>
  </si>
  <si>
    <t>TANGGAL MASUK</t>
  </si>
  <si>
    <t>LAMA KERJA</t>
  </si>
  <si>
    <t>KEHADIRAN</t>
  </si>
  <si>
    <t>TANGGUNG JAWAB</t>
  </si>
  <si>
    <t>KEPEMIMPINAN</t>
  </si>
  <si>
    <t>TAHUN</t>
  </si>
  <si>
    <t>BULAN</t>
  </si>
  <si>
    <t>HARI</t>
  </si>
  <si>
    <t>4127.77.10.01</t>
  </si>
  <si>
    <t>Fadhli Rahman A</t>
  </si>
  <si>
    <t>4127.78.15.02</t>
  </si>
  <si>
    <t>Farhan Haris A</t>
  </si>
  <si>
    <t>4127.79.99.03</t>
  </si>
  <si>
    <t>Burhanudin Harahap</t>
  </si>
  <si>
    <t>4127.80.02.04</t>
  </si>
  <si>
    <t>Leniawaty Pranata</t>
  </si>
  <si>
    <t>4127.81.07.05</t>
  </si>
  <si>
    <t>Susi Wahyuningtyas</t>
  </si>
  <si>
    <t>4127.82.97.06</t>
  </si>
  <si>
    <t>Kartini Eka Kartika</t>
  </si>
  <si>
    <t>4127.83.00.07</t>
  </si>
  <si>
    <t>Astri Astria</t>
  </si>
  <si>
    <t>4127.84.98.08</t>
  </si>
  <si>
    <t>Michael Kevin</t>
  </si>
  <si>
    <t>4127.85.97.09</t>
  </si>
  <si>
    <t>Ronaldo Saparo</t>
  </si>
  <si>
    <t>4127.86.05.10</t>
  </si>
  <si>
    <t>Agustina Austini</t>
  </si>
  <si>
    <t>Nilai Rata - Rata</t>
  </si>
  <si>
    <t>Lama Kerja Rata - Rata</t>
  </si>
  <si>
    <t>Tahun</t>
  </si>
  <si>
    <t>Nilai Tertinggi</t>
  </si>
  <si>
    <t>Lama Kerja Terlama</t>
  </si>
  <si>
    <t>Nilai Terendah</t>
  </si>
  <si>
    <t>Lama Kerja Terkecil</t>
  </si>
  <si>
    <t>REWARD</t>
  </si>
  <si>
    <t>Sakit</t>
  </si>
  <si>
    <t>Izin</t>
  </si>
  <si>
    <t>Alpa</t>
  </si>
  <si>
    <t>NIM</t>
  </si>
  <si>
    <t>Nama</t>
  </si>
  <si>
    <t>Gaji Pokok</t>
  </si>
  <si>
    <t>Golongan</t>
  </si>
  <si>
    <t>Status</t>
  </si>
  <si>
    <t>Anak</t>
  </si>
  <si>
    <t>Absensi</t>
  </si>
  <si>
    <t>Potongan Absensi</t>
  </si>
  <si>
    <t>Tunjangan Kesejahteraan</t>
  </si>
  <si>
    <t>Tunjangan Anak</t>
  </si>
  <si>
    <t>Gaji Kotor</t>
  </si>
  <si>
    <t>Total Gaji</t>
  </si>
  <si>
    <t>III/A</t>
  </si>
  <si>
    <t>III/B</t>
  </si>
  <si>
    <t>III/C</t>
  </si>
  <si>
    <t>Menikah</t>
  </si>
  <si>
    <t>Belum Menikah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</si>
</sst>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[$-F800]dddd\,\ mmmm\ dd\,\ yyyy"/>
    <numFmt numFmtId="167" formatCode="&quot;Rp&quot;#,##0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43" fontId="2" fillId="0" borderId="0" xfId="0" applyNumberFormat="1" applyFont="1"/>
    <xf numFmtId="0" fontId="2" fillId="0" borderId="6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0" xfId="1" applyNumberFormat="1" applyFont="1"/>
    <xf numFmtId="0" fontId="2" fillId="2" borderId="8" xfId="0" applyFont="1" applyFill="1" applyBorder="1"/>
    <xf numFmtId="9" fontId="0" fillId="0" borderId="9" xfId="0" applyNumberFormat="1" applyBorder="1"/>
    <xf numFmtId="9" fontId="0" fillId="0" borderId="0" xfId="0" applyNumberFormat="1"/>
    <xf numFmtId="0" fontId="2" fillId="2" borderId="10" xfId="0" applyFont="1" applyFill="1" applyBorder="1"/>
    <xf numFmtId="9" fontId="0" fillId="0" borderId="11" xfId="0" applyNumberFormat="1" applyBorder="1"/>
    <xf numFmtId="0" fontId="2" fillId="2" borderId="12" xfId="0" applyFont="1" applyFill="1" applyBorder="1"/>
    <xf numFmtId="9" fontId="0" fillId="0" borderId="13" xfId="0" applyNumberFormat="1" applyBorder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5" fontId="0" fillId="0" borderId="7" xfId="0" applyNumberFormat="1" applyBorder="1"/>
    <xf numFmtId="0" fontId="0" fillId="0" borderId="21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5" fontId="0" fillId="0" borderId="6" xfId="0" applyNumberFormat="1" applyBorder="1"/>
    <xf numFmtId="0" fontId="0" fillId="0" borderId="22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2" fillId="2" borderId="15" xfId="0" applyFont="1" applyFill="1" applyBorder="1" applyAlignment="1"/>
    <xf numFmtId="0" fontId="2" fillId="0" borderId="23" xfId="0" applyFont="1" applyBorder="1" applyAlignment="1"/>
    <xf numFmtId="0" fontId="2" fillId="0" borderId="24" xfId="0" applyFont="1" applyBorder="1" applyAlignment="1"/>
    <xf numFmtId="0" fontId="2" fillId="2" borderId="6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2" borderId="18" xfId="0" applyFont="1" applyFill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D13" sqref="D13"/>
    </sheetView>
  </sheetViews>
  <sheetFormatPr defaultRowHeight="15" x14ac:dyDescent="0.25"/>
  <cols>
    <col min="1" max="1" width="9.140625" style="1"/>
    <col min="2" max="2" width="15" style="1" customWidth="1"/>
    <col min="3" max="6" width="15.28515625" style="1" bestFit="1" customWidth="1"/>
    <col min="7" max="8" width="14.28515625" style="1" bestFit="1" customWidth="1"/>
    <col min="9" max="10" width="9.140625" style="1"/>
    <col min="11" max="11" width="14.28515625" style="1" bestFit="1" customWidth="1"/>
    <col min="12" max="16384" width="9.140625" style="1"/>
  </cols>
  <sheetData>
    <row r="1" spans="2:11" x14ac:dyDescent="0.25">
      <c r="B1" s="1" t="s">
        <v>0</v>
      </c>
    </row>
    <row r="2" spans="2:11" x14ac:dyDescent="0.25">
      <c r="B2" s="1" t="s">
        <v>1</v>
      </c>
    </row>
    <row r="4" spans="2:11" x14ac:dyDescent="0.25">
      <c r="B4" s="43" t="s">
        <v>2</v>
      </c>
      <c r="C4" s="46" t="s">
        <v>3</v>
      </c>
      <c r="D4" s="47"/>
      <c r="E4" s="47"/>
      <c r="F4" s="47"/>
      <c r="G4" s="47"/>
      <c r="H4" s="48"/>
      <c r="K4" s="2"/>
    </row>
    <row r="5" spans="2:11" x14ac:dyDescent="0.25">
      <c r="B5" s="44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</row>
    <row r="6" spans="2:11" x14ac:dyDescent="0.25">
      <c r="B6" s="44"/>
      <c r="C6" s="46" t="s">
        <v>4</v>
      </c>
      <c r="D6" s="47"/>
      <c r="E6" s="47"/>
      <c r="F6" s="47"/>
      <c r="G6" s="47"/>
      <c r="H6" s="48"/>
    </row>
    <row r="7" spans="2:11" x14ac:dyDescent="0.25">
      <c r="B7" s="45"/>
      <c r="C7" s="4">
        <v>0.17</v>
      </c>
      <c r="D7" s="5">
        <v>0.17499999999999999</v>
      </c>
      <c r="E7" s="4">
        <v>0.18</v>
      </c>
      <c r="F7" s="5">
        <v>0.185</v>
      </c>
      <c r="G7" s="4">
        <v>0.19</v>
      </c>
      <c r="H7" s="5">
        <v>0.19500000000000001</v>
      </c>
    </row>
    <row r="8" spans="2:11" x14ac:dyDescent="0.25">
      <c r="B8" s="6">
        <v>10000000</v>
      </c>
      <c r="C8" s="6">
        <f>($B8+($B8*C$7)*C$5)/C$5/12</f>
        <v>975000</v>
      </c>
      <c r="D8" s="6">
        <f t="shared" ref="D8:H8" si="0">($B8+($B8*D$7)*D$5)/D$5/12</f>
        <v>562500</v>
      </c>
      <c r="E8" s="6">
        <f t="shared" si="0"/>
        <v>427777.77777777775</v>
      </c>
      <c r="F8" s="6">
        <f t="shared" si="0"/>
        <v>362500</v>
      </c>
      <c r="G8" s="6">
        <f t="shared" si="0"/>
        <v>325000</v>
      </c>
      <c r="H8" s="6">
        <f t="shared" si="0"/>
        <v>301388.88888888888</v>
      </c>
    </row>
    <row r="9" spans="2:11" x14ac:dyDescent="0.25">
      <c r="B9" s="6">
        <v>11000000</v>
      </c>
      <c r="C9" s="6">
        <f t="shared" ref="C9:C18" si="1">($B9+($B9*C$7)*C$5)/C$5/12</f>
        <v>1072500</v>
      </c>
      <c r="D9" s="6">
        <f t="shared" ref="D9:H18" si="2">(($B9 + ($B9 * D$7 * D$5)) / (D$5 / 12))</f>
        <v>89100000</v>
      </c>
      <c r="E9" s="6">
        <f t="shared" si="2"/>
        <v>67760000</v>
      </c>
      <c r="F9" s="6">
        <f t="shared" si="2"/>
        <v>57420000</v>
      </c>
      <c r="G9" s="6">
        <f t="shared" si="2"/>
        <v>51480000</v>
      </c>
      <c r="H9" s="6">
        <f t="shared" si="2"/>
        <v>47740000</v>
      </c>
    </row>
    <row r="10" spans="2:11" x14ac:dyDescent="0.25">
      <c r="B10" s="6">
        <v>12000000</v>
      </c>
      <c r="C10" s="6">
        <f t="shared" si="1"/>
        <v>1170000</v>
      </c>
      <c r="D10" s="6">
        <f t="shared" si="2"/>
        <v>97200000</v>
      </c>
      <c r="E10" s="6">
        <f t="shared" si="2"/>
        <v>73920000</v>
      </c>
      <c r="F10" s="6">
        <f t="shared" si="2"/>
        <v>62640000</v>
      </c>
      <c r="G10" s="6">
        <f t="shared" si="2"/>
        <v>56160000</v>
      </c>
      <c r="H10" s="6">
        <f t="shared" si="2"/>
        <v>52080000</v>
      </c>
    </row>
    <row r="11" spans="2:11" x14ac:dyDescent="0.25">
      <c r="B11" s="6">
        <v>13000000</v>
      </c>
      <c r="C11" s="6">
        <f t="shared" si="1"/>
        <v>1267500</v>
      </c>
      <c r="D11" s="6">
        <f t="shared" si="2"/>
        <v>105300000</v>
      </c>
      <c r="E11" s="6">
        <f t="shared" si="2"/>
        <v>80080000</v>
      </c>
      <c r="F11" s="6">
        <f t="shared" si="2"/>
        <v>67860000</v>
      </c>
      <c r="G11" s="6">
        <f t="shared" si="2"/>
        <v>60840000</v>
      </c>
      <c r="H11" s="6">
        <f t="shared" si="2"/>
        <v>56420000</v>
      </c>
    </row>
    <row r="12" spans="2:11" x14ac:dyDescent="0.25">
      <c r="B12" s="6">
        <v>14000000</v>
      </c>
      <c r="C12" s="6">
        <f t="shared" si="1"/>
        <v>1365000</v>
      </c>
      <c r="D12" s="6">
        <f t="shared" si="2"/>
        <v>113400000</v>
      </c>
      <c r="E12" s="6">
        <f t="shared" si="2"/>
        <v>86240000</v>
      </c>
      <c r="F12" s="6">
        <f t="shared" si="2"/>
        <v>73080000</v>
      </c>
      <c r="G12" s="6">
        <f t="shared" si="2"/>
        <v>65520000</v>
      </c>
      <c r="H12" s="6">
        <f t="shared" si="2"/>
        <v>60760000</v>
      </c>
    </row>
    <row r="13" spans="2:11" x14ac:dyDescent="0.25">
      <c r="B13" s="6">
        <v>15000000</v>
      </c>
      <c r="C13" s="6">
        <f t="shared" si="1"/>
        <v>1462500</v>
      </c>
      <c r="D13" s="6">
        <f t="shared" si="2"/>
        <v>121500000</v>
      </c>
      <c r="E13" s="6">
        <f t="shared" si="2"/>
        <v>92400000</v>
      </c>
      <c r="F13" s="6">
        <f t="shared" si="2"/>
        <v>78300000</v>
      </c>
      <c r="G13" s="6">
        <f t="shared" si="2"/>
        <v>70200000</v>
      </c>
      <c r="H13" s="6">
        <f t="shared" si="2"/>
        <v>65100000</v>
      </c>
    </row>
    <row r="14" spans="2:11" x14ac:dyDescent="0.25">
      <c r="B14" s="6">
        <v>16000000</v>
      </c>
      <c r="C14" s="6">
        <f t="shared" si="1"/>
        <v>1560000</v>
      </c>
      <c r="D14" s="6">
        <f t="shared" si="2"/>
        <v>129600000</v>
      </c>
      <c r="E14" s="6">
        <f t="shared" si="2"/>
        <v>98560000</v>
      </c>
      <c r="F14" s="6">
        <f t="shared" si="2"/>
        <v>83520000</v>
      </c>
      <c r="G14" s="6">
        <f t="shared" si="2"/>
        <v>74880000</v>
      </c>
      <c r="H14" s="6">
        <f t="shared" si="2"/>
        <v>69440000</v>
      </c>
    </row>
    <row r="15" spans="2:11" x14ac:dyDescent="0.25">
      <c r="B15" s="6">
        <v>17000000</v>
      </c>
      <c r="C15" s="6">
        <f t="shared" si="1"/>
        <v>1657500</v>
      </c>
      <c r="D15" s="6">
        <f t="shared" si="2"/>
        <v>137700000</v>
      </c>
      <c r="E15" s="6">
        <f t="shared" si="2"/>
        <v>104720000</v>
      </c>
      <c r="F15" s="6">
        <f t="shared" si="2"/>
        <v>88740000</v>
      </c>
      <c r="G15" s="6">
        <f t="shared" si="2"/>
        <v>79560000</v>
      </c>
      <c r="H15" s="6">
        <f t="shared" si="2"/>
        <v>73780000</v>
      </c>
    </row>
    <row r="16" spans="2:11" x14ac:dyDescent="0.25">
      <c r="B16" s="6">
        <v>18000000</v>
      </c>
      <c r="C16" s="6">
        <f t="shared" si="1"/>
        <v>1755000</v>
      </c>
      <c r="D16" s="6">
        <f t="shared" si="2"/>
        <v>145800000</v>
      </c>
      <c r="E16" s="6">
        <f t="shared" si="2"/>
        <v>110880000</v>
      </c>
      <c r="F16" s="6">
        <f t="shared" si="2"/>
        <v>93960000</v>
      </c>
      <c r="G16" s="6">
        <f t="shared" si="2"/>
        <v>84240000</v>
      </c>
      <c r="H16" s="6">
        <f t="shared" si="2"/>
        <v>78120000</v>
      </c>
    </row>
    <row r="17" spans="2:8" x14ac:dyDescent="0.25">
      <c r="B17" s="6">
        <v>19000000</v>
      </c>
      <c r="C17" s="6">
        <f t="shared" si="1"/>
        <v>1852500</v>
      </c>
      <c r="D17" s="6">
        <f t="shared" si="2"/>
        <v>153900000</v>
      </c>
      <c r="E17" s="6">
        <f t="shared" si="2"/>
        <v>117040000</v>
      </c>
      <c r="F17" s="6">
        <f t="shared" si="2"/>
        <v>99180000</v>
      </c>
      <c r="G17" s="6">
        <f t="shared" si="2"/>
        <v>88920000</v>
      </c>
      <c r="H17" s="6">
        <f t="shared" si="2"/>
        <v>82460000</v>
      </c>
    </row>
    <row r="18" spans="2:8" x14ac:dyDescent="0.25">
      <c r="B18" s="6">
        <v>20000000</v>
      </c>
      <c r="C18" s="6">
        <f t="shared" si="1"/>
        <v>1950000</v>
      </c>
      <c r="D18" s="6">
        <f t="shared" si="2"/>
        <v>162000000</v>
      </c>
      <c r="E18" s="6">
        <f t="shared" si="2"/>
        <v>123200000</v>
      </c>
      <c r="F18" s="6">
        <f t="shared" si="2"/>
        <v>104400000</v>
      </c>
      <c r="G18" s="6">
        <f t="shared" si="2"/>
        <v>93600000</v>
      </c>
      <c r="H18" s="6">
        <f t="shared" si="2"/>
        <v>86800000</v>
      </c>
    </row>
    <row r="19" spans="2:8" x14ac:dyDescent="0.25">
      <c r="B19" s="7"/>
    </row>
    <row r="20" spans="2:8" x14ac:dyDescent="0.25">
      <c r="B20" s="7"/>
    </row>
    <row r="21" spans="2:8" x14ac:dyDescent="0.25">
      <c r="B21" s="7"/>
    </row>
    <row r="22" spans="2:8" x14ac:dyDescent="0.25">
      <c r="B22" s="7"/>
    </row>
    <row r="23" spans="2:8" x14ac:dyDescent="0.25">
      <c r="B23" s="7"/>
    </row>
    <row r="24" spans="2:8" x14ac:dyDescent="0.25">
      <c r="B24" s="7"/>
    </row>
    <row r="25" spans="2:8" x14ac:dyDescent="0.25">
      <c r="B25" s="7"/>
    </row>
    <row r="26" spans="2:8" x14ac:dyDescent="0.25">
      <c r="B26" s="7"/>
    </row>
    <row r="27" spans="2:8" x14ac:dyDescent="0.25">
      <c r="B27" s="7"/>
    </row>
  </sheetData>
  <mergeCells count="3">
    <mergeCell ref="B4:B7"/>
    <mergeCell ref="C4:H4"/>
    <mergeCell ref="C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workbookViewId="0">
      <selection activeCell="L20" sqref="L20"/>
    </sheetView>
  </sheetViews>
  <sheetFormatPr defaultRowHeight="15" x14ac:dyDescent="0.25"/>
  <cols>
    <col min="1" max="1" width="4.28515625" customWidth="1"/>
    <col min="2" max="2" width="19.7109375" bestFit="1" customWidth="1"/>
    <col min="3" max="3" width="21.42578125" customWidth="1"/>
    <col min="4" max="4" width="11.42578125" bestFit="1" customWidth="1"/>
    <col min="5" max="5" width="19" bestFit="1" customWidth="1"/>
    <col min="6" max="6" width="15.5703125" bestFit="1" customWidth="1"/>
    <col min="7" max="7" width="13.28515625" customWidth="1"/>
    <col min="8" max="8" width="20.7109375" customWidth="1"/>
    <col min="9" max="9" width="9.5703125" customWidth="1"/>
    <col min="10" max="10" width="9.42578125" customWidth="1"/>
    <col min="11" max="11" width="8.140625" customWidth="1"/>
    <col min="12" max="12" width="14.7109375" bestFit="1" customWidth="1"/>
    <col min="13" max="13" width="15.42578125" bestFit="1" customWidth="1"/>
    <col min="14" max="14" width="14.7109375" bestFit="1" customWidth="1"/>
  </cols>
  <sheetData>
    <row r="1" spans="1:12" x14ac:dyDescent="0.25">
      <c r="A1" s="55" t="s">
        <v>5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x14ac:dyDescent="0.25">
      <c r="A2" s="55" t="s">
        <v>6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2" x14ac:dyDescent="0.25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3">
        <v>42652</v>
      </c>
    </row>
    <row r="5" spans="1:12" ht="15.75" thickBot="1" x14ac:dyDescent="0.3">
      <c r="B5" s="1" t="s">
        <v>8</v>
      </c>
    </row>
    <row r="6" spans="1:12" x14ac:dyDescent="0.25">
      <c r="B6" s="8" t="s">
        <v>9</v>
      </c>
      <c r="C6" s="9">
        <v>0.2</v>
      </c>
      <c r="D6" s="10"/>
      <c r="E6" s="10"/>
      <c r="F6" s="10"/>
      <c r="G6" s="10"/>
    </row>
    <row r="7" spans="1:12" x14ac:dyDescent="0.25">
      <c r="B7" s="11" t="s">
        <v>10</v>
      </c>
      <c r="C7" s="12">
        <v>0.5</v>
      </c>
      <c r="D7" s="10"/>
      <c r="E7" s="10"/>
      <c r="F7" s="10"/>
      <c r="G7" s="10"/>
    </row>
    <row r="8" spans="1:12" ht="15.75" thickBot="1" x14ac:dyDescent="0.3">
      <c r="B8" s="13" t="s">
        <v>11</v>
      </c>
      <c r="C8" s="14">
        <v>0.3</v>
      </c>
      <c r="D8" s="10"/>
      <c r="E8" s="10"/>
      <c r="F8" s="10"/>
      <c r="G8" s="10"/>
    </row>
    <row r="9" spans="1:12" s="15" customFormat="1" x14ac:dyDescent="0.25">
      <c r="C9" s="16"/>
      <c r="D9" s="16"/>
      <c r="E9" s="16"/>
      <c r="F9" s="16"/>
      <c r="G9" s="16"/>
    </row>
    <row r="10" spans="1:12" s="15" customFormat="1" ht="15.75" thickBot="1" x14ac:dyDescent="0.3">
      <c r="A10" s="17" t="s">
        <v>12</v>
      </c>
      <c r="C10" s="16"/>
      <c r="D10" s="16"/>
      <c r="E10" s="16"/>
      <c r="F10" s="16"/>
      <c r="G10" s="16"/>
    </row>
    <row r="11" spans="1:12" x14ac:dyDescent="0.25">
      <c r="A11" s="56" t="s">
        <v>13</v>
      </c>
      <c r="B11" s="58" t="s">
        <v>14</v>
      </c>
      <c r="C11" s="58" t="s">
        <v>15</v>
      </c>
      <c r="D11" s="58" t="s">
        <v>16</v>
      </c>
      <c r="E11" s="58"/>
      <c r="F11" s="58"/>
      <c r="G11" s="58" t="s">
        <v>17</v>
      </c>
      <c r="H11" s="58" t="s">
        <v>18</v>
      </c>
      <c r="I11" s="58" t="s">
        <v>19</v>
      </c>
      <c r="J11" s="58"/>
      <c r="K11" s="60"/>
      <c r="L11" s="58" t="s">
        <v>53</v>
      </c>
    </row>
    <row r="12" spans="1:12" ht="15.75" thickBot="1" x14ac:dyDescent="0.3">
      <c r="A12" s="57"/>
      <c r="B12" s="59"/>
      <c r="C12" s="59"/>
      <c r="D12" s="18" t="s">
        <v>20</v>
      </c>
      <c r="E12" s="18" t="s">
        <v>21</v>
      </c>
      <c r="F12" s="18" t="s">
        <v>22</v>
      </c>
      <c r="G12" s="59"/>
      <c r="H12" s="59"/>
      <c r="I12" s="18" t="s">
        <v>23</v>
      </c>
      <c r="J12" s="18" t="s">
        <v>24</v>
      </c>
      <c r="K12" s="19" t="s">
        <v>25</v>
      </c>
      <c r="L12" s="66"/>
    </row>
    <row r="13" spans="1:12" x14ac:dyDescent="0.25">
      <c r="A13" s="20">
        <v>1</v>
      </c>
      <c r="B13" s="21" t="s">
        <v>26</v>
      </c>
      <c r="C13" s="21" t="s">
        <v>27</v>
      </c>
      <c r="D13" s="22">
        <v>90</v>
      </c>
      <c r="E13" s="22">
        <v>90</v>
      </c>
      <c r="F13" s="22">
        <v>90</v>
      </c>
      <c r="G13" s="22">
        <f>(D13*$C$6) + (E13*$C$7) + (F13*$C$8)</f>
        <v>90</v>
      </c>
      <c r="H13" s="23">
        <v>40443</v>
      </c>
      <c r="I13" s="22">
        <f>DATEDIF(H13,$B$4,"Y")</f>
        <v>6</v>
      </c>
      <c r="J13" s="22">
        <f>DATEDIF(H13,$B$4,"YM")</f>
        <v>0</v>
      </c>
      <c r="K13" s="62">
        <f>DATEDIF(H13,$B$4,"mD")</f>
        <v>17</v>
      </c>
      <c r="L13" s="25" t="str">
        <f>IF(G13&gt;=80,"KENAIKAN GAJI","TIDAK ADA")</f>
        <v>KENAIKAN GAJI</v>
      </c>
    </row>
    <row r="14" spans="1:12" x14ac:dyDescent="0.25">
      <c r="A14" s="24">
        <v>2</v>
      </c>
      <c r="B14" s="25" t="s">
        <v>28</v>
      </c>
      <c r="C14" s="25" t="s">
        <v>29</v>
      </c>
      <c r="D14" s="26">
        <v>90</v>
      </c>
      <c r="E14" s="26">
        <v>87</v>
      </c>
      <c r="F14" s="26">
        <v>86</v>
      </c>
      <c r="G14" s="22">
        <f t="shared" ref="G14:G22" si="0">(D14*$C$6) + (E14*$C$7) + (F14*$C$8)</f>
        <v>87.3</v>
      </c>
      <c r="H14" s="27">
        <v>42261</v>
      </c>
      <c r="I14" s="22">
        <f t="shared" ref="I14:I22" si="1">DATEDIF(H14,$B$4,"Y")</f>
        <v>1</v>
      </c>
      <c r="J14" s="22">
        <f t="shared" ref="J14:J22" si="2">DATEDIF(H14,$B$4,"YM")</f>
        <v>0</v>
      </c>
      <c r="K14" s="62">
        <f t="shared" ref="K14:K22" si="3">DATEDIF(H14,$B$4,"mD")</f>
        <v>25</v>
      </c>
      <c r="L14" s="25" t="str">
        <f t="shared" ref="L14:L22" si="4">IF(G14&gt;=80,"KENAIKAN GAJI","TIDAK ADA")</f>
        <v>KENAIKAN GAJI</v>
      </c>
    </row>
    <row r="15" spans="1:12" x14ac:dyDescent="0.25">
      <c r="A15" s="24">
        <v>3</v>
      </c>
      <c r="B15" s="25" t="s">
        <v>30</v>
      </c>
      <c r="C15" s="25" t="s">
        <v>31</v>
      </c>
      <c r="D15" s="26">
        <v>78</v>
      </c>
      <c r="E15" s="26">
        <v>88</v>
      </c>
      <c r="F15" s="26">
        <v>90</v>
      </c>
      <c r="G15" s="22">
        <f t="shared" si="0"/>
        <v>86.6</v>
      </c>
      <c r="H15" s="27">
        <v>36411</v>
      </c>
      <c r="I15" s="22">
        <f t="shared" si="1"/>
        <v>17</v>
      </c>
      <c r="J15" s="22">
        <f t="shared" si="2"/>
        <v>1</v>
      </c>
      <c r="K15" s="62">
        <f t="shared" si="3"/>
        <v>1</v>
      </c>
      <c r="L15" s="25" t="str">
        <f t="shared" si="4"/>
        <v>KENAIKAN GAJI</v>
      </c>
    </row>
    <row r="16" spans="1:12" x14ac:dyDescent="0.25">
      <c r="A16" s="24">
        <v>4</v>
      </c>
      <c r="B16" s="25" t="s">
        <v>32</v>
      </c>
      <c r="C16" s="25" t="s">
        <v>33</v>
      </c>
      <c r="D16" s="26">
        <v>80</v>
      </c>
      <c r="E16" s="26">
        <v>89</v>
      </c>
      <c r="F16" s="26">
        <v>75</v>
      </c>
      <c r="G16" s="22">
        <f t="shared" si="0"/>
        <v>83</v>
      </c>
      <c r="H16" s="27">
        <v>37541</v>
      </c>
      <c r="I16" s="22">
        <f t="shared" si="1"/>
        <v>13</v>
      </c>
      <c r="J16" s="22">
        <f t="shared" si="2"/>
        <v>11</v>
      </c>
      <c r="K16" s="62">
        <f t="shared" si="3"/>
        <v>27</v>
      </c>
      <c r="L16" s="25" t="str">
        <f t="shared" si="4"/>
        <v>KENAIKAN GAJI</v>
      </c>
    </row>
    <row r="17" spans="1:12" x14ac:dyDescent="0.25">
      <c r="A17" s="24">
        <v>5</v>
      </c>
      <c r="B17" s="25" t="s">
        <v>34</v>
      </c>
      <c r="C17" s="25" t="s">
        <v>35</v>
      </c>
      <c r="D17" s="26">
        <v>90</v>
      </c>
      <c r="E17" s="26">
        <v>85</v>
      </c>
      <c r="F17" s="26">
        <v>90</v>
      </c>
      <c r="G17" s="22">
        <f t="shared" si="0"/>
        <v>87.5</v>
      </c>
      <c r="H17" s="27">
        <v>39186</v>
      </c>
      <c r="I17" s="22">
        <f t="shared" si="1"/>
        <v>9</v>
      </c>
      <c r="J17" s="22">
        <f t="shared" si="2"/>
        <v>5</v>
      </c>
      <c r="K17" s="62">
        <f t="shared" si="3"/>
        <v>25</v>
      </c>
      <c r="L17" s="25" t="str">
        <f t="shared" si="4"/>
        <v>KENAIKAN GAJI</v>
      </c>
    </row>
    <row r="18" spans="1:12" x14ac:dyDescent="0.25">
      <c r="A18" s="24">
        <v>6</v>
      </c>
      <c r="B18" s="25" t="s">
        <v>36</v>
      </c>
      <c r="C18" s="25" t="s">
        <v>37</v>
      </c>
      <c r="D18" s="26">
        <v>75</v>
      </c>
      <c r="E18" s="26">
        <v>92</v>
      </c>
      <c r="F18" s="26">
        <v>76</v>
      </c>
      <c r="G18" s="22">
        <f t="shared" si="0"/>
        <v>83.8</v>
      </c>
      <c r="H18" s="27">
        <v>35541</v>
      </c>
      <c r="I18" s="22">
        <f t="shared" si="1"/>
        <v>19</v>
      </c>
      <c r="J18" s="22">
        <f t="shared" si="2"/>
        <v>5</v>
      </c>
      <c r="K18" s="62">
        <f t="shared" si="3"/>
        <v>18</v>
      </c>
      <c r="L18" s="25" t="str">
        <f t="shared" si="4"/>
        <v>KENAIKAN GAJI</v>
      </c>
    </row>
    <row r="19" spans="1:12" x14ac:dyDescent="0.25">
      <c r="A19" s="24">
        <v>7</v>
      </c>
      <c r="B19" s="25" t="s">
        <v>38</v>
      </c>
      <c r="C19" s="25" t="s">
        <v>39</v>
      </c>
      <c r="D19" s="26">
        <v>75</v>
      </c>
      <c r="E19" s="26">
        <v>78</v>
      </c>
      <c r="F19" s="26">
        <v>76</v>
      </c>
      <c r="G19" s="22">
        <f t="shared" si="0"/>
        <v>76.8</v>
      </c>
      <c r="H19" s="27">
        <v>36526</v>
      </c>
      <c r="I19" s="22">
        <f t="shared" si="1"/>
        <v>16</v>
      </c>
      <c r="J19" s="22">
        <f t="shared" si="2"/>
        <v>9</v>
      </c>
      <c r="K19" s="62">
        <f t="shared" si="3"/>
        <v>8</v>
      </c>
      <c r="L19" s="25" t="str">
        <f t="shared" si="4"/>
        <v>TIDAK ADA</v>
      </c>
    </row>
    <row r="20" spans="1:12" x14ac:dyDescent="0.25">
      <c r="A20" s="24">
        <v>8</v>
      </c>
      <c r="B20" s="25" t="s">
        <v>40</v>
      </c>
      <c r="C20" s="25" t="s">
        <v>41</v>
      </c>
      <c r="D20" s="26">
        <v>83</v>
      </c>
      <c r="E20" s="26">
        <v>88</v>
      </c>
      <c r="F20" s="26">
        <v>83</v>
      </c>
      <c r="G20" s="22">
        <f t="shared" si="0"/>
        <v>85.5</v>
      </c>
      <c r="H20" s="27">
        <v>35805</v>
      </c>
      <c r="I20" s="22">
        <f t="shared" si="1"/>
        <v>18</v>
      </c>
      <c r="J20" s="22">
        <f t="shared" si="2"/>
        <v>8</v>
      </c>
      <c r="K20" s="62">
        <f t="shared" si="3"/>
        <v>29</v>
      </c>
      <c r="L20" s="25" t="str">
        <f t="shared" si="4"/>
        <v>KENAIKAN GAJI</v>
      </c>
    </row>
    <row r="21" spans="1:12" x14ac:dyDescent="0.25">
      <c r="A21" s="24">
        <v>9</v>
      </c>
      <c r="B21" s="25" t="s">
        <v>42</v>
      </c>
      <c r="C21" s="25" t="s">
        <v>43</v>
      </c>
      <c r="D21" s="26">
        <v>95</v>
      </c>
      <c r="E21" s="26">
        <v>70</v>
      </c>
      <c r="F21" s="26">
        <v>72</v>
      </c>
      <c r="G21" s="22">
        <f t="shared" si="0"/>
        <v>75.599999999999994</v>
      </c>
      <c r="H21" s="27">
        <v>35659</v>
      </c>
      <c r="I21" s="22">
        <f t="shared" si="1"/>
        <v>19</v>
      </c>
      <c r="J21" s="22">
        <f t="shared" si="2"/>
        <v>1</v>
      </c>
      <c r="K21" s="62">
        <f t="shared" si="3"/>
        <v>22</v>
      </c>
      <c r="L21" s="25" t="str">
        <f t="shared" si="4"/>
        <v>TIDAK ADA</v>
      </c>
    </row>
    <row r="22" spans="1:12" ht="15.75" thickBot="1" x14ac:dyDescent="0.3">
      <c r="A22" s="28">
        <v>10</v>
      </c>
      <c r="B22" s="29" t="s">
        <v>44</v>
      </c>
      <c r="C22" s="29" t="s">
        <v>45</v>
      </c>
      <c r="D22" s="30">
        <v>79</v>
      </c>
      <c r="E22" s="30">
        <v>75</v>
      </c>
      <c r="F22" s="30">
        <v>86</v>
      </c>
      <c r="G22" s="22">
        <f t="shared" si="0"/>
        <v>79.099999999999994</v>
      </c>
      <c r="H22" s="31">
        <v>38579</v>
      </c>
      <c r="I22" s="22">
        <f t="shared" si="1"/>
        <v>11</v>
      </c>
      <c r="J22" s="22">
        <f t="shared" si="2"/>
        <v>1</v>
      </c>
      <c r="K22" s="62">
        <f t="shared" si="3"/>
        <v>24</v>
      </c>
      <c r="L22" s="25" t="str">
        <f t="shared" si="4"/>
        <v>TIDAK ADA</v>
      </c>
    </row>
    <row r="23" spans="1:12" x14ac:dyDescent="0.25">
      <c r="A23" s="49" t="s">
        <v>46</v>
      </c>
      <c r="B23" s="50"/>
      <c r="C23" s="50"/>
      <c r="D23" s="50"/>
      <c r="E23" s="50"/>
      <c r="F23" s="50"/>
      <c r="G23" s="41">
        <f>AVERAGE($G$13:$G$22)</f>
        <v>83.52</v>
      </c>
      <c r="H23" s="32" t="s">
        <v>47</v>
      </c>
      <c r="I23" s="33"/>
      <c r="J23" s="34"/>
      <c r="K23" s="63" t="s">
        <v>48</v>
      </c>
      <c r="L23" s="25"/>
    </row>
    <row r="24" spans="1:12" x14ac:dyDescent="0.25">
      <c r="A24" s="51" t="s">
        <v>49</v>
      </c>
      <c r="B24" s="52"/>
      <c r="C24" s="52"/>
      <c r="D24" s="52"/>
      <c r="E24" s="52"/>
      <c r="F24" s="52"/>
      <c r="G24" s="26">
        <f>MAX($G$13:$G$22)</f>
        <v>90</v>
      </c>
      <c r="H24" s="35" t="s">
        <v>50</v>
      </c>
      <c r="I24" s="36"/>
      <c r="J24" s="37"/>
      <c r="K24" s="64"/>
      <c r="L24" s="25"/>
    </row>
    <row r="25" spans="1:12" ht="15.75" thickBot="1" x14ac:dyDescent="0.3">
      <c r="A25" s="53" t="s">
        <v>51</v>
      </c>
      <c r="B25" s="54"/>
      <c r="C25" s="54"/>
      <c r="D25" s="54"/>
      <c r="E25" s="54"/>
      <c r="F25" s="54"/>
      <c r="G25" s="42">
        <f>MIN($G$13:$G$22)</f>
        <v>75.599999999999994</v>
      </c>
      <c r="H25" s="38" t="s">
        <v>52</v>
      </c>
      <c r="I25" s="39"/>
      <c r="J25" s="40"/>
      <c r="K25" s="65"/>
      <c r="L25" s="25"/>
    </row>
  </sheetData>
  <mergeCells count="14">
    <mergeCell ref="L11:L12"/>
    <mergeCell ref="A23:F23"/>
    <mergeCell ref="K23:K25"/>
    <mergeCell ref="A24:F24"/>
    <mergeCell ref="A25:F25"/>
    <mergeCell ref="A1:K1"/>
    <mergeCell ref="A2:K2"/>
    <mergeCell ref="A11:A12"/>
    <mergeCell ref="B11:B12"/>
    <mergeCell ref="C11:C12"/>
    <mergeCell ref="D11:F11"/>
    <mergeCell ref="G11:G12"/>
    <mergeCell ref="H11:H12"/>
    <mergeCell ref="I11:K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2"/>
  <sheetViews>
    <sheetView tabSelected="1" topLeftCell="A25" workbookViewId="0">
      <selection activeCell="A11" sqref="A11:A30"/>
    </sheetView>
  </sheetViews>
  <sheetFormatPr defaultRowHeight="15" x14ac:dyDescent="0.25"/>
  <cols>
    <col min="4" max="4" width="11.42578125" bestFit="1" customWidth="1"/>
    <col min="5" max="5" width="9.42578125" bestFit="1" customWidth="1"/>
    <col min="6" max="6" width="15" bestFit="1" customWidth="1"/>
    <col min="11" max="11" width="17" bestFit="1" customWidth="1"/>
    <col min="12" max="12" width="23.7109375" bestFit="1" customWidth="1"/>
    <col min="13" max="13" width="15.140625" bestFit="1" customWidth="1"/>
    <col min="14" max="15" width="11.42578125" bestFit="1" customWidth="1"/>
  </cols>
  <sheetData>
    <row r="2" spans="1:15" x14ac:dyDescent="0.25">
      <c r="A2" t="s">
        <v>64</v>
      </c>
    </row>
    <row r="3" spans="1:15" x14ac:dyDescent="0.25">
      <c r="A3" t="s">
        <v>54</v>
      </c>
      <c r="B3" s="68">
        <v>1000</v>
      </c>
    </row>
    <row r="4" spans="1:15" x14ac:dyDescent="0.25">
      <c r="A4" t="s">
        <v>55</v>
      </c>
      <c r="B4" s="68">
        <v>2000</v>
      </c>
    </row>
    <row r="5" spans="1:15" x14ac:dyDescent="0.25">
      <c r="A5" t="s">
        <v>56</v>
      </c>
      <c r="B5" s="68">
        <v>5000</v>
      </c>
    </row>
    <row r="9" spans="1:15" x14ac:dyDescent="0.25">
      <c r="A9" s="67" t="s">
        <v>13</v>
      </c>
      <c r="B9" s="67" t="s">
        <v>57</v>
      </c>
      <c r="C9" s="67" t="s">
        <v>58</v>
      </c>
      <c r="D9" s="67" t="s">
        <v>59</v>
      </c>
      <c r="E9" s="67" t="s">
        <v>60</v>
      </c>
      <c r="F9" s="67" t="s">
        <v>61</v>
      </c>
      <c r="G9" s="67" t="s">
        <v>62</v>
      </c>
      <c r="H9" s="61" t="s">
        <v>63</v>
      </c>
      <c r="I9" s="61"/>
      <c r="J9" s="61"/>
      <c r="K9" s="67" t="s">
        <v>64</v>
      </c>
      <c r="L9" s="67" t="s">
        <v>65</v>
      </c>
      <c r="M9" s="67" t="s">
        <v>66</v>
      </c>
      <c r="N9" s="67" t="s">
        <v>67</v>
      </c>
      <c r="O9" s="67" t="s">
        <v>68</v>
      </c>
    </row>
    <row r="10" spans="1:15" x14ac:dyDescent="0.25">
      <c r="A10" s="67"/>
      <c r="B10" s="67"/>
      <c r="C10" s="67"/>
      <c r="D10" s="67"/>
      <c r="E10" s="67"/>
      <c r="F10" s="67"/>
      <c r="G10" s="67"/>
      <c r="H10" t="s">
        <v>54</v>
      </c>
      <c r="I10" t="s">
        <v>55</v>
      </c>
      <c r="J10" t="s">
        <v>63</v>
      </c>
      <c r="K10" s="67"/>
      <c r="L10" s="67"/>
      <c r="M10" s="67"/>
      <c r="N10" s="67"/>
      <c r="O10" s="67"/>
    </row>
    <row r="11" spans="1:15" x14ac:dyDescent="0.25">
      <c r="A11">
        <v>1</v>
      </c>
      <c r="D11" s="68">
        <v>2000000</v>
      </c>
      <c r="E11" t="s">
        <v>69</v>
      </c>
      <c r="F11" t="s">
        <v>72</v>
      </c>
      <c r="G11">
        <v>1</v>
      </c>
      <c r="H11">
        <v>0</v>
      </c>
      <c r="I11">
        <v>0</v>
      </c>
      <c r="J11">
        <v>0</v>
      </c>
      <c r="K11" s="68">
        <f>($B$3*$H11)+($B$4*$I11)+($B$5*$J11)</f>
        <v>0</v>
      </c>
      <c r="L11" s="68">
        <f>IF($E11="III/A",(0.15*$D11),IF($E11="III/B",(0.1*$D11),(0.5*$D11)))</f>
        <v>300000</v>
      </c>
      <c r="M11" s="68">
        <f>IF($F11="Menikah",IF($G11&gt;=1,100000,IF($F11="Menikah",IF($G11&lt;1,75000))),0)</f>
        <v>100000</v>
      </c>
      <c r="N11" s="68">
        <f>($D11+$L11+$M11)</f>
        <v>2400000</v>
      </c>
      <c r="O11" s="68">
        <f>($N11-$K11)</f>
        <v>2400000</v>
      </c>
    </row>
    <row r="12" spans="1:15" x14ac:dyDescent="0.25">
      <c r="A12">
        <v>2</v>
      </c>
      <c r="D12" s="68">
        <v>1500000</v>
      </c>
      <c r="E12" t="s">
        <v>70</v>
      </c>
      <c r="F12" t="s">
        <v>72</v>
      </c>
      <c r="G12">
        <v>2</v>
      </c>
      <c r="H12">
        <v>0</v>
      </c>
      <c r="I12">
        <v>1</v>
      </c>
      <c r="J12">
        <v>0</v>
      </c>
      <c r="K12" s="68">
        <f t="shared" ref="K12:K30" si="0">($B$3*$H12)+($B$4*$I12)+($B$5*$J12)</f>
        <v>2000</v>
      </c>
      <c r="L12" s="68">
        <f t="shared" ref="L12:L30" si="1">IF($E12="III/A",(0.15*$D12),IF($E12="III/B",(0.1*$D12),(0.5*$D12)))</f>
        <v>150000</v>
      </c>
      <c r="M12" s="68">
        <f t="shared" ref="M12:M30" si="2">IF($F12="Menikah",IF($G12&gt;=1,100000,IF($F12="Menikah",IF($G12&lt;1,75000))),0)</f>
        <v>100000</v>
      </c>
      <c r="N12" s="68">
        <f t="shared" ref="N12:N30" si="3">($D12+$L12+$M12)</f>
        <v>1750000</v>
      </c>
      <c r="O12" s="68">
        <f t="shared" ref="O12:O30" si="4">($N12-$K12)</f>
        <v>1748000</v>
      </c>
    </row>
    <row r="13" spans="1:15" x14ac:dyDescent="0.25">
      <c r="A13">
        <v>3</v>
      </c>
      <c r="D13" s="68">
        <v>2000000</v>
      </c>
      <c r="E13" t="s">
        <v>69</v>
      </c>
      <c r="F13" t="s">
        <v>73</v>
      </c>
      <c r="G13">
        <v>0</v>
      </c>
      <c r="H13">
        <v>1</v>
      </c>
      <c r="I13">
        <v>1</v>
      </c>
      <c r="J13">
        <v>1</v>
      </c>
      <c r="K13" s="68">
        <f t="shared" si="0"/>
        <v>8000</v>
      </c>
      <c r="L13" s="68">
        <f t="shared" si="1"/>
        <v>300000</v>
      </c>
      <c r="M13" s="68">
        <f t="shared" si="2"/>
        <v>0</v>
      </c>
      <c r="N13" s="68">
        <f t="shared" si="3"/>
        <v>2300000</v>
      </c>
      <c r="O13" s="68">
        <f t="shared" si="4"/>
        <v>2292000</v>
      </c>
    </row>
    <row r="14" spans="1:15" x14ac:dyDescent="0.25">
      <c r="A14">
        <v>4</v>
      </c>
      <c r="D14" s="68">
        <v>1750000</v>
      </c>
      <c r="E14" t="s">
        <v>70</v>
      </c>
      <c r="F14" t="s">
        <v>72</v>
      </c>
      <c r="G14">
        <v>1</v>
      </c>
      <c r="H14">
        <v>2</v>
      </c>
      <c r="I14">
        <v>0</v>
      </c>
      <c r="J14">
        <v>1</v>
      </c>
      <c r="K14" s="68">
        <f t="shared" si="0"/>
        <v>7000</v>
      </c>
      <c r="L14" s="68">
        <f t="shared" si="1"/>
        <v>175000</v>
      </c>
      <c r="M14" s="68">
        <f t="shared" si="2"/>
        <v>100000</v>
      </c>
      <c r="N14" s="68">
        <f t="shared" si="3"/>
        <v>2025000</v>
      </c>
      <c r="O14" s="68">
        <f t="shared" si="4"/>
        <v>2018000</v>
      </c>
    </row>
    <row r="15" spans="1:15" x14ac:dyDescent="0.25">
      <c r="A15">
        <v>5</v>
      </c>
      <c r="D15" s="68">
        <v>3000000</v>
      </c>
      <c r="E15" t="s">
        <v>70</v>
      </c>
      <c r="F15" t="s">
        <v>73</v>
      </c>
      <c r="G15">
        <v>0</v>
      </c>
      <c r="H15">
        <v>0</v>
      </c>
      <c r="I15">
        <v>0</v>
      </c>
      <c r="J15">
        <v>0</v>
      </c>
      <c r="K15" s="68">
        <f t="shared" si="0"/>
        <v>0</v>
      </c>
      <c r="L15" s="68">
        <f t="shared" si="1"/>
        <v>300000</v>
      </c>
      <c r="M15" s="68">
        <f t="shared" si="2"/>
        <v>0</v>
      </c>
      <c r="N15" s="68">
        <f t="shared" si="3"/>
        <v>3300000</v>
      </c>
      <c r="O15" s="68">
        <f t="shared" si="4"/>
        <v>3300000</v>
      </c>
    </row>
    <row r="16" spans="1:15" x14ac:dyDescent="0.25">
      <c r="A16">
        <v>6</v>
      </c>
      <c r="D16" s="68">
        <v>2000000</v>
      </c>
      <c r="E16" t="s">
        <v>69</v>
      </c>
      <c r="F16" t="s">
        <v>72</v>
      </c>
      <c r="G16">
        <v>0</v>
      </c>
      <c r="H16">
        <v>0</v>
      </c>
      <c r="I16">
        <v>1</v>
      </c>
      <c r="J16">
        <v>0</v>
      </c>
      <c r="K16" s="68">
        <f t="shared" si="0"/>
        <v>2000</v>
      </c>
      <c r="L16" s="68">
        <f t="shared" si="1"/>
        <v>300000</v>
      </c>
      <c r="M16" s="68">
        <f t="shared" si="2"/>
        <v>75000</v>
      </c>
      <c r="N16" s="68">
        <f t="shared" si="3"/>
        <v>2375000</v>
      </c>
      <c r="O16" s="68">
        <f t="shared" si="4"/>
        <v>2373000</v>
      </c>
    </row>
    <row r="17" spans="1:15" x14ac:dyDescent="0.25">
      <c r="A17">
        <v>7</v>
      </c>
      <c r="D17" s="68">
        <v>1500000</v>
      </c>
      <c r="E17" t="s">
        <v>70</v>
      </c>
      <c r="F17" t="s">
        <v>73</v>
      </c>
      <c r="G17">
        <v>0</v>
      </c>
      <c r="H17">
        <v>1</v>
      </c>
      <c r="I17">
        <v>1</v>
      </c>
      <c r="J17">
        <v>1</v>
      </c>
      <c r="K17" s="68">
        <f t="shared" si="0"/>
        <v>8000</v>
      </c>
      <c r="L17" s="68">
        <f t="shared" si="1"/>
        <v>150000</v>
      </c>
      <c r="M17" s="68">
        <f t="shared" si="2"/>
        <v>0</v>
      </c>
      <c r="N17" s="68">
        <f t="shared" si="3"/>
        <v>1650000</v>
      </c>
      <c r="O17" s="68">
        <f t="shared" si="4"/>
        <v>1642000</v>
      </c>
    </row>
    <row r="18" spans="1:15" x14ac:dyDescent="0.25">
      <c r="A18">
        <v>8</v>
      </c>
      <c r="D18" s="68">
        <v>2000000</v>
      </c>
      <c r="E18" t="s">
        <v>69</v>
      </c>
      <c r="F18" t="s">
        <v>73</v>
      </c>
      <c r="G18">
        <v>0</v>
      </c>
      <c r="H18">
        <v>2</v>
      </c>
      <c r="I18">
        <v>0</v>
      </c>
      <c r="J18">
        <v>1</v>
      </c>
      <c r="K18" s="68">
        <f t="shared" si="0"/>
        <v>7000</v>
      </c>
      <c r="L18" s="68">
        <f t="shared" si="1"/>
        <v>300000</v>
      </c>
      <c r="M18" s="68">
        <f t="shared" si="2"/>
        <v>0</v>
      </c>
      <c r="N18" s="68">
        <f t="shared" si="3"/>
        <v>2300000</v>
      </c>
      <c r="O18" s="68">
        <f t="shared" si="4"/>
        <v>2293000</v>
      </c>
    </row>
    <row r="19" spans="1:15" x14ac:dyDescent="0.25">
      <c r="A19">
        <v>9</v>
      </c>
      <c r="D19" s="68">
        <v>1750000</v>
      </c>
      <c r="E19" t="s">
        <v>70</v>
      </c>
      <c r="F19" t="s">
        <v>73</v>
      </c>
      <c r="G19">
        <v>0</v>
      </c>
      <c r="H19">
        <v>0</v>
      </c>
      <c r="I19">
        <v>0</v>
      </c>
      <c r="J19">
        <v>0</v>
      </c>
      <c r="K19" s="68">
        <f t="shared" si="0"/>
        <v>0</v>
      </c>
      <c r="L19" s="68">
        <f t="shared" si="1"/>
        <v>175000</v>
      </c>
      <c r="M19" s="68">
        <f t="shared" si="2"/>
        <v>0</v>
      </c>
      <c r="N19" s="68">
        <f t="shared" si="3"/>
        <v>1925000</v>
      </c>
      <c r="O19" s="68">
        <f t="shared" si="4"/>
        <v>1925000</v>
      </c>
    </row>
    <row r="20" spans="1:15" x14ac:dyDescent="0.25">
      <c r="A20">
        <v>10</v>
      </c>
      <c r="D20" s="68">
        <v>3000000</v>
      </c>
      <c r="E20" t="s">
        <v>70</v>
      </c>
      <c r="F20" t="s">
        <v>72</v>
      </c>
      <c r="G20">
        <v>0</v>
      </c>
      <c r="H20">
        <v>0</v>
      </c>
      <c r="I20">
        <v>1</v>
      </c>
      <c r="J20">
        <v>0</v>
      </c>
      <c r="K20" s="68">
        <f t="shared" si="0"/>
        <v>2000</v>
      </c>
      <c r="L20" s="68">
        <f t="shared" si="1"/>
        <v>300000</v>
      </c>
      <c r="M20" s="68">
        <f t="shared" si="2"/>
        <v>75000</v>
      </c>
      <c r="N20" s="68">
        <f t="shared" si="3"/>
        <v>3375000</v>
      </c>
      <c r="O20" s="68">
        <f t="shared" si="4"/>
        <v>3373000</v>
      </c>
    </row>
    <row r="21" spans="1:15" x14ac:dyDescent="0.25">
      <c r="A21">
        <v>11</v>
      </c>
      <c r="D21" s="68">
        <v>2000000</v>
      </c>
      <c r="E21" t="s">
        <v>71</v>
      </c>
      <c r="F21" t="s">
        <v>72</v>
      </c>
      <c r="G21">
        <v>1</v>
      </c>
      <c r="H21">
        <v>1</v>
      </c>
      <c r="I21">
        <v>1</v>
      </c>
      <c r="J21">
        <v>1</v>
      </c>
      <c r="K21" s="68">
        <f t="shared" si="0"/>
        <v>8000</v>
      </c>
      <c r="L21" s="68">
        <f t="shared" si="1"/>
        <v>1000000</v>
      </c>
      <c r="M21" s="68">
        <f t="shared" si="2"/>
        <v>100000</v>
      </c>
      <c r="N21" s="68">
        <f t="shared" si="3"/>
        <v>3100000</v>
      </c>
      <c r="O21" s="68">
        <f t="shared" si="4"/>
        <v>3092000</v>
      </c>
    </row>
    <row r="22" spans="1:15" x14ac:dyDescent="0.25">
      <c r="A22">
        <v>12</v>
      </c>
      <c r="D22" s="68">
        <v>1500000</v>
      </c>
      <c r="E22" t="s">
        <v>70</v>
      </c>
      <c r="F22" t="s">
        <v>73</v>
      </c>
      <c r="G22">
        <v>0</v>
      </c>
      <c r="H22">
        <v>0</v>
      </c>
      <c r="I22">
        <v>0</v>
      </c>
      <c r="J22">
        <v>0</v>
      </c>
      <c r="K22" s="68">
        <f t="shared" si="0"/>
        <v>0</v>
      </c>
      <c r="L22" s="68">
        <f t="shared" si="1"/>
        <v>150000</v>
      </c>
      <c r="M22" s="68">
        <f t="shared" si="2"/>
        <v>0</v>
      </c>
      <c r="N22" s="68">
        <f t="shared" si="3"/>
        <v>1650000</v>
      </c>
      <c r="O22" s="68">
        <f t="shared" si="4"/>
        <v>1650000</v>
      </c>
    </row>
    <row r="23" spans="1:15" x14ac:dyDescent="0.25">
      <c r="A23">
        <v>13</v>
      </c>
      <c r="D23" s="68">
        <v>1000000</v>
      </c>
      <c r="E23" t="s">
        <v>69</v>
      </c>
      <c r="F23" t="s">
        <v>72</v>
      </c>
      <c r="G23">
        <v>0</v>
      </c>
      <c r="H23">
        <v>0</v>
      </c>
      <c r="I23">
        <v>0</v>
      </c>
      <c r="J23">
        <v>0</v>
      </c>
      <c r="K23" s="68">
        <f t="shared" si="0"/>
        <v>0</v>
      </c>
      <c r="L23" s="68">
        <f t="shared" si="1"/>
        <v>150000</v>
      </c>
      <c r="M23" s="68">
        <f t="shared" si="2"/>
        <v>75000</v>
      </c>
      <c r="N23" s="68">
        <f t="shared" si="3"/>
        <v>1225000</v>
      </c>
      <c r="O23" s="68">
        <f t="shared" si="4"/>
        <v>1225000</v>
      </c>
    </row>
    <row r="24" spans="1:15" x14ac:dyDescent="0.25">
      <c r="A24">
        <v>14</v>
      </c>
      <c r="D24" s="68">
        <v>1750000</v>
      </c>
      <c r="E24" t="s">
        <v>70</v>
      </c>
      <c r="F24" t="s">
        <v>73</v>
      </c>
      <c r="G24">
        <v>0</v>
      </c>
      <c r="H24">
        <v>0</v>
      </c>
      <c r="I24">
        <v>1</v>
      </c>
      <c r="J24">
        <v>0</v>
      </c>
      <c r="K24" s="68">
        <f t="shared" si="0"/>
        <v>2000</v>
      </c>
      <c r="L24" s="68">
        <f t="shared" si="1"/>
        <v>175000</v>
      </c>
      <c r="M24" s="68">
        <f t="shared" si="2"/>
        <v>0</v>
      </c>
      <c r="N24" s="68">
        <f t="shared" si="3"/>
        <v>1925000</v>
      </c>
      <c r="O24" s="68">
        <f t="shared" si="4"/>
        <v>1923000</v>
      </c>
    </row>
    <row r="25" spans="1:15" x14ac:dyDescent="0.25">
      <c r="A25">
        <v>15</v>
      </c>
      <c r="D25" s="68">
        <v>3000000</v>
      </c>
      <c r="E25" t="s">
        <v>69</v>
      </c>
      <c r="F25" t="s">
        <v>72</v>
      </c>
      <c r="G25">
        <v>1</v>
      </c>
      <c r="H25">
        <v>0</v>
      </c>
      <c r="I25">
        <v>0</v>
      </c>
      <c r="J25">
        <v>0</v>
      </c>
      <c r="K25" s="68">
        <f t="shared" si="0"/>
        <v>0</v>
      </c>
      <c r="L25" s="68">
        <f t="shared" si="1"/>
        <v>450000</v>
      </c>
      <c r="M25" s="68">
        <f t="shared" si="2"/>
        <v>100000</v>
      </c>
      <c r="N25" s="68">
        <f t="shared" si="3"/>
        <v>3550000</v>
      </c>
      <c r="O25" s="68">
        <f t="shared" si="4"/>
        <v>3550000</v>
      </c>
    </row>
    <row r="26" spans="1:15" x14ac:dyDescent="0.25">
      <c r="A26">
        <v>16</v>
      </c>
      <c r="D26" s="68">
        <v>2000000</v>
      </c>
      <c r="E26" t="s">
        <v>70</v>
      </c>
      <c r="F26" t="s">
        <v>72</v>
      </c>
      <c r="G26">
        <v>2</v>
      </c>
      <c r="H26">
        <v>2</v>
      </c>
      <c r="I26">
        <v>0</v>
      </c>
      <c r="J26">
        <v>1</v>
      </c>
      <c r="K26" s="68">
        <f t="shared" si="0"/>
        <v>7000</v>
      </c>
      <c r="L26" s="68">
        <f t="shared" si="1"/>
        <v>200000</v>
      </c>
      <c r="M26" s="68">
        <f t="shared" si="2"/>
        <v>100000</v>
      </c>
      <c r="N26" s="68">
        <f t="shared" si="3"/>
        <v>2300000</v>
      </c>
      <c r="O26" s="68">
        <f t="shared" si="4"/>
        <v>2293000</v>
      </c>
    </row>
    <row r="27" spans="1:15" x14ac:dyDescent="0.25">
      <c r="A27">
        <v>17</v>
      </c>
      <c r="D27" s="68">
        <v>1500000</v>
      </c>
      <c r="E27" t="s">
        <v>70</v>
      </c>
      <c r="F27" t="s">
        <v>73</v>
      </c>
      <c r="G27">
        <v>0</v>
      </c>
      <c r="H27">
        <v>0</v>
      </c>
      <c r="I27">
        <v>0</v>
      </c>
      <c r="J27">
        <v>0</v>
      </c>
      <c r="K27" s="68">
        <f t="shared" si="0"/>
        <v>0</v>
      </c>
      <c r="L27" s="68">
        <f t="shared" si="1"/>
        <v>150000</v>
      </c>
      <c r="M27" s="68">
        <f t="shared" si="2"/>
        <v>0</v>
      </c>
      <c r="N27" s="68">
        <f t="shared" si="3"/>
        <v>1650000</v>
      </c>
      <c r="O27" s="68">
        <f t="shared" si="4"/>
        <v>1650000</v>
      </c>
    </row>
    <row r="28" spans="1:15" x14ac:dyDescent="0.25">
      <c r="A28">
        <v>18</v>
      </c>
      <c r="D28" s="68">
        <v>2000000</v>
      </c>
      <c r="E28" t="s">
        <v>71</v>
      </c>
      <c r="F28" t="s">
        <v>72</v>
      </c>
      <c r="G28">
        <v>2</v>
      </c>
      <c r="H28">
        <v>0</v>
      </c>
      <c r="I28">
        <v>1</v>
      </c>
      <c r="J28">
        <v>0</v>
      </c>
      <c r="K28" s="68">
        <f t="shared" si="0"/>
        <v>2000</v>
      </c>
      <c r="L28" s="68">
        <f t="shared" si="1"/>
        <v>1000000</v>
      </c>
      <c r="M28" s="68">
        <f t="shared" si="2"/>
        <v>100000</v>
      </c>
      <c r="N28" s="68">
        <f t="shared" si="3"/>
        <v>3100000</v>
      </c>
      <c r="O28" s="68">
        <f t="shared" si="4"/>
        <v>3098000</v>
      </c>
    </row>
    <row r="29" spans="1:15" x14ac:dyDescent="0.25">
      <c r="A29">
        <v>19</v>
      </c>
      <c r="D29" s="68">
        <v>1750000</v>
      </c>
      <c r="E29" t="s">
        <v>70</v>
      </c>
      <c r="F29" t="s">
        <v>72</v>
      </c>
      <c r="G29">
        <v>2</v>
      </c>
      <c r="H29">
        <v>1</v>
      </c>
      <c r="I29">
        <v>1</v>
      </c>
      <c r="J29">
        <v>1</v>
      </c>
      <c r="K29" s="68">
        <f t="shared" si="0"/>
        <v>8000</v>
      </c>
      <c r="L29" s="68">
        <f t="shared" si="1"/>
        <v>175000</v>
      </c>
      <c r="M29" s="68">
        <f t="shared" si="2"/>
        <v>100000</v>
      </c>
      <c r="N29" s="68">
        <f t="shared" si="3"/>
        <v>2025000</v>
      </c>
      <c r="O29" s="68">
        <f t="shared" si="4"/>
        <v>2017000</v>
      </c>
    </row>
    <row r="30" spans="1:15" x14ac:dyDescent="0.25">
      <c r="A30">
        <v>20</v>
      </c>
      <c r="D30" s="68">
        <v>3000000</v>
      </c>
      <c r="E30" t="s">
        <v>69</v>
      </c>
      <c r="F30" t="s">
        <v>73</v>
      </c>
      <c r="G30">
        <v>0</v>
      </c>
      <c r="H30">
        <v>2</v>
      </c>
      <c r="I30">
        <v>0</v>
      </c>
      <c r="J30">
        <v>1</v>
      </c>
      <c r="K30" s="68">
        <f t="shared" si="0"/>
        <v>7000</v>
      </c>
      <c r="L30" s="68">
        <f t="shared" si="1"/>
        <v>450000</v>
      </c>
      <c r="M30" s="68">
        <f t="shared" si="2"/>
        <v>0</v>
      </c>
      <c r="N30" s="68">
        <f t="shared" si="3"/>
        <v>3450000</v>
      </c>
      <c r="O30" s="68">
        <f t="shared" si="4"/>
        <v>3443000</v>
      </c>
    </row>
    <row r="31" spans="1:15" x14ac:dyDescent="0.25">
      <c r="D31" s="68"/>
    </row>
    <row r="32" spans="1:15" x14ac:dyDescent="0.25">
      <c r="D32" s="68"/>
    </row>
    <row r="33" spans="4:4" x14ac:dyDescent="0.25">
      <c r="D33" s="68"/>
    </row>
    <row r="34" spans="4:4" x14ac:dyDescent="0.25">
      <c r="D34" s="68"/>
    </row>
    <row r="35" spans="4:4" x14ac:dyDescent="0.25">
      <c r="D35" s="68"/>
    </row>
    <row r="36" spans="4:4" x14ac:dyDescent="0.25">
      <c r="D36" s="68"/>
    </row>
    <row r="37" spans="4:4" x14ac:dyDescent="0.25">
      <c r="D37" s="68"/>
    </row>
    <row r="38" spans="4:4" x14ac:dyDescent="0.25">
      <c r="D38" s="68"/>
    </row>
    <row r="39" spans="4:4" x14ac:dyDescent="0.25">
      <c r="D39" s="68"/>
    </row>
    <row r="40" spans="4:4" x14ac:dyDescent="0.25">
      <c r="D40" s="68"/>
    </row>
    <row r="41" spans="4:4" x14ac:dyDescent="0.25">
      <c r="D41" s="68"/>
    </row>
    <row r="42" spans="4:4" x14ac:dyDescent="0.25">
      <c r="D42" s="68"/>
    </row>
    <row r="43" spans="4:4" x14ac:dyDescent="0.25">
      <c r="D43" s="68"/>
    </row>
    <row r="44" spans="4:4" x14ac:dyDescent="0.25">
      <c r="D44" s="68"/>
    </row>
    <row r="45" spans="4:4" x14ac:dyDescent="0.25">
      <c r="D45" s="68"/>
    </row>
    <row r="46" spans="4:4" x14ac:dyDescent="0.25">
      <c r="D46" s="68"/>
    </row>
    <row r="47" spans="4:4" x14ac:dyDescent="0.25">
      <c r="D47" s="68"/>
    </row>
    <row r="48" spans="4:4" x14ac:dyDescent="0.25">
      <c r="D48" s="68"/>
    </row>
    <row r="49" spans="4:4" x14ac:dyDescent="0.25">
      <c r="D49" s="68"/>
    </row>
    <row r="50" spans="4:4" x14ac:dyDescent="0.25">
      <c r="D50" s="68"/>
    </row>
    <row r="51" spans="4:4" x14ac:dyDescent="0.25">
      <c r="D51" s="68"/>
    </row>
    <row r="52" spans="4:4" x14ac:dyDescent="0.25">
      <c r="D52" s="68"/>
    </row>
    <row r="53" spans="4:4" x14ac:dyDescent="0.25">
      <c r="D53" s="68"/>
    </row>
    <row r="54" spans="4:4" x14ac:dyDescent="0.25">
      <c r="D54" s="68"/>
    </row>
    <row r="55" spans="4:4" x14ac:dyDescent="0.25">
      <c r="D55" s="68"/>
    </row>
    <row r="56" spans="4:4" x14ac:dyDescent="0.25">
      <c r="D56" s="68"/>
    </row>
    <row r="57" spans="4:4" x14ac:dyDescent="0.25">
      <c r="D57" s="68"/>
    </row>
    <row r="58" spans="4:4" x14ac:dyDescent="0.25">
      <c r="D58" s="68"/>
    </row>
    <row r="59" spans="4:4" x14ac:dyDescent="0.25">
      <c r="D59" s="68"/>
    </row>
    <row r="60" spans="4:4" x14ac:dyDescent="0.25">
      <c r="D60" s="68"/>
    </row>
    <row r="61" spans="4:4" x14ac:dyDescent="0.25">
      <c r="D61" s="68"/>
    </row>
    <row r="62" spans="4:4" x14ac:dyDescent="0.25">
      <c r="D62" s="68"/>
    </row>
  </sheetData>
  <mergeCells count="13">
    <mergeCell ref="H9:J9"/>
    <mergeCell ref="K9:K10"/>
    <mergeCell ref="L9:L10"/>
    <mergeCell ref="M9:M10"/>
    <mergeCell ref="N9:N10"/>
    <mergeCell ref="O9:O10"/>
    <mergeCell ref="A9:A10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Latihan Sel</vt:lpstr>
      <vt:lpstr>Latihan Fungsi</vt:lpstr>
      <vt:lpstr>Sheet3</vt:lpstr>
    </vt:vector>
  </TitlesOfParts>
  <Company>Universitas Komputer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Komputer Indonesia</dc:creator>
  <cp:lastModifiedBy>unikom</cp:lastModifiedBy>
  <dcterms:created xsi:type="dcterms:W3CDTF">2016-10-14T00:28:12Z</dcterms:created>
  <dcterms:modified xsi:type="dcterms:W3CDTF">2016-10-21T02:25:21Z</dcterms:modified>
</cp:coreProperties>
</file>