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chartsheet+xml" PartName="/xl/chartsheets/sheet8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6.xml"/>
  <Override ContentType="application/vnd.openxmlformats-officedocument.spreadsheetml.chartsheet+xml" PartName="/xl/chartsheets/sheet7.xml"/>
  <Override ContentType="application/vnd.openxmlformats-officedocument.spreadsheetml.chartsheet+xml" PartName="/xl/chartsheets/sheet5.xml"/>
  <Override ContentType="application/vnd.openxmlformats-officedocument.spreadsheetml.chartsheet+xml" PartName="/xl/chartsheets/sheet4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Entry Sheet" sheetId="1" r:id="rId4"/>
    <sheet state="visible" name="Scores" sheetId="2" r:id="rId5"/>
    <sheet state="visible" name="Validity+TraitScaleProfile" sheetId="3" r:id="rId6"/>
    <sheet state="visible" name="DiagnosticScaleProfile" sheetId="4" r:id="rId7"/>
    <sheet state="visible" name="Data Entry Sheet (2)" sheetId="5" r:id="rId8"/>
    <sheet state="visible" name="Scores (2)" sheetId="6" r:id="rId9"/>
    <sheet state="visible" name="Validity+TraitScaleProfile (2)" sheetId="7" r:id="rId10"/>
    <sheet state="visible" name="DiagnosticScaleProfile (2)" sheetId="8" r:id="rId11"/>
    <sheet state="visible" name="Data Entry Sheet (3)" sheetId="9" r:id="rId12"/>
    <sheet state="visible" name="Scores (3)" sheetId="10" r:id="rId13"/>
    <sheet state="visible" name="Validity+TraitScaleProfile  (3)" sheetId="11" r:id="rId14"/>
    <sheet state="visible" name="DiagnosticScaleProfile (3)" sheetId="12" r:id="rId15"/>
    <sheet state="visible" name="Data Entry Sheet (4)" sheetId="13" r:id="rId16"/>
    <sheet state="visible" name="Scores (4)" sheetId="14" r:id="rId17"/>
    <sheet state="visible" name="Validity+TraitScaleProfile (3)" sheetId="15" r:id="rId18"/>
    <sheet state="visible" name="DiagnosticScaleProfile (4)" sheetId="16" r:id="rId19"/>
    <sheet state="hidden" name="Data Storage" sheetId="17" r:id="rId20"/>
  </sheets>
  <externalReferences>
    <externalReference r:id="rId21"/>
  </externalReferences>
  <definedNames/>
  <calcPr/>
</workbook>
</file>

<file path=xl/sharedStrings.xml><?xml version="1.0" encoding="utf-8"?>
<sst xmlns="http://schemas.openxmlformats.org/spreadsheetml/2006/main" count="8899" uniqueCount="1267">
  <si>
    <t>VRIN</t>
  </si>
  <si>
    <t>TRIN</t>
  </si>
  <si>
    <t>DRIN</t>
  </si>
  <si>
    <t>RV</t>
  </si>
  <si>
    <t>DEV</t>
  </si>
  <si>
    <t>II</t>
  </si>
  <si>
    <t>NT</t>
  </si>
  <si>
    <t>MIS</t>
  </si>
  <si>
    <t>MAN</t>
  </si>
  <si>
    <t>AGG</t>
  </si>
  <si>
    <t>SH</t>
  </si>
  <si>
    <t>LOSE</t>
  </si>
  <si>
    <t>SUPR</t>
  </si>
  <si>
    <t>EP</t>
  </si>
  <si>
    <t>DEP</t>
  </si>
  <si>
    <t>PT</t>
  </si>
  <si>
    <t>EXH</t>
  </si>
  <si>
    <t>ENT</t>
  </si>
  <si>
    <t>DET</t>
  </si>
  <si>
    <t>DIS</t>
  </si>
  <si>
    <t>IMP</t>
  </si>
  <si>
    <t>PRP</t>
  </si>
  <si>
    <t>WRK</t>
  </si>
  <si>
    <t>ParPD</t>
  </si>
  <si>
    <t>SzdPR</t>
  </si>
  <si>
    <t>StpPD</t>
  </si>
  <si>
    <t>ASPD</t>
  </si>
  <si>
    <t>BPD</t>
  </si>
  <si>
    <t>HPD</t>
  </si>
  <si>
    <t>NPD</t>
  </si>
  <si>
    <t>AvPD</t>
  </si>
  <si>
    <t>DpnPD</t>
  </si>
  <si>
    <t>OCPD</t>
  </si>
  <si>
    <t>DprPD</t>
  </si>
  <si>
    <t>PAPD</t>
  </si>
  <si>
    <r>
      <rPr>
        <rFont val="Arial"/>
        <b/>
        <sz val="14.0"/>
      </rPr>
      <t xml:space="preserve">SNAP-390 Scoring Program </t>
    </r>
    <r>
      <rPr>
        <rFont val="Arial"/>
        <b val="0"/>
        <sz val="10.0"/>
      </rPr>
      <t xml:space="preserve"> (© 2014 Lee Anna Clark &amp; Leonard J. Simms)</t>
    </r>
  </si>
  <si>
    <t>Name</t>
  </si>
  <si>
    <t>Number</t>
  </si>
  <si>
    <t>Date</t>
  </si>
  <si>
    <t>Clinician</t>
  </si>
  <si>
    <t>items 1-60</t>
  </si>
  <si>
    <t>items 61-120</t>
  </si>
  <si>
    <t>items 121-180</t>
  </si>
  <si>
    <t>items 181-240</t>
  </si>
  <si>
    <t>items 241-300</t>
  </si>
  <si>
    <t>items 301-360</t>
  </si>
  <si>
    <t>items 361-390</t>
  </si>
  <si>
    <t>Char err</t>
  </si>
  <si>
    <t>Length err</t>
  </si>
  <si>
    <t>Omits</t>
  </si>
  <si>
    <t>Raw</t>
  </si>
  <si>
    <t>T</t>
  </si>
  <si>
    <t>Crit#</t>
  </si>
  <si>
    <t>Dx?</t>
  </si>
  <si>
    <r>
      <t xml:space="preserve">v1.1 (July 2003):  Scores the </t>
    </r>
    <r>
      <rPr>
        <rFont val="Arial"/>
        <i/>
        <sz val="10.0"/>
      </rPr>
      <t>390-item</t>
    </r>
    <r>
      <rPr>
        <rFont val="Arial"/>
        <sz val="10.0"/>
      </rPr>
      <t xml:space="preserve"> version of SNAP</t>
    </r>
  </si>
  <si>
    <t>Client name:</t>
  </si>
  <si>
    <t>Alex Carter</t>
  </si>
  <si>
    <t>SNAP Scoring Summary (v1.1)</t>
  </si>
  <si>
    <t>Dx Scales</t>
  </si>
  <si>
    <t>Clinic number:</t>
  </si>
  <si>
    <t>Scores</t>
  </si>
  <si>
    <t>Item</t>
  </si>
  <si>
    <t>Resp</t>
  </si>
  <si>
    <t>FK?</t>
  </si>
  <si>
    <t>Keyed</t>
  </si>
  <si>
    <t>TK</t>
  </si>
  <si>
    <t>FK</t>
  </si>
  <si>
    <t>LOW SE</t>
  </si>
  <si>
    <t>SUI PR</t>
  </si>
  <si>
    <t>ECC PERC</t>
  </si>
  <si>
    <t>DEPEN</t>
  </si>
  <si>
    <t>EXHIB</t>
  </si>
  <si>
    <t>ENTITL</t>
  </si>
  <si>
    <t>DETACH</t>
  </si>
  <si>
    <t>IMPUL</t>
  </si>
  <si>
    <t>PROP</t>
  </si>
  <si>
    <t>WORK</t>
  </si>
  <si>
    <t>ANTISOCIAL</t>
  </si>
  <si>
    <t>AVOIDANT</t>
  </si>
  <si>
    <t>BORDERLINE</t>
  </si>
  <si>
    <t>DEPENDENT</t>
  </si>
  <si>
    <t>DEPRESSIVE</t>
  </si>
  <si>
    <t>HISTRIONIC</t>
  </si>
  <si>
    <t>NARCISSISTIC</t>
  </si>
  <si>
    <t>PAG/NEG</t>
  </si>
  <si>
    <t>PARANOID</t>
  </si>
  <si>
    <t>SCHIZOID</t>
  </si>
  <si>
    <t>SCHIZOTYPAL</t>
  </si>
  <si>
    <t>BDEV</t>
  </si>
  <si>
    <t>Date of testing:</t>
  </si>
  <si>
    <t>item</t>
  </si>
  <si>
    <t>response</t>
  </si>
  <si>
    <t>item-t</t>
  </si>
  <si>
    <t>resp</t>
  </si>
  <si>
    <t>item-f</t>
  </si>
  <si>
    <t>item-1</t>
  </si>
  <si>
    <t>item-2</t>
  </si>
  <si>
    <t>inc</t>
  </si>
  <si>
    <t>item-hi</t>
  </si>
  <si>
    <t>kresp</t>
  </si>
  <si>
    <t>item-lo</t>
  </si>
  <si>
    <t>Clinician:</t>
  </si>
  <si>
    <t xml:space="preserve">Client name:  </t>
  </si>
  <si>
    <t>Validity Scales</t>
  </si>
  <si>
    <t xml:space="preserve">Clinic number:  </t>
  </si>
  <si>
    <t>Y</t>
  </si>
  <si>
    <t>Enter Data here (1 = true; 2 = false, 9 = missing)</t>
  </si>
  <si>
    <t xml:space="preserve">Date of testing:  </t>
  </si>
  <si>
    <t>Items 1-60</t>
  </si>
  <si>
    <t>222121222122222221222222111211222221122222222222222212122212</t>
  </si>
  <si>
    <t xml:space="preserve">Clinician:  </t>
  </si>
  <si>
    <t>Items 61-120</t>
  </si>
  <si>
    <t>112122222222211211212211222212221121222222222222222222222222</t>
  </si>
  <si>
    <t>Items 121-180</t>
  </si>
  <si>
    <t>222122222212121222122222212111211211222222211211222221121111</t>
  </si>
  <si>
    <t>Rare Virtues</t>
  </si>
  <si>
    <t>Items 181-240</t>
  </si>
  <si>
    <t>112121222212222221111122212222222222222222222222222222222221</t>
  </si>
  <si>
    <t>Deviance</t>
  </si>
  <si>
    <t>Items 241-300</t>
  </si>
  <si>
    <t>212222221212112112222211222222222222222222212222222222122221</t>
  </si>
  <si>
    <t>Back Deviance</t>
  </si>
  <si>
    <t>Items 301-360</t>
  </si>
  <si>
    <t>222221212221212212122211212121122222211221212222222222222222</t>
  </si>
  <si>
    <t>Invalidity Index</t>
  </si>
  <si>
    <t>Items 361-390</t>
  </si>
  <si>
    <t>221222222222222222222222222222</t>
  </si>
  <si>
    <t>T&amp;T Scales</t>
  </si>
  <si>
    <t>Error Flags</t>
  </si>
  <si>
    <t>Negative Temperament</t>
  </si>
  <si>
    <t>Wrong Characters:</t>
  </si>
  <si>
    <t>Mistrust</t>
  </si>
  <si>
    <t>No. of</t>
  </si>
  <si>
    <t>Meet</t>
  </si>
  <si>
    <t>Line Length Errors:</t>
  </si>
  <si>
    <t>Manipulativeness</t>
  </si>
  <si>
    <t>Criteria</t>
  </si>
  <si>
    <t>Missing Values:</t>
  </si>
  <si>
    <t>Aggression</t>
  </si>
  <si>
    <t>Diagnostic Scales</t>
  </si>
  <si>
    <t>Self-harm</t>
  </si>
  <si>
    <t>Paranoid</t>
  </si>
  <si>
    <t>Low Self-esteem</t>
  </si>
  <si>
    <t>Schizoid</t>
  </si>
  <si>
    <t>Suicide Proneness</t>
  </si>
  <si>
    <t>Schizotypal</t>
  </si>
  <si>
    <t>Eccentric Perceptions</t>
  </si>
  <si>
    <t>Dependency</t>
  </si>
  <si>
    <t>Antisocial</t>
  </si>
  <si>
    <t>Borderline</t>
  </si>
  <si>
    <t>raw score:</t>
  </si>
  <si>
    <t>hi raw</t>
  </si>
  <si>
    <t>Positive Temperament</t>
  </si>
  <si>
    <t>Histrionic</t>
  </si>
  <si>
    <t>T score:</t>
  </si>
  <si>
    <t>lo raw</t>
  </si>
  <si>
    <t>Exhibitionism</t>
  </si>
  <si>
    <t>Narcissistic</t>
  </si>
  <si>
    <t>criteria:</t>
  </si>
  <si>
    <t>DRIN raw</t>
  </si>
  <si>
    <t>Entitlement</t>
  </si>
  <si>
    <t>dx:</t>
  </si>
  <si>
    <t>Detachment</t>
  </si>
  <si>
    <t>Avoidant</t>
  </si>
  <si>
    <t>Dependent</t>
  </si>
  <si>
    <t>C1:</t>
  </si>
  <si>
    <t>DRINX:</t>
  </si>
  <si>
    <t>Disinhibition</t>
  </si>
  <si>
    <t>Obsessive Compulsive</t>
  </si>
  <si>
    <t>C2:</t>
  </si>
  <si>
    <t>Impulsivity</t>
  </si>
  <si>
    <t>C3:</t>
  </si>
  <si>
    <t>Propriety</t>
  </si>
  <si>
    <t>Depressive</t>
  </si>
  <si>
    <t>C4:</t>
  </si>
  <si>
    <t>Workaholism</t>
  </si>
  <si>
    <t>Passive Aggressive</t>
  </si>
  <si>
    <t>C5:</t>
  </si>
  <si>
    <t>C6:</t>
  </si>
  <si>
    <t>C7:</t>
  </si>
  <si>
    <t>A1:</t>
  </si>
  <si>
    <t>A2:</t>
  </si>
  <si>
    <t>TRINX:</t>
  </si>
  <si>
    <t>The material below is used to create the profiles.</t>
  </si>
  <si>
    <t>A3:</t>
  </si>
  <si>
    <t>A4:</t>
  </si>
  <si>
    <t>Scale</t>
  </si>
  <si>
    <t>T score</t>
  </si>
  <si>
    <t>A5:</t>
  </si>
  <si>
    <t>A6:</t>
  </si>
  <si>
    <t>A7:</t>
  </si>
  <si>
    <t>SUM:</t>
  </si>
  <si>
    <t>C8:</t>
  </si>
  <si>
    <t>C9:</t>
  </si>
  <si>
    <t xml:space="preserve">    </t>
  </si>
  <si>
    <t>C11:</t>
  </si>
  <si>
    <t>C12:</t>
  </si>
  <si>
    <t>C13:</t>
  </si>
  <si>
    <t>C14:</t>
  </si>
  <si>
    <t>PAR</t>
  </si>
  <si>
    <t>SZD</t>
  </si>
  <si>
    <t>STP</t>
  </si>
  <si>
    <t>AS</t>
  </si>
  <si>
    <t>BDL</t>
  </si>
  <si>
    <t>HIS</t>
  </si>
  <si>
    <t>NAR</t>
  </si>
  <si>
    <t>AVD</t>
  </si>
  <si>
    <t>DPN</t>
  </si>
  <si>
    <t>OC</t>
  </si>
  <si>
    <t>DPR</t>
  </si>
  <si>
    <t>PA</t>
  </si>
  <si>
    <r>
      <rPr>
        <rFont val="Arial"/>
        <b/>
        <sz val="14.0"/>
      </rPr>
      <t xml:space="preserve">SNAP-390 Scoring Program </t>
    </r>
    <r>
      <rPr>
        <rFont val="Arial"/>
        <b val="0"/>
        <sz val="10.0"/>
      </rPr>
      <t xml:space="preserve"> (© 2014 Lee Anna Clark &amp; Leonard J. Simms)</t>
    </r>
  </si>
  <si>
    <r>
      <t xml:space="preserve">v1.1 (July 2003):  Scores the </t>
    </r>
    <r>
      <rPr>
        <rFont val="Arial"/>
        <i/>
        <sz val="10.0"/>
      </rPr>
      <t>390-item</t>
    </r>
    <r>
      <rPr>
        <rFont val="Arial"/>
        <sz val="10.0"/>
      </rPr>
      <t xml:space="preserve"> version of SNAP</t>
    </r>
  </si>
  <si>
    <t>Clinic munber:</t>
  </si>
  <si>
    <r>
      <rPr>
        <rFont val="Arial"/>
        <b/>
        <sz val="14.0"/>
      </rPr>
      <t xml:space="preserve">SNAP-390 Scoring Program </t>
    </r>
    <r>
      <rPr>
        <rFont val="Arial"/>
        <b val="0"/>
        <sz val="10.0"/>
      </rPr>
      <t xml:space="preserve"> (© 2014 Lee Anna Clark &amp; Leonard J. Simms)</t>
    </r>
  </si>
  <si>
    <r>
      <t xml:space="preserve">v1.1 (July 2003):  Scores the </t>
    </r>
    <r>
      <rPr>
        <rFont val="Arial"/>
        <i/>
        <sz val="10.0"/>
      </rPr>
      <t>390-item</t>
    </r>
    <r>
      <rPr>
        <rFont val="Arial"/>
        <sz val="10.0"/>
      </rPr>
      <t xml:space="preserve"> version of SNAP</t>
    </r>
  </si>
  <si>
    <t>Crystal Smith</t>
  </si>
  <si>
    <t>221121221121121111122122112212212111122222211222212121222122</t>
  </si>
  <si>
    <t>211112212222121221211111122212212112212112212222221122112222</t>
  </si>
  <si>
    <t>121121222112221211112222112222122122122122122221212212211221</t>
  </si>
  <si>
    <t>122122122121122122111122121221122111221221221122222211212122</t>
  </si>
  <si>
    <t>122122212112211222112211122212121222122112211121212121212212</t>
  </si>
  <si>
    <t>121112121212122122211212122221221122212121221121211121122212</t>
  </si>
  <si>
    <t>212111121222121111211222122111</t>
  </si>
  <si>
    <r>
      <rPr>
        <rFont val="Arial"/>
        <b/>
        <sz val="14.0"/>
      </rPr>
      <t xml:space="preserve">SNAP-390 Scoring Program </t>
    </r>
    <r>
      <rPr>
        <rFont val="Arial"/>
        <b val="0"/>
        <sz val="10.0"/>
      </rPr>
      <t xml:space="preserve"> (© 2014 Lee Anna Clark &amp; Leonard J. Simms)</t>
    </r>
  </si>
  <si>
    <r>
      <t xml:space="preserve">v1.1 (July 2003):  Scores the </t>
    </r>
    <r>
      <rPr>
        <rFont val="Arial"/>
        <i/>
        <sz val="10.0"/>
      </rPr>
      <t>390-item</t>
    </r>
    <r>
      <rPr>
        <rFont val="Arial"/>
        <sz val="10.0"/>
      </rPr>
      <t xml:space="preserve"> version of SNAP</t>
    </r>
  </si>
  <si>
    <r>
      <rPr>
        <rFont val="Arial"/>
        <b/>
        <sz val="14.0"/>
      </rPr>
      <t xml:space="preserve">SNAP-390 Scoring Program </t>
    </r>
    <r>
      <rPr>
        <rFont val="Arial"/>
        <b val="0"/>
        <sz val="10.0"/>
      </rPr>
      <t xml:space="preserve"> (© 2014 Lee Anna Clark &amp; Leonard J. Simms)</t>
    </r>
  </si>
  <si>
    <r>
      <t xml:space="preserve">v1.1 (July 2003):  Scores the </t>
    </r>
    <r>
      <rPr>
        <rFont val="Arial"/>
        <i/>
        <sz val="10.0"/>
      </rPr>
      <t>390-item</t>
    </r>
    <r>
      <rPr>
        <rFont val="Arial"/>
        <sz val="10.0"/>
      </rPr>
      <t xml:space="preserve"> version of SNAP</t>
    </r>
  </si>
  <si>
    <t>Daniel Isherwood</t>
  </si>
  <si>
    <t>221221222122222122122221112212222121222222221222211121222122</t>
  </si>
  <si>
    <t>112122212222112221211111122212212222222212222222111222112222</t>
  </si>
  <si>
    <t>222121122112121221122222111122122121212112222221212212222221</t>
  </si>
  <si>
    <t>122112122221222222111122211221122122211221221122222221212111</t>
  </si>
  <si>
    <t>212122212112112112222211222222121221122112112222212221212222</t>
  </si>
  <si>
    <t>221121112212222122212211122221221122211112122221212122222222</t>
  </si>
  <si>
    <t>222122122222122221222222222122</t>
  </si>
  <si>
    <r>
      <rPr>
        <rFont val="Arial"/>
        <b/>
        <sz val="14.0"/>
      </rPr>
      <t xml:space="preserve">SNAP-390 Scoring Program </t>
    </r>
    <r>
      <rPr>
        <rFont val="Arial"/>
        <b val="0"/>
        <sz val="10.0"/>
      </rPr>
      <t xml:space="preserve"> (© 2014 Lee Anna Clark &amp; Leonard J. Simms)</t>
    </r>
  </si>
  <si>
    <r>
      <t xml:space="preserve">v1.1 (July 2003):  Scores the </t>
    </r>
    <r>
      <rPr>
        <rFont val="Arial"/>
        <i/>
        <sz val="10.0"/>
      </rPr>
      <t>390-item</t>
    </r>
    <r>
      <rPr>
        <rFont val="Arial"/>
        <sz val="10.0"/>
      </rPr>
      <t xml:space="preserve"> version of SNAP</t>
    </r>
  </si>
  <si>
    <r>
      <rPr>
        <rFont val="Arial"/>
        <b/>
        <sz val="14.0"/>
      </rPr>
      <t xml:space="preserve">SNAP-390 Scoring Program </t>
    </r>
    <r>
      <rPr>
        <rFont val="Arial"/>
        <b val="0"/>
        <sz val="10.0"/>
      </rPr>
      <t xml:space="preserve"> (© 2014 Lee Anna Clark &amp; Leonard J. Simms)</t>
    </r>
  </si>
  <si>
    <r>
      <t xml:space="preserve">v1.1 (July 2003):  Scores the </t>
    </r>
    <r>
      <rPr>
        <rFont val="Arial"/>
        <i/>
        <sz val="10.0"/>
      </rPr>
      <t>390-item</t>
    </r>
    <r>
      <rPr>
        <rFont val="Arial"/>
        <sz val="10.0"/>
      </rPr>
      <t xml:space="preserve"> version of SNAP</t>
    </r>
  </si>
  <si>
    <t>Jason Smith</t>
  </si>
  <si>
    <t>221122222122222112122221112212222221122222221212211121222122</t>
  </si>
  <si>
    <t>111122212222112212212111222212212122222212222222111122212222</t>
  </si>
  <si>
    <t>212121222212122221222222211121121121222112222221212212222221</t>
  </si>
  <si>
    <t>122122122221222222111122211122122122221222221112222221211211</t>
  </si>
  <si>
    <t>212222221212112112222212212221122221221112122221211222211221</t>
  </si>
  <si>
    <t>222211112122222212122221222121122221122212122222222222222222</t>
  </si>
  <si>
    <t>222222222222222222222222222122</t>
  </si>
  <si>
    <r>
      <rPr>
        <rFont val="Arial"/>
        <b/>
        <sz val="14.0"/>
      </rPr>
      <t xml:space="preserve">SNAP-390 Scoring Program </t>
    </r>
    <r>
      <rPr>
        <rFont val="Arial"/>
        <b val="0"/>
        <sz val="10.0"/>
      </rPr>
      <t xml:space="preserve"> (© 2014 Lee Anna Clark &amp; Leonard J. Simms)</t>
    </r>
  </si>
  <si>
    <r>
      <t xml:space="preserve">v1.1 (July 2003):  Scores the </t>
    </r>
    <r>
      <rPr>
        <rFont val="Arial"/>
        <i/>
        <sz val="10.0"/>
      </rPr>
      <t>390-item</t>
    </r>
    <r>
      <rPr>
        <rFont val="Arial"/>
        <sz val="10.0"/>
      </rPr>
      <t xml:space="preserve"> version of SNAP</t>
    </r>
  </si>
  <si>
    <t>Rachelle D</t>
  </si>
  <si>
    <t>(07)049</t>
  </si>
  <si>
    <t>MC</t>
  </si>
  <si>
    <t>221221222121121121121221111222221222211112211121222122122211</t>
  </si>
  <si>
    <t>211111122221111122211111112112112112212121222112111111121221</t>
  </si>
  <si>
    <t>222222122212212112122222222122122221211222112222112221211222</t>
  </si>
  <si>
    <t>222221211221122121212222111212122121211122221111222222122111</t>
  </si>
  <si>
    <t>112111112112122112121211122222221122222111211221111121212211</t>
  </si>
  <si>
    <t>111211121111211111112211111111221221111211111211111212112212</t>
  </si>
  <si>
    <t>212221111211122111121221122221</t>
  </si>
  <si>
    <t>N</t>
  </si>
  <si>
    <t>4/1</t>
  </si>
  <si>
    <t>(07) 044</t>
  </si>
  <si>
    <t>DF</t>
  </si>
  <si>
    <t>122221221211121222221212221221122212212121121221222222112221</t>
  </si>
  <si>
    <t>221211122121212121222112211222122212211221122212222222121212</t>
  </si>
  <si>
    <t>222212112222212222121121122222222222122222122222212221212222</t>
  </si>
  <si>
    <t>222222211122112111221211122222222111221112212121212122222222</t>
  </si>
  <si>
    <t>122111112122222222112211221212221212122212212121112211122212</t>
  </si>
  <si>
    <t>121112121112112121211212122211221212221122211211221122121122</t>
  </si>
  <si>
    <t>112212212122121212121122222221</t>
  </si>
  <si>
    <t>5/2</t>
  </si>
  <si>
    <t>(07) 039</t>
  </si>
  <si>
    <t>NV</t>
  </si>
  <si>
    <t>121122212122212111222221211212122221212222212221111111222112</t>
  </si>
  <si>
    <t>211122112211112111222221111222221122221212121111111112112221</t>
  </si>
  <si>
    <t>111111121112112122222222211121121111112112122121211222212111</t>
  </si>
  <si>
    <t>112122222121221221111122122222292121112222221212222221221222</t>
  </si>
  <si>
    <t>212221221212112122222212222221222211221212122212211222222121</t>
  </si>
  <si>
    <t>222211112121212222122212221121212221222112122112212222222212</t>
  </si>
  <si>
    <t>221221221121222122222222222222</t>
  </si>
  <si>
    <t>1/0</t>
  </si>
  <si>
    <t>Rose W.</t>
  </si>
  <si>
    <t>222122222122222222221221112212222121122222222222122121212122</t>
  </si>
  <si>
    <t>112222122112212211211121222212221222212212222222221212212222</t>
  </si>
  <si>
    <t>221121122112122221222122212122122122112222221222212212222222</t>
  </si>
  <si>
    <t>122212212122222222111212222222222122212222222222222222212212</t>
  </si>
  <si>
    <t>212121211212211112222212221222122111221222122121221222212111</t>
  </si>
  <si>
    <t>222111112122122222122111122221222222222212221221112222221212</t>
  </si>
  <si>
    <t>222222122222221212222122222222</t>
  </si>
  <si>
    <t>(07) 041</t>
  </si>
  <si>
    <t>Amie Langer</t>
  </si>
  <si>
    <t>2222222122222221212222122222222</t>
  </si>
  <si>
    <t>Daniel Langley</t>
  </si>
  <si>
    <t>(07)048</t>
  </si>
  <si>
    <t>Dana Figlock</t>
  </si>
  <si>
    <t>221222221221222111122222112212222211111222221211122122222122</t>
  </si>
  <si>
    <t>212222112221122111212121222212212122222222222222112121221222</t>
  </si>
  <si>
    <t>222222212122112112212222111221221221222222222222212212212222</t>
  </si>
  <si>
    <t>122212222222222121112222221212222121221221221222222222121222</t>
  </si>
  <si>
    <t>112212212222212222122211222222122222222112221221112222112112</t>
  </si>
  <si>
    <t>111212121112222222222112222212222222212122222221112222212122</t>
  </si>
  <si>
    <t>222212112222222222222222222222</t>
  </si>
  <si>
    <t>0/0</t>
  </si>
  <si>
    <t>Georgia Wilmes</t>
  </si>
  <si>
    <t>(06)168</t>
  </si>
  <si>
    <t>Quinn Kellerman</t>
  </si>
  <si>
    <t>122122222122212112222221111112222221112212221222111122222112</t>
  </si>
  <si>
    <t>111122222212111211212121122212212122222212222222112111112221</t>
  </si>
  <si>
    <t>222111122211122121222212111122121111212112122222211212222212</t>
  </si>
  <si>
    <t>111112221222222122111112222221222122212221222211222222211211</t>
  </si>
  <si>
    <t>212222221212111112222122222221222221221112122112221212211121</t>
  </si>
  <si>
    <t>212211112121222222122122212222122221222212122222222222222222</t>
  </si>
  <si>
    <t>221212222222222222222222222222</t>
  </si>
  <si>
    <t>S. F</t>
  </si>
  <si>
    <t>(02)028</t>
  </si>
  <si>
    <t>040/03/2007</t>
  </si>
  <si>
    <t>SF</t>
  </si>
  <si>
    <t>222122221222222112222221212112222221122222222221212111222122</t>
  </si>
  <si>
    <t>111222121121112211222211212212211122222211122222211112211221</t>
  </si>
  <si>
    <t>222111222121222111212212111121122112222212122211212212212222</t>
  </si>
  <si>
    <t>221112212222221122112212111222122122122221222222222222221112</t>
  </si>
  <si>
    <t>212222222222112222222212222222212221221122221222222222112112</t>
  </si>
  <si>
    <t>121211112221212222222211122221122222112212212222222222222222</t>
  </si>
  <si>
    <t>222222222222221222222122222222</t>
  </si>
  <si>
    <t>2/0</t>
  </si>
  <si>
    <t>Tom L.</t>
  </si>
  <si>
    <t>LW</t>
  </si>
  <si>
    <t>221122222122222212222222212112212121222222212222122121222122</t>
  </si>
  <si>
    <t>112122222212212211212211112111222222221221212222112211222221</t>
  </si>
  <si>
    <t>222221122112122212222222211222221222212212222222212212222222</t>
  </si>
  <si>
    <t>122212222222222222211222212222222122212222221111222222211211</t>
  </si>
  <si>
    <t>212222121212122212222222222221222221222122122212222222211122</t>
  </si>
  <si>
    <t>222221222221212221122222222211112221122212122222222222222222</t>
  </si>
  <si>
    <t>222222222222222222222221222222</t>
  </si>
  <si>
    <t>Nate G.</t>
  </si>
  <si>
    <t>(02)029</t>
  </si>
  <si>
    <t>CE</t>
  </si>
  <si>
    <t>121122222122222112122222112212222211122222222222122121222122</t>
  </si>
  <si>
    <t>212122212212112211212221122212211122222212222222211212112221</t>
  </si>
  <si>
    <t>222121122111122221212222111121221112222112122221211212212222</t>
  </si>
  <si>
    <t>122212222221221122112222212222222122112221221112222222211211</t>
  </si>
  <si>
    <t>212222221212112112222111212221221221221122121221221212111222</t>
  </si>
  <si>
    <t>222221111121212212112211222112122222122212122212212222212222</t>
  </si>
  <si>
    <t>221212122222222222222222222222</t>
  </si>
  <si>
    <t>Bethany C (07) 012</t>
  </si>
  <si>
    <t>NLV</t>
  </si>
  <si>
    <t>221122212211112112212222112112222222112212222221211211122211</t>
  </si>
  <si>
    <t>111121111221112121211211211221122212212121122112222112112211</t>
  </si>
  <si>
    <t>121221111211122221122112122222121112121221212222212122211121</t>
  </si>
  <si>
    <t>112111211121111122211112122121121111112222211111222221112111</t>
  </si>
  <si>
    <t>212111112112212212121211111121211212122212221121211212212111</t>
  </si>
  <si>
    <t>221121211112111122111111112221212111212122212111111111221222</t>
  </si>
  <si>
    <t>211211121112111211112121112112</t>
  </si>
  <si>
    <t>1/1</t>
  </si>
  <si>
    <t>Brennan J</t>
  </si>
  <si>
    <t>ER</t>
  </si>
  <si>
    <t>222222222122121112222222211222222222222222222221121122222221</t>
  </si>
  <si>
    <t>212211122221112122212221211221121222211211212122221111121221</t>
  </si>
  <si>
    <t>222222121211112221212122222121122222122222212222211222122222</t>
  </si>
  <si>
    <t>122112212122122221212222222221222121111222221122222222222222</t>
  </si>
  <si>
    <t>122112212122222222221211221222222222222112222221112222212212</t>
  </si>
  <si>
    <t>122211112211211222121211122211211221121122122211121211222222</t>
  </si>
  <si>
    <t>221212122222221212122122222222</t>
  </si>
  <si>
    <t>3/1</t>
  </si>
  <si>
    <t>Jenny F</t>
  </si>
  <si>
    <t>Erin Koffel</t>
  </si>
  <si>
    <t>221121212122212111222222112112222222212222222221112221222222</t>
  </si>
  <si>
    <t>212122122222212221211121122212222212212212222112111112111222</t>
  </si>
  <si>
    <t>222111122111212221122122122221111112212112122222212212212222</t>
  </si>
  <si>
    <t>121122212221221222112112121222122122212222221122222122221111</t>
  </si>
  <si>
    <t>212122211122122111292212222221222221221122122221121222212221</t>
  </si>
  <si>
    <t>122111111121212212122211122221222222221112121211122112222212</t>
  </si>
  <si>
    <t>212222122222121222222122222222</t>
  </si>
  <si>
    <t>2/3</t>
  </si>
  <si>
    <t>Steve Loeffelholz</t>
  </si>
  <si>
    <t>Mike Chmielewski</t>
  </si>
  <si>
    <t>222122222121122112222221212212222221222222212221222112221122</t>
  </si>
  <si>
    <t>212122212212111111211221222212122121211111222122111112122221</t>
  </si>
  <si>
    <t>212112121112122121122222212121121122211122212222222212222222</t>
  </si>
  <si>
    <t>122121222222122221112122221122222112112221221112222221212122</t>
  </si>
  <si>
    <t>212112122112212112122211222222221221222111222211222212212221</t>
  </si>
  <si>
    <t>221211111111212212122212212221122222122112122221222212222122</t>
  </si>
  <si>
    <t>222221122222122222222222222221</t>
  </si>
  <si>
    <t>Serjio S</t>
  </si>
  <si>
    <t>(06) 155</t>
  </si>
  <si>
    <t>Kelsie Forbush</t>
  </si>
  <si>
    <t>222121221122121122122122122212222212122112211221212221122112</t>
  </si>
  <si>
    <t>222121122222121221211112121212222121222112222112212121112222</t>
  </si>
  <si>
    <t>211122222112221211111222121221122122222212221222212222212222</t>
  </si>
  <si>
    <t>222112211221122111221222111221222111222221212111122222112111</t>
  </si>
  <si>
    <t>112221121111221212221211121222122111121212121121211122212112</t>
  </si>
  <si>
    <t>221111122121212121222212111112121221112222212211112211111211</t>
  </si>
  <si>
    <t>112112121222111211121111122111</t>
  </si>
  <si>
    <t>1/3</t>
  </si>
  <si>
    <t>Lucienne B.</t>
  </si>
  <si>
    <t>(06) 152</t>
  </si>
  <si>
    <t>Kristin Naragon</t>
  </si>
  <si>
    <t>122212111121112121221121112112222211212221221211111111211111</t>
  </si>
  <si>
    <t>211121112121212111222111212211211222211222122112211111111121</t>
  </si>
  <si>
    <t>111122221111222121211222111121222121222211111211212212212121</t>
  </si>
  <si>
    <t>122122112211111122111111111122122121111122212211122121112121</t>
  </si>
  <si>
    <t>112111111111112111111111212221112112121112111211111122112111</t>
  </si>
  <si>
    <t>111221211121212212121211122211111121211111111221111122211122</t>
  </si>
  <si>
    <t>211111122221121111122222122122</t>
  </si>
  <si>
    <t>3/5</t>
  </si>
  <si>
    <t>Ken Romero</t>
  </si>
  <si>
    <t>(06) 160</t>
  </si>
  <si>
    <t>Nicki Shay</t>
  </si>
  <si>
    <t>222222222122222212122221112212222121222212211222112121222122</t>
  </si>
  <si>
    <t>212122212222111211212111222212212122222211122212112111112221</t>
  </si>
  <si>
    <t>222121121111122121222222111222221121212212122222211212222222</t>
  </si>
  <si>
    <t>112112222222222221111222212221222112212222221111222222121212</t>
  </si>
  <si>
    <t>212222222112222112222211222221122221221112222221211221211121</t>
  </si>
  <si>
    <t>222121112212212122122221222211222121122212222221212222222222</t>
  </si>
  <si>
    <t>221212222222121222222222222222</t>
  </si>
  <si>
    <t>Beth Z.</t>
  </si>
  <si>
    <t>RB</t>
  </si>
  <si>
    <t>222121229221921212922221222122222222122922222121212222922222</t>
  </si>
  <si>
    <t>129222222222112912219112222212292112292112222222292212222222</t>
  </si>
  <si>
    <t>222221122119122221222222111122221222212292122222922212212222</t>
  </si>
  <si>
    <t>122292222222222212192222221222222122122222921122211221222122</t>
  </si>
  <si>
    <t>222122112112912222122211122222221921222112221221212122219222</t>
  </si>
  <si>
    <t>221121111112192122911212222211222222212191229211112221122221</t>
  </si>
  <si>
    <t>222122121122192222222222112221</t>
  </si>
  <si>
    <t>Lesley H</t>
  </si>
  <si>
    <t>(06) 154</t>
  </si>
  <si>
    <t>221212221121222211222111112222222212222211221222121121122120</t>
  </si>
  <si>
    <t>211121212122111211221121112112212212222221222222211112121221</t>
  </si>
  <si>
    <t>211122122211122122212122121121222212211221112221212212222221</t>
  </si>
  <si>
    <t>122112211121222221112122221121121112221222222122222221221121</t>
  </si>
  <si>
    <t>112112112122222222111211212211211122222112121221222121122221</t>
  </si>
  <si>
    <t>111111211122212111211111122221221221112112111221111211212222</t>
  </si>
  <si>
    <t>211121122222122211121222122222</t>
  </si>
  <si>
    <t>3/3</t>
  </si>
  <si>
    <t>Anders H.</t>
  </si>
  <si>
    <t>(06) 149</t>
  </si>
  <si>
    <t>SMT</t>
  </si>
  <si>
    <t>222212122212112112222112112221222221211212222111122122221222</t>
  </si>
  <si>
    <t>111221121121221111222212122122112221222111121112122122121221</t>
  </si>
  <si>
    <t>122211121222112112112222122121221221221212112222121221112222</t>
  </si>
  <si>
    <t>221221211121121222122222122112112221211122222211112112121121</t>
  </si>
  <si>
    <t>122112211122222221121212111212211211122111112221122221112212</t>
  </si>
  <si>
    <t>121222221121211211112212111211222122222122112211112212122222</t>
  </si>
  <si>
    <t>112211121212111222112112212221</t>
  </si>
  <si>
    <t>5/6</t>
  </si>
  <si>
    <t>Otavio</t>
  </si>
  <si>
    <t>(06) 144</t>
  </si>
  <si>
    <t>222122222122222212222222112212212221222112212222112121122122</t>
  </si>
  <si>
    <t>222122222222111211212121222212221112222211222222112122222222</t>
  </si>
  <si>
    <t>222122222112222221222222111121221122211212221222211212222222</t>
  </si>
  <si>
    <t>112212222222222211112222212222222122212222221122222122211212</t>
  </si>
  <si>
    <t>212122211112112112122222222211222221221112222212222212112121</t>
  </si>
  <si>
    <t>222221121121121111112211222211222221122212122222222222222222</t>
  </si>
  <si>
    <t>221222212222222222222222222222</t>
  </si>
  <si>
    <t>Cassidy B.</t>
  </si>
  <si>
    <t>(06)138</t>
  </si>
  <si>
    <t>121211111121221121212121212112222111222212212221212221222121</t>
  </si>
  <si>
    <t>221121112221111211211211121212221211221212122122111121222222</t>
  </si>
  <si>
    <t>111121122112221111221222111221111122212112111221212212122221</t>
  </si>
  <si>
    <t>221121112212112122212122111121121121212212111111222211111211</t>
  </si>
  <si>
    <t>122111211112211211121111212211222221122112211111122111212111</t>
  </si>
  <si>
    <t>112211211211121121211121122111221221122221112111221111212111</t>
  </si>
  <si>
    <t>211112111121122111121112112112</t>
  </si>
  <si>
    <t>1/5</t>
  </si>
  <si>
    <t>Jack E.</t>
  </si>
  <si>
    <t>E.K.</t>
  </si>
  <si>
    <t>122222222122222212222222112112222111122222212221112121221121</t>
  </si>
  <si>
    <t>111122222112211211221121122212212222222212222122211112112222</t>
  </si>
  <si>
    <t>221111122111212111222222211122111121212112221221212212122222</t>
  </si>
  <si>
    <t>122212212221222222111122211222122122122222222112222222211212</t>
  </si>
  <si>
    <t>212122221212111112222112112221122211121112112212121222221111</t>
  </si>
  <si>
    <t>212211112122222222222212222221222212222212122222222222212222</t>
  </si>
  <si>
    <t>222222222222222222222222122222</t>
  </si>
  <si>
    <t>Charlotte B.</t>
  </si>
  <si>
    <t>222222122221221222121222112112222211222222222222222121221222</t>
  </si>
  <si>
    <t>112212221112112121211211212112122221222222222112222122122222</t>
  </si>
  <si>
    <t>121221222212221222212222112222121122122222121222111222212222</t>
  </si>
  <si>
    <t>122122212221122222112121222222222111122122221112212221112211</t>
  </si>
  <si>
    <t>112112112112212212112211221212121111221112222121221221212122</t>
  </si>
  <si>
    <t>111121111112222222211211112221221222122112221221111122112121</t>
  </si>
  <si>
    <t>222221122122121211122221212211</t>
  </si>
  <si>
    <t>Chaleigh B.</t>
  </si>
  <si>
    <t>221221221122222112122221111212212121122112211222112121222112</t>
  </si>
  <si>
    <t>211122212212111211211121211211211212221122222112112111112221</t>
  </si>
  <si>
    <t>221122222111221222222212111122121212221112122222212212112221</t>
  </si>
  <si>
    <t>222112212222122221111212211221221121112221211122221221221212</t>
  </si>
  <si>
    <t>222211122212111111122222122221122221211112121112122222212111</t>
  </si>
  <si>
    <t>111121112111222222222212222212211121112222212221121121222222</t>
  </si>
  <si>
    <t>222111211221221122212221122112</t>
  </si>
  <si>
    <t>0/1</t>
  </si>
  <si>
    <t>Michelle C.</t>
  </si>
  <si>
    <t>AM</t>
  </si>
  <si>
    <t>121122222121222212222221111112212121122122222122112121222122</t>
  </si>
  <si>
    <t>111122222222112211212111122212211122222212122222112112112221</t>
  </si>
  <si>
    <t>221121122111112121122222211122121121212112122222211212222222</t>
  </si>
  <si>
    <t>122112212222221222111122212222222122111222221111221222211211</t>
  </si>
  <si>
    <t>212122111112112112122112222221222221121222112112122211111121</t>
  </si>
  <si>
    <t>211211212221112122112112222111212122111211111122222111212222</t>
  </si>
  <si>
    <t>222221222222222</t>
  </si>
  <si>
    <t>Steve D.</t>
  </si>
  <si>
    <t>221111221121121212222122121222122112112122211221211222122122</t>
  </si>
  <si>
    <t>221112112122221121211112111212212212212122122112222122121122</t>
  </si>
  <si>
    <t>211111112112111221211221111221122122122122121122212212212221</t>
  </si>
  <si>
    <t>122112211122112111111121121221122121122221221121212221112122</t>
  </si>
  <si>
    <t>122112112111212221112211122212121121121112221221212121212112</t>
  </si>
  <si>
    <t>111121121112122122211212122211221122212121211221111121111121</t>
  </si>
  <si>
    <t>212111122222111111211222122111</t>
  </si>
  <si>
    <t>0/3</t>
  </si>
  <si>
    <t>William Bertram</t>
  </si>
  <si>
    <t>(06)128</t>
  </si>
  <si>
    <t>WG</t>
  </si>
  <si>
    <t>221221222121212222121221112212222221222222222221211222221221</t>
  </si>
  <si>
    <t>222221222112222211211221122212112222222111222112212222122222</t>
  </si>
  <si>
    <t>222111222112122222211222111222222222211112221222212212212222</t>
  </si>
  <si>
    <t>122222221212212222111221211222222111222221222121222222111212</t>
  </si>
  <si>
    <t>122112112111122222122111212212121121122111111111112222122212</t>
  </si>
  <si>
    <t>122122211112222122121211122212221121221112222221111222222211</t>
  </si>
  <si>
    <t>222212122221222221122211122222</t>
  </si>
  <si>
    <t>Sabrena L.</t>
  </si>
  <si>
    <t>(06)118</t>
  </si>
  <si>
    <t>LAW/RC</t>
  </si>
  <si>
    <t>221222222122212121222222112212212121122222212221112121221111</t>
  </si>
  <si>
    <t>112122222222111111211121122211212222222212222222111112112221</t>
  </si>
  <si>
    <t>221121122111222221212122211122121122212112222221211211222221</t>
  </si>
  <si>
    <t>112112212221222222111112222222122122112221221211222221211111</t>
  </si>
  <si>
    <t>212221221112111112222112222221122121211212121112221212221211</t>
  </si>
  <si>
    <t>222111112121222212122121212222222221112212112222212222222212</t>
  </si>
  <si>
    <t>221122222222121222222122222222</t>
  </si>
  <si>
    <t>Joshua C</t>
  </si>
  <si>
    <t>(06)129</t>
  </si>
  <si>
    <t>JAC</t>
  </si>
  <si>
    <t>212222222112112112222222111112222121112112212211112121121212</t>
  </si>
  <si>
    <t>211121111222212221211221121212222222211221222112122112111222</t>
  </si>
  <si>
    <t>121221222112112221122122222221121122211112112222211212212222</t>
  </si>
  <si>
    <t>121112211222122221211122121212222121212222222111212122112111</t>
  </si>
  <si>
    <t>222111211122222111222211221122222111121112121211111121221111</t>
  </si>
  <si>
    <t>211111111211222111111211121121222121122112221221122222211122</t>
  </si>
  <si>
    <t>121122222212121222122122212222</t>
  </si>
  <si>
    <t>2/2</t>
  </si>
  <si>
    <t>Rachel H</t>
  </si>
  <si>
    <t>222122222222222222222221212212222221112221222221112111222122</t>
  </si>
  <si>
    <t>211222221212212211212111111211212122222212222112212112121222</t>
  </si>
  <si>
    <t>122211122112122211222221112222112122212112222222222212222221</t>
  </si>
  <si>
    <t>122122221222222222122122222212222121212222221111222122212221</t>
  </si>
  <si>
    <t>222222222212222121222211122222222111222112221221212222111221</t>
  </si>
  <si>
    <t>221212212122212122221212222221221122222221212121122221222222</t>
  </si>
  <si>
    <t>221121121212122222222221222222</t>
  </si>
  <si>
    <t>1/2</t>
  </si>
  <si>
    <t>HH</t>
  </si>
  <si>
    <t>222212222221222212222211121112221211221212222222122222211222</t>
  </si>
  <si>
    <t>122221221222212122222212221222221121221211212122212111211221</t>
  </si>
  <si>
    <t>212221122221112121122122221122112211211212221222111222222212</t>
  </si>
  <si>
    <t>112222221221221221112221222212222222111122122111122122221212</t>
  </si>
  <si>
    <t>112212121222222111221112222221222222222121122212122212112121</t>
  </si>
  <si>
    <t>222222211121211211122212212211121221222212112211222212222222</t>
  </si>
  <si>
    <t>221221122222222222222212222222</t>
  </si>
  <si>
    <t>6/6</t>
  </si>
  <si>
    <t>AK</t>
  </si>
  <si>
    <t>06 111</t>
  </si>
  <si>
    <t>RAB</t>
  </si>
  <si>
    <t>221222112122222112222211112112222121122222222222112122222112</t>
  </si>
  <si>
    <t>111122221212211111222221112212221122211211222221112111121221</t>
  </si>
  <si>
    <t>221111122111212122222222222222211112211112212222211212222221</t>
  </si>
  <si>
    <t>111222221221221221122211112222122122112122121211122122221211</t>
  </si>
  <si>
    <t>212221221222122111222112211221221221221121122212121212221221</t>
  </si>
  <si>
    <t>222221112222212211122222222121122222122212122212221112222222</t>
  </si>
  <si>
    <t>222212112222222222222121222222</t>
  </si>
  <si>
    <t>2/5</t>
  </si>
  <si>
    <t>121221212121212111222222111112221221112222222211122191221112</t>
  </si>
  <si>
    <t>211121112212111121119211191211211129221211122112211111212221</t>
  </si>
  <si>
    <t>212121222211212121222221222221111121222222112221222222212121</t>
  </si>
  <si>
    <t>221122112122111122112112111121122111112212211121222111222121</t>
  </si>
  <si>
    <t>112111112111222121121211121212211221112112212222112211212211</t>
  </si>
  <si>
    <t>112112221111112121111111122221211122221212212111111112212121</t>
  </si>
  <si>
    <t>112211121211121212122112212122</t>
  </si>
  <si>
    <t>1/4</t>
  </si>
  <si>
    <t>Patrick A</t>
  </si>
  <si>
    <t>112222222121111121222222211111221221211211122212221122121221</t>
  </si>
  <si>
    <t>112111112211112122111211111112122222212211112111221122212222</t>
  </si>
  <si>
    <t>221211222122111122111121221221122111111221111221112121112111</t>
  </si>
  <si>
    <t>211121111121111221122122222111121111111112111112212121211111</t>
  </si>
  <si>
    <t>111221212122122111112211211112221112122112121221111211212221</t>
  </si>
  <si>
    <t>121111211212111111111211121121221112211111111111111111221221</t>
  </si>
  <si>
    <t>211111121112121211111111112222</t>
  </si>
  <si>
    <t>Christine D</t>
  </si>
  <si>
    <t>222122211211121111222221111212222211122222211221222111122122</t>
  </si>
  <si>
    <t>112222122222221211211111112211212112212122122212112121112222</t>
  </si>
  <si>
    <t>222112122112221122212222111121121111222212122222212212211221</t>
  </si>
  <si>
    <t>122112212221122222112122121222222211121222212121222222222111</t>
  </si>
  <si>
    <t>222111212122212122222212121222222211221112111121221121211111</t>
  </si>
  <si>
    <t>211221122121122122222112121221222222111111221221122221211222</t>
  </si>
  <si>
    <t>222122112222122222221122112122</t>
  </si>
  <si>
    <t>Beth D.</t>
  </si>
  <si>
    <t>222221222121112212122122212222222212112212211221221121221121</t>
  </si>
  <si>
    <t>212222212222112122211111122221212112211121222122222111112222</t>
  </si>
  <si>
    <t>221222222111122112112222211121122221221122122122212222212222</t>
  </si>
  <si>
    <t>122112221122122121122222121222222211221222222111212222122122</t>
  </si>
  <si>
    <t>122111112112222222112211121212121112122112211221212122212222</t>
  </si>
  <si>
    <t>111122211112222222211212121211222222211121221221112121211222</t>
  </si>
  <si>
    <t>212111122212112111221111122122</t>
  </si>
  <si>
    <t xml:space="preserve">Laura R. </t>
  </si>
  <si>
    <t>221222222122212212222222111212211222122222212221112222221122</t>
  </si>
  <si>
    <t>111122121212111211211211112212122212222211122112212212122221</t>
  </si>
  <si>
    <t>212221122111122221222222211122121112112112222222112212222222</t>
  </si>
  <si>
    <t>121112212121222211111112222221122121112222221112222222211212</t>
  </si>
  <si>
    <t>112112212112112112122211222211221221221111222212211221211221</t>
  </si>
  <si>
    <t>212121111112212112111211122221222221222212221221212222211221</t>
  </si>
  <si>
    <t>222222122222121222222121222222</t>
  </si>
  <si>
    <t>Brenda W.</t>
  </si>
  <si>
    <t>212211111211111122121122221221121212212122121211221212112222</t>
  </si>
  <si>
    <t>211211122112221121222122112211121111122211122222122212211221</t>
  </si>
  <si>
    <t>122112211212121121111211222212122221222211191222222121212122</t>
  </si>
  <si>
    <t>222211212122212192112212121212211211221112212121122112222122</t>
  </si>
  <si>
    <t>121111222121222221112211221222211112112199211121112121912212</t>
  </si>
  <si>
    <t>121112121112212122211212122211221122211191211111111111121121</t>
  </si>
  <si>
    <t>212112122212122112221112122121</t>
  </si>
  <si>
    <t>abc</t>
  </si>
  <si>
    <t>221122221222222112121222112212222211122222222222222122222122</t>
  </si>
  <si>
    <t>111222212212112212212111222212212122222212222222212122122221</t>
  </si>
  <si>
    <t>222121122111122111222222111222121122222112122222222212222222</t>
  </si>
  <si>
    <t>122212222222222221112122221221222121221221222112222221211122</t>
  </si>
  <si>
    <t>212122111112112212122111222221221121122112221221212121212222</t>
  </si>
  <si>
    <t>121221111111222112212212112222221122212112122212212122121122</t>
  </si>
  <si>
    <t>222122121222122222222222122221</t>
  </si>
  <si>
    <t>222122222222222112122221112212222111122222222212222122221122</t>
  </si>
  <si>
    <t>211122211212112212211221122212212122222222122222111112212221</t>
  </si>
  <si>
    <t>222121222122122221212222211122121122222112222221212212222222</t>
  </si>
  <si>
    <t>122112222221222222112122221222222122222221221122222221221212</t>
  </si>
  <si>
    <t>222122221212112112222211122222121221222122222121222222212222</t>
  </si>
  <si>
    <t>212121111122222222122212222221222221222212222222212122212222</t>
  </si>
  <si>
    <t>222221122222222222222222222222</t>
  </si>
  <si>
    <t>Cara L</t>
  </si>
  <si>
    <t>(06)057</t>
  </si>
  <si>
    <t>NLS</t>
  </si>
  <si>
    <t>212112222122221112222221112212222221121222222122112122221122</t>
  </si>
  <si>
    <t>211122221212212111222221222212121122122211222222112112221121</t>
  </si>
  <si>
    <t>122222122212112121222222211122121121212212222222211212122222</t>
  </si>
  <si>
    <t>112122221211221222112222212122222222112222221212222122211211</t>
  </si>
  <si>
    <t>212221221212112111222211221121222221221121122211222212211121</t>
  </si>
  <si>
    <t>222211212221212211122222212221122221222212122212222212222222</t>
  </si>
  <si>
    <t>122222222222222</t>
  </si>
  <si>
    <t>2/7</t>
  </si>
  <si>
    <t>222221121211111212122121122222222212112121221221211221222221</t>
  </si>
  <si>
    <t>222121112221221122221112212212212212212122122212222122212222</t>
  </si>
  <si>
    <t>121121112122222222112122122121111122122221122221212122211122</t>
  </si>
  <si>
    <t>122112212122122111222122221221121111222212211121212221212122</t>
  </si>
  <si>
    <t>122111112112222222111211221212121222122212211221112121222212</t>
  </si>
  <si>
    <t>111122121112212122211112122211222122211121211221111111111211</t>
  </si>
  <si>
    <t>211121111212112211221122122111</t>
  </si>
  <si>
    <t>Chris G</t>
  </si>
  <si>
    <t>(06)023</t>
  </si>
  <si>
    <t>CLF</t>
  </si>
  <si>
    <t>222212122221111112221222122112222221222112212122122222121222</t>
  </si>
  <si>
    <t>121111211222111212212221212121121122212121222111111211212211</t>
  </si>
  <si>
    <t>122112122211222122112212221111221111111122111112211222222221</t>
  </si>
  <si>
    <t>111221211111211221212111222121111122212211221211212121221111</t>
  </si>
  <si>
    <t>112122111121121111111111212111121121111111122211111212111211</t>
  </si>
  <si>
    <t>112122111111212111112211111121221121121112122221111112112212</t>
  </si>
  <si>
    <t>221211121222222221222222222211</t>
  </si>
  <si>
    <t>3/4</t>
  </si>
  <si>
    <t>Kristin C</t>
  </si>
  <si>
    <t>(06) 055</t>
  </si>
  <si>
    <t>221222222122121212222221112112221221122222222122112222122122</t>
  </si>
  <si>
    <t>111122112222211212211111221212212122212112222112212112121222</t>
  </si>
  <si>
    <t>121121122111211121122222111121111112212212212222112212212222</t>
  </si>
  <si>
    <t>121112221222121222111112212222222222111221211212222222212111</t>
  </si>
  <si>
    <t>212221212212112112221212221222222211222121221111221121211221</t>
  </si>
  <si>
    <t>121111112121122111111211122222222222112111211221112221221222</t>
  </si>
  <si>
    <t>211122222212222211222121112122</t>
  </si>
  <si>
    <t>Kristina B</t>
  </si>
  <si>
    <t>221212222121211212222211112112221222221212212122111221121221</t>
  </si>
  <si>
    <t>122121211211211122211212112121121111212111222222112121221221</t>
  </si>
  <si>
    <t>221221122211112221122222221121122222221222212122112222212212</t>
  </si>
  <si>
    <t>121121221122121221112122112122222112112212121111222221221111</t>
  </si>
  <si>
    <t>112111111112222112112111122211221211121112122111211211221211</t>
  </si>
  <si>
    <t>121121111112111111111221111111222222122111121211112112221121</t>
  </si>
  <si>
    <t>222112221122111221112121112211</t>
  </si>
  <si>
    <t>James K</t>
  </si>
  <si>
    <t>(06) 037</t>
  </si>
  <si>
    <t>Derek T.</t>
  </si>
  <si>
    <t>221112222122222112222211112112222121122222222212212121222122</t>
  </si>
  <si>
    <t>211122222212212211212111222212221222222212222222212112221222</t>
  </si>
  <si>
    <t>222121122111112121222222211122111121212112222222212212222222</t>
  </si>
  <si>
    <t>122212222222221222112222212222222112112222221212122122211211</t>
  </si>
  <si>
    <t>212222221212111111222212222221122221221222122222221222221221</t>
  </si>
  <si>
    <t>222211112121222221122222222221222222122212222122222212222222</t>
  </si>
  <si>
    <t>122222222222222222222222222222</t>
  </si>
  <si>
    <t>1/7</t>
  </si>
  <si>
    <t>Greg Rowland</t>
  </si>
  <si>
    <t>(06) 051</t>
  </si>
  <si>
    <t>221122222222212112111122112222222211112212221221222112122122</t>
  </si>
  <si>
    <t>211222122122222211212121222221222221221212222112211121111221</t>
  </si>
  <si>
    <t>112121121221222122112222121221222121222112121221221222122222</t>
  </si>
  <si>
    <t>222222222222212122111211111112122111222222212111222212121222</t>
  </si>
  <si>
    <t>212221221222212112122111112221221121122122221222221122111211</t>
  </si>
  <si>
    <t>222221221122212211222212222211122222221212122221122122212122</t>
  </si>
  <si>
    <t>222212112221221222222122222222</t>
  </si>
  <si>
    <t>XYZ</t>
  </si>
  <si>
    <t>121121221122222221122121112212122111122212211212112121222122</t>
  </si>
  <si>
    <t>211212212222112122211111122212212211222222222222221122212222</t>
  </si>
  <si>
    <t>221121222122122221211222111222222122121212222221222212222221</t>
  </si>
  <si>
    <t>222212122121222112112122222222122112222222222122222222211221</t>
  </si>
  <si>
    <t>212112211112112122112111112211111122121112221122211121222222</t>
  </si>
  <si>
    <t>121111111112212122211111121221221122111112222212112222222122</t>
  </si>
  <si>
    <t>222111121212112212222221122222</t>
  </si>
  <si>
    <t>Andrew</t>
  </si>
  <si>
    <t>(06)033</t>
  </si>
  <si>
    <t>222122221122221122122221112212222121222222211121112121222122</t>
  </si>
  <si>
    <t>112222222212222212212121222211212122221212222222111212112221</t>
  </si>
  <si>
    <t>221211222112122111222222111122121112211112122221211212222222</t>
  </si>
  <si>
    <t>122112222222222222112222211222222122221222221112222122221211</t>
  </si>
  <si>
    <t>212222121212112211222112212221212221222121112212222222211121</t>
  </si>
  <si>
    <t>222221112221222212222212112221122221112212112222122222222212</t>
  </si>
  <si>
    <t>222222222222212222222222222222</t>
  </si>
  <si>
    <t>Sarah H.</t>
  </si>
  <si>
    <t>222121222122211112222222112112222121122221211222111121222122</t>
  </si>
  <si>
    <t>212122212222112211211111222212222122222112222222112112212221</t>
  </si>
  <si>
    <t>222221222111121211222222111122121122222112222221121212222222</t>
  </si>
  <si>
    <t>111112212221222222112122211222222122122222121212222221211112</t>
  </si>
  <si>
    <t>222212212112112112222211222221222211221111122212211222211121</t>
  </si>
  <si>
    <t>222221112221222222112211122222222221212212222222222222222222</t>
  </si>
  <si>
    <t>222222222222212222222221222222</t>
  </si>
  <si>
    <t>Carolyn C.</t>
  </si>
  <si>
    <t>221222211111121122222122111222222211112112221221222212222212</t>
  </si>
  <si>
    <t>222111122212121221221121221221122112212121222112122121122221</t>
  </si>
  <si>
    <t>122222122112222122112222122221221221122222122121212222211222</t>
  </si>
  <si>
    <t>222222211122122121122221121222122211212222211121222222222121</t>
  </si>
  <si>
    <t>122111112112222121121211121212211222112112211221112221212211</t>
  </si>
  <si>
    <t>111122122112211122212222122211222212221121212112112112112122</t>
  </si>
  <si>
    <t>212222122211111112211112122121</t>
  </si>
  <si>
    <t>3/2</t>
  </si>
  <si>
    <t>Melody Y.</t>
  </si>
  <si>
    <t>(06) 025</t>
  </si>
  <si>
    <t>DT</t>
  </si>
  <si>
    <t>222122222122212112221221112212222221112222221221112121222112</t>
  </si>
  <si>
    <t>112122212221112211212111211212212122212211122122112111112221</t>
  </si>
  <si>
    <t>222222122111122121222222111121121111212112121222121212212222</t>
  </si>
  <si>
    <t>112212211221222222211212211222221122112212121112222222221211</t>
  </si>
  <si>
    <t>212221121212112112221111211221122221211112122121221222111111</t>
  </si>
  <si>
    <t>222121212121112222121111122222222222122212111222112222221222</t>
  </si>
  <si>
    <t>212222122222122222122112222222</t>
  </si>
  <si>
    <t>Therese</t>
  </si>
  <si>
    <t>(06) 024</t>
  </si>
  <si>
    <t>221212221221211122112222211122122212212211122221221222222221</t>
  </si>
  <si>
    <t>211212111121211212221111211122112121222221112212212122221222</t>
  </si>
  <si>
    <t>112212122122122122211221122221212111222212111122222211212122</t>
  </si>
  <si>
    <t>221222211222212122212221121122211211221212222112222122121122</t>
  </si>
  <si>
    <t>122112111221112222111211122221211122122111221221121122212212</t>
  </si>
  <si>
    <t>111122211112112221222212222211121222212211111211111111212121</t>
  </si>
  <si>
    <t>212111222222121122212221122112</t>
  </si>
  <si>
    <t>5/3</t>
  </si>
  <si>
    <t>Luke M</t>
  </si>
  <si>
    <t>(06) 018</t>
  </si>
  <si>
    <t>222222222121222212212221112122222221222212212122122122121122</t>
  </si>
  <si>
    <t>111122221212211212211211222212122222222212222222112112221222</t>
  </si>
  <si>
    <t>222122122111112122212222211121221122212212112222111211222122</t>
  </si>
  <si>
    <t>111122222222221222112222222211222122111222221112222122221211</t>
  </si>
  <si>
    <t>211222221222122111222212222221212221222111122211212212211211</t>
  </si>
  <si>
    <t>222221211221212121122922212221122222212212122222222222222222</t>
  </si>
  <si>
    <t>122222121222222222212222222222</t>
  </si>
  <si>
    <t>Matt P.</t>
  </si>
  <si>
    <t>222112212222222112222221112212222121222222212222112121121122</t>
  </si>
  <si>
    <t>111122212222212211212211212212222122211212222222112112211222</t>
  </si>
  <si>
    <t>222121122211111222122222211122121121212112222222212212122222</t>
  </si>
  <si>
    <t>122222211222222222112122212222122122212222221112222222221211</t>
  </si>
  <si>
    <t>212222221212212212222212212221122221221122112111211221111221</t>
  </si>
  <si>
    <t>222211112111222222122211222221222222221212112222222222212222</t>
  </si>
  <si>
    <t>222222122222222222222222222222</t>
  </si>
  <si>
    <t>Heather S.</t>
  </si>
  <si>
    <t>RC</t>
  </si>
  <si>
    <t>222122212121222112222222112212222111122222222221122122222122</t>
  </si>
  <si>
    <t>112122222212222211211111122212212112211212222222111111222221</t>
  </si>
  <si>
    <t>121111122111111121112222111122111111212212122222111212122211</t>
  </si>
  <si>
    <t>122112211122122122112122211221222121112222121111222221222112</t>
  </si>
  <si>
    <t>122222112112212222221212122211222211121112211112111221212212</t>
  </si>
  <si>
    <t>222122111111212112121112112222222221211211122222212122112222</t>
  </si>
  <si>
    <t>222212121222122222222112212221</t>
  </si>
  <si>
    <t>Nathan B.</t>
  </si>
  <si>
    <t>05-081</t>
  </si>
  <si>
    <t>221122122121222211212221212212222221222222221122111121222121</t>
  </si>
  <si>
    <t>112122112222112111212121112211112122222211122222112111111221</t>
  </si>
  <si>
    <t>112122122111122122222212211121221222212112222122211212222122</t>
  </si>
  <si>
    <t>112222222222221222212112222122221222111122221112222122211211</t>
  </si>
  <si>
    <t>112112121122112112111111222221222221221111122211221212111121</t>
  </si>
  <si>
    <t>112221111221212212112211222221112221122212112211112222212122</t>
  </si>
  <si>
    <t>222222222222222222222222222222</t>
  </si>
  <si>
    <t>Lindsey A.</t>
  </si>
  <si>
    <t>05-104</t>
  </si>
  <si>
    <t>221212112221111122221112211121211212211111222121122212111211</t>
  </si>
  <si>
    <t>122211121112222122221212111121122111211121111111212211221211</t>
  </si>
  <si>
    <t>111212111212212212111211222211212212221122111112121221112222</t>
  </si>
  <si>
    <t>221221211122111111212211121112112221121112112211112112122121</t>
  </si>
  <si>
    <t>122111111121212211111111121112211112122111121221112221212212</t>
  </si>
  <si>
    <t>111122211112111111111212111211221121211112111211111112111121</t>
  </si>
  <si>
    <t>112211121111111211112111212211</t>
  </si>
  <si>
    <t>7/7</t>
  </si>
  <si>
    <t>221121222122222112222221112222222211121212211122112121222121</t>
  </si>
  <si>
    <t>211121222211112112211111122212112112221122112222112221211221</t>
  </si>
  <si>
    <t>221122122122122122222222211221221222211212122222211212221222</t>
  </si>
  <si>
    <t>112222212222222111112222221122222112212222221112222222221212</t>
  </si>
  <si>
    <t>222212122112112222222212121221222221221112212211222212212122</t>
  </si>
  <si>
    <t>211121111121112222112212212221122221212212122211222111222222</t>
  </si>
  <si>
    <t>222222222222222</t>
  </si>
  <si>
    <t>122122222221222112112221111222222211121111221211121121222122</t>
  </si>
  <si>
    <t>111222112212212211222221222211212112221212222122112112212221</t>
  </si>
  <si>
    <t>222212211111112122222212121121221222212212222221211212211221</t>
  </si>
  <si>
    <t>122222221222222221111122222222222122222222221222222121221211</t>
  </si>
  <si>
    <t>212112122212221222112212212222221221221122112112212222211121</t>
  </si>
  <si>
    <t>222221111221212221112221112111222222122222222212212122222122</t>
  </si>
  <si>
    <t>222222112222222</t>
  </si>
  <si>
    <t>Stephanie W.</t>
  </si>
  <si>
    <t>9-14--5</t>
  </si>
  <si>
    <t>221222122121122122122222122122222221212212222221211222122221</t>
  </si>
  <si>
    <t>122221121121111122211211212122222222212112222122222112212222</t>
  </si>
  <si>
    <t>221111122222112222122121121222122222111222121122112222212222</t>
  </si>
  <si>
    <t>121122211122112221112221121221221211211222221112222222211121</t>
  </si>
  <si>
    <t>122111111111212222111211122212221112122112222221112221212212</t>
  </si>
  <si>
    <t>121121111122121121111211122211221122211122121221211112121221</t>
  </si>
  <si>
    <t>212111221122112111111211212111</t>
  </si>
  <si>
    <t>2/1</t>
  </si>
  <si>
    <t>Jammie D.</t>
  </si>
  <si>
    <t>NS</t>
  </si>
  <si>
    <t>221122222121222122222221112112222121112222212221112122222112</t>
  </si>
  <si>
    <t>111122112222212211212111121211212122212212222212112112112221</t>
  </si>
  <si>
    <t>122121112111222121112222112122121111222121122222211212212222</t>
  </si>
  <si>
    <t>221112222121121222111112122221122111111222211211222211112212</t>
  </si>
  <si>
    <t>212221212112212222222212221222922211211222221111222211121212</t>
  </si>
  <si>
    <t>212921112221112212122111112222222212112212211122112122212222</t>
  </si>
  <si>
    <t>221222212221221212112112222222</t>
  </si>
  <si>
    <t>KD</t>
  </si>
  <si>
    <t>221222221121222212222222211122222222122212222121112122221122</t>
  </si>
  <si>
    <t>111121221222212112212211122112112212222221222122212122112222</t>
  </si>
  <si>
    <t>221211222222122222222221221222122122211112121221122222222222</t>
  </si>
  <si>
    <t>221111221222222211122221212121222122121222122111222222211222</t>
  </si>
  <si>
    <t>222122221221122222222111222221221122222112221221222222212222</t>
  </si>
  <si>
    <t>212121121122212221122211212221222221112112112222121112212121</t>
  </si>
  <si>
    <t>221211121212212222222121222222</t>
  </si>
  <si>
    <t>Patrick Ashcraft</t>
  </si>
  <si>
    <t>Robert Latzman</t>
  </si>
  <si>
    <t>222222212122211211222222221112221222112212222222111111121221</t>
  </si>
  <si>
    <t>112121112222111121211211112221121222212211222121212112112221</t>
  </si>
  <si>
    <t>222221222212122122122221221121122122211112212222211222112221</t>
  </si>
  <si>
    <t>211121211222121221112122222121222122111222221212222121211111</t>
  </si>
  <si>
    <t>112112211112122111112211222211221222121111121211211212211221</t>
  </si>
  <si>
    <t>121121111112111111111211111121221121211111121211211112221221</t>
  </si>
  <si>
    <t>221211122112222211122211212222</t>
  </si>
  <si>
    <t>Graham Cutkomp</t>
  </si>
  <si>
    <t>221121221212121112122121222222222211121112211221212222222221</t>
  </si>
  <si>
    <t>121211222212221222211112212212112111212112222122222112221222</t>
  </si>
  <si>
    <t>121222122122212212112222111221221222112222112222212212211222</t>
  </si>
  <si>
    <t>122212211122112111112212221112222112222222211112222212122112</t>
  </si>
  <si>
    <t>222112112122212222122212122222221222122111211121112122212222</t>
  </si>
  <si>
    <t>111121121222112221211212111211222122111121222222112211112211</t>
  </si>
  <si>
    <t>212121121212122212211221122111</t>
  </si>
  <si>
    <t>Hannah Sheets</t>
  </si>
  <si>
    <t>(05)057</t>
  </si>
  <si>
    <t>222121222122121112122221121211222221112222211221212121122122</t>
  </si>
  <si>
    <t>121112112222111222211111222212212122212112222122111112222222</t>
  </si>
  <si>
    <t>221121122111122212122222111222221122112222122222212111211222</t>
  </si>
  <si>
    <t>122222222121222121112212121221222112212222221122222222112121</t>
  </si>
  <si>
    <t>212112222122212222122211122222221211222111211221222222212222</t>
  </si>
  <si>
    <t>221121222212112221211221121221222222212212221221112221222212</t>
  </si>
  <si>
    <t>222122221222121121211221112112</t>
  </si>
  <si>
    <t xml:space="preserve">Neala A. </t>
  </si>
  <si>
    <t>(05)050</t>
  </si>
  <si>
    <t>221221221121111111112222112212212212222221222222211121122222</t>
  </si>
  <si>
    <t>121112212121112212221111122222912222212112222222221122122221</t>
  </si>
  <si>
    <t>921221112112122212122222111222122222122122122222222222221221</t>
  </si>
  <si>
    <t>222112222121121221112122122221122112112222221112222221222111</t>
  </si>
  <si>
    <t>112112112112212122121211122212121221122112121121111121212221</t>
  </si>
  <si>
    <t>111121111112222121111211122211221121111111222221211121211212</t>
  </si>
  <si>
    <t>212111121222122221222222122121</t>
  </si>
  <si>
    <t>David H.</t>
  </si>
  <si>
    <t>(05) 054</t>
  </si>
  <si>
    <t>222221221121121111222221112222222112222222222222211122222121</t>
  </si>
  <si>
    <t>112121212221111111222111222112212212122222222222111121222222</t>
  </si>
  <si>
    <t>221121222121121212112222211221111222212112222222212212211221</t>
  </si>
  <si>
    <t>122112121221122111112122222222222122222211221122212221222111</t>
  </si>
  <si>
    <t>112112112112112211221112222212122222222112112121112112212122</t>
  </si>
  <si>
    <t>111121111111212222112211122211212122211221122221112222112222</t>
  </si>
  <si>
    <t>222111121222212222212221222211</t>
  </si>
  <si>
    <t>Robert H</t>
  </si>
  <si>
    <t>(05) 027</t>
  </si>
  <si>
    <t>212221211221211222122222222112122122122122221221122212222222</t>
  </si>
  <si>
    <t>221121112222122111222112222221112111222211222212212212221122</t>
  </si>
  <si>
    <t>111111121212222211221122122222122122221212111222222212212222</t>
  </si>
  <si>
    <t>122122222222211122111122121122222212221222122122222111112111</t>
  </si>
  <si>
    <t>111121112111222221122211122211221222211122121221212122212222</t>
  </si>
  <si>
    <t>111111221122212221211211122121221222112222112212122121212121</t>
  </si>
  <si>
    <t>222122122212112111211122112112</t>
  </si>
  <si>
    <t xml:space="preserve">Cosette J. </t>
  </si>
  <si>
    <t xml:space="preserve"> </t>
  </si>
  <si>
    <t>JLW</t>
  </si>
  <si>
    <t>122112222122222112222221111112122121122222122222112122211122</t>
  </si>
  <si>
    <t>112122221212112111222221222212222122222212222222111112122221</t>
  </si>
  <si>
    <t>222221222212122121222222211122122221222212222222211212222212</t>
  </si>
  <si>
    <t>111112222222221222111222212222122222111221222122222222221212</t>
  </si>
  <si>
    <t>212222121212112111222211222221221121222121122212211222211221</t>
  </si>
  <si>
    <t>122221121122112212122212222221222222222212112222122122222222</t>
  </si>
  <si>
    <t>221222122222222222222222222222</t>
  </si>
  <si>
    <t>Brittany M</t>
  </si>
  <si>
    <t>Derek Turesky</t>
  </si>
  <si>
    <t>222222222122222112222221112212222221122222222222122122222122</t>
  </si>
  <si>
    <t>111122222221212212222211122212222122222212122222112112222222</t>
  </si>
  <si>
    <t>222222122111122121222222111122221222212211222222211212222122</t>
  </si>
  <si>
    <t>122222222222222222112222212222222122212222221112222222221222</t>
  </si>
  <si>
    <t>212212211112122112222212222221222221211111222212212212222121</t>
  </si>
  <si>
    <t>212221222222222222122222222212222222222212121222112222212222</t>
  </si>
  <si>
    <t>Amy Ramseyer</t>
  </si>
  <si>
    <t>(05) 016</t>
  </si>
  <si>
    <t>221122222121222112222221112212222121122222222221122122222122</t>
  </si>
  <si>
    <t>212122222222222211222121222212212122222222222222112111222222</t>
  </si>
  <si>
    <t>222122122111121122222222122122221121222212222222211222221222</t>
  </si>
  <si>
    <t>122212221222222121112222212222222122221222221111222222211211</t>
  </si>
  <si>
    <t>212222222222111112222212212221122221211122112121121221112112</t>
  </si>
  <si>
    <t>212222111221212222122112222211122222122212122122212222222222</t>
  </si>
  <si>
    <t>221222112222222222222222222222</t>
  </si>
  <si>
    <t>Randall Adam Jones</t>
  </si>
  <si>
    <t>05-039</t>
  </si>
  <si>
    <t>122122222122222112112222112212212121122222222222112121222122</t>
  </si>
  <si>
    <t>111122222222212211212121122212221222222212222222111112212222</t>
  </si>
  <si>
    <t>221121122111122221222222111122121112212212222221211212122221</t>
  </si>
  <si>
    <t>222212222221221222111122212222222122212221221212222222211211</t>
  </si>
  <si>
    <t>212222221212111112222122212221122221221122222112221212121121</t>
  </si>
  <si>
    <t>222221112221222212122121212222212221122212122222222222222222</t>
  </si>
  <si>
    <t>Sara Matthess</t>
  </si>
  <si>
    <t>05-022</t>
  </si>
  <si>
    <t>222222222222122112222221112112222211122222222222121121222122</t>
  </si>
  <si>
    <t>111222222212212212212111222212122222212222222222111112111221</t>
  </si>
  <si>
    <t>222221122111112122112222211122211121211212222221212212222221</t>
  </si>
  <si>
    <t>121212212121122221112122222222122122212222221112222221211211</t>
  </si>
  <si>
    <t>212212212112112112222212222221122221222122122121121222111121</t>
  </si>
  <si>
    <t>222221111121212212122211112221122221121212122221122222222222</t>
  </si>
  <si>
    <t>221222112212222222222222222222</t>
  </si>
  <si>
    <t>Kie S</t>
  </si>
  <si>
    <t>MSC</t>
  </si>
  <si>
    <t>122122221122221112122122112212212121122222212222112121122121</t>
  </si>
  <si>
    <t>112122122222121211211121222211212222222212222222211112212221</t>
  </si>
  <si>
    <t>222121122121222121212222112222121121212122222221212212222221</t>
  </si>
  <si>
    <t>122212122222122122111122221221222121222221111121222222212111</t>
  </si>
  <si>
    <t>212122212112212122122222222222222221221122222122211121211111</t>
  </si>
  <si>
    <t>221121112121222221112211122122222222112111222221291222122222</t>
  </si>
  <si>
    <t>221221212222211121222222122122</t>
  </si>
  <si>
    <t>2211211121212222211122111221222222221121112222212 1222122222</t>
  </si>
  <si>
    <t>Mandy N</t>
  </si>
  <si>
    <t>222112221122112112121111112112212211212222221221112121222122</t>
  </si>
  <si>
    <t>111122112122212211212111112221211222212212212112112112111221</t>
  </si>
  <si>
    <t>112221122111211111122212112112111121222112122221111212122222</t>
  </si>
  <si>
    <t>221211212222121222111112111221122111112222211112222122111212</t>
  </si>
  <si>
    <t>212121211112222112221212211221112111121112111221211222112211</t>
  </si>
  <si>
    <t>122212111111211122122211122121122211222222112212122122222122</t>
  </si>
  <si>
    <t>211221112222221222222112222222</t>
  </si>
  <si>
    <t>Tim S</t>
  </si>
  <si>
    <t>211222221121111122211221212222221212212222221221212222222122</t>
  </si>
  <si>
    <t>211222122112212122221111211111112121212121212112222122112222</t>
  </si>
  <si>
    <t>212212121111222122112222211221122222212122122222122212112222</t>
  </si>
  <si>
    <t>212121212122112122111221121112122111121212212112122121222122</t>
  </si>
  <si>
    <t>212111112121112121121211221212211112122111112221112221212211</t>
  </si>
  <si>
    <t>111121121122211221111211112221221122212121222111112111112121</t>
  </si>
  <si>
    <t>212112121212121212121122122221</t>
  </si>
  <si>
    <t>Chris Bush</t>
  </si>
  <si>
    <t>(04)161</t>
  </si>
  <si>
    <t>221221221111111112121122211212121112112121111111212121122119</t>
  </si>
  <si>
    <t>111212112111121122211212221112212111212121221112222111222222</t>
  </si>
  <si>
    <t>122111222121222121111221112211222121122122122122212112212221</t>
  </si>
  <si>
    <t>222212212122112112112111121122221211221212211122222121112122</t>
  </si>
  <si>
    <t>222121112192212222121211221122221212122212211121212121212212</t>
  </si>
  <si>
    <t>111211111111219122211211121221122122211121221222211111111111</t>
  </si>
  <si>
    <t>212111121211111111121121122111</t>
  </si>
  <si>
    <t>Matthew C</t>
  </si>
  <si>
    <t>(02)104</t>
  </si>
  <si>
    <t>CF</t>
  </si>
  <si>
    <t>221222212121211112222221212112222221212212222121122121222122</t>
  </si>
  <si>
    <t>211121211212212111222211122222221222221211222122111212112221</t>
  </si>
  <si>
    <t>122112122211122122222222221122121221212212112222111222222221</t>
  </si>
  <si>
    <t>122122211222222221121122222222122222112222121112222122111121</t>
  </si>
  <si>
    <t>112122211122122112122111222211112211221111112211111211212221</t>
  </si>
  <si>
    <t>112221111211212211112211212211212212212212122222222121212222</t>
  </si>
  <si>
    <t>222122122212221212222222222222</t>
  </si>
  <si>
    <t>Seth C.</t>
  </si>
  <si>
    <t>(04)134</t>
  </si>
  <si>
    <t>JB</t>
  </si>
  <si>
    <t>222112212121222211122221222122222212122222212212112211121222</t>
  </si>
  <si>
    <t>122212221222112111221222222221222112222112222212211221212221</t>
  </si>
  <si>
    <t>221222222112122221222222211122112222212212122121212212212222</t>
  </si>
  <si>
    <t>112122122121122221112122222222122122212222121122222221211111</t>
  </si>
  <si>
    <t>112112211112112112112112122211121222121111222221212212212221</t>
  </si>
  <si>
    <t>121121111212212122221221122112222122112112221221112222211222</t>
  </si>
  <si>
    <t>221212221211221222221122222212</t>
  </si>
  <si>
    <t>0/2</t>
  </si>
  <si>
    <t>Alyssa G.</t>
  </si>
  <si>
    <t>222121221121121111122221111221222221211222211221212111122121</t>
  </si>
  <si>
    <t>112112112222111221111111221222212212212111222212121121121222</t>
  </si>
  <si>
    <t>221121222112222211112122122122221122112222122221212111112221</t>
  </si>
  <si>
    <t>122122112121122221112121121122221111222222211112222221222121</t>
  </si>
  <si>
    <t>112221212112222222222211221212222212112111211221212121212112</t>
  </si>
  <si>
    <t>121211222111112222222211121221122222212121221222222221121222</t>
  </si>
  <si>
    <t>212121221221121112211122122211</t>
  </si>
  <si>
    <t>Lisa B.</t>
  </si>
  <si>
    <t>222212122222222212222222112112222221222222222222122121221122</t>
  </si>
  <si>
    <t>112222221222212211211221212212221122222212222222112112222221</t>
  </si>
  <si>
    <t>222122122111212122222222211122221222212212222222111212222222</t>
  </si>
  <si>
    <t>111222222222222221112222222221222222112222121112222222221222</t>
  </si>
  <si>
    <t>222222221212122112222112222221222221221112222211121222211121</t>
  </si>
  <si>
    <t>222221222121212212122212212221222221222212122212212222222222</t>
  </si>
  <si>
    <t>Grace Mueller</t>
  </si>
  <si>
    <t>121121222122222211122122112112212121112222221222112121222122</t>
  </si>
  <si>
    <t>111122212222112211212121122211212222222212222222211112112221</t>
  </si>
  <si>
    <t>121121122112121221222222111122121112212112122221212212222221</t>
  </si>
  <si>
    <t>112112212221222222221122212221122122212221221112221221211211</t>
  </si>
  <si>
    <t>212222221112211112122121112221122221221112121122221221111211</t>
  </si>
  <si>
    <t>212121111222222222222211222222222222112112212221212221212222</t>
  </si>
  <si>
    <t>222122112122222222222222222122</t>
  </si>
  <si>
    <t>Lindsay Hogan</t>
  </si>
  <si>
    <t>99-026</t>
  </si>
  <si>
    <t>MCS</t>
  </si>
  <si>
    <t>221122222121222112122121112212222211112222221222112121222112</t>
  </si>
  <si>
    <t>111122212222212211212111122212221222222212222211211112112221</t>
  </si>
  <si>
    <t>222121122111121221222222121222121122212112111222211212222221</t>
  </si>
  <si>
    <t>221221222222221222111112211921222122212221221122222222211212</t>
  </si>
  <si>
    <t>212122221212111122222212212221112221211222212121122212111121</t>
  </si>
  <si>
    <t>212211112111212222122112222121112222121112222212122222222122</t>
  </si>
  <si>
    <t>221222122222221222222222222222</t>
  </si>
  <si>
    <t>Shanda W</t>
  </si>
  <si>
    <t>04-067</t>
  </si>
  <si>
    <t>221122212121212111222222121111221222212122212222212112121112</t>
  </si>
  <si>
    <t>122111111221111221211212221212221212212111122221121122222222</t>
  </si>
  <si>
    <t>121122222112222221212121212121121222112121222221112211212122</t>
  </si>
  <si>
    <t>121112212121221211112122221221122111212212121122222122112121</t>
  </si>
  <si>
    <t>112111112112212122122221112221222212121111222221212221212211</t>
  </si>
  <si>
    <t>121111112222122122222211121221222221222112111211111222211222</t>
  </si>
  <si>
    <t>222222222122121211122222212222</t>
  </si>
  <si>
    <t>Emily M</t>
  </si>
  <si>
    <t>04-048</t>
  </si>
  <si>
    <t>cf</t>
  </si>
  <si>
    <t>221222122212221112222221112112221222221112222222112122221121</t>
  </si>
  <si>
    <t>111212221211111111211211112212222212222221222222211112221221</t>
  </si>
  <si>
    <t>221221122111112222222222211122121112221212122222111212222222</t>
  </si>
  <si>
    <t>121112222122222112112212222222222121111222121112222222211112</t>
  </si>
  <si>
    <t>212122212112112112222221222221222221221112122211212211222221</t>
  </si>
  <si>
    <t>122121112111212221112211122221222222111212222212112222222221</t>
  </si>
  <si>
    <t>221112222222222212221222212222</t>
  </si>
  <si>
    <t>Priscilla M.</t>
  </si>
  <si>
    <t>04-043</t>
  </si>
  <si>
    <t>ld</t>
  </si>
  <si>
    <t>122111212122112212111221112212222221122222212222112122222122</t>
  </si>
  <si>
    <t>111121212222211211212111121212212122212211222112111112121222</t>
  </si>
  <si>
    <t>121121122211122221122212111122111121212212222222211212222222</t>
  </si>
  <si>
    <t>122112212221121221112212211211222222221221221112122222221212</t>
  </si>
  <si>
    <t>222221212112112111221212221222222221211211212222222222112121</t>
  </si>
  <si>
    <t>212221122121212211221111122121222222222212112212222212112212</t>
  </si>
  <si>
    <t>212212112222222221222122222221</t>
  </si>
  <si>
    <t>Example</t>
  </si>
  <si>
    <t>222122222122222212222221112112222121122222221222122121222122</t>
  </si>
  <si>
    <t>112222222222212211212221222112222222222212222222211211212222</t>
  </si>
  <si>
    <t>222221122211121121222222111222221221212212222222212212222222</t>
  </si>
  <si>
    <t>122212222222221222112222212222222122212222221112222222211212</t>
  </si>
  <si>
    <t>212222121212122112222111212221222221221122122212221222211121</t>
  </si>
  <si>
    <t>222121211121212222122211212221222221122212112212222222222122</t>
  </si>
  <si>
    <t>2222221222222222222222222222222</t>
  </si>
  <si>
    <t>Bubba Ray</t>
  </si>
  <si>
    <t>122122222121222112222221212222222221221212222122222121221222</t>
  </si>
  <si>
    <t>111221211212112211212221222122221112221212222222112111211221</t>
  </si>
  <si>
    <t>222122122212112121222222221122222221211212222222212222222221</t>
  </si>
  <si>
    <t>122122221222222221112222212112222122112221221111222121221211</t>
  </si>
  <si>
    <t>212212121212122112222212212221222221221121222212221212211121</t>
  </si>
  <si>
    <t>222221212221212211122212222111121221112212122212222222222122</t>
  </si>
  <si>
    <t>Adam Brownell</t>
  </si>
  <si>
    <t>(04) 034</t>
  </si>
  <si>
    <t>222122221222121212222221122222222222122222221221222122222122</t>
  </si>
  <si>
    <t>211222221212212212221211222212212122222212222222112122122221</t>
  </si>
  <si>
    <t>222121122122122221112222111122222222212212222222212212221222</t>
  </si>
  <si>
    <t>122212222222222222112122211222222222221221221121222222222122</t>
  </si>
  <si>
    <t>222222222212222222212212122222122221222122111221212122222222</t>
  </si>
  <si>
    <t>221211222221212222122222122221122222212222222222222221222212</t>
  </si>
  <si>
    <t>222212221222212222221222222222</t>
  </si>
  <si>
    <t>Nathan Hainlin</t>
  </si>
  <si>
    <t>(04) 038</t>
  </si>
  <si>
    <t>SRD</t>
  </si>
  <si>
    <t>222121211121111112122121111222222221212222221221121112222112</t>
  </si>
  <si>
    <t>211122112112222212212111212121211222222211222211112111221222</t>
  </si>
  <si>
    <t>122222122111222111112122112121221111211212122222221212212222</t>
  </si>
  <si>
    <t>122212212222112122112212121111222111111222211111222122221111</t>
  </si>
  <si>
    <t>222222122212112111221212112222122221221111122211121222111111</t>
  </si>
  <si>
    <t>122121111122211211122212122221222222122112122212212122222112</t>
  </si>
  <si>
    <t>121111112222221221222122222122</t>
  </si>
  <si>
    <t xml:space="preserve">John V. </t>
  </si>
  <si>
    <t>(04) 029</t>
  </si>
  <si>
    <t>LD</t>
  </si>
  <si>
    <t>122222222122222112122221112112222121222222222222122121222222</t>
  </si>
  <si>
    <t>112122211222212211212211122212212222222212222221111122112221</t>
  </si>
  <si>
    <t>222121122112122121222222211121121121212112222222211212122222</t>
  </si>
  <si>
    <t>111212212221221221111122212221222122212221221112222222111212</t>
  </si>
  <si>
    <t>212222221212111112222122212221122221211122122112221212211121</t>
  </si>
  <si>
    <t>222211112221222222122122222122122222122212122122222222222212</t>
  </si>
  <si>
    <t>221222222222222222222122222222</t>
  </si>
  <si>
    <t>Marsha A.</t>
  </si>
  <si>
    <t>(03)148</t>
  </si>
  <si>
    <t>MB</t>
  </si>
  <si>
    <t>222222121221221112222122212122112211212221222211112122222211</t>
  </si>
  <si>
    <t>211211212111112111211111212111122222222121112212212112111221</t>
  </si>
  <si>
    <t>121221221221212111111212112221222111221122221111212222212112</t>
  </si>
  <si>
    <t>121111112222112121112211121122222121121212211212222122122111</t>
  </si>
  <si>
    <t>122212122111222211122212222221221112212211111121112122212212</t>
  </si>
  <si>
    <t>211121121112212211121211122212121212211221122111112122112121</t>
  </si>
  <si>
    <t>211211122211111122112222122211</t>
  </si>
  <si>
    <t xml:space="preserve">Kelly C. </t>
  </si>
  <si>
    <t>(03)143</t>
  </si>
  <si>
    <t>JC</t>
  </si>
  <si>
    <t>222222222222222212222221112112222222122222222222112121221112</t>
  </si>
  <si>
    <t>111122221212212212211222111212211112222111212222111212112221</t>
  </si>
  <si>
    <t>222221122111122222222212211122221112222222222222211212222221</t>
  </si>
  <si>
    <t>121212212221221221112122212222222222112222221122222222212211</t>
  </si>
  <si>
    <t>112112211112212122112211212211221222221111222121211221212221</t>
  </si>
  <si>
    <t>122211112221212222112211122222222122121112122221212222222222</t>
  </si>
  <si>
    <t>211222222222222212221221222222</t>
  </si>
  <si>
    <t xml:space="preserve">Julie T. </t>
  </si>
  <si>
    <t>(03)153</t>
  </si>
  <si>
    <t>112222121122222212221121112212222211121212222211121121222121</t>
  </si>
  <si>
    <t>111222212211112112112221212221212222222222222122212111112221</t>
  </si>
  <si>
    <t>222221222121121122212212121121121211121211112122211222222122</t>
  </si>
  <si>
    <t>122122222221222121112212221222222122122222221212222222221211</t>
  </si>
  <si>
    <t>212122121112222122222111222221222221221122211121121222111221</t>
  </si>
  <si>
    <t>222121112121212222122211122212222221122211221221111222222222</t>
  </si>
  <si>
    <t>221212112222222222222221222222</t>
  </si>
  <si>
    <t>Kamal H.</t>
  </si>
  <si>
    <t>(03)146</t>
  </si>
  <si>
    <t>W.G.</t>
  </si>
  <si>
    <t>122122122122212112122221112212212121122222212222222121222122</t>
  </si>
  <si>
    <t>111222212222212211222221212222221122222212222221111211112221</t>
  </si>
  <si>
    <t>222121222111122221222222211222121122212112122221212212222221</t>
  </si>
  <si>
    <t>122212212222222221112122222222212122211221222112222212111211</t>
  </si>
  <si>
    <t>211222221111212111222222212221122222221112112111121212212121</t>
  </si>
  <si>
    <t>212211111222222112122111222121212222112212222221222222222222</t>
  </si>
  <si>
    <t>221112222222222222222222222222</t>
  </si>
  <si>
    <t>Kate S</t>
  </si>
  <si>
    <t>(03)129</t>
  </si>
  <si>
    <t>C. Franklin</t>
  </si>
  <si>
    <t>221121221212121112122221111211122212112222221211212121122122</t>
  </si>
  <si>
    <t>211112112221121121221111121212112212212122122222211122112222</t>
  </si>
  <si>
    <t>121122222212222111112122111121121121122122122221212211211221</t>
  </si>
  <si>
    <t>122112112121122122111122121222122111222222221122222221211121</t>
  </si>
  <si>
    <t>112112212112112222122211112222112222111112121221212122222212</t>
  </si>
  <si>
    <t>122211111112212122122211122221221222211112221121222121221212</t>
  </si>
  <si>
    <t>212122121222122111121212122112</t>
  </si>
  <si>
    <t>Rachel Bromann</t>
  </si>
  <si>
    <t>(03)119</t>
  </si>
  <si>
    <t>221121221212122112122222111222222121111222221221212111222122</t>
  </si>
  <si>
    <t>111222122212212221212111222112112122212221212122212122112222</t>
  </si>
  <si>
    <t>222111122112222222112222112122112121212122122222212212111222</t>
  </si>
  <si>
    <t>122111212222122121111222111222222111111222211112222222222122</t>
  </si>
  <si>
    <t>122112112112212222121211122212221222112111211121122122212212</t>
  </si>
  <si>
    <t>121212111222212221112211122211222112211121222112112121222121</t>
  </si>
  <si>
    <t>112122121212122111221222122111</t>
  </si>
  <si>
    <t>Naomi Murphy</t>
  </si>
  <si>
    <t>(03) 122</t>
  </si>
  <si>
    <t>122222122122221222122222211112222211111212221121211121222221</t>
  </si>
  <si>
    <t>112212221112212222211111211212212212222211122122211121122222</t>
  </si>
  <si>
    <t>221212222111112221122222112222222112212112211222212212212122</t>
  </si>
  <si>
    <t>212112211221222122121222222111222111221222121122222121121111</t>
  </si>
  <si>
    <t>112122111121212112122211212211221221222112122221211212211211</t>
  </si>
  <si>
    <t>121121111122212112211211112221222121211112122211111122112222</t>
  </si>
  <si>
    <t>221112122222112221221222122221</t>
  </si>
  <si>
    <t>Morgan Eichelberger</t>
  </si>
  <si>
    <t>(03)114</t>
  </si>
  <si>
    <t>222222222122222112222221112112222121122222222222122122222122</t>
  </si>
  <si>
    <t>111122221222212211211221122212222222222212222222112111122221</t>
  </si>
  <si>
    <t>222121122111121122222222111122121122212112212222211212222222</t>
  </si>
  <si>
    <t>112122222222222222112222211222222222211222221112221222221212</t>
  </si>
  <si>
    <t>212222121212112112222212122221122221222222122112221212211221</t>
  </si>
  <si>
    <t>212211112221212222222222222112222221222212122222222222212212</t>
  </si>
  <si>
    <t>222222122222222222222222212222</t>
  </si>
  <si>
    <t>Johanna Shear</t>
  </si>
  <si>
    <t>(03)110</t>
  </si>
  <si>
    <t>TEM</t>
  </si>
  <si>
    <t>221222222122222212222221212122222222221222212222111122222122</t>
  </si>
  <si>
    <t>112221222222111211211111212112222112222111222222212111221221</t>
  </si>
  <si>
    <t>222211122111122222222222121122212212212212222212111212222222</t>
  </si>
  <si>
    <t>111211222221222221112222211122222122112222121211222122221111</t>
  </si>
  <si>
    <t>112112111112112111111111222211222121122111122221211211211221</t>
  </si>
  <si>
    <t>122121211112211122111211112211212221221122122211112122222122</t>
  </si>
  <si>
    <t>221222122222122222122122222222</t>
  </si>
  <si>
    <t>Daminaka Pearson</t>
  </si>
  <si>
    <t>(03)108</t>
  </si>
  <si>
    <t>KJN</t>
  </si>
  <si>
    <t>121122221122222112112221112212212121122222222221112122222122</t>
  </si>
  <si>
    <t>211122212212222211212221212212222222222212222212112112212221</t>
  </si>
  <si>
    <t>222121122111121121212212111122121111212112122222211212222221</t>
  </si>
  <si>
    <t>122112222222221122112212112222222122222221221212221222211212</t>
  </si>
  <si>
    <t>212222221212111112222122212221122221211222221112221222121121</t>
  </si>
  <si>
    <t>222221112221222112212121222212112221122212122122222222212212</t>
  </si>
  <si>
    <t>Byron Fisher</t>
  </si>
  <si>
    <t>(03)099</t>
  </si>
  <si>
    <t>121122221121222112222221112112122121112222212212112121222122</t>
  </si>
  <si>
    <t>111122212222212211112211122212211122222212222222112112122222</t>
  </si>
  <si>
    <t>222121122112122121222222111122222111212212222212211212222222</t>
  </si>
  <si>
    <t>122212221222221122111222212222212122112222222212222222212212</t>
  </si>
  <si>
    <t>212222221212111112221122222221121221211222122112221222122122</t>
  </si>
  <si>
    <t>222221112221222212122211122121212222222212122222222222212222</t>
  </si>
  <si>
    <t>222212122222222222222222222222</t>
  </si>
  <si>
    <t>Jason A.</t>
  </si>
  <si>
    <t>(03)095</t>
  </si>
  <si>
    <t>211122111121112112222221122112112121112222222212112221222122</t>
  </si>
  <si>
    <t>111122111211212111212121112112212222222212122222112111112221</t>
  </si>
  <si>
    <t>221111121111122121122222211121111112211121222222221212222121</t>
  </si>
  <si>
    <t>121112211122121222111122121222221121121211221112212221211211</t>
  </si>
  <si>
    <t>211122221212111111211212222222122221222111122211121221211111</t>
  </si>
  <si>
    <t>221122111221212212111111112221112222212112122212122222222212</t>
  </si>
  <si>
    <t>112222221212221121222121222229</t>
  </si>
  <si>
    <t xml:space="preserve">Rhonda F. </t>
  </si>
  <si>
    <t>(03)070</t>
  </si>
  <si>
    <t>221121221222111212121122112212222211112221222221211122222111</t>
  </si>
  <si>
    <t>211212112111112111212111111211212122221222222112222121222222</t>
  </si>
  <si>
    <t>122221222111222221212221112121222112212212212222211211212122</t>
  </si>
  <si>
    <t>222212211121122122111221121222222121221211221121222222212112</t>
  </si>
  <si>
    <t>121121111112112112212211121211122212221212121121212221112211</t>
  </si>
  <si>
    <t>122121212112119122111212122211222122211111121222112222121212</t>
  </si>
  <si>
    <t>221212222221222222222122222112</t>
  </si>
  <si>
    <t>Test Subject</t>
  </si>
  <si>
    <t>(03)333</t>
  </si>
  <si>
    <t>LJS</t>
  </si>
  <si>
    <t>212121212121212121212212121212121121212121212121212121221212</t>
  </si>
  <si>
    <t>121211212112121212121212121212</t>
  </si>
  <si>
    <t>Katherine McKiernan</t>
  </si>
  <si>
    <t>(02)101</t>
  </si>
  <si>
    <t>222122222221222212222221122222122221122222212222122221221222</t>
  </si>
  <si>
    <t>122212222212111212212221221212221122222212212222112212212221</t>
  </si>
  <si>
    <t>222222122211122221222211211121222212212212222222211212222222</t>
  </si>
  <si>
    <t>122212222122221222212112222222222122211222221112222221221211</t>
  </si>
  <si>
    <t>212112121222112112122111222221122221221222122112211212211221</t>
  </si>
  <si>
    <t>122121212222212211112212212222221221122112122211211222212212</t>
  </si>
  <si>
    <t>221222222222222222222121222222</t>
  </si>
  <si>
    <t>Marnie B</t>
  </si>
  <si>
    <t>(02)094</t>
  </si>
  <si>
    <t>222122222122222112222221112112212121122222222212112222222122</t>
  </si>
  <si>
    <t>111122222212112211212211121211221222222212222212112112112221</t>
  </si>
  <si>
    <t>221121122111121121222222111122121112212112222222211212222221</t>
  </si>
  <si>
    <t>112212212221222222111122212221122122212221211112222222111212</t>
  </si>
  <si>
    <t>212222221212111112222212222221122221221112221112212212121111</t>
  </si>
  <si>
    <t>222121112222122122122121222122122222122212112221222222222212</t>
  </si>
  <si>
    <t>221222122222222</t>
  </si>
  <si>
    <t>Lindsay H.</t>
  </si>
  <si>
    <t>(02)090</t>
  </si>
  <si>
    <t>ESC</t>
  </si>
  <si>
    <t>221212222222212112222222112222122221211222211222111122221222</t>
  </si>
  <si>
    <t>222211221222211212221211112122121122222121222121212112221211</t>
  </si>
  <si>
    <t>121222112211222222222112222221221212211212122222211222212222</t>
  </si>
  <si>
    <t>111221211222121221112222222112221122111212211111221122222122</t>
  </si>
  <si>
    <t>222111111122222111112111221212221211222111122221112211212221</t>
  </si>
  <si>
    <t>111121211112212112112211211211221121221112211211111112111221</t>
  </si>
  <si>
    <t>221211121212112999999999999999</t>
  </si>
  <si>
    <t>4/3</t>
  </si>
  <si>
    <t>221211121212112</t>
  </si>
  <si>
    <t>Tim Couch</t>
  </si>
  <si>
    <t>(02)555</t>
  </si>
  <si>
    <t>121121112222121121121222222212112122222111121221212122222121</t>
  </si>
  <si>
    <t>212212112112122111112121111212122222222222222122211112112222</t>
  </si>
  <si>
    <t>111111221121122222222121211221212122221212122221212211112221</t>
  </si>
  <si>
    <t>222222112221221222112122221222122121111222222112222221111211</t>
  </si>
  <si>
    <t>112112211212112111122212212221222221221122121222221211111211</t>
  </si>
  <si>
    <t>121121111222211222122211122221212212121212121211212212222122</t>
  </si>
  <si>
    <t>222211122222122121212121212111</t>
  </si>
  <si>
    <t>222222112221222122112122221222122121111222222112222221111211</t>
  </si>
  <si>
    <t>Bernie Kosar 3</t>
  </si>
  <si>
    <t>222212122222221111222221211212222111112212222211212121221222</t>
  </si>
  <si>
    <t>Bernie Kosar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</si>
</sst>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0.0"/>
      <name val="Arial"/>
    </font>
    <font>
      <b/>
      <sz val="14.0"/>
      <name val="Arial"/>
    </font>
    <font>
      <sz val="10.0"/>
      <color rgb="FF900000"/>
      <name val="Arial"/>
    </font>
    <font>
      <b/>
      <sz val="10.0"/>
      <name val="Arial"/>
    </font>
    <font/>
    <font>
      <b/>
      <i/>
      <sz val="10.0"/>
      <name val="Arial"/>
    </font>
    <font>
      <sz val="10.0"/>
      <color rgb="FFDD0806"/>
      <name val="Arial"/>
    </font>
    <font>
      <i/>
      <sz val="10.0"/>
      <name val="Arial"/>
    </font>
    <font>
      <b/>
      <sz val="10.0"/>
      <color rgb="FF0000D4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00000"/>
        <bgColor rgb="FF900000"/>
      </patternFill>
    </fill>
    <fill>
      <patternFill patternType="solid">
        <fgColor rgb="FFC0C0C0"/>
        <bgColor rgb="FFC0C0C0"/>
      </patternFill>
    </fill>
  </fills>
  <borders count="45">
    <border/>
    <border>
      <left/>
      <right/>
      <top/>
      <bottom/>
    </border>
    <border>
      <bottom style="thin">
        <color rgb="FF000000"/>
      </bottom>
    </border>
    <border>
      <left style="thin">
        <color rgb="FF900000"/>
      </left>
      <right style="thin">
        <color rgb="FF900000"/>
      </right>
      <top style="thin">
        <color rgb="FF900000"/>
      </top>
      <bottom style="hair">
        <color rgb="FF900000"/>
      </bottom>
    </border>
    <border>
      <left style="thick">
        <color rgb="FF900000"/>
      </left>
      <right/>
      <top style="thick">
        <color rgb="FF900000"/>
      </top>
      <bottom/>
    </border>
    <border>
      <left/>
      <right/>
      <top style="thick">
        <color rgb="FF900000"/>
      </top>
      <bottom/>
    </border>
    <border>
      <left/>
      <right style="thick">
        <color rgb="FF900000"/>
      </right>
      <top style="thick">
        <color rgb="FF900000"/>
      </top>
      <bottom/>
    </border>
    <border>
      <left style="thin">
        <color rgb="FF900000"/>
      </left>
      <right style="thin">
        <color rgb="FF900000"/>
      </right>
      <top style="hair">
        <color rgb="FF900000"/>
      </top>
      <bottom style="hair">
        <color rgb="FF900000"/>
      </bottom>
    </border>
    <border>
      <left style="thick">
        <color rgb="FF900000"/>
      </left>
      <right/>
      <top/>
      <bottom/>
    </border>
    <border>
      <left/>
      <top/>
      <bottom style="thin">
        <color rgb="FF000000"/>
      </bottom>
    </border>
    <border>
      <right style="thick">
        <color rgb="FF900000"/>
      </right>
      <top/>
      <bottom style="thin">
        <color rgb="FF000000"/>
      </bottom>
    </border>
    <border>
      <left/>
      <right style="thick">
        <color rgb="FF900000"/>
      </right>
      <top/>
      <bottom/>
    </border>
    <border>
      <left style="thick">
        <color rgb="FF900000"/>
      </left>
      <right/>
      <top/>
      <bottom style="thin">
        <color rgb="FF900000"/>
      </bottom>
    </border>
    <border>
      <left/>
      <right/>
      <top/>
      <bottom style="thin">
        <color rgb="FF9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00000"/>
      </bottom>
    </border>
    <border>
      <left/>
      <right style="thick">
        <color rgb="FF900000"/>
      </right>
      <top style="thin">
        <color rgb="FF000000"/>
      </top>
      <bottom style="thin">
        <color rgb="FF900000"/>
      </bottom>
    </border>
    <border>
      <left style="thin">
        <color rgb="FF900000"/>
      </left>
      <right style="thin">
        <color rgb="FF900000"/>
      </right>
      <top style="hair">
        <color rgb="FF900000"/>
      </top>
      <bottom style="thin">
        <color rgb="FF900000"/>
      </bottom>
    </border>
    <border>
      <left style="thick">
        <color rgb="FF900000"/>
      </left>
      <right/>
      <top style="thin">
        <color rgb="FF900000"/>
      </top>
      <bottom/>
    </border>
    <border>
      <left/>
      <right style="thin">
        <color rgb="FF900000"/>
      </right>
      <top style="thin">
        <color rgb="FF900000"/>
      </top>
      <bottom/>
    </border>
    <border>
      <left style="thin">
        <color rgb="FF900000"/>
      </left>
      <right style="thin">
        <color rgb="FF900000"/>
      </right>
      <top style="thin">
        <color rgb="FF900000"/>
      </top>
    </border>
    <border>
      <left/>
      <right style="thin">
        <color rgb="FF900000"/>
      </right>
      <top/>
      <bottom/>
    </border>
    <border>
      <left style="thin">
        <color rgb="FF900000"/>
      </left>
      <right style="thin">
        <color rgb="FF900000"/>
      </right>
    </border>
    <border>
      <left style="thin">
        <color rgb="FF900000"/>
      </left>
      <right/>
      <top style="thin">
        <color rgb="FF900000"/>
      </top>
      <bottom style="thin">
        <color rgb="FF900000"/>
      </bottom>
    </border>
    <border>
      <left style="thin">
        <color rgb="FF900000"/>
      </left>
      <right style="thin">
        <color rgb="FF900000"/>
      </right>
      <top style="thin">
        <color rgb="FF900000"/>
      </top>
      <bottom style="thin">
        <color rgb="FF900000"/>
      </bottom>
    </border>
    <border>
      <left style="thin">
        <color rgb="FF900000"/>
      </left>
      <right/>
      <top style="thin">
        <color rgb="FF900000"/>
      </top>
      <bottom style="hair">
        <color rgb="FF900000"/>
      </bottom>
    </border>
    <border>
      <left style="thin">
        <color rgb="FF900000"/>
      </left>
      <right/>
      <top style="hair">
        <color rgb="FF900000"/>
      </top>
      <bottom style="hair">
        <color rgb="FF900000"/>
      </bottom>
    </border>
    <border>
      <left/>
      <right style="thick">
        <color rgb="FF900000"/>
      </right>
      <top/>
      <bottom style="thin">
        <color rgb="FF900000"/>
      </bottom>
    </border>
    <border>
      <left style="thin">
        <color rgb="FF900000"/>
      </left>
      <right/>
      <top style="hair">
        <color rgb="FF900000"/>
      </top>
      <bottom style="thin">
        <color rgb="FF900000"/>
      </bottom>
    </border>
    <border>
      <left style="thin">
        <color rgb="FF900000"/>
      </left>
      <right style="thin">
        <color rgb="FF900000"/>
      </right>
      <bottom style="thin">
        <color rgb="FF900000"/>
      </bottom>
    </border>
    <border>
      <left/>
      <right style="thin">
        <color rgb="FF900000"/>
      </right>
      <top style="thin">
        <color rgb="FF900000"/>
      </top>
      <bottom style="thin">
        <color rgb="FF900000"/>
      </bottom>
    </border>
    <border>
      <right style="thin">
        <color rgb="FF900000"/>
      </right>
      <top style="thin">
        <color rgb="FF900000"/>
      </top>
      <bottom style="hair">
        <color rgb="FF900000"/>
      </bottom>
    </border>
    <border>
      <left/>
      <top/>
      <bottom/>
    </border>
    <border>
      <top/>
      <bottom/>
    </border>
    <border>
      <right style="thin">
        <color rgb="FF900000"/>
      </right>
      <top style="hair">
        <color rgb="FF900000"/>
      </top>
      <bottom style="hair">
        <color rgb="FF900000"/>
      </bottom>
    </border>
    <border>
      <right style="thick">
        <color rgb="FF900000"/>
      </right>
    </border>
    <border>
      <left style="thin">
        <color rgb="FF900000"/>
      </left>
      <right style="thin">
        <color rgb="FF900000"/>
      </right>
      <top style="hair">
        <color rgb="FF900000"/>
      </top>
      <bottom/>
    </border>
    <border>
      <right style="thin">
        <color rgb="FF900000"/>
      </right>
    </border>
    <border>
      <left style="thin">
        <color rgb="FF900000"/>
      </left>
      <right style="thin">
        <color rgb="FF900000"/>
      </right>
      <top/>
      <bottom/>
    </border>
    <border>
      <left style="thin">
        <color rgb="FF900000"/>
      </left>
      <right style="thin">
        <color rgb="FF900000"/>
      </right>
      <top/>
      <bottom style="thin">
        <color rgb="FF900000"/>
      </bottom>
    </border>
    <border>
      <right style="thin">
        <color rgb="FF900000"/>
      </right>
      <bottom style="thin">
        <color rgb="FF900000"/>
      </bottom>
    </border>
    <border>
      <left style="thick">
        <color rgb="FF900000"/>
      </left>
      <right/>
      <top/>
      <bottom style="thick">
        <color rgb="FF900000"/>
      </bottom>
    </border>
    <border>
      <left/>
      <right style="thin">
        <color rgb="FF900000"/>
      </right>
      <top/>
      <bottom style="thick">
        <color rgb="FF900000"/>
      </bottom>
    </border>
    <border>
      <left style="thin">
        <color rgb="FF900000"/>
      </left>
      <right style="thin">
        <color rgb="FF900000"/>
      </right>
      <bottom style="thick">
        <color rgb="FF900000"/>
      </bottom>
    </border>
    <border>
      <bottom style="thick">
        <color rgb="FF900000"/>
      </bottom>
    </border>
    <border>
      <right style="thick">
        <color rgb="FF900000"/>
      </right>
      <bottom style="thick">
        <color rgb="FF9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14" xfId="0" applyFont="1" applyNumberFormat="1"/>
    <xf borderId="0" fillId="0" fontId="1" numFmtId="0" xfId="0" applyFont="1"/>
    <xf borderId="0" fillId="0" fontId="2" numFmtId="0" xfId="0" applyFont="1"/>
    <xf borderId="2" fillId="0" fontId="1" numFmtId="0" xfId="0" applyBorder="1" applyFont="1"/>
    <xf borderId="2" fillId="0" fontId="1" numFmtId="14" xfId="0" applyBorder="1" applyFont="1" applyNumberFormat="1"/>
    <xf borderId="2" fillId="0" fontId="1" numFmtId="17" xfId="0" applyBorder="1" applyFont="1" applyNumberFormat="1"/>
    <xf borderId="0" fillId="0" fontId="1" numFmtId="0" xfId="0" applyAlignment="1" applyFont="1">
      <alignment horizontal="left"/>
    </xf>
    <xf borderId="0" fillId="0" fontId="1" numFmtId="14" xfId="0" applyAlignment="1" applyFont="1" applyNumberFormat="1">
      <alignment horizontal="left"/>
    </xf>
    <xf borderId="0" fillId="0" fontId="1" numFmtId="49" xfId="0" applyAlignment="1" applyFont="1" applyNumberFormat="1">
      <alignment horizontal="left"/>
    </xf>
    <xf borderId="0" fillId="0" fontId="1" numFmtId="1" xfId="0" applyAlignment="1" applyFont="1" applyNumberFormat="1">
      <alignment horizontal="left"/>
    </xf>
    <xf borderId="0" fillId="0" fontId="1" numFmtId="0" xfId="0" applyAlignment="1" applyFont="1">
      <alignment horizontal="right"/>
    </xf>
    <xf borderId="1" fillId="2" fontId="3" numFmtId="0" xfId="0" applyBorder="1" applyFont="1"/>
    <xf borderId="3" fillId="3" fontId="1" numFmtId="0" xfId="0" applyBorder="1" applyFill="1" applyFont="1"/>
    <xf borderId="3" fillId="0" fontId="1" numFmtId="0" xfId="0" applyAlignment="1" applyBorder="1" applyFont="1">
      <alignment horizontal="left"/>
    </xf>
    <xf borderId="4" fillId="3" fontId="1" numFmtId="0" xfId="0" applyBorder="1" applyFont="1"/>
    <xf borderId="5" fillId="3" fontId="2" numFmtId="0" xfId="0" applyBorder="1" applyFont="1"/>
    <xf borderId="5" fillId="3" fontId="1" numFmtId="0" xfId="0" applyBorder="1" applyFont="1"/>
    <xf borderId="6" fillId="3" fontId="1" numFmtId="0" xfId="0" applyBorder="1" applyFont="1"/>
    <xf borderId="0" fillId="0" fontId="1" numFmtId="0" xfId="0" applyAlignment="1" applyFont="1">
      <alignment horizontal="center"/>
    </xf>
    <xf borderId="7" fillId="3" fontId="1" numFmtId="0" xfId="0" applyBorder="1" applyFont="1"/>
    <xf borderId="7" fillId="0" fontId="1" numFmtId="0" xfId="0" applyAlignment="1" applyBorder="1" applyFont="1">
      <alignment horizontal="left"/>
    </xf>
    <xf borderId="8" fillId="3" fontId="1" numFmtId="0" xfId="0" applyBorder="1" applyFont="1"/>
    <xf borderId="1" fillId="3" fontId="1" numFmtId="0" xfId="0" applyBorder="1" applyFont="1"/>
    <xf borderId="9" fillId="3" fontId="4" numFmtId="0" xfId="0" applyAlignment="1" applyBorder="1" applyFont="1">
      <alignment horizontal="center"/>
    </xf>
    <xf borderId="10" fillId="0" fontId="5" numFmtId="0" xfId="0" applyBorder="1" applyFont="1"/>
    <xf borderId="8" fillId="3" fontId="4" numFmtId="0" xfId="0" applyBorder="1" applyFont="1"/>
    <xf borderId="1" fillId="3" fontId="6" numFmtId="0" xfId="0" applyAlignment="1" applyBorder="1" applyFont="1">
      <alignment horizontal="center"/>
    </xf>
    <xf borderId="11" fillId="3" fontId="1" numFmtId="0" xfId="0" applyBorder="1" applyFont="1"/>
    <xf borderId="7" fillId="0" fontId="1" numFmtId="14" xfId="0" applyAlignment="1" applyBorder="1" applyFont="1" applyNumberFormat="1">
      <alignment horizontal="left"/>
    </xf>
    <xf borderId="12" fillId="3" fontId="1" numFmtId="0" xfId="0" applyBorder="1" applyFont="1"/>
    <xf borderId="13" fillId="3" fontId="1" numFmtId="0" xfId="0" applyBorder="1" applyFont="1"/>
    <xf borderId="14" fillId="3" fontId="4" numFmtId="0" xfId="0" applyAlignment="1" applyBorder="1" applyFont="1">
      <alignment horizontal="center"/>
    </xf>
    <xf borderId="15" fillId="3" fontId="6" numFmtId="0" xfId="0" applyAlignment="1" applyBorder="1" applyFont="1">
      <alignment horizontal="center"/>
    </xf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right"/>
    </xf>
    <xf borderId="16" fillId="3" fontId="1" numFmtId="0" xfId="0" applyBorder="1" applyFont="1"/>
    <xf borderId="16" fillId="0" fontId="1" numFmtId="0" xfId="0" applyAlignment="1" applyBorder="1" applyFont="1">
      <alignment horizontal="left"/>
    </xf>
    <xf borderId="17" fillId="3" fontId="1" numFmtId="0" xfId="0" applyBorder="1" applyFont="1"/>
    <xf borderId="18" fillId="3" fontId="1" numFmtId="0" xfId="0" applyBorder="1" applyFont="1"/>
    <xf borderId="19" fillId="0" fontId="1" numFmtId="0" xfId="0" applyAlignment="1" applyBorder="1" applyFont="1">
      <alignment horizontal="center"/>
    </xf>
    <xf borderId="1" fillId="3" fontId="4" numFmtId="0" xfId="0" applyAlignment="1" applyBorder="1" applyFont="1">
      <alignment horizontal="right"/>
    </xf>
    <xf borderId="1" fillId="3" fontId="1" numFmtId="0" xfId="0" applyAlignment="1" applyBorder="1" applyFont="1">
      <alignment horizontal="left"/>
    </xf>
    <xf borderId="1" fillId="3" fontId="1" numFmtId="0" xfId="0" applyAlignment="1" applyBorder="1" applyFont="1">
      <alignment horizontal="center"/>
    </xf>
    <xf borderId="11" fillId="3" fontId="1" numFmtId="0" xfId="0" applyAlignment="1" applyBorder="1" applyFont="1">
      <alignment horizontal="center"/>
    </xf>
    <xf borderId="20" fillId="3" fontId="6" numFmtId="0" xfId="0" applyBorder="1" applyFont="1"/>
    <xf borderId="21" fillId="0" fontId="1" numFmtId="0" xfId="0" applyAlignment="1" applyBorder="1" applyFont="1">
      <alignment horizontal="center"/>
    </xf>
    <xf borderId="22" fillId="3" fontId="4" numFmtId="0" xfId="0" applyBorder="1" applyFont="1"/>
    <xf borderId="23" fillId="3" fontId="1" numFmtId="0" xfId="0" applyBorder="1" applyFont="1"/>
    <xf borderId="20" fillId="3" fontId="1" numFmtId="0" xfId="0" applyBorder="1" applyFont="1"/>
    <xf borderId="0" fillId="0" fontId="1" numFmtId="1" xfId="0" applyAlignment="1" applyFont="1" applyNumberFormat="1">
      <alignment horizontal="center"/>
    </xf>
    <xf borderId="1" fillId="3" fontId="1" numFmtId="14" xfId="0" applyAlignment="1" applyBorder="1" applyFont="1" applyNumberFormat="1">
      <alignment horizontal="left"/>
    </xf>
    <xf borderId="0" fillId="0" fontId="7" numFmtId="0" xfId="0" applyFont="1"/>
    <xf borderId="24" fillId="3" fontId="1" numFmtId="0" xfId="0" applyBorder="1" applyFont="1"/>
    <xf borderId="19" fillId="0" fontId="1" numFmtId="49" xfId="0" applyAlignment="1" applyBorder="1" applyFont="1" applyNumberFormat="1">
      <alignment horizontal="left"/>
    </xf>
    <xf borderId="25" fillId="3" fontId="1" numFmtId="0" xfId="0" applyBorder="1" applyFont="1"/>
    <xf borderId="7" fillId="0" fontId="1" numFmtId="49" xfId="0" applyAlignment="1" applyBorder="1" applyFont="1" applyNumberFormat="1">
      <alignment horizontal="left"/>
    </xf>
    <xf borderId="13" fillId="3" fontId="1" numFmtId="0" xfId="0" applyAlignment="1" applyBorder="1" applyFont="1">
      <alignment horizontal="center"/>
    </xf>
    <xf borderId="26" fillId="3" fontId="1" numFmtId="0" xfId="0" applyAlignment="1" applyBorder="1" applyFont="1">
      <alignment horizontal="center"/>
    </xf>
    <xf borderId="1" fillId="3" fontId="8" numFmtId="0" xfId="0" applyBorder="1" applyFont="1"/>
    <xf borderId="1" fillId="3" fontId="1" numFmtId="1" xfId="0" applyAlignment="1" applyBorder="1" applyFont="1" applyNumberFormat="1">
      <alignment horizontal="center"/>
    </xf>
    <xf borderId="1" fillId="3" fontId="6" numFmtId="0" xfId="0" applyBorder="1" applyFont="1"/>
    <xf borderId="1" fillId="3" fontId="9" numFmtId="0" xfId="0" applyAlignment="1" applyBorder="1" applyFont="1">
      <alignment horizontal="center"/>
    </xf>
    <xf borderId="27" fillId="3" fontId="1" numFmtId="0" xfId="0" applyBorder="1" applyFont="1"/>
    <xf borderId="28" fillId="0" fontId="1" numFmtId="49" xfId="0" applyAlignment="1" applyBorder="1" applyFont="1" applyNumberFormat="1">
      <alignment horizontal="left"/>
    </xf>
    <xf borderId="29" fillId="3" fontId="1" numFmtId="0" xfId="0" applyBorder="1" applyFont="1"/>
    <xf borderId="28" fillId="0" fontId="1" numFmtId="0" xfId="0" applyAlignment="1" applyBorder="1" applyFont="1">
      <alignment horizontal="center"/>
    </xf>
    <xf borderId="13" fillId="3" fontId="1" numFmtId="1" xfId="0" applyAlignment="1" applyBorder="1" applyFont="1" applyNumberFormat="1">
      <alignment horizontal="center"/>
    </xf>
    <xf borderId="30" fillId="0" fontId="1" numFmtId="0" xfId="0" applyAlignment="1" applyBorder="1" applyFont="1">
      <alignment horizontal="left"/>
    </xf>
    <xf borderId="31" fillId="3" fontId="4" numFmtId="0" xfId="0" applyAlignment="1" applyBorder="1" applyFont="1">
      <alignment horizontal="center"/>
    </xf>
    <xf borderId="32" fillId="0" fontId="5" numFmtId="0" xfId="0" applyBorder="1" applyFont="1"/>
    <xf borderId="1" fillId="3" fontId="4" numFmtId="0" xfId="0" applyAlignment="1" applyBorder="1" applyFont="1">
      <alignment horizontal="center"/>
    </xf>
    <xf borderId="11" fillId="3" fontId="4" numFmtId="0" xfId="0" applyAlignment="1" applyBorder="1" applyFont="1">
      <alignment horizontal="center"/>
    </xf>
    <xf borderId="33" fillId="0" fontId="1" numFmtId="0" xfId="0" applyAlignment="1" applyBorder="1" applyFont="1">
      <alignment horizontal="left"/>
    </xf>
    <xf borderId="13" fillId="3" fontId="4" numFmtId="0" xfId="0" applyAlignment="1" applyBorder="1" applyFont="1">
      <alignment horizontal="center"/>
    </xf>
    <xf borderId="13" fillId="3" fontId="6" numFmtId="0" xfId="0" applyAlignment="1" applyBorder="1" applyFont="1">
      <alignment horizontal="center"/>
    </xf>
    <xf borderId="26" fillId="3" fontId="4" numFmtId="0" xfId="0" applyAlignment="1" applyBorder="1" applyFont="1">
      <alignment horizontal="center"/>
    </xf>
    <xf borderId="34" fillId="0" fontId="1" numFmtId="0" xfId="0" applyAlignment="1" applyBorder="1" applyFont="1">
      <alignment horizontal="center"/>
    </xf>
    <xf borderId="35" fillId="3" fontId="1" numFmtId="0" xfId="0" applyBorder="1" applyFont="1"/>
    <xf borderId="36" fillId="0" fontId="1" numFmtId="0" xfId="0" applyBorder="1" applyFont="1"/>
    <xf borderId="37" fillId="3" fontId="1" numFmtId="0" xfId="0" applyBorder="1" applyFont="1"/>
    <xf borderId="36" fillId="0" fontId="9" numFmtId="0" xfId="0" applyAlignment="1" applyBorder="1" applyFont="1">
      <alignment horizontal="center"/>
    </xf>
    <xf borderId="37" fillId="3" fontId="3" numFmtId="0" xfId="0" applyBorder="1" applyFont="1"/>
    <xf borderId="38" fillId="3" fontId="1" numFmtId="0" xfId="0" applyBorder="1" applyFont="1"/>
    <xf borderId="39" fillId="0" fontId="1" numFmtId="0" xfId="0" applyBorder="1" applyFont="1"/>
    <xf borderId="0" fillId="0" fontId="1" numFmtId="1" xfId="0" applyFont="1" applyNumberFormat="1"/>
    <xf borderId="0" fillId="0" fontId="1" numFmtId="49" xfId="0" applyAlignment="1" applyFont="1" applyNumberFormat="1">
      <alignment horizontal="right"/>
    </xf>
    <xf borderId="40" fillId="3" fontId="1" numFmtId="0" xfId="0" applyBorder="1" applyFont="1"/>
    <xf borderId="41" fillId="3" fontId="1" numFmtId="0" xfId="0" applyBorder="1" applyFont="1"/>
    <xf borderId="42" fillId="0" fontId="1" numFmtId="0" xfId="0" applyAlignment="1" applyBorder="1" applyFont="1">
      <alignment horizontal="center"/>
    </xf>
    <xf borderId="43" fillId="0" fontId="1" numFmtId="0" xfId="0" applyAlignment="1" applyBorder="1" applyFont="1">
      <alignment horizontal="center"/>
    </xf>
    <xf borderId="44" fillId="0" fontId="1" numFmtId="0" xfId="0" applyAlignment="1" applyBorder="1" applyFont="1">
      <alignment horizontal="center"/>
    </xf>
    <xf borderId="0" fillId="0" fontId="4" numFmtId="0" xfId="0" applyFont="1"/>
    <xf borderId="0" fillId="0" fontId="6" numFmtId="0" xfId="0" applyFont="1"/>
    <xf borderId="3" fillId="0" fontId="1" numFmtId="14" xfId="0" applyAlignment="1" applyBorder="1" applyFont="1" applyNumberFormat="1">
      <alignment horizontal="left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9.xml"/><Relationship Id="rId11" Type="http://schemas.openxmlformats.org/officeDocument/2006/relationships/chartsheet" Target="chartsheets/sheet4.xml"/><Relationship Id="rId10" Type="http://schemas.openxmlformats.org/officeDocument/2006/relationships/chartsheet" Target="chartsheets/sheet3.xml"/><Relationship Id="rId21" Type="http://schemas.openxmlformats.org/officeDocument/2006/relationships/externalLink" Target="externalLinks/externalLink1.xml"/><Relationship Id="rId13" Type="http://schemas.openxmlformats.org/officeDocument/2006/relationships/worksheet" Target="worksheets/sheet6.xml"/><Relationship Id="rId12" Type="http://schemas.openxmlformats.org/officeDocument/2006/relationships/worksheet" Target="worksheets/sheet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4.xml"/><Relationship Id="rId15" Type="http://schemas.openxmlformats.org/officeDocument/2006/relationships/chartsheet" Target="chartsheets/sheet6.xml"/><Relationship Id="rId14" Type="http://schemas.openxmlformats.org/officeDocument/2006/relationships/chartsheet" Target="chartsheets/sheet5.xml"/><Relationship Id="rId17" Type="http://schemas.openxmlformats.org/officeDocument/2006/relationships/worksheet" Target="worksheets/sheet8.xml"/><Relationship Id="rId16" Type="http://schemas.openxmlformats.org/officeDocument/2006/relationships/worksheet" Target="worksheets/sheet7.xml"/><Relationship Id="rId5" Type="http://schemas.openxmlformats.org/officeDocument/2006/relationships/worksheet" Target="worksheets/sheet2.xml"/><Relationship Id="rId19" Type="http://schemas.openxmlformats.org/officeDocument/2006/relationships/chartsheet" Target="chartsheets/sheet8.xml"/><Relationship Id="rId6" Type="http://schemas.openxmlformats.org/officeDocument/2006/relationships/chartsheet" Target="chartsheets/sheet1.xml"/><Relationship Id="rId18" Type="http://schemas.openxmlformats.org/officeDocument/2006/relationships/chartsheet" Target="chartsheets/sheet7.xml"/><Relationship Id="rId7" Type="http://schemas.openxmlformats.org/officeDocument/2006/relationships/chartsheet" Target="chartsheets/sheet2.xml"/><Relationship Id="rId8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  <a:r>
              <a:rPr b="1" i="0" sz="1400">
                <a:solidFill>
                  <a:srgbClr val="000000"/>
                </a:solidFill>
                <a:latin typeface="Arial"/>
              </a:rPr>
              <a:t>SNAP-2:  Validity and Trait Scales</a:t>
            </a:r>
          </a:p>
        </c:rich>
      </c:tx>
      <c:layout>
        <c:manualLayout>
          <c:xMode val="edge"/>
          <c:yMode val="edge"/>
          <c:x val="0.3377777777777778"/>
          <c:y val="0.03924421126666922"/>
        </c:manualLayout>
      </c:layout>
      <c:overlay val="0"/>
    </c:title>
    <c:plotArea>
      <c:layout>
        <c:manualLayout>
          <c:xMode val="edge"/>
          <c:yMode val="edge"/>
          <c:x val="0.0696296296296296"/>
          <c:y val="0.124183006535948"/>
          <c:w val="0.918518518518518"/>
          <c:h val="0.747276688453159"/>
        </c:manualLayout>
      </c:layout>
      <c:lineChart>
        <c:ser>
          <c:idx val="0"/>
          <c:order val="0"/>
          <c:tx>
            <c:v>T score</c:v>
          </c:tx>
          <c:spPr>
            <a:ln cmpd="sng" w="19050">
              <a:solidFill>
                <a:srgbClr val="900000">
                  <a:alpha val="100000"/>
                </a:srgbClr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900000">
                  <a:alpha val="100000"/>
                </a:srgbClr>
              </a:solidFill>
              <a:ln cmpd="sng">
                <a:solidFill>
                  <a:srgbClr val="900000">
                    <a:alpha val="100000"/>
                  </a:srgbClr>
                </a:solidFill>
              </a:ln>
            </c:spPr>
          </c:marker>
          <c:cat>
            <c:strRef>
              <c:f>'Data Entry Sheet'!$U$45:$U$69</c:f>
            </c:strRef>
          </c:cat>
          <c:val>
            <c:numRef>
              <c:f>'Data Entry Sheet'!$V$45:$V$69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'Data Entry Sheet'!$U$45:$U$69</c:f>
            </c:strRef>
          </c:cat>
          <c:val>
            <c:numRef>
              <c:f>'Data Entry Sheet'!$W$44:$W$69</c:f>
              <c:numCache/>
            </c:numRef>
          </c:val>
          <c:smooth val="0"/>
        </c:ser>
        <c:axId val="841170640"/>
        <c:axId val="781658758"/>
      </c:lineChart>
      <c:catAx>
        <c:axId val="841170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Scale</a:t>
                </a:r>
              </a:p>
            </c:rich>
          </c:tx>
          <c:layout>
            <c:manualLayout>
              <c:xMode val="edge"/>
              <c:yMode val="edge"/>
              <c:x val="0.5066666666666667"/>
              <c:y val="0.9564428321513433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Arial Narrow"/>
              </a:defRPr>
            </a:pPr>
          </a:p>
        </c:txPr>
        <c:crossAx val="781658758"/>
      </c:catAx>
      <c:valAx>
        <c:axId val="781658758"/>
        <c:scaling>
          <c:orientation val="minMax"/>
          <c:max val="95.0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Arial"/>
                  </a:rPr>
                  <a:t>T score</a:t>
                </a:r>
              </a:p>
            </c:rich>
          </c:tx>
          <c:layout>
            <c:manualLayout>
              <c:xMode val="edge"/>
              <c:yMode val="edge"/>
              <c:x val="0.005925925925925926"/>
              <c:y val="0.4531590238029505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</a:p>
        </c:txPr>
        <c:crossAx val="841170640"/>
        <c:majorUnit val="15.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SNAP-2:  Diagnostic Scales</a:t>
            </a:r>
          </a:p>
        </c:rich>
      </c:tx>
      <c:layout>
        <c:manualLayout>
          <c:xMode val="edge"/>
          <c:yMode val="edge"/>
          <c:x val="0.38074074074074077"/>
          <c:y val="0.054466230936819175"/>
        </c:manualLayout>
      </c:layout>
      <c:overlay val="0"/>
    </c:title>
    <c:plotArea>
      <c:layout>
        <c:manualLayout>
          <c:xMode val="edge"/>
          <c:yMode val="edge"/>
          <c:x val="0.0696296296296296"/>
          <c:y val="0.124183006535948"/>
          <c:w val="0.918518518518518"/>
          <c:h val="0.747276688453159"/>
        </c:manualLayout>
      </c:layout>
      <c:lineChart>
        <c:ser>
          <c:idx val="0"/>
          <c:order val="0"/>
          <c:spPr>
            <a:ln cmpd="sng" w="19050">
              <a:solidFill>
                <a:srgbClr val="900000">
                  <a:alpha val="100000"/>
                </a:srgbClr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900000">
                  <a:alpha val="100000"/>
                </a:srgbClr>
              </a:solidFill>
              <a:ln cmpd="sng">
                <a:solidFill>
                  <a:srgbClr val="900000">
                    <a:alpha val="100000"/>
                  </a:srgbClr>
                </a:solidFill>
              </a:ln>
            </c:spPr>
          </c:marker>
          <c:cat>
            <c:strRef>
              <c:f>'Data Entry Sheet'!$U$75:$U$89</c:f>
            </c:strRef>
          </c:cat>
          <c:val>
            <c:numRef>
              <c:f>'Data Entry Sheet'!$V$75:$V$89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'Data Entry Sheet'!$U$75:$U$89</c:f>
            </c:strRef>
          </c:cat>
          <c:val>
            <c:numRef>
              <c:f>'Data Entry Sheet'!$W$75:$W$89</c:f>
              <c:numCache/>
            </c:numRef>
          </c:val>
          <c:smooth val="0"/>
        </c:ser>
        <c:axId val="18535542"/>
        <c:axId val="1694011042"/>
      </c:lineChart>
      <c:catAx>
        <c:axId val="185355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Diagnostic Scale</a:t>
                </a:r>
              </a:p>
            </c:rich>
          </c:tx>
          <c:layout>
            <c:manualLayout>
              <c:xMode val="edge"/>
              <c:yMode val="edge"/>
              <c:x val="0.5081481481481481"/>
              <c:y val="0.9651416122004357"/>
            </c:manualLayout>
          </c:layout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694011042"/>
      </c:catAx>
      <c:valAx>
        <c:axId val="1694011042"/>
        <c:scaling>
          <c:orientation val="minMax"/>
          <c:max val="95.0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+mn-lt"/>
                  </a:rPr>
                  <a:t>T Score</a:t>
                </a:r>
              </a:p>
            </c:rich>
          </c:tx>
          <c:layout>
            <c:manualLayout>
              <c:xMode val="edge"/>
              <c:yMode val="edge"/>
              <c:x val="0.0133333333333333"/>
              <c:y val="0.45315904139433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18535542"/>
        <c:majorUnit val="15.0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  <a:r>
              <a:rPr b="1" i="0" sz="1400">
                <a:solidFill>
                  <a:srgbClr val="000000"/>
                </a:solidFill>
                <a:latin typeface="Arial"/>
              </a:rPr>
              <a:t>SNAP-2:  Validity and Trait Scales</a:t>
            </a:r>
          </a:p>
        </c:rich>
      </c:tx>
      <c:layout>
        <c:manualLayout>
          <c:xMode val="edge"/>
          <c:yMode val="edge"/>
          <c:x val="0.3377777777777778"/>
          <c:y val="0.03924421126666922"/>
        </c:manualLayout>
      </c:layout>
      <c:overlay val="0"/>
    </c:title>
    <c:plotArea>
      <c:layout>
        <c:manualLayout>
          <c:xMode val="edge"/>
          <c:yMode val="edge"/>
          <c:x val="0.0696296296296296"/>
          <c:y val="0.124183006535948"/>
          <c:w val="0.918518518518518"/>
          <c:h val="0.747276688453159"/>
        </c:manualLayout>
      </c:layout>
      <c:lineChart>
        <c:ser>
          <c:idx val="0"/>
          <c:order val="0"/>
          <c:tx>
            <c:v>T score</c:v>
          </c:tx>
          <c:spPr>
            <a:ln cmpd="sng" w="19050">
              <a:solidFill>
                <a:srgbClr val="900000">
                  <a:alpha val="100000"/>
                </a:srgbClr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900000">
                  <a:alpha val="100000"/>
                </a:srgbClr>
              </a:solidFill>
              <a:ln cmpd="sng">
                <a:solidFill>
                  <a:srgbClr val="900000">
                    <a:alpha val="100000"/>
                  </a:srgbClr>
                </a:solidFill>
              </a:ln>
            </c:spPr>
          </c:marker>
          <c:cat>
            <c:strRef>
              <c:f>'Data Entry Sheet (2)'!$U$45:$U$69</c:f>
            </c:strRef>
          </c:cat>
          <c:val>
            <c:numRef>
              <c:f>'Data Entry Sheet (2)'!$V$45:$V$69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'Data Entry Sheet (2)'!$U$45:$U$69</c:f>
            </c:strRef>
          </c:cat>
          <c:val>
            <c:numRef>
              <c:f>'Data Entry Sheet (2)'!$W$44:$W$69</c:f>
              <c:numCache/>
            </c:numRef>
          </c:val>
          <c:smooth val="0"/>
        </c:ser>
        <c:axId val="701213002"/>
        <c:axId val="1173645136"/>
      </c:lineChart>
      <c:catAx>
        <c:axId val="701213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Scale</a:t>
                </a:r>
              </a:p>
            </c:rich>
          </c:tx>
          <c:layout>
            <c:manualLayout>
              <c:xMode val="edge"/>
              <c:yMode val="edge"/>
              <c:x val="0.5066666666666667"/>
              <c:y val="0.9564428321513433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Arial Narrow"/>
              </a:defRPr>
            </a:pPr>
          </a:p>
        </c:txPr>
        <c:crossAx val="1173645136"/>
      </c:catAx>
      <c:valAx>
        <c:axId val="1173645136"/>
        <c:scaling>
          <c:orientation val="minMax"/>
          <c:max val="95.0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Arial"/>
                  </a:rPr>
                  <a:t>T score</a:t>
                </a:r>
              </a:p>
            </c:rich>
          </c:tx>
          <c:layout>
            <c:manualLayout>
              <c:xMode val="edge"/>
              <c:yMode val="edge"/>
              <c:x val="0.005925925925925926"/>
              <c:y val="0.4531590238029505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</a:p>
        </c:txPr>
        <c:crossAx val="701213002"/>
        <c:majorUnit val="15.0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SNAP-2:  Diagnostic Scales</a:t>
            </a:r>
          </a:p>
        </c:rich>
      </c:tx>
      <c:layout>
        <c:manualLayout>
          <c:xMode val="edge"/>
          <c:yMode val="edge"/>
          <c:x val="0.38074074074074077"/>
          <c:y val="0.054466230936819175"/>
        </c:manualLayout>
      </c:layout>
      <c:overlay val="0"/>
    </c:title>
    <c:plotArea>
      <c:layout>
        <c:manualLayout>
          <c:xMode val="edge"/>
          <c:yMode val="edge"/>
          <c:x val="0.0696296296296296"/>
          <c:y val="0.124183006535948"/>
          <c:w val="0.918518518518518"/>
          <c:h val="0.747276688453159"/>
        </c:manualLayout>
      </c:layout>
      <c:lineChart>
        <c:ser>
          <c:idx val="0"/>
          <c:order val="0"/>
          <c:spPr>
            <a:ln cmpd="sng" w="19050">
              <a:solidFill>
                <a:srgbClr val="900000">
                  <a:alpha val="100000"/>
                </a:srgbClr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900000">
                  <a:alpha val="100000"/>
                </a:srgbClr>
              </a:solidFill>
              <a:ln cmpd="sng">
                <a:solidFill>
                  <a:srgbClr val="900000">
                    <a:alpha val="100000"/>
                  </a:srgbClr>
                </a:solidFill>
              </a:ln>
            </c:spPr>
          </c:marker>
          <c:cat>
            <c:strRef>
              <c:f>'Data Entry Sheet (2)'!$U$75:$U$89</c:f>
            </c:strRef>
          </c:cat>
          <c:val>
            <c:numRef>
              <c:f>'Data Entry Sheet (2)'!$V$75:$V$89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'Data Entry Sheet (2)'!$U$75:$U$89</c:f>
            </c:strRef>
          </c:cat>
          <c:val>
            <c:numRef>
              <c:f>'Data Entry Sheet (2)'!$W$75:$W$89</c:f>
              <c:numCache/>
            </c:numRef>
          </c:val>
          <c:smooth val="0"/>
        </c:ser>
        <c:axId val="1110690885"/>
        <c:axId val="552550711"/>
      </c:lineChart>
      <c:catAx>
        <c:axId val="1110690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Diagnostic Scale</a:t>
                </a:r>
              </a:p>
            </c:rich>
          </c:tx>
          <c:layout>
            <c:manualLayout>
              <c:xMode val="edge"/>
              <c:yMode val="edge"/>
              <c:x val="0.5081481481481481"/>
              <c:y val="0.9651416122004357"/>
            </c:manualLayout>
          </c:layout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552550711"/>
      </c:catAx>
      <c:valAx>
        <c:axId val="552550711"/>
        <c:scaling>
          <c:orientation val="minMax"/>
          <c:max val="95.0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+mn-lt"/>
                  </a:rPr>
                  <a:t>T Score</a:t>
                </a:r>
              </a:p>
            </c:rich>
          </c:tx>
          <c:layout>
            <c:manualLayout>
              <c:xMode val="edge"/>
              <c:yMode val="edge"/>
              <c:x val="0.0133333333333333"/>
              <c:y val="0.45315904139433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1110690885"/>
        <c:majorUnit val="15.0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  <a:r>
              <a:rPr b="1" i="0" sz="1400">
                <a:solidFill>
                  <a:srgbClr val="000000"/>
                </a:solidFill>
                <a:latin typeface="Arial"/>
              </a:rPr>
              <a:t>SNAP-2:  Validity and Trait Scales</a:t>
            </a:r>
          </a:p>
        </c:rich>
      </c:tx>
      <c:layout>
        <c:manualLayout>
          <c:xMode val="edge"/>
          <c:yMode val="edge"/>
          <c:x val="0.3377777777777778"/>
          <c:y val="0.03924421126666922"/>
        </c:manualLayout>
      </c:layout>
      <c:overlay val="0"/>
    </c:title>
    <c:plotArea>
      <c:layout>
        <c:manualLayout>
          <c:xMode val="edge"/>
          <c:yMode val="edge"/>
          <c:x val="0.0696296296296296"/>
          <c:y val="0.124183006535948"/>
          <c:w val="0.918518518518518"/>
          <c:h val="0.747276688453159"/>
        </c:manualLayout>
      </c:layout>
      <c:lineChart>
        <c:ser>
          <c:idx val="0"/>
          <c:order val="0"/>
          <c:tx>
            <c:v>T score</c:v>
          </c:tx>
          <c:spPr>
            <a:ln cmpd="sng" w="19050">
              <a:solidFill>
                <a:srgbClr val="900000">
                  <a:alpha val="100000"/>
                </a:srgbClr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900000">
                  <a:alpha val="100000"/>
                </a:srgbClr>
              </a:solidFill>
              <a:ln cmpd="sng">
                <a:solidFill>
                  <a:srgbClr val="900000">
                    <a:alpha val="100000"/>
                  </a:srgbClr>
                </a:solidFill>
              </a:ln>
            </c:spPr>
          </c:marker>
          <c:cat>
            <c:strRef>
              <c:f>'Data Entry Sheet (3)'!$U$45:$U$69</c:f>
            </c:strRef>
          </c:cat>
          <c:val>
            <c:numRef>
              <c:f>'Data Entry Sheet (3)'!$V$45:$V$69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'Data Entry Sheet (3)'!$U$45:$U$69</c:f>
            </c:strRef>
          </c:cat>
          <c:val>
            <c:numRef>
              <c:f>'Data Entry Sheet (3)'!$W$44:$W$69</c:f>
              <c:numCache/>
            </c:numRef>
          </c:val>
          <c:smooth val="0"/>
        </c:ser>
        <c:axId val="1546976583"/>
        <c:axId val="1794154437"/>
      </c:lineChart>
      <c:catAx>
        <c:axId val="1546976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Scale</a:t>
                </a:r>
              </a:p>
            </c:rich>
          </c:tx>
          <c:layout>
            <c:manualLayout>
              <c:xMode val="edge"/>
              <c:yMode val="edge"/>
              <c:x val="0.5066666666666667"/>
              <c:y val="0.9564428321513433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Arial Narrow"/>
              </a:defRPr>
            </a:pPr>
          </a:p>
        </c:txPr>
        <c:crossAx val="1794154437"/>
      </c:catAx>
      <c:valAx>
        <c:axId val="1794154437"/>
        <c:scaling>
          <c:orientation val="minMax"/>
          <c:max val="95.0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Arial"/>
                  </a:rPr>
                  <a:t>T score</a:t>
                </a:r>
              </a:p>
            </c:rich>
          </c:tx>
          <c:layout>
            <c:manualLayout>
              <c:xMode val="edge"/>
              <c:yMode val="edge"/>
              <c:x val="0.005925925925925926"/>
              <c:y val="0.4531590238029505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</a:p>
        </c:txPr>
        <c:crossAx val="1546976583"/>
        <c:majorUnit val="15.0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SNAP-2:  Diagnostic Scales</a:t>
            </a:r>
          </a:p>
        </c:rich>
      </c:tx>
      <c:layout>
        <c:manualLayout>
          <c:xMode val="edge"/>
          <c:yMode val="edge"/>
          <c:x val="0.38074074074074077"/>
          <c:y val="0.054466230936819175"/>
        </c:manualLayout>
      </c:layout>
      <c:overlay val="0"/>
    </c:title>
    <c:plotArea>
      <c:layout>
        <c:manualLayout>
          <c:xMode val="edge"/>
          <c:yMode val="edge"/>
          <c:x val="0.0696296296296296"/>
          <c:y val="0.124183006535948"/>
          <c:w val="0.918518518518518"/>
          <c:h val="0.747276688453159"/>
        </c:manualLayout>
      </c:layout>
      <c:lineChart>
        <c:ser>
          <c:idx val="0"/>
          <c:order val="0"/>
          <c:spPr>
            <a:ln cmpd="sng" w="19050">
              <a:solidFill>
                <a:srgbClr val="900000">
                  <a:alpha val="100000"/>
                </a:srgbClr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900000">
                  <a:alpha val="100000"/>
                </a:srgbClr>
              </a:solidFill>
              <a:ln cmpd="sng">
                <a:solidFill>
                  <a:srgbClr val="900000">
                    <a:alpha val="100000"/>
                  </a:srgbClr>
                </a:solidFill>
              </a:ln>
            </c:spPr>
          </c:marker>
          <c:cat>
            <c:strRef>
              <c:f>'Data Entry Sheet (3)'!$U$75:$U$89</c:f>
            </c:strRef>
          </c:cat>
          <c:val>
            <c:numRef>
              <c:f>'Data Entry Sheet (3)'!$V$75:$V$89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'Data Entry Sheet (3)'!$U$75:$U$89</c:f>
            </c:strRef>
          </c:cat>
          <c:val>
            <c:numRef>
              <c:f>'Data Entry Sheet (3)'!$W$75:$W$89</c:f>
              <c:numCache/>
            </c:numRef>
          </c:val>
          <c:smooth val="0"/>
        </c:ser>
        <c:axId val="1200652169"/>
        <c:axId val="2030044671"/>
      </c:lineChart>
      <c:catAx>
        <c:axId val="1200652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Diagnostic Scale</a:t>
                </a:r>
              </a:p>
            </c:rich>
          </c:tx>
          <c:layout>
            <c:manualLayout>
              <c:xMode val="edge"/>
              <c:yMode val="edge"/>
              <c:x val="0.5081481481481481"/>
              <c:y val="0.9651416122004357"/>
            </c:manualLayout>
          </c:layout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2030044671"/>
      </c:catAx>
      <c:valAx>
        <c:axId val="2030044671"/>
        <c:scaling>
          <c:orientation val="minMax"/>
          <c:max val="95.0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+mn-lt"/>
                  </a:rPr>
                  <a:t>T Score</a:t>
                </a:r>
              </a:p>
            </c:rich>
          </c:tx>
          <c:layout>
            <c:manualLayout>
              <c:xMode val="edge"/>
              <c:yMode val="edge"/>
              <c:x val="0.0133333333333333"/>
              <c:y val="0.45315904139433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1200652169"/>
        <c:majorUnit val="15.0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  <a:r>
              <a:rPr b="1" i="0" sz="1400">
                <a:solidFill>
                  <a:srgbClr val="000000"/>
                </a:solidFill>
                <a:latin typeface="Arial"/>
              </a:rPr>
              <a:t>SNAP-2:  Validity and Trait Scales</a:t>
            </a:r>
          </a:p>
        </c:rich>
      </c:tx>
      <c:layout>
        <c:manualLayout>
          <c:xMode val="edge"/>
          <c:yMode val="edge"/>
          <c:x val="0.3377777777777778"/>
          <c:y val="0.03924421126666922"/>
        </c:manualLayout>
      </c:layout>
      <c:overlay val="0"/>
    </c:title>
    <c:plotArea>
      <c:layout>
        <c:manualLayout>
          <c:xMode val="edge"/>
          <c:yMode val="edge"/>
          <c:x val="0.0696296296296296"/>
          <c:y val="0.124183006535948"/>
          <c:w val="0.918518518518518"/>
          <c:h val="0.747276688453159"/>
        </c:manualLayout>
      </c:layout>
      <c:lineChart>
        <c:ser>
          <c:idx val="0"/>
          <c:order val="0"/>
          <c:tx>
            <c:v>T score</c:v>
          </c:tx>
          <c:spPr>
            <a:ln cmpd="sng" w="19050">
              <a:solidFill>
                <a:srgbClr val="900000">
                  <a:alpha val="100000"/>
                </a:srgbClr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900000">
                  <a:alpha val="100000"/>
                </a:srgbClr>
              </a:solidFill>
              <a:ln cmpd="sng">
                <a:solidFill>
                  <a:srgbClr val="900000">
                    <a:alpha val="100000"/>
                  </a:srgbClr>
                </a:solidFill>
              </a:ln>
            </c:spPr>
          </c:marker>
          <c:cat>
            <c:strRef>
              <c:f>'Data Entry Sheet (4)'!$U$45:$U$69</c:f>
            </c:strRef>
          </c:cat>
          <c:val>
            <c:numRef>
              <c:f>'Data Entry Sheet (4)'!$V$45:$V$69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'Data Entry Sheet (4)'!$U$45:$U$69</c:f>
            </c:strRef>
          </c:cat>
          <c:val>
            <c:numRef>
              <c:f>'Data Entry Sheet (4)'!$W$44:$W$69</c:f>
              <c:numCache/>
            </c:numRef>
          </c:val>
          <c:smooth val="0"/>
        </c:ser>
        <c:axId val="1003881223"/>
        <c:axId val="161762000"/>
      </c:lineChart>
      <c:catAx>
        <c:axId val="1003881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Scale</a:t>
                </a:r>
              </a:p>
            </c:rich>
          </c:tx>
          <c:layout>
            <c:manualLayout>
              <c:xMode val="edge"/>
              <c:yMode val="edge"/>
              <c:x val="0.5066666666666667"/>
              <c:y val="0.9564428321513433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Arial Narrow"/>
              </a:defRPr>
            </a:pPr>
          </a:p>
        </c:txPr>
        <c:crossAx val="161762000"/>
      </c:catAx>
      <c:valAx>
        <c:axId val="161762000"/>
        <c:scaling>
          <c:orientation val="minMax"/>
          <c:max val="95.0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Arial"/>
                  </a:rPr>
                  <a:t>T score</a:t>
                </a:r>
              </a:p>
            </c:rich>
          </c:tx>
          <c:layout>
            <c:manualLayout>
              <c:xMode val="edge"/>
              <c:yMode val="edge"/>
              <c:x val="0.005925925925925926"/>
              <c:y val="0.4531590238029505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</a:p>
        </c:txPr>
        <c:crossAx val="1003881223"/>
        <c:majorUnit val="15.0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SNAP-2:  Diagnostic Scales</a:t>
            </a:r>
          </a:p>
        </c:rich>
      </c:tx>
      <c:layout>
        <c:manualLayout>
          <c:xMode val="edge"/>
          <c:yMode val="edge"/>
          <c:x val="0.38074074074074077"/>
          <c:y val="0.054466230936819175"/>
        </c:manualLayout>
      </c:layout>
      <c:overlay val="0"/>
    </c:title>
    <c:plotArea>
      <c:layout>
        <c:manualLayout>
          <c:xMode val="edge"/>
          <c:yMode val="edge"/>
          <c:x val="0.0696296296296296"/>
          <c:y val="0.124183006535948"/>
          <c:w val="0.918518518518518"/>
          <c:h val="0.747276688453159"/>
        </c:manualLayout>
      </c:layout>
      <c:lineChart>
        <c:ser>
          <c:idx val="0"/>
          <c:order val="0"/>
          <c:spPr>
            <a:ln cmpd="sng" w="19050">
              <a:solidFill>
                <a:srgbClr val="900000">
                  <a:alpha val="100000"/>
                </a:srgbClr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900000">
                  <a:alpha val="100000"/>
                </a:srgbClr>
              </a:solidFill>
              <a:ln cmpd="sng">
                <a:solidFill>
                  <a:srgbClr val="900000">
                    <a:alpha val="100000"/>
                  </a:srgbClr>
                </a:solidFill>
              </a:ln>
            </c:spPr>
          </c:marker>
          <c:cat>
            <c:strRef>
              <c:f>'Data Entry Sheet (4)'!$U$75:$U$89</c:f>
            </c:strRef>
          </c:cat>
          <c:val>
            <c:numRef>
              <c:f>'Data Entry Sheet (4)'!$V$75:$V$89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'Data Entry Sheet (4)'!$U$75:$U$89</c:f>
            </c:strRef>
          </c:cat>
          <c:val>
            <c:numRef>
              <c:f>'Data Entry Sheet (4)'!$W$75:$W$89</c:f>
              <c:numCache/>
            </c:numRef>
          </c:val>
          <c:smooth val="0"/>
        </c:ser>
        <c:axId val="1420922782"/>
        <c:axId val="958732846"/>
      </c:lineChart>
      <c:catAx>
        <c:axId val="1420922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Diagnostic Scale</a:t>
                </a:r>
              </a:p>
            </c:rich>
          </c:tx>
          <c:layout>
            <c:manualLayout>
              <c:xMode val="edge"/>
              <c:yMode val="edge"/>
              <c:x val="0.5081481481481481"/>
              <c:y val="0.9651416122004357"/>
            </c:manualLayout>
          </c:layout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958732846"/>
      </c:catAx>
      <c:valAx>
        <c:axId val="958732846"/>
        <c:scaling>
          <c:orientation val="minMax"/>
          <c:max val="95.0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+mn-lt"/>
                  </a:rPr>
                  <a:t>T Score</a:t>
                </a:r>
              </a:p>
            </c:rich>
          </c:tx>
          <c:layout>
            <c:manualLayout>
              <c:xMode val="edge"/>
              <c:yMode val="edge"/>
              <c:x val="0.0133333333333333"/>
              <c:y val="0.45315904139433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1420922782"/>
        <c:majorUnit val="15.0"/>
      </c:valAx>
    </c:plotArea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Volumes/GoogleDrive/My%20Drive/%5bFrom%20Box/Measures/SNAP/SNAP-ND/SNAPmaterialsForDistrbution/SNAPmaterialsForDistribution-ScoringInfo+Programs/SNAP-2&#169;_ExcelScoringProgram+Sampl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AMPLE-DataEntryShee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090000"/>
        </a:solidFill>
        <a:ln cap="flat" cmpd="sng" w="9525" algn="ctr">
          <a:solidFill>
            <a:srgbClr val="400000"/>
          </a:solidFill>
          <a:prstDash val="solid"/>
          <a:round/>
          <a:headEnd len="med" w="med" type="none"/>
          <a:tailEnd len="med" w="med" type="none"/>
        </a:ln>
        <a:effectLst/>
        <a:extLst>
          <a:ext uri="{AF507438-7753-43e0-B8FC-AC1667EBCBE1}"/>
        </a:extLst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090000"/>
        </a:solidFill>
        <a:ln cap="flat" cmpd="sng" w="9525" algn="ctr">
          <a:solidFill>
            <a:srgbClr val="400000"/>
          </a:solidFill>
          <a:prstDash val="solid"/>
          <a:round/>
          <a:headEnd len="med" w="med" type="none"/>
          <a:tailEnd len="med" w="med" type="none"/>
        </a:ln>
        <a:effectLst/>
        <a:extLst>
          <a:ext uri="{AF507438-7753-43e0-B8FC-AC1667EBCBE1}"/>
        </a:extLst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57"/>
    <col customWidth="1" min="2" max="2" width="17.0"/>
    <col customWidth="1" min="3" max="3" width="68.14"/>
    <col customWidth="1" min="4" max="19" width="8.43"/>
    <col customWidth="1" min="20" max="20" width="1.57"/>
    <col customWidth="1" min="21" max="21" width="21.57"/>
    <col customWidth="1" min="22" max="23" width="8.86"/>
    <col customWidth="1" min="24" max="24" width="1.57"/>
    <col customWidth="1" min="25" max="25" width="21.57"/>
    <col customWidth="1" min="26" max="30" width="8.86"/>
    <col customWidth="1" hidden="1" min="31" max="179" width="9.14"/>
    <col customWidth="1" hidden="1" min="180" max="183" width="8.86"/>
  </cols>
  <sheetData>
    <row r="1" ht="12.0" customHeight="1">
      <c r="A1" s="1"/>
      <c r="B1" s="1"/>
      <c r="C1" s="1"/>
      <c r="AG1" s="2"/>
      <c r="AS1" t="s">
        <v>0</v>
      </c>
      <c r="AU1" t="s">
        <v>1</v>
      </c>
      <c r="AW1" t="s">
        <v>2</v>
      </c>
      <c r="AY1" t="s">
        <v>3</v>
      </c>
      <c r="BA1" t="s">
        <v>4</v>
      </c>
      <c r="BC1" t="s">
        <v>5</v>
      </c>
      <c r="BE1" t="s">
        <v>6</v>
      </c>
      <c r="BG1" t="s">
        <v>7</v>
      </c>
      <c r="BI1" t="s">
        <v>8</v>
      </c>
      <c r="BK1" t="s">
        <v>9</v>
      </c>
      <c r="BM1" t="s">
        <v>10</v>
      </c>
      <c r="BO1" t="s">
        <v>11</v>
      </c>
      <c r="BQ1" t="s">
        <v>12</v>
      </c>
      <c r="BS1" t="s">
        <v>13</v>
      </c>
      <c r="BU1" t="s">
        <v>14</v>
      </c>
      <c r="BW1" t="s">
        <v>15</v>
      </c>
      <c r="BY1" t="s">
        <v>16</v>
      </c>
      <c r="CA1" t="s">
        <v>17</v>
      </c>
      <c r="CC1" t="s">
        <v>18</v>
      </c>
      <c r="CE1" t="s">
        <v>19</v>
      </c>
      <c r="CG1" t="s">
        <v>20</v>
      </c>
      <c r="CI1" t="s">
        <v>21</v>
      </c>
      <c r="CK1" t="s">
        <v>22</v>
      </c>
      <c r="CM1" t="s">
        <v>23</v>
      </c>
      <c r="CQ1" t="s">
        <v>24</v>
      </c>
      <c r="CU1" t="s">
        <v>25</v>
      </c>
      <c r="CY1" t="s">
        <v>26</v>
      </c>
      <c r="DC1" t="s">
        <v>27</v>
      </c>
      <c r="DG1" t="s">
        <v>28</v>
      </c>
      <c r="DK1" t="s">
        <v>29</v>
      </c>
      <c r="DO1" t="s">
        <v>30</v>
      </c>
      <c r="DS1" t="s">
        <v>31</v>
      </c>
      <c r="DW1" t="s">
        <v>32</v>
      </c>
      <c r="EA1" t="s">
        <v>33</v>
      </c>
      <c r="EE1" t="s">
        <v>34</v>
      </c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</row>
    <row r="2" ht="12.0" customHeight="1">
      <c r="A2" s="1"/>
      <c r="B2" s="4" t="s">
        <v>35</v>
      </c>
      <c r="AE2" s="5" t="s">
        <v>36</v>
      </c>
      <c r="AF2" s="5" t="s">
        <v>37</v>
      </c>
      <c r="AG2" s="6" t="s">
        <v>38</v>
      </c>
      <c r="AH2" s="5" t="s">
        <v>39</v>
      </c>
      <c r="AI2" s="7" t="s">
        <v>40</v>
      </c>
      <c r="AJ2" s="5" t="s">
        <v>41</v>
      </c>
      <c r="AK2" s="5" t="s">
        <v>42</v>
      </c>
      <c r="AL2" s="5" t="s">
        <v>43</v>
      </c>
      <c r="AM2" s="5" t="s">
        <v>44</v>
      </c>
      <c r="AN2" s="5" t="s">
        <v>45</v>
      </c>
      <c r="AO2" s="5" t="s">
        <v>46</v>
      </c>
      <c r="AP2" s="5" t="s">
        <v>47</v>
      </c>
      <c r="AQ2" s="5" t="s">
        <v>48</v>
      </c>
      <c r="AR2" s="5" t="s">
        <v>49</v>
      </c>
      <c r="AS2" s="5" t="s">
        <v>50</v>
      </c>
      <c r="AT2" s="5" t="s">
        <v>51</v>
      </c>
      <c r="AU2" s="5" t="s">
        <v>50</v>
      </c>
      <c r="AV2" s="5" t="s">
        <v>51</v>
      </c>
      <c r="AW2" s="5" t="s">
        <v>50</v>
      </c>
      <c r="AX2" s="5" t="s">
        <v>51</v>
      </c>
      <c r="AY2" s="5" t="s">
        <v>50</v>
      </c>
      <c r="AZ2" s="5" t="s">
        <v>51</v>
      </c>
      <c r="BA2" s="5" t="s">
        <v>50</v>
      </c>
      <c r="BB2" s="5" t="s">
        <v>51</v>
      </c>
      <c r="BC2" s="5" t="s">
        <v>50</v>
      </c>
      <c r="BD2" s="5" t="s">
        <v>51</v>
      </c>
      <c r="BE2" s="5" t="s">
        <v>50</v>
      </c>
      <c r="BF2" s="5" t="s">
        <v>51</v>
      </c>
      <c r="BG2" s="5" t="s">
        <v>50</v>
      </c>
      <c r="BH2" s="5" t="s">
        <v>51</v>
      </c>
      <c r="BI2" s="5" t="s">
        <v>50</v>
      </c>
      <c r="BJ2" s="5" t="s">
        <v>51</v>
      </c>
      <c r="BK2" s="5" t="s">
        <v>50</v>
      </c>
      <c r="BL2" s="5" t="s">
        <v>51</v>
      </c>
      <c r="BM2" s="5" t="s">
        <v>50</v>
      </c>
      <c r="BN2" s="5" t="s">
        <v>51</v>
      </c>
      <c r="BO2" s="5" t="s">
        <v>50</v>
      </c>
      <c r="BP2" s="5" t="s">
        <v>51</v>
      </c>
      <c r="BQ2" s="5" t="s">
        <v>50</v>
      </c>
      <c r="BR2" s="5" t="s">
        <v>51</v>
      </c>
      <c r="BS2" s="5" t="s">
        <v>50</v>
      </c>
      <c r="BT2" s="5" t="s">
        <v>51</v>
      </c>
      <c r="BU2" s="5" t="s">
        <v>50</v>
      </c>
      <c r="BV2" s="5" t="s">
        <v>51</v>
      </c>
      <c r="BW2" s="5" t="s">
        <v>50</v>
      </c>
      <c r="BX2" s="5" t="s">
        <v>51</v>
      </c>
      <c r="BY2" s="5" t="s">
        <v>50</v>
      </c>
      <c r="BZ2" s="5" t="s">
        <v>51</v>
      </c>
      <c r="CA2" s="5" t="s">
        <v>50</v>
      </c>
      <c r="CB2" s="5" t="s">
        <v>51</v>
      </c>
      <c r="CC2" s="5" t="s">
        <v>50</v>
      </c>
      <c r="CD2" s="5" t="s">
        <v>51</v>
      </c>
      <c r="CE2" s="5" t="s">
        <v>50</v>
      </c>
      <c r="CF2" s="5" t="s">
        <v>51</v>
      </c>
      <c r="CG2" s="5" t="s">
        <v>50</v>
      </c>
      <c r="CH2" s="5" t="s">
        <v>51</v>
      </c>
      <c r="CI2" s="5" t="s">
        <v>50</v>
      </c>
      <c r="CJ2" s="5" t="s">
        <v>51</v>
      </c>
      <c r="CK2" s="5" t="s">
        <v>50</v>
      </c>
      <c r="CL2" s="5" t="s">
        <v>51</v>
      </c>
      <c r="CM2" s="5" t="s">
        <v>50</v>
      </c>
      <c r="CN2" s="5" t="s">
        <v>51</v>
      </c>
      <c r="CO2" s="5" t="s">
        <v>52</v>
      </c>
      <c r="CP2" s="5" t="s">
        <v>53</v>
      </c>
      <c r="CQ2" s="5" t="s">
        <v>50</v>
      </c>
      <c r="CR2" s="5" t="s">
        <v>51</v>
      </c>
      <c r="CS2" s="5" t="s">
        <v>52</v>
      </c>
      <c r="CT2" s="5" t="s">
        <v>53</v>
      </c>
      <c r="CU2" s="5" t="s">
        <v>50</v>
      </c>
      <c r="CV2" s="5" t="s">
        <v>51</v>
      </c>
      <c r="CW2" s="5" t="s">
        <v>52</v>
      </c>
      <c r="CX2" s="5" t="s">
        <v>53</v>
      </c>
      <c r="CY2" s="5" t="s">
        <v>50</v>
      </c>
      <c r="CZ2" s="5" t="s">
        <v>51</v>
      </c>
      <c r="DA2" s="5" t="s">
        <v>52</v>
      </c>
      <c r="DB2" s="5" t="s">
        <v>53</v>
      </c>
      <c r="DC2" s="5" t="s">
        <v>50</v>
      </c>
      <c r="DD2" s="5" t="s">
        <v>51</v>
      </c>
      <c r="DE2" s="5" t="s">
        <v>52</v>
      </c>
      <c r="DF2" s="5" t="s">
        <v>53</v>
      </c>
      <c r="DG2" s="5" t="s">
        <v>50</v>
      </c>
      <c r="DH2" s="5" t="s">
        <v>51</v>
      </c>
      <c r="DI2" s="5" t="s">
        <v>52</v>
      </c>
      <c r="DJ2" s="5" t="s">
        <v>53</v>
      </c>
      <c r="DK2" s="5" t="s">
        <v>50</v>
      </c>
      <c r="DL2" s="5" t="s">
        <v>51</v>
      </c>
      <c r="DM2" s="5" t="s">
        <v>52</v>
      </c>
      <c r="DN2" s="5" t="s">
        <v>53</v>
      </c>
      <c r="DO2" s="5" t="s">
        <v>50</v>
      </c>
      <c r="DP2" s="5" t="s">
        <v>51</v>
      </c>
      <c r="DQ2" s="5" t="s">
        <v>52</v>
      </c>
      <c r="DR2" s="5" t="s">
        <v>53</v>
      </c>
      <c r="DS2" s="5" t="s">
        <v>50</v>
      </c>
      <c r="DT2" s="5" t="s">
        <v>51</v>
      </c>
      <c r="DU2" s="5" t="s">
        <v>52</v>
      </c>
      <c r="DV2" s="5" t="s">
        <v>53</v>
      </c>
      <c r="DW2" s="5" t="s">
        <v>50</v>
      </c>
      <c r="DX2" s="5" t="s">
        <v>51</v>
      </c>
      <c r="DY2" s="5" t="s">
        <v>52</v>
      </c>
      <c r="DZ2" s="5" t="s">
        <v>53</v>
      </c>
      <c r="EA2" s="5" t="s">
        <v>50</v>
      </c>
      <c r="EB2" s="5" t="s">
        <v>51</v>
      </c>
      <c r="EC2" s="5" t="s">
        <v>52</v>
      </c>
      <c r="ED2" s="5" t="s">
        <v>53</v>
      </c>
      <c r="EE2" s="5" t="s">
        <v>50</v>
      </c>
      <c r="EF2" s="5" t="s">
        <v>51</v>
      </c>
      <c r="EG2" s="5" t="s">
        <v>52</v>
      </c>
      <c r="EH2" s="5" t="s">
        <v>53</v>
      </c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</row>
    <row r="3" ht="12.0" customHeight="1">
      <c r="A3" s="1"/>
      <c r="B3" t="s">
        <v>54</v>
      </c>
      <c r="AE3" s="8" t="str">
        <f>C5</f>
        <v>Alex Carter</v>
      </c>
      <c r="AF3" s="8" t="str">
        <f>C6</f>
        <v/>
      </c>
      <c r="AG3" s="9" t="str">
        <f>C7</f>
        <v/>
      </c>
      <c r="AH3" s="8" t="str">
        <f>C8</f>
        <v/>
      </c>
      <c r="AI3" s="10" t="str">
        <f>C11</f>
        <v>222121222122222221222222111211222221122222222222222212122212</v>
      </c>
      <c r="AJ3" s="10" t="str">
        <f>C12</f>
        <v>112122222222211211212211222212221121222222222222222222222222</v>
      </c>
      <c r="AK3" s="10" t="str">
        <f>C13</f>
        <v>222122222212121222122222212111211211222222211211222221121111</v>
      </c>
      <c r="AL3" s="10" t="str">
        <f>C14</f>
        <v>112121222212222221111122212222222222222222222222222222222221</v>
      </c>
      <c r="AM3" s="10" t="str">
        <f>C15</f>
        <v>212222221212112112222211222222222222222222212222222222122221</v>
      </c>
      <c r="AN3" s="10" t="str">
        <f>C16</f>
        <v>222221212221212212122211212121122222211221212222222222222222</v>
      </c>
      <c r="AO3" s="10" t="str">
        <f>C17</f>
        <v>221222222222222222222222222222</v>
      </c>
      <c r="AP3" s="11" t="str">
        <f>C20</f>
        <v>0</v>
      </c>
      <c r="AQ3" s="11" t="str">
        <f>C21</f>
        <v>0</v>
      </c>
      <c r="AR3" s="11" t="str">
        <f>C22</f>
        <v>0</v>
      </c>
      <c r="AS3" s="11" t="str">
        <f t="shared" ref="AS3:AT3" si="1">V10</f>
        <v>9</v>
      </c>
      <c r="AT3" s="11" t="str">
        <f t="shared" si="1"/>
        <v>67</v>
      </c>
      <c r="AU3" s="11" t="str">
        <f t="shared" ref="AU3:AV3" si="2">V11</f>
        <v>11</v>
      </c>
      <c r="AV3" s="11" t="str">
        <f t="shared" si="2"/>
        <v>26</v>
      </c>
      <c r="AW3" s="11" t="str">
        <f t="shared" ref="AW3:AX3" si="3">V12</f>
        <v>17</v>
      </c>
      <c r="AX3" s="11" t="str">
        <f t="shared" si="3"/>
        <v>40</v>
      </c>
      <c r="AY3" s="11" t="str">
        <f t="shared" ref="AY3:AZ3" si="4">V13</f>
        <v>3</v>
      </c>
      <c r="AZ3" s="11" t="str">
        <f t="shared" si="4"/>
        <v>50</v>
      </c>
      <c r="BA3" s="11" t="str">
        <f t="shared" ref="BA3:BB3" si="5">V14</f>
        <v>7</v>
      </c>
      <c r="BB3" s="11" t="str">
        <f t="shared" si="5"/>
        <v>71</v>
      </c>
      <c r="BC3" s="11" t="str">
        <f t="shared" ref="BC3:BD3" si="6">V16</f>
        <v>28</v>
      </c>
      <c r="BD3" s="11" t="str">
        <f t="shared" si="6"/>
        <v>74</v>
      </c>
      <c r="BE3" s="11" t="str">
        <f t="shared" ref="BE3:BF3" si="7">V19</f>
        <v>3</v>
      </c>
      <c r="BF3" s="11" t="str">
        <f t="shared" si="7"/>
        <v>40</v>
      </c>
      <c r="BG3" s="11" t="str">
        <f t="shared" ref="BG3:BH3" si="8">V20</f>
        <v>4</v>
      </c>
      <c r="BH3" s="11" t="str">
        <f t="shared" si="8"/>
        <v>49</v>
      </c>
      <c r="BI3" s="11" t="str">
        <f t="shared" ref="BI3:BJ3" si="9">V21</f>
        <v>3</v>
      </c>
      <c r="BJ3" s="11" t="str">
        <f t="shared" si="9"/>
        <v>47</v>
      </c>
      <c r="BK3" s="11" t="str">
        <f t="shared" ref="BK3:BL3" si="10">V22</f>
        <v>6</v>
      </c>
      <c r="BL3" s="11" t="str">
        <f t="shared" si="10"/>
        <v>58</v>
      </c>
      <c r="BM3" s="11" t="str">
        <f t="shared" ref="BM3:BN3" si="11">V23</f>
        <v>6</v>
      </c>
      <c r="BN3" s="11" t="str">
        <f t="shared" si="11"/>
        <v>66</v>
      </c>
      <c r="BO3" s="11" t="str">
        <f t="shared" ref="BO3:BP3" si="12">V24</f>
        <v>3</v>
      </c>
      <c r="BP3" s="11" t="str">
        <f t="shared" si="12"/>
        <v>65</v>
      </c>
      <c r="BQ3" s="11" t="str">
        <f t="shared" ref="BQ3:BR3" si="13">V25</f>
        <v>3</v>
      </c>
      <c r="BR3" s="11" t="str">
        <f t="shared" si="13"/>
        <v>63</v>
      </c>
      <c r="BS3" s="11" t="str">
        <f t="shared" ref="BS3:BT3" si="14">V26</f>
        <v>2</v>
      </c>
      <c r="BT3" s="11" t="str">
        <f t="shared" si="14"/>
        <v>44</v>
      </c>
      <c r="BU3" s="11" t="str">
        <f t="shared" ref="BU3:BV3" si="15">V27</f>
        <v>5</v>
      </c>
      <c r="BV3" s="11" t="str">
        <f t="shared" si="15"/>
        <v>53</v>
      </c>
      <c r="BW3" s="11" t="str">
        <f t="shared" ref="BW3:BX3" si="16">V29</f>
        <v>13</v>
      </c>
      <c r="BX3" s="11" t="str">
        <f t="shared" si="16"/>
        <v>40</v>
      </c>
      <c r="BY3" s="11" t="str">
        <f t="shared" ref="BY3:BZ3" si="17">V30</f>
        <v>6</v>
      </c>
      <c r="BZ3" s="11" t="str">
        <f t="shared" si="17"/>
        <v>48</v>
      </c>
      <c r="CA3" s="11" t="str">
        <f t="shared" ref="CA3:CB3" si="18">V31</f>
        <v>5</v>
      </c>
      <c r="CB3" s="11" t="str">
        <f t="shared" si="18"/>
        <v>41</v>
      </c>
      <c r="CC3" s="11" t="str">
        <f t="shared" ref="CC3:CD3" si="19">V32</f>
        <v>5</v>
      </c>
      <c r="CD3" s="11" t="str">
        <f t="shared" si="19"/>
        <v>49</v>
      </c>
      <c r="CE3" s="11" t="str">
        <f t="shared" ref="CE3:CF3" si="20">V34</f>
        <v>10</v>
      </c>
      <c r="CF3" s="11" t="str">
        <f t="shared" si="20"/>
        <v>52</v>
      </c>
      <c r="CG3" s="11" t="str">
        <f t="shared" ref="CG3:CH3" si="21">V35</f>
        <v>9</v>
      </c>
      <c r="CH3" s="11" t="str">
        <f t="shared" si="21"/>
        <v>59</v>
      </c>
      <c r="CI3" s="11" t="str">
        <f t="shared" ref="CI3:CJ3" si="22">V36</f>
        <v>8</v>
      </c>
      <c r="CJ3" s="11" t="str">
        <f t="shared" si="22"/>
        <v>42</v>
      </c>
      <c r="CK3" s="11" t="str">
        <f t="shared" ref="CK3:CL3" si="23">V37</f>
        <v>6</v>
      </c>
      <c r="CL3" s="11" t="str">
        <f t="shared" si="23"/>
        <v>46</v>
      </c>
      <c r="CM3" s="11" t="str">
        <f t="shared" ref="CM3:CP3" si="24">Z23</f>
        <v>4</v>
      </c>
      <c r="CN3" s="11" t="str">
        <f t="shared" si="24"/>
        <v>46</v>
      </c>
      <c r="CO3" s="11" t="str">
        <f t="shared" si="24"/>
        <v>0</v>
      </c>
      <c r="CP3" s="11" t="str">
        <f t="shared" si="24"/>
        <v>N</v>
      </c>
      <c r="CQ3" s="11" t="str">
        <f t="shared" ref="CQ3:CT3" si="25">Z24</f>
        <v>7</v>
      </c>
      <c r="CR3" s="11" t="str">
        <f t="shared" si="25"/>
        <v>55</v>
      </c>
      <c r="CS3" s="11" t="str">
        <f t="shared" si="25"/>
        <v>0</v>
      </c>
      <c r="CT3" s="11" t="str">
        <f t="shared" si="25"/>
        <v>N</v>
      </c>
      <c r="CU3" s="11" t="str">
        <f t="shared" ref="CU3:CX3" si="26">Z25</f>
        <v>5</v>
      </c>
      <c r="CV3" s="11" t="str">
        <f t="shared" si="26"/>
        <v>46</v>
      </c>
      <c r="CW3" s="11" t="str">
        <f t="shared" si="26"/>
        <v>0</v>
      </c>
      <c r="CX3" s="11" t="str">
        <f t="shared" si="26"/>
        <v>N</v>
      </c>
      <c r="CY3" s="11" t="str">
        <f t="shared" ref="CY3:DB3" si="27">Z27</f>
        <v>6</v>
      </c>
      <c r="CZ3" s="11" t="str">
        <f t="shared" si="27"/>
        <v>48</v>
      </c>
      <c r="DA3" s="11" t="str">
        <f t="shared" si="27"/>
        <v>0/2</v>
      </c>
      <c r="DB3" s="11" t="str">
        <f t="shared" si="27"/>
        <v>N</v>
      </c>
      <c r="DC3" s="11" t="str">
        <f t="shared" ref="DC3:DF3" si="28">Z28</f>
        <v>8</v>
      </c>
      <c r="DD3" s="11" t="str">
        <f t="shared" si="28"/>
        <v>53</v>
      </c>
      <c r="DE3" s="11" t="str">
        <f t="shared" si="28"/>
        <v>0</v>
      </c>
      <c r="DF3" s="11" t="str">
        <f t="shared" si="28"/>
        <v>N</v>
      </c>
      <c r="DG3" s="11" t="str">
        <f t="shared" ref="DG3:DJ3" si="29">Z29</f>
        <v>5</v>
      </c>
      <c r="DH3" s="11" t="str">
        <f t="shared" si="29"/>
        <v>41</v>
      </c>
      <c r="DI3" s="11" t="str">
        <f t="shared" si="29"/>
        <v>0</v>
      </c>
      <c r="DJ3" s="11" t="str">
        <f t="shared" si="29"/>
        <v>N</v>
      </c>
      <c r="DK3" s="11" t="str">
        <f t="shared" ref="DK3:DN3" si="30">Z30</f>
        <v>6</v>
      </c>
      <c r="DL3" s="11" t="str">
        <f t="shared" si="30"/>
        <v>41</v>
      </c>
      <c r="DM3" s="11" t="str">
        <f t="shared" si="30"/>
        <v>0</v>
      </c>
      <c r="DN3" s="11" t="str">
        <f t="shared" si="30"/>
        <v>N</v>
      </c>
      <c r="DO3" s="11" t="str">
        <f t="shared" ref="DO3:DR3" si="31">Z32</f>
        <v>3</v>
      </c>
      <c r="DP3" s="11" t="str">
        <f t="shared" si="31"/>
        <v>44</v>
      </c>
      <c r="DQ3" s="11" t="str">
        <f t="shared" si="31"/>
        <v>0</v>
      </c>
      <c r="DR3" s="11" t="str">
        <f t="shared" si="31"/>
        <v>N</v>
      </c>
      <c r="DS3" s="11" t="str">
        <f t="shared" ref="DS3:DV3" si="32">Z33</f>
        <v>2</v>
      </c>
      <c r="DT3" s="11" t="str">
        <f t="shared" si="32"/>
        <v>47</v>
      </c>
      <c r="DU3" s="11" t="str">
        <f t="shared" si="32"/>
        <v>0</v>
      </c>
      <c r="DV3" s="11" t="str">
        <f t="shared" si="32"/>
        <v>N</v>
      </c>
      <c r="DW3" s="11" t="str">
        <f t="shared" ref="DW3:DZ3" si="33">Z34</f>
        <v>8</v>
      </c>
      <c r="DX3" s="11" t="str">
        <f t="shared" si="33"/>
        <v>41</v>
      </c>
      <c r="DY3" s="11" t="str">
        <f t="shared" si="33"/>
        <v>1</v>
      </c>
      <c r="DZ3" s="11" t="str">
        <f t="shared" si="33"/>
        <v>N</v>
      </c>
      <c r="EA3" s="11" t="str">
        <f t="shared" ref="EA3:ED3" si="34">Z36</f>
        <v>3</v>
      </c>
      <c r="EB3" s="11" t="str">
        <f t="shared" si="34"/>
        <v>42</v>
      </c>
      <c r="EC3" s="11" t="str">
        <f t="shared" si="34"/>
        <v>0</v>
      </c>
      <c r="ED3" s="11" t="str">
        <f t="shared" si="34"/>
        <v>N</v>
      </c>
      <c r="EE3" s="11" t="str">
        <f t="shared" ref="EE3:EH3" si="35">Z37</f>
        <v>3</v>
      </c>
      <c r="EF3" s="11" t="str">
        <f t="shared" si="35"/>
        <v>46</v>
      </c>
      <c r="EG3" s="11" t="str">
        <f t="shared" si="35"/>
        <v>0</v>
      </c>
      <c r="EH3" s="11" t="str">
        <f t="shared" si="35"/>
        <v>N</v>
      </c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</row>
    <row r="4" ht="12.0" customHeight="1">
      <c r="A4" s="1"/>
      <c r="AE4" s="3"/>
      <c r="AF4" s="12"/>
      <c r="AG4" s="12"/>
      <c r="AH4" s="12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</row>
    <row r="5" ht="12.0" customHeight="1">
      <c r="A5" s="13"/>
      <c r="B5" s="14" t="s">
        <v>55</v>
      </c>
      <c r="C5" s="15" t="s">
        <v>56</v>
      </c>
      <c r="T5" s="16"/>
      <c r="U5" s="17" t="s">
        <v>57</v>
      </c>
      <c r="V5" s="18"/>
      <c r="W5" s="18"/>
      <c r="X5" s="16"/>
      <c r="Y5" s="18"/>
      <c r="Z5" s="18"/>
      <c r="AA5" s="18"/>
      <c r="AB5" s="18"/>
      <c r="AC5" s="19"/>
      <c r="AE5" s="3"/>
      <c r="AF5" s="12"/>
      <c r="AG5" s="12"/>
      <c r="AH5" s="12"/>
      <c r="AI5" s="20" t="s">
        <v>58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</row>
    <row r="6" ht="12.0" customHeight="1">
      <c r="A6" s="13"/>
      <c r="B6" s="21" t="s">
        <v>59</v>
      </c>
      <c r="C6" s="22"/>
      <c r="T6" s="23"/>
      <c r="U6" s="24"/>
      <c r="V6" s="25" t="s">
        <v>60</v>
      </c>
      <c r="W6" s="26"/>
      <c r="X6" s="27"/>
      <c r="Y6" s="24"/>
      <c r="Z6" s="28"/>
      <c r="AA6" s="28"/>
      <c r="AB6" s="24"/>
      <c r="AC6" s="29"/>
      <c r="AE6" s="20" t="s">
        <v>61</v>
      </c>
      <c r="AF6" s="20" t="s">
        <v>62</v>
      </c>
      <c r="AG6" s="20" t="s">
        <v>63</v>
      </c>
      <c r="AH6" s="20" t="s">
        <v>64</v>
      </c>
      <c r="AI6" s="20" t="s">
        <v>65</v>
      </c>
      <c r="AJ6" s="20" t="s">
        <v>66</v>
      </c>
      <c r="AK6" s="3"/>
      <c r="AL6" s="8" t="s">
        <v>6</v>
      </c>
      <c r="AM6" s="8"/>
      <c r="AN6" s="8"/>
      <c r="AO6" s="8" t="s">
        <v>7</v>
      </c>
      <c r="AP6" s="8"/>
      <c r="AQ6" s="8"/>
      <c r="AR6" s="8" t="s">
        <v>8</v>
      </c>
      <c r="AS6" s="8"/>
      <c r="AT6" s="8"/>
      <c r="AU6" s="8" t="s">
        <v>9</v>
      </c>
      <c r="AV6" s="8"/>
      <c r="AW6" s="8"/>
      <c r="AX6" s="8" t="s">
        <v>10</v>
      </c>
      <c r="AY6" s="8"/>
      <c r="AZ6" s="3"/>
      <c r="BA6" s="8" t="s">
        <v>67</v>
      </c>
      <c r="BB6" s="8"/>
      <c r="BC6" s="8"/>
      <c r="BD6" s="8" t="s">
        <v>68</v>
      </c>
      <c r="BE6" s="8"/>
      <c r="BF6" s="8"/>
      <c r="BG6" s="8" t="s">
        <v>69</v>
      </c>
      <c r="BH6" s="8"/>
      <c r="BI6" s="8"/>
      <c r="BJ6" s="8" t="s">
        <v>70</v>
      </c>
      <c r="BK6" s="8"/>
      <c r="BL6" s="8"/>
      <c r="BM6" s="8" t="s">
        <v>15</v>
      </c>
      <c r="BN6" s="8"/>
      <c r="BO6" s="3"/>
      <c r="BP6" s="8" t="s">
        <v>71</v>
      </c>
      <c r="BQ6" s="8"/>
      <c r="BR6" s="8"/>
      <c r="BS6" s="8" t="s">
        <v>72</v>
      </c>
      <c r="BT6" s="8"/>
      <c r="BU6" s="8"/>
      <c r="BV6" s="8" t="s">
        <v>73</v>
      </c>
      <c r="BW6" s="8"/>
      <c r="BX6" s="8"/>
      <c r="BY6" s="8" t="s">
        <v>74</v>
      </c>
      <c r="BZ6" s="8"/>
      <c r="CA6" s="8"/>
      <c r="CB6" s="8" t="s">
        <v>75</v>
      </c>
      <c r="CC6" s="8"/>
      <c r="CD6" s="3"/>
      <c r="CE6" s="8" t="s">
        <v>76</v>
      </c>
      <c r="CF6" s="8"/>
      <c r="CG6" s="3"/>
      <c r="CH6" s="8" t="s">
        <v>3</v>
      </c>
      <c r="CI6" s="8"/>
      <c r="CJ6" s="3"/>
      <c r="CK6" s="8" t="s">
        <v>4</v>
      </c>
      <c r="CL6" s="8"/>
      <c r="CM6" s="3"/>
      <c r="CN6" s="3"/>
      <c r="CO6" s="3"/>
      <c r="CP6" s="8" t="s">
        <v>19</v>
      </c>
      <c r="CQ6" s="8"/>
      <c r="CR6" s="3"/>
      <c r="CS6" s="3"/>
      <c r="CT6" s="3"/>
      <c r="CU6" s="8" t="s">
        <v>77</v>
      </c>
      <c r="CV6" s="8"/>
      <c r="CW6" s="3"/>
      <c r="CX6" s="3"/>
      <c r="CY6" s="3"/>
      <c r="CZ6" s="8" t="s">
        <v>78</v>
      </c>
      <c r="DA6" s="8"/>
      <c r="DB6" s="3"/>
      <c r="DC6" s="3"/>
      <c r="DD6" s="3"/>
      <c r="DE6" s="8" t="s">
        <v>79</v>
      </c>
      <c r="DF6" s="8"/>
      <c r="DG6" s="3"/>
      <c r="DH6" s="3"/>
      <c r="DI6" s="3"/>
      <c r="DJ6" s="8" t="s">
        <v>80</v>
      </c>
      <c r="DK6" s="8"/>
      <c r="DL6" s="3"/>
      <c r="DM6" s="3"/>
      <c r="DN6" s="3"/>
      <c r="DO6" s="8" t="s">
        <v>81</v>
      </c>
      <c r="DP6" s="8"/>
      <c r="DQ6" s="3"/>
      <c r="DR6" s="3"/>
      <c r="DS6" s="3"/>
      <c r="DT6" s="8" t="s">
        <v>82</v>
      </c>
      <c r="DU6" s="8"/>
      <c r="DV6" s="3"/>
      <c r="DW6" s="3"/>
      <c r="DX6" s="3"/>
      <c r="DY6" s="8" t="s">
        <v>83</v>
      </c>
      <c r="DZ6" s="8"/>
      <c r="EA6" s="3"/>
      <c r="EB6" s="3"/>
      <c r="EC6" s="3"/>
      <c r="ED6" s="8" t="s">
        <v>84</v>
      </c>
      <c r="EE6" s="8"/>
      <c r="EF6" s="3"/>
      <c r="EG6" s="3"/>
      <c r="EH6" s="3"/>
      <c r="EI6" s="8" t="s">
        <v>32</v>
      </c>
      <c r="EJ6" s="8"/>
      <c r="EK6" s="3"/>
      <c r="EL6" s="3"/>
      <c r="EM6" s="3"/>
      <c r="EN6" s="8" t="s">
        <v>85</v>
      </c>
      <c r="EO6" s="8"/>
      <c r="EP6" s="3"/>
      <c r="EQ6" s="3"/>
      <c r="ER6" s="3"/>
      <c r="ES6" s="8" t="s">
        <v>86</v>
      </c>
      <c r="ET6" s="8"/>
      <c r="EU6" s="3"/>
      <c r="EV6" s="3"/>
      <c r="EW6" s="3"/>
      <c r="EX6" s="8" t="s">
        <v>87</v>
      </c>
      <c r="EY6" s="8"/>
      <c r="EZ6" s="3"/>
      <c r="FA6" s="3"/>
      <c r="FB6" s="3"/>
      <c r="FC6" s="8" t="s">
        <v>0</v>
      </c>
      <c r="FD6" s="8"/>
      <c r="FE6" s="3"/>
      <c r="FF6" s="3"/>
      <c r="FG6" s="3"/>
      <c r="FH6" s="3"/>
      <c r="FI6" s="8" t="s">
        <v>1</v>
      </c>
      <c r="FJ6" s="8"/>
      <c r="FK6" s="3"/>
      <c r="FL6" s="3"/>
      <c r="FM6" s="3"/>
      <c r="FN6" s="3"/>
      <c r="FO6" s="8" t="s">
        <v>2</v>
      </c>
      <c r="FP6" s="8"/>
      <c r="FQ6" s="3"/>
      <c r="FR6" s="3"/>
      <c r="FS6" s="3"/>
      <c r="FT6" s="3"/>
      <c r="FU6" s="3"/>
      <c r="FV6" s="3"/>
      <c r="FW6" s="3"/>
      <c r="FX6" s="8" t="s">
        <v>88</v>
      </c>
      <c r="FY6" s="8"/>
      <c r="FZ6" s="3"/>
      <c r="GA6" s="3"/>
    </row>
    <row r="7" ht="12.0" customHeight="1">
      <c r="A7" s="13"/>
      <c r="B7" s="21" t="s">
        <v>89</v>
      </c>
      <c r="C7" s="30"/>
      <c r="T7" s="31"/>
      <c r="U7" s="32"/>
      <c r="V7" s="33" t="s">
        <v>50</v>
      </c>
      <c r="W7" s="34" t="s">
        <v>51</v>
      </c>
      <c r="X7" s="27"/>
      <c r="Y7" s="24"/>
      <c r="Z7" s="28"/>
      <c r="AA7" s="28"/>
      <c r="AB7" s="28"/>
      <c r="AC7" s="29"/>
      <c r="AE7" s="3">
        <v>1.0</v>
      </c>
      <c r="AF7" s="12" t="str">
        <f t="shared" ref="AF7:AF66" si="36">IF(ISERROR(VALUE(MID($C$11,$AE7,1)))=TRUE,"TEXT",VALUE(MID($C$11,$AE7,1)))</f>
        <v>2</v>
      </c>
      <c r="AG7" s="12"/>
      <c r="AH7" s="12" t="str">
        <f t="shared" ref="AH7:AH396" si="37">IF(AF7=9,0,(IF(AG7="Y",AF7-1,2-AF7)))</f>
        <v>0</v>
      </c>
      <c r="AI7" s="3" t="str">
        <f t="shared" ref="AI7:AI396" si="38">IF(AF7=1,1,0)</f>
        <v>0</v>
      </c>
      <c r="AJ7" s="3" t="str">
        <f t="shared" ref="AJ7:AJ396" si="39">IF(AF7=2,1,0)</f>
        <v>1</v>
      </c>
      <c r="AK7" s="3"/>
      <c r="AL7" s="35" t="s">
        <v>90</v>
      </c>
      <c r="AM7" s="35" t="s">
        <v>91</v>
      </c>
      <c r="AN7" s="8"/>
      <c r="AO7" s="35" t="s">
        <v>90</v>
      </c>
      <c r="AP7" s="35" t="s">
        <v>91</v>
      </c>
      <c r="AQ7" s="8"/>
      <c r="AR7" s="35" t="s">
        <v>90</v>
      </c>
      <c r="AS7" s="35" t="s">
        <v>91</v>
      </c>
      <c r="AT7" s="8"/>
      <c r="AU7" s="35" t="s">
        <v>90</v>
      </c>
      <c r="AV7" s="35" t="s">
        <v>91</v>
      </c>
      <c r="AW7" s="8"/>
      <c r="AX7" s="35" t="s">
        <v>90</v>
      </c>
      <c r="AY7" s="35" t="s">
        <v>91</v>
      </c>
      <c r="AZ7" s="3"/>
      <c r="BA7" s="35" t="s">
        <v>90</v>
      </c>
      <c r="BB7" s="35" t="s">
        <v>91</v>
      </c>
      <c r="BC7" s="8"/>
      <c r="BD7" s="35" t="s">
        <v>90</v>
      </c>
      <c r="BE7" s="35" t="s">
        <v>91</v>
      </c>
      <c r="BF7" s="8"/>
      <c r="BG7" s="35" t="s">
        <v>90</v>
      </c>
      <c r="BH7" s="35" t="s">
        <v>91</v>
      </c>
      <c r="BI7" s="8"/>
      <c r="BJ7" s="35" t="s">
        <v>90</v>
      </c>
      <c r="BK7" s="35" t="s">
        <v>91</v>
      </c>
      <c r="BL7" s="8"/>
      <c r="BM7" s="35" t="s">
        <v>90</v>
      </c>
      <c r="BN7" s="35" t="s">
        <v>91</v>
      </c>
      <c r="BO7" s="3"/>
      <c r="BP7" s="35" t="s">
        <v>90</v>
      </c>
      <c r="BQ7" s="35" t="s">
        <v>91</v>
      </c>
      <c r="BR7" s="8"/>
      <c r="BS7" s="35" t="s">
        <v>90</v>
      </c>
      <c r="BT7" s="35" t="s">
        <v>91</v>
      </c>
      <c r="BU7" s="8"/>
      <c r="BV7" s="35" t="s">
        <v>90</v>
      </c>
      <c r="BW7" s="35" t="s">
        <v>91</v>
      </c>
      <c r="BX7" s="8"/>
      <c r="BY7" s="35" t="s">
        <v>90</v>
      </c>
      <c r="BZ7" s="35" t="s">
        <v>91</v>
      </c>
      <c r="CA7" s="8"/>
      <c r="CB7" s="35" t="s">
        <v>90</v>
      </c>
      <c r="CC7" s="35" t="s">
        <v>91</v>
      </c>
      <c r="CD7" s="3"/>
      <c r="CE7" s="35" t="s">
        <v>90</v>
      </c>
      <c r="CF7" s="35" t="s">
        <v>91</v>
      </c>
      <c r="CG7" s="3"/>
      <c r="CH7" s="35" t="s">
        <v>90</v>
      </c>
      <c r="CI7" s="35" t="s">
        <v>91</v>
      </c>
      <c r="CJ7" s="3"/>
      <c r="CK7" s="35" t="s">
        <v>92</v>
      </c>
      <c r="CL7" s="35" t="s">
        <v>93</v>
      </c>
      <c r="CM7" s="35" t="s">
        <v>94</v>
      </c>
      <c r="CN7" s="35" t="s">
        <v>93</v>
      </c>
      <c r="CO7" s="3"/>
      <c r="CP7" s="35" t="s">
        <v>92</v>
      </c>
      <c r="CQ7" s="35" t="s">
        <v>93</v>
      </c>
      <c r="CR7" s="35" t="s">
        <v>94</v>
      </c>
      <c r="CS7" s="35" t="s">
        <v>93</v>
      </c>
      <c r="CT7" s="3"/>
      <c r="CU7" s="35" t="s">
        <v>92</v>
      </c>
      <c r="CV7" s="35" t="s">
        <v>93</v>
      </c>
      <c r="CW7" s="35" t="s">
        <v>94</v>
      </c>
      <c r="CX7" s="35" t="s">
        <v>93</v>
      </c>
      <c r="CY7" s="3"/>
      <c r="CZ7" s="35" t="s">
        <v>92</v>
      </c>
      <c r="DA7" s="35" t="s">
        <v>93</v>
      </c>
      <c r="DB7" s="35" t="s">
        <v>94</v>
      </c>
      <c r="DC7" s="35" t="s">
        <v>93</v>
      </c>
      <c r="DD7" s="3"/>
      <c r="DE7" s="35" t="s">
        <v>92</v>
      </c>
      <c r="DF7" s="35" t="s">
        <v>93</v>
      </c>
      <c r="DG7" s="35" t="s">
        <v>94</v>
      </c>
      <c r="DH7" s="35" t="s">
        <v>93</v>
      </c>
      <c r="DI7" s="3"/>
      <c r="DJ7" s="35" t="s">
        <v>92</v>
      </c>
      <c r="DK7" s="35" t="s">
        <v>93</v>
      </c>
      <c r="DL7" s="35" t="s">
        <v>94</v>
      </c>
      <c r="DM7" s="35" t="s">
        <v>93</v>
      </c>
      <c r="DN7" s="3"/>
      <c r="DO7" s="35" t="s">
        <v>92</v>
      </c>
      <c r="DP7" s="35" t="s">
        <v>93</v>
      </c>
      <c r="DQ7" s="35" t="s">
        <v>94</v>
      </c>
      <c r="DR7" s="35" t="s">
        <v>93</v>
      </c>
      <c r="DS7" s="3"/>
      <c r="DT7" s="35" t="s">
        <v>92</v>
      </c>
      <c r="DU7" s="35" t="s">
        <v>93</v>
      </c>
      <c r="DV7" s="35" t="s">
        <v>94</v>
      </c>
      <c r="DW7" s="35" t="s">
        <v>93</v>
      </c>
      <c r="DX7" s="3"/>
      <c r="DY7" s="35" t="s">
        <v>92</v>
      </c>
      <c r="DZ7" s="35" t="s">
        <v>93</v>
      </c>
      <c r="EA7" s="35" t="s">
        <v>94</v>
      </c>
      <c r="EB7" s="35" t="s">
        <v>93</v>
      </c>
      <c r="EC7" s="3"/>
      <c r="ED7" s="35" t="s">
        <v>92</v>
      </c>
      <c r="EE7" s="35" t="s">
        <v>93</v>
      </c>
      <c r="EF7" s="35" t="s">
        <v>94</v>
      </c>
      <c r="EG7" s="35" t="s">
        <v>93</v>
      </c>
      <c r="EH7" s="3"/>
      <c r="EI7" s="35" t="s">
        <v>92</v>
      </c>
      <c r="EJ7" s="35" t="s">
        <v>93</v>
      </c>
      <c r="EK7" s="35" t="s">
        <v>94</v>
      </c>
      <c r="EL7" s="35" t="s">
        <v>93</v>
      </c>
      <c r="EM7" s="3"/>
      <c r="EN7" s="35" t="s">
        <v>92</v>
      </c>
      <c r="EO7" s="35" t="s">
        <v>93</v>
      </c>
      <c r="EP7" s="35" t="s">
        <v>94</v>
      </c>
      <c r="EQ7" s="35" t="s">
        <v>93</v>
      </c>
      <c r="ER7" s="3"/>
      <c r="ES7" s="35" t="s">
        <v>92</v>
      </c>
      <c r="ET7" s="35" t="s">
        <v>93</v>
      </c>
      <c r="EU7" s="35" t="s">
        <v>94</v>
      </c>
      <c r="EV7" s="35" t="s">
        <v>93</v>
      </c>
      <c r="EW7" s="3"/>
      <c r="EX7" s="35" t="s">
        <v>92</v>
      </c>
      <c r="EY7" s="35" t="s">
        <v>93</v>
      </c>
      <c r="EZ7" s="35" t="s">
        <v>94</v>
      </c>
      <c r="FA7" s="35" t="s">
        <v>93</v>
      </c>
      <c r="FB7" s="3"/>
      <c r="FC7" s="35" t="s">
        <v>95</v>
      </c>
      <c r="FD7" s="35" t="s">
        <v>93</v>
      </c>
      <c r="FE7" s="35" t="s">
        <v>96</v>
      </c>
      <c r="FF7" s="35" t="s">
        <v>93</v>
      </c>
      <c r="FG7" s="35" t="s">
        <v>97</v>
      </c>
      <c r="FH7" s="3"/>
      <c r="FI7" s="35" t="s">
        <v>92</v>
      </c>
      <c r="FJ7" s="35" t="s">
        <v>93</v>
      </c>
      <c r="FK7" s="35"/>
      <c r="FL7" s="35"/>
      <c r="FM7" s="35"/>
      <c r="FN7" s="3"/>
      <c r="FO7" s="36" t="s">
        <v>98</v>
      </c>
      <c r="FP7" s="36" t="s">
        <v>93</v>
      </c>
      <c r="FQ7" s="36" t="s">
        <v>63</v>
      </c>
      <c r="FR7" s="36" t="s">
        <v>99</v>
      </c>
      <c r="FS7" s="36" t="s">
        <v>100</v>
      </c>
      <c r="FT7" s="36" t="s">
        <v>93</v>
      </c>
      <c r="FU7" s="36" t="s">
        <v>63</v>
      </c>
      <c r="FV7" s="36" t="s">
        <v>99</v>
      </c>
      <c r="FW7" s="3"/>
      <c r="FX7" s="35" t="s">
        <v>92</v>
      </c>
      <c r="FY7" s="35" t="s">
        <v>93</v>
      </c>
      <c r="FZ7" s="35" t="s">
        <v>94</v>
      </c>
      <c r="GA7" s="35" t="s">
        <v>93</v>
      </c>
    </row>
    <row r="8" ht="12.0" customHeight="1">
      <c r="A8" s="13"/>
      <c r="B8" s="37" t="s">
        <v>101</v>
      </c>
      <c r="C8" s="38"/>
      <c r="T8" s="39"/>
      <c r="U8" s="40"/>
      <c r="V8" s="41"/>
      <c r="W8" s="20"/>
      <c r="X8" s="23"/>
      <c r="Y8" s="42" t="s">
        <v>102</v>
      </c>
      <c r="Z8" s="43" t="str">
        <f t="shared" ref="Z8:Z11" si="40">C5</f>
        <v>Alex Carter</v>
      </c>
      <c r="AA8" s="44"/>
      <c r="AB8" s="44"/>
      <c r="AC8" s="45"/>
      <c r="AE8" s="3">
        <v>2.0</v>
      </c>
      <c r="AF8" s="12" t="str">
        <f t="shared" si="36"/>
        <v>2</v>
      </c>
      <c r="AG8" s="12"/>
      <c r="AH8" s="12" t="str">
        <f t="shared" si="37"/>
        <v>0</v>
      </c>
      <c r="AI8" s="3" t="str">
        <f t="shared" si="38"/>
        <v>0</v>
      </c>
      <c r="AJ8" s="3" t="str">
        <f t="shared" si="39"/>
        <v>1</v>
      </c>
      <c r="AK8" s="3"/>
      <c r="AL8" s="3">
        <v>241.0</v>
      </c>
      <c r="AM8" s="3" t="str">
        <f t="shared" ref="AM8:AM35" si="41">VLOOKUP(AL8,$AE$7:$AH$396,4)</f>
        <v>0</v>
      </c>
      <c r="AN8" s="3"/>
      <c r="AO8" s="3">
        <v>8.0</v>
      </c>
      <c r="AP8" s="3" t="str">
        <f t="shared" ref="AP8:AP26" si="42">VLOOKUP(AO8,$AE$7:$AH$396,4)</f>
        <v>0</v>
      </c>
      <c r="AQ8" s="3"/>
      <c r="AR8" s="3">
        <v>12.0</v>
      </c>
      <c r="AS8" s="3" t="str">
        <f t="shared" ref="AS8:AS27" si="43">VLOOKUP(AR8,$AE$7:$AH$396,4)</f>
        <v>0</v>
      </c>
      <c r="AT8" s="3"/>
      <c r="AU8" s="3">
        <v>2.0</v>
      </c>
      <c r="AV8" s="3" t="str">
        <f t="shared" ref="AV8:AV27" si="44">VLOOKUP(AU8,$AE$7:$AH$396,4)</f>
        <v>0</v>
      </c>
      <c r="AW8" s="3"/>
      <c r="AX8" s="3">
        <v>13.0</v>
      </c>
      <c r="AY8" s="3" t="str">
        <f t="shared" ref="AY8:AY23" si="45">VLOOKUP(AX8,$AE$7:$AH$396,4)</f>
        <v>0</v>
      </c>
      <c r="AZ8" s="3"/>
      <c r="BA8" s="3">
        <v>13.0</v>
      </c>
      <c r="BB8" s="3" t="str">
        <f t="shared" ref="BB8:BB14" si="46">VLOOKUP(BA8,$AE$7:$AH$396,4)</f>
        <v>0</v>
      </c>
      <c r="BC8" s="3"/>
      <c r="BD8" s="3">
        <v>30.0</v>
      </c>
      <c r="BE8" s="3" t="str">
        <f t="shared" ref="BE8:BE16" si="47">VLOOKUP(BD8,$AE$7:$AH$396,4)</f>
        <v>1</v>
      </c>
      <c r="BF8" s="3"/>
      <c r="BG8" s="3">
        <v>7.0</v>
      </c>
      <c r="BH8" s="3" t="str">
        <f t="shared" ref="BH8:BH22" si="48">VLOOKUP(BG8,$AE$7:$AH$396,4)</f>
        <v>0</v>
      </c>
      <c r="BI8" s="3"/>
      <c r="BJ8" s="3">
        <v>16.0</v>
      </c>
      <c r="BK8" s="3" t="str">
        <f t="shared" ref="BK8:BK25" si="49">VLOOKUP(BJ8,$AE$7:$AH$396,4)</f>
        <v>1</v>
      </c>
      <c r="BL8" s="3"/>
      <c r="BM8" s="3">
        <v>211.0</v>
      </c>
      <c r="BN8" s="3" t="str">
        <f t="shared" ref="BN8:BN34" si="50">VLOOKUP(BM8,$AE$7:$AH$396,4)</f>
        <v>0</v>
      </c>
      <c r="BO8" s="3"/>
      <c r="BP8" s="3">
        <v>6.0</v>
      </c>
      <c r="BQ8" s="3" t="str">
        <f t="shared" ref="BQ8:BQ23" si="51">VLOOKUP(BP8,$AE$7:$AH$396,4)</f>
        <v>0</v>
      </c>
      <c r="BR8" s="3"/>
      <c r="BS8" s="3">
        <v>49.0</v>
      </c>
      <c r="BT8" s="3" t="str">
        <f t="shared" ref="BT8:BT23" si="52">VLOOKUP(BS8,$AE$7:$AH$396,4)</f>
        <v>0</v>
      </c>
      <c r="BU8" s="3"/>
      <c r="BV8" s="3">
        <v>9.0</v>
      </c>
      <c r="BW8" s="3" t="str">
        <f t="shared" ref="BW8:BW25" si="53">VLOOKUP(BV8,$AE$7:$AH$396,4)</f>
        <v>0</v>
      </c>
      <c r="BX8" s="3"/>
      <c r="BY8" s="3">
        <v>4.0</v>
      </c>
      <c r="BZ8" s="3" t="str">
        <f t="shared" ref="BZ8:BZ26" si="54">VLOOKUP(BY8,$AE$7:$AH$396,4)</f>
        <v>0</v>
      </c>
      <c r="CA8" s="3"/>
      <c r="CB8" s="3">
        <v>3.0</v>
      </c>
      <c r="CC8" s="3" t="str">
        <f t="shared" ref="CC8:CC27" si="55">VLOOKUP(CB8,$AE$7:$AH$396,4)</f>
        <v>0</v>
      </c>
      <c r="CD8" s="3"/>
      <c r="CE8" s="3">
        <v>1.0</v>
      </c>
      <c r="CF8" s="3" t="str">
        <f t="shared" ref="CF8:CF25" si="56">VLOOKUP(CE8,$AE$7:$AH$396,4)</f>
        <v>0</v>
      </c>
      <c r="CG8" s="3"/>
      <c r="CH8" s="3">
        <v>255.0</v>
      </c>
      <c r="CI8" s="3" t="str">
        <f t="shared" ref="CI8:CI19" si="57">VLOOKUP(CH8,$AE$7:$AH$396,4)</f>
        <v>0</v>
      </c>
      <c r="CJ8" s="3"/>
      <c r="CK8" s="3">
        <v>22.0</v>
      </c>
      <c r="CL8" s="3" t="str">
        <f t="shared" ref="CL8:CL15" si="58">VLOOKUP(CK8,$AE$7:$AJ$396,5)</f>
        <v>0</v>
      </c>
      <c r="CM8" s="3">
        <v>3.0</v>
      </c>
      <c r="CN8" s="3" t="str">
        <f t="shared" ref="CN8:CN19" si="59">VLOOKUP(CM8,$AE$7:$AJ$396,6)</f>
        <v>1</v>
      </c>
      <c r="CO8" s="3"/>
      <c r="CP8" s="3">
        <v>33.0</v>
      </c>
      <c r="CQ8" s="3" t="str">
        <f t="shared" ref="CQ8:CQ28" si="60">VLOOKUP(CP8,$AE$7:$AJ$396,5)</f>
        <v>0</v>
      </c>
      <c r="CR8" s="3">
        <v>4.0</v>
      </c>
      <c r="CS8" s="3" t="str">
        <f t="shared" ref="CS8:CS21" si="61">VLOOKUP(CR8,$AE$7:$AJ$396,6)</f>
        <v>0</v>
      </c>
      <c r="CT8" s="3"/>
      <c r="CU8" s="3">
        <v>5.0</v>
      </c>
      <c r="CV8" s="3" t="str">
        <f t="shared" ref="CV8:CV33" si="62">VLOOKUP(CU8,$AE$7:$AJ$396,5)</f>
        <v>0</v>
      </c>
      <c r="CW8" s="3">
        <v>29.0</v>
      </c>
      <c r="CX8" s="3" t="str">
        <f t="shared" ref="CX8:CX15" si="63">VLOOKUP(CW8,$AE$7:$AJ$396,6)</f>
        <v>0</v>
      </c>
      <c r="CY8" s="3"/>
      <c r="CZ8" s="3">
        <v>6.0</v>
      </c>
      <c r="DA8" s="3" t="str">
        <f t="shared" ref="DA8:DA24" si="64">VLOOKUP(CZ8,$AE$7:$AJ$396,5)</f>
        <v>1</v>
      </c>
      <c r="DB8" s="3">
        <v>74.0</v>
      </c>
      <c r="DC8" s="3" t="str">
        <f t="shared" ref="DC8:DC9" si="65">VLOOKUP(DB8,$AE$7:$AJ$396,6)</f>
        <v>0</v>
      </c>
      <c r="DD8" s="3"/>
      <c r="DE8" s="3">
        <v>11.0</v>
      </c>
      <c r="DF8" s="3" t="str">
        <f t="shared" ref="DF8:DF36" si="66">VLOOKUP(DE8,$AE$7:$AJ$396,5)</f>
        <v>0</v>
      </c>
      <c r="DG8" s="3">
        <v>37.0</v>
      </c>
      <c r="DH8" s="3" t="str">
        <f t="shared" ref="DH8:DH11" si="67">VLOOKUP(DG8,$AE$7:$AJ$396,6)</f>
        <v>0</v>
      </c>
      <c r="DI8" s="3"/>
      <c r="DJ8" s="3">
        <v>40.0</v>
      </c>
      <c r="DK8" s="3" t="str">
        <f t="shared" ref="DK8:DK21" si="68">VLOOKUP(DJ8,$AE$7:$AJ$396,5)</f>
        <v>0</v>
      </c>
      <c r="DL8" s="3">
        <v>16.0</v>
      </c>
      <c r="DM8" s="3" t="str">
        <f t="shared" ref="DM8:DM13" si="69">VLOOKUP(DL8,$AE$7:$AJ$396,6)</f>
        <v>1</v>
      </c>
      <c r="DN8" s="3"/>
      <c r="DO8" s="3">
        <v>13.0</v>
      </c>
      <c r="DP8" s="3" t="str">
        <f t="shared" ref="DP8:DP27" si="70">VLOOKUP(DO8,$AE$7:$AJ$396,5)</f>
        <v>0</v>
      </c>
      <c r="DQ8" s="3">
        <v>161.0</v>
      </c>
      <c r="DR8" s="3" t="str">
        <f t="shared" ref="DR8:DR10" si="71">VLOOKUP(DQ8,$AE$7:$AJ$396,6)</f>
        <v>1</v>
      </c>
      <c r="DS8" s="3"/>
      <c r="DT8" s="3">
        <v>57.0</v>
      </c>
      <c r="DU8" s="3" t="str">
        <f t="shared" ref="DU8:DU25" si="72">VLOOKUP(DT8,$AE$7:$AJ$396,5)</f>
        <v>0</v>
      </c>
      <c r="DV8" s="3">
        <v>19.0</v>
      </c>
      <c r="DW8" s="3" t="str">
        <f t="shared" ref="DW8:DW12" si="73">VLOOKUP(DV8,$AE$7:$AJ$396,6)</f>
        <v>1</v>
      </c>
      <c r="DX8" s="3"/>
      <c r="DY8" s="3">
        <v>49.0</v>
      </c>
      <c r="DZ8" s="3" t="str">
        <f t="shared" ref="DZ8:DZ28" si="74">VLOOKUP(DY8,$AE$7:$AJ$396,5)</f>
        <v>0</v>
      </c>
      <c r="EA8" s="3">
        <v>25.0</v>
      </c>
      <c r="EB8" s="3" t="str">
        <f t="shared" ref="EB8:EB11" si="75">VLOOKUP(EA8,$AE$7:$AJ$396,6)</f>
        <v>0</v>
      </c>
      <c r="EC8" s="3"/>
      <c r="ED8" s="3">
        <v>12.0</v>
      </c>
      <c r="EE8" s="3" t="str">
        <f t="shared" ref="EE8:EE26" si="76">VLOOKUP(ED8,$AE$7:$AJ$396,5)</f>
        <v>0</v>
      </c>
      <c r="EF8" s="3">
        <v>147.0</v>
      </c>
      <c r="EG8" s="3" t="str">
        <f>VLOOKUP(EF8,$AE$7:$AJ$396,6)</f>
        <v>1</v>
      </c>
      <c r="EH8" s="3"/>
      <c r="EI8" s="3">
        <v>18.0</v>
      </c>
      <c r="EJ8" s="3" t="str">
        <f t="shared" ref="EJ8:EJ27" si="77">VLOOKUP(EI8,$AE$7:$AJ$396,5)</f>
        <v>1</v>
      </c>
      <c r="EK8" s="3">
        <v>127.0</v>
      </c>
      <c r="EL8" s="3" t="str">
        <f t="shared" ref="EL8:EL12" si="78">VLOOKUP(EK8,$AE$7:$AJ$396,6)</f>
        <v>1</v>
      </c>
      <c r="EM8" s="3"/>
      <c r="EN8" s="3">
        <v>8.0</v>
      </c>
      <c r="EO8" s="3" t="str">
        <f t="shared" ref="EO8:EO27" si="79">VLOOKUP(EN8,$AE$7:$AJ$396,5)</f>
        <v>0</v>
      </c>
      <c r="EP8" s="3">
        <v>24.0</v>
      </c>
      <c r="EQ8" s="3" t="str">
        <f t="shared" ref="EQ8:EQ11" si="80">VLOOKUP(EP8,$AE$7:$AJ$396,6)</f>
        <v>1</v>
      </c>
      <c r="ER8" s="3"/>
      <c r="ES8" s="3">
        <v>11.0</v>
      </c>
      <c r="ET8" s="3" t="str">
        <f t="shared" ref="ET8:ET20" si="81">VLOOKUP(ES8,$AE$7:$AJ$396,5)</f>
        <v>0</v>
      </c>
      <c r="EU8" s="3">
        <v>74.0</v>
      </c>
      <c r="EV8" s="3" t="str">
        <f t="shared" ref="EV8:EV15" si="82">VLOOKUP(EU8,$AE$7:$AJ$396,6)</f>
        <v>0</v>
      </c>
      <c r="EW8" s="3"/>
      <c r="EX8" s="3">
        <v>7.0</v>
      </c>
      <c r="EY8" s="3" t="str">
        <f t="shared" ref="EY8:EY29" si="83">VLOOKUP(EX8,$AE$7:$AJ$396,5)</f>
        <v>0</v>
      </c>
      <c r="EZ8" s="3">
        <v>133.0</v>
      </c>
      <c r="FA8" s="3" t="str">
        <f t="shared" ref="FA8:FA10" si="84">VLOOKUP(EZ8,$AE$7:$AJ$396,6)</f>
        <v>0</v>
      </c>
      <c r="FB8" s="3"/>
      <c r="FC8" s="3">
        <v>27.0</v>
      </c>
      <c r="FD8" s="3" t="str">
        <f t="shared" ref="FD8:FD29" si="85">VLOOKUP(FC8,$AE$7:$AJ$396,2)</f>
        <v>1</v>
      </c>
      <c r="FE8" s="3">
        <v>87.0</v>
      </c>
      <c r="FF8" s="3" t="str">
        <f t="shared" ref="FF8:FF29" si="86">VLOOKUP(FE8,$AE$7:$AJ$396,2)</f>
        <v>2</v>
      </c>
      <c r="FG8" s="3" t="str">
        <f t="shared" ref="FG8:FG29" si="87">IF(FD8&lt;&gt;FF8,1,0)</f>
        <v>1</v>
      </c>
      <c r="FH8" s="3"/>
      <c r="FI8" s="3">
        <v>133.0</v>
      </c>
      <c r="FJ8" s="3" t="str">
        <f t="shared" ref="FJ8:FJ47" si="88">VLOOKUP(FI8,$AE$7:$AJ$396,2)</f>
        <v>1</v>
      </c>
      <c r="FK8" s="3"/>
      <c r="FL8" s="3"/>
      <c r="FM8" s="3"/>
      <c r="FN8" s="3"/>
      <c r="FO8" s="3">
        <v>18.0</v>
      </c>
      <c r="FP8" s="3" t="str">
        <f t="shared" ref="FP8:FP24" si="89">VLOOKUP(FO8,$AE$7:$AJ$396,2)</f>
        <v>1</v>
      </c>
      <c r="FQ8" s="12"/>
      <c r="FR8" s="12" t="str">
        <f t="shared" ref="FR8:FR24" si="90">IF(OR(AND(FP8=1,FQ8&lt;&gt;"Y"),AND(FP8=2,FQ8="Y")),1,0)</f>
        <v>1</v>
      </c>
      <c r="FS8" s="12">
        <v>31.0</v>
      </c>
      <c r="FT8" s="12" t="str">
        <f t="shared" ref="FT8:FT24" si="91">VLOOKUP(FS8,$AE$7:$AJ$396,2)</f>
        <v>2</v>
      </c>
      <c r="FU8" s="12"/>
      <c r="FV8" s="3" t="str">
        <f t="shared" ref="FV8:FV24" si="92">IF(OR(AND(FT8=1,FU8&lt;&gt;"Y"),AND(FT8=2,FU8="Y")),1,0)</f>
        <v>0</v>
      </c>
      <c r="FW8" s="3"/>
      <c r="FX8" s="3">
        <v>204.0</v>
      </c>
      <c r="FY8" s="3" t="str">
        <f t="shared" ref="FY8:FY24" si="93">VLOOKUP(FX8,$AE$7:$AJ$396,5)</f>
        <v>0</v>
      </c>
      <c r="FZ8" s="3">
        <v>276.0</v>
      </c>
      <c r="GA8" s="3" t="str">
        <f t="shared" ref="GA8:GA10" si="94">VLOOKUP(FZ8,$AE$7:$AJ$396,6)</f>
        <v>1</v>
      </c>
    </row>
    <row r="9" ht="12.0" customHeight="1">
      <c r="A9" s="1"/>
      <c r="T9" s="23"/>
      <c r="U9" s="46" t="s">
        <v>103</v>
      </c>
      <c r="V9" s="47"/>
      <c r="W9" s="20"/>
      <c r="X9" s="23"/>
      <c r="Y9" s="42" t="s">
        <v>104</v>
      </c>
      <c r="Z9" s="43" t="str">
        <f t="shared" si="40"/>
        <v/>
      </c>
      <c r="AA9" s="44"/>
      <c r="AB9" s="44"/>
      <c r="AC9" s="45"/>
      <c r="AE9" s="3">
        <v>3.0</v>
      </c>
      <c r="AF9" s="12" t="str">
        <f t="shared" si="36"/>
        <v>2</v>
      </c>
      <c r="AG9" s="12"/>
      <c r="AH9" s="12" t="str">
        <f t="shared" si="37"/>
        <v>0</v>
      </c>
      <c r="AI9" s="3" t="str">
        <f t="shared" si="38"/>
        <v>0</v>
      </c>
      <c r="AJ9" s="3" t="str">
        <f t="shared" si="39"/>
        <v>1</v>
      </c>
      <c r="AK9" s="3"/>
      <c r="AL9" s="3">
        <v>244.0</v>
      </c>
      <c r="AM9" s="3" t="str">
        <f t="shared" si="41"/>
        <v>0</v>
      </c>
      <c r="AN9" s="3"/>
      <c r="AO9" s="3">
        <v>14.0</v>
      </c>
      <c r="AP9" s="3" t="str">
        <f t="shared" si="42"/>
        <v>0</v>
      </c>
      <c r="AQ9" s="3"/>
      <c r="AR9" s="3">
        <v>25.0</v>
      </c>
      <c r="AS9" s="3" t="str">
        <f t="shared" si="43"/>
        <v>0</v>
      </c>
      <c r="AT9" s="3"/>
      <c r="AU9" s="3">
        <v>17.0</v>
      </c>
      <c r="AV9" s="3" t="str">
        <f t="shared" si="44"/>
        <v>1</v>
      </c>
      <c r="AW9" s="3"/>
      <c r="AX9" s="3">
        <v>30.0</v>
      </c>
      <c r="AY9" s="3" t="str">
        <f t="shared" si="45"/>
        <v>1</v>
      </c>
      <c r="AZ9" s="3"/>
      <c r="BA9" s="3">
        <v>77.0</v>
      </c>
      <c r="BB9" s="3" t="str">
        <f t="shared" si="46"/>
        <v>0</v>
      </c>
      <c r="BC9" s="3"/>
      <c r="BD9" s="3">
        <v>65.0</v>
      </c>
      <c r="BE9" s="3" t="str">
        <f t="shared" si="47"/>
        <v>0</v>
      </c>
      <c r="BF9" s="3"/>
      <c r="BG9" s="3">
        <v>20.0</v>
      </c>
      <c r="BH9" s="3" t="str">
        <f t="shared" si="48"/>
        <v>0</v>
      </c>
      <c r="BI9" s="3"/>
      <c r="BJ9" s="3">
        <v>26.0</v>
      </c>
      <c r="BK9" s="3" t="str">
        <f t="shared" si="49"/>
        <v>0</v>
      </c>
      <c r="BL9" s="3"/>
      <c r="BM9" s="3">
        <v>239.0</v>
      </c>
      <c r="BN9" s="3" t="str">
        <f t="shared" si="50"/>
        <v>0</v>
      </c>
      <c r="BO9" s="3"/>
      <c r="BP9" s="3">
        <v>19.0</v>
      </c>
      <c r="BQ9" s="3" t="str">
        <f t="shared" si="51"/>
        <v>1</v>
      </c>
      <c r="BR9" s="3"/>
      <c r="BS9" s="3">
        <v>71.0</v>
      </c>
      <c r="BT9" s="3" t="str">
        <f t="shared" si="52"/>
        <v>0</v>
      </c>
      <c r="BU9" s="3"/>
      <c r="BV9" s="3">
        <v>11.0</v>
      </c>
      <c r="BW9" s="3" t="str">
        <f t="shared" si="53"/>
        <v>0</v>
      </c>
      <c r="BX9" s="3"/>
      <c r="BY9" s="3">
        <v>37.0</v>
      </c>
      <c r="BZ9" s="3" t="str">
        <f t="shared" si="54"/>
        <v>0</v>
      </c>
      <c r="CA9" s="3"/>
      <c r="CB9" s="3">
        <v>10.0</v>
      </c>
      <c r="CC9" s="3" t="str">
        <f t="shared" si="55"/>
        <v>1</v>
      </c>
      <c r="CD9" s="3"/>
      <c r="CE9" s="3">
        <v>18.0</v>
      </c>
      <c r="CF9" s="3" t="str">
        <f t="shared" si="56"/>
        <v>1</v>
      </c>
      <c r="CG9" s="3"/>
      <c r="CH9" s="3">
        <v>263.0</v>
      </c>
      <c r="CI9" s="3" t="str">
        <f t="shared" si="57"/>
        <v>0</v>
      </c>
      <c r="CJ9" s="3"/>
      <c r="CK9" s="3">
        <v>30.0</v>
      </c>
      <c r="CL9" s="3" t="str">
        <f t="shared" si="58"/>
        <v>1</v>
      </c>
      <c r="CM9" s="3">
        <v>10.0</v>
      </c>
      <c r="CN9" s="3" t="str">
        <f t="shared" si="59"/>
        <v>0</v>
      </c>
      <c r="CO9" s="3"/>
      <c r="CP9" s="3">
        <v>57.0</v>
      </c>
      <c r="CQ9" s="3" t="str">
        <f t="shared" si="60"/>
        <v>0</v>
      </c>
      <c r="CR9" s="3">
        <v>25.0</v>
      </c>
      <c r="CS9" s="3" t="str">
        <f t="shared" si="61"/>
        <v>0</v>
      </c>
      <c r="CT9" s="3"/>
      <c r="CU9" s="3">
        <v>23.0</v>
      </c>
      <c r="CV9" s="3" t="str">
        <f t="shared" si="62"/>
        <v>0</v>
      </c>
      <c r="CW9" s="3">
        <v>37.0</v>
      </c>
      <c r="CX9" s="3" t="str">
        <f t="shared" si="63"/>
        <v>0</v>
      </c>
      <c r="CY9" s="3"/>
      <c r="CZ9" s="3">
        <v>15.0</v>
      </c>
      <c r="DA9" s="3" t="str">
        <f t="shared" si="64"/>
        <v>0</v>
      </c>
      <c r="DB9" s="3">
        <v>158.0</v>
      </c>
      <c r="DC9" s="3" t="str">
        <f t="shared" si="65"/>
        <v>1</v>
      </c>
      <c r="DD9" s="3"/>
      <c r="DE9" s="3">
        <v>21.0</v>
      </c>
      <c r="DF9" s="3" t="str">
        <f t="shared" si="66"/>
        <v>0</v>
      </c>
      <c r="DG9" s="3">
        <v>73.0</v>
      </c>
      <c r="DH9" s="3" t="str">
        <f t="shared" si="67"/>
        <v>1</v>
      </c>
      <c r="DI9" s="3"/>
      <c r="DJ9" s="3">
        <v>55.0</v>
      </c>
      <c r="DK9" s="3" t="str">
        <f t="shared" si="68"/>
        <v>1</v>
      </c>
      <c r="DL9" s="3">
        <v>26.0</v>
      </c>
      <c r="DM9" s="3" t="str">
        <f t="shared" si="69"/>
        <v>0</v>
      </c>
      <c r="DN9" s="3"/>
      <c r="DO9" s="3">
        <v>67.0</v>
      </c>
      <c r="DP9" s="3" t="str">
        <f t="shared" si="70"/>
        <v>0</v>
      </c>
      <c r="DQ9" s="3">
        <v>237.0</v>
      </c>
      <c r="DR9" s="3" t="str">
        <f t="shared" si="71"/>
        <v>1</v>
      </c>
      <c r="DS9" s="3"/>
      <c r="DT9" s="3">
        <v>69.0</v>
      </c>
      <c r="DU9" s="3" t="str">
        <f t="shared" si="72"/>
        <v>0</v>
      </c>
      <c r="DV9" s="3">
        <v>82.0</v>
      </c>
      <c r="DW9" s="3" t="str">
        <f t="shared" si="73"/>
        <v>1</v>
      </c>
      <c r="DX9" s="3"/>
      <c r="DY9" s="3">
        <v>51.0</v>
      </c>
      <c r="DZ9" s="3" t="str">
        <f t="shared" si="74"/>
        <v>0</v>
      </c>
      <c r="EA9" s="3">
        <v>82.0</v>
      </c>
      <c r="EB9" s="3" t="str">
        <f t="shared" si="75"/>
        <v>1</v>
      </c>
      <c r="EC9" s="3"/>
      <c r="ED9" s="3">
        <v>21.0</v>
      </c>
      <c r="EE9" s="3" t="str">
        <f t="shared" si="76"/>
        <v>0</v>
      </c>
      <c r="EF9" s="3"/>
      <c r="EG9" s="3"/>
      <c r="EH9" s="3"/>
      <c r="EI9" s="3">
        <v>34.0</v>
      </c>
      <c r="EJ9" s="3" t="str">
        <f t="shared" si="77"/>
        <v>0</v>
      </c>
      <c r="EK9" s="3">
        <v>170.0</v>
      </c>
      <c r="EL9" s="3" t="str">
        <f t="shared" si="78"/>
        <v>1</v>
      </c>
      <c r="EM9" s="3"/>
      <c r="EN9" s="3">
        <v>9.0</v>
      </c>
      <c r="EO9" s="3" t="str">
        <f t="shared" si="79"/>
        <v>0</v>
      </c>
      <c r="EP9" s="3">
        <v>133.0</v>
      </c>
      <c r="EQ9" s="3" t="str">
        <f t="shared" si="80"/>
        <v>0</v>
      </c>
      <c r="ER9" s="3"/>
      <c r="ES9" s="3">
        <v>22.0</v>
      </c>
      <c r="ET9" s="3" t="str">
        <f t="shared" si="81"/>
        <v>0</v>
      </c>
      <c r="EU9" s="3">
        <v>101.0</v>
      </c>
      <c r="EV9" s="3" t="str">
        <f t="shared" si="82"/>
        <v>1</v>
      </c>
      <c r="EW9" s="3"/>
      <c r="EX9" s="3">
        <v>14.0</v>
      </c>
      <c r="EY9" s="3" t="str">
        <f t="shared" si="83"/>
        <v>0</v>
      </c>
      <c r="EZ9" s="3">
        <v>199.0</v>
      </c>
      <c r="FA9" s="3" t="str">
        <f t="shared" si="84"/>
        <v>0</v>
      </c>
      <c r="FB9" s="3"/>
      <c r="FC9" s="3">
        <v>176.0</v>
      </c>
      <c r="FD9" s="3" t="str">
        <f t="shared" si="85"/>
        <v>2</v>
      </c>
      <c r="FE9" s="3">
        <v>205.0</v>
      </c>
      <c r="FF9" s="3" t="str">
        <f t="shared" si="86"/>
        <v>2</v>
      </c>
      <c r="FG9" s="3" t="str">
        <f t="shared" si="87"/>
        <v>0</v>
      </c>
      <c r="FH9" s="3"/>
      <c r="FI9" s="3">
        <v>224.0</v>
      </c>
      <c r="FJ9" s="3" t="str">
        <f t="shared" si="88"/>
        <v>2</v>
      </c>
      <c r="FK9" s="3"/>
      <c r="FL9" s="3"/>
      <c r="FM9" s="3"/>
      <c r="FN9" s="3"/>
      <c r="FO9" s="3">
        <v>25.0</v>
      </c>
      <c r="FP9" s="3" t="str">
        <f t="shared" si="89"/>
        <v>1</v>
      </c>
      <c r="FQ9" s="12" t="s">
        <v>105</v>
      </c>
      <c r="FR9" s="12" t="str">
        <f t="shared" si="90"/>
        <v>0</v>
      </c>
      <c r="FS9" s="12">
        <v>47.0</v>
      </c>
      <c r="FT9" s="12" t="str">
        <f t="shared" si="91"/>
        <v>2</v>
      </c>
      <c r="FU9" s="12"/>
      <c r="FV9" s="3" t="str">
        <f t="shared" si="92"/>
        <v>0</v>
      </c>
      <c r="FW9" s="3"/>
      <c r="FX9" s="3">
        <v>212.0</v>
      </c>
      <c r="FY9" s="3" t="str">
        <f t="shared" si="93"/>
        <v>0</v>
      </c>
      <c r="FZ9" s="3">
        <v>306.0</v>
      </c>
      <c r="GA9" s="3" t="str">
        <f t="shared" si="94"/>
        <v>0</v>
      </c>
    </row>
    <row r="10" ht="12.0" customHeight="1">
      <c r="A10" s="1"/>
      <c r="B10" s="48" t="s">
        <v>106</v>
      </c>
      <c r="C10" s="49"/>
      <c r="T10" s="23"/>
      <c r="U10" s="50" t="s">
        <v>0</v>
      </c>
      <c r="V10" s="47" t="str">
        <f>FF38</f>
        <v>9</v>
      </c>
      <c r="W10" s="51" t="str">
        <f>FF39</f>
        <v>67</v>
      </c>
      <c r="X10" s="23"/>
      <c r="Y10" s="42" t="s">
        <v>107</v>
      </c>
      <c r="Z10" s="52" t="str">
        <f t="shared" si="40"/>
        <v/>
      </c>
      <c r="AA10" s="44"/>
      <c r="AB10" s="44"/>
      <c r="AC10" s="45"/>
      <c r="AE10" s="53">
        <v>4.0</v>
      </c>
      <c r="AF10" s="12" t="str">
        <f t="shared" si="36"/>
        <v>1</v>
      </c>
      <c r="AG10" s="12" t="s">
        <v>105</v>
      </c>
      <c r="AH10" s="12" t="str">
        <f t="shared" si="37"/>
        <v>0</v>
      </c>
      <c r="AI10" s="3" t="str">
        <f t="shared" si="38"/>
        <v>1</v>
      </c>
      <c r="AJ10" s="3" t="str">
        <f t="shared" si="39"/>
        <v>0</v>
      </c>
      <c r="AK10" s="3"/>
      <c r="AL10" s="3">
        <v>245.0</v>
      </c>
      <c r="AM10" s="3" t="str">
        <f t="shared" si="41"/>
        <v>0</v>
      </c>
      <c r="AN10" s="3"/>
      <c r="AO10" s="3">
        <v>27.0</v>
      </c>
      <c r="AP10" s="3" t="str">
        <f t="shared" si="42"/>
        <v>1</v>
      </c>
      <c r="AQ10" s="3"/>
      <c r="AR10" s="3">
        <v>33.0</v>
      </c>
      <c r="AS10" s="3" t="str">
        <f t="shared" si="43"/>
        <v>0</v>
      </c>
      <c r="AT10" s="3"/>
      <c r="AU10" s="3">
        <v>21.0</v>
      </c>
      <c r="AV10" s="3" t="str">
        <f t="shared" si="44"/>
        <v>0</v>
      </c>
      <c r="AW10" s="3"/>
      <c r="AX10" s="3">
        <v>65.0</v>
      </c>
      <c r="AY10" s="3" t="str">
        <f t="shared" si="45"/>
        <v>0</v>
      </c>
      <c r="AZ10" s="3"/>
      <c r="BA10" s="3">
        <v>98.0</v>
      </c>
      <c r="BB10" s="3" t="str">
        <f t="shared" si="46"/>
        <v>0</v>
      </c>
      <c r="BC10" s="3"/>
      <c r="BD10" s="3">
        <v>110.0</v>
      </c>
      <c r="BE10" s="3" t="str">
        <f t="shared" si="47"/>
        <v>1</v>
      </c>
      <c r="BF10" s="3"/>
      <c r="BG10" s="3">
        <v>42.0</v>
      </c>
      <c r="BH10" s="3" t="str">
        <f t="shared" si="48"/>
        <v>0</v>
      </c>
      <c r="BI10" s="3"/>
      <c r="BJ10" s="3">
        <v>36.0</v>
      </c>
      <c r="BK10" s="3" t="str">
        <f t="shared" si="49"/>
        <v>0</v>
      </c>
      <c r="BL10" s="3"/>
      <c r="BM10" s="3">
        <v>240.0</v>
      </c>
      <c r="BN10" s="3" t="str">
        <f t="shared" si="50"/>
        <v>1</v>
      </c>
      <c r="BO10" s="3"/>
      <c r="BP10" s="3">
        <v>28.0</v>
      </c>
      <c r="BQ10" s="3" t="str">
        <f t="shared" si="51"/>
        <v>0</v>
      </c>
      <c r="BR10" s="3"/>
      <c r="BS10" s="3">
        <v>83.0</v>
      </c>
      <c r="BT10" s="3" t="str">
        <f t="shared" si="52"/>
        <v>0</v>
      </c>
      <c r="BU10" s="3"/>
      <c r="BV10" s="3">
        <v>22.0</v>
      </c>
      <c r="BW10" s="3" t="str">
        <f t="shared" si="53"/>
        <v>0</v>
      </c>
      <c r="BX10" s="3"/>
      <c r="BY10" s="3">
        <v>41.0</v>
      </c>
      <c r="BZ10" s="3" t="str">
        <f t="shared" si="54"/>
        <v>0</v>
      </c>
      <c r="CA10" s="3"/>
      <c r="CB10" s="3">
        <v>32.0</v>
      </c>
      <c r="CC10" s="3" t="str">
        <f t="shared" si="55"/>
        <v>0</v>
      </c>
      <c r="CD10" s="3"/>
      <c r="CE10" s="3">
        <v>29.0</v>
      </c>
      <c r="CF10" s="3" t="str">
        <f t="shared" si="56"/>
        <v>1</v>
      </c>
      <c r="CG10" s="3"/>
      <c r="CH10" s="3">
        <v>271.0</v>
      </c>
      <c r="CI10" s="3" t="str">
        <f t="shared" si="57"/>
        <v>0</v>
      </c>
      <c r="CJ10" s="3"/>
      <c r="CK10" s="3">
        <v>142.0</v>
      </c>
      <c r="CL10" s="3" t="str">
        <f t="shared" si="58"/>
        <v>0</v>
      </c>
      <c r="CM10" s="3">
        <v>26.0</v>
      </c>
      <c r="CN10" s="3" t="str">
        <f t="shared" si="59"/>
        <v>0</v>
      </c>
      <c r="CO10" s="3"/>
      <c r="CP10" s="3">
        <v>88.0</v>
      </c>
      <c r="CQ10" s="3" t="str">
        <f t="shared" si="60"/>
        <v>0</v>
      </c>
      <c r="CR10" s="3">
        <v>34.0</v>
      </c>
      <c r="CS10" s="3" t="str">
        <f t="shared" si="61"/>
        <v>1</v>
      </c>
      <c r="CT10" s="3"/>
      <c r="CU10" s="3">
        <v>56.0</v>
      </c>
      <c r="CV10" s="3" t="str">
        <f t="shared" si="62"/>
        <v>0</v>
      </c>
      <c r="CW10" s="3">
        <v>73.0</v>
      </c>
      <c r="CX10" s="3" t="str">
        <f t="shared" si="63"/>
        <v>1</v>
      </c>
      <c r="CY10" s="3"/>
      <c r="CZ10" s="3">
        <v>19.0</v>
      </c>
      <c r="DA10" s="3" t="str">
        <f t="shared" si="64"/>
        <v>0</v>
      </c>
      <c r="DB10" s="3"/>
      <c r="DC10" s="3"/>
      <c r="DD10" s="3"/>
      <c r="DE10" s="3">
        <v>39.0</v>
      </c>
      <c r="DF10" s="3" t="str">
        <f t="shared" si="66"/>
        <v>0</v>
      </c>
      <c r="DG10" s="3">
        <v>185.0</v>
      </c>
      <c r="DH10" s="3" t="str">
        <f t="shared" si="67"/>
        <v>1</v>
      </c>
      <c r="DI10" s="3"/>
      <c r="DJ10" s="3">
        <v>100.0</v>
      </c>
      <c r="DK10" s="3" t="str">
        <f t="shared" si="68"/>
        <v>0</v>
      </c>
      <c r="DL10" s="3">
        <v>36.0</v>
      </c>
      <c r="DM10" s="3" t="str">
        <f t="shared" si="69"/>
        <v>0</v>
      </c>
      <c r="DN10" s="3"/>
      <c r="DO10" s="3">
        <v>98.0</v>
      </c>
      <c r="DP10" s="3" t="str">
        <f t="shared" si="70"/>
        <v>0</v>
      </c>
      <c r="DQ10" s="3">
        <v>253.0</v>
      </c>
      <c r="DR10" s="3" t="str">
        <f t="shared" si="71"/>
        <v>0</v>
      </c>
      <c r="DS10" s="3"/>
      <c r="DT10" s="3">
        <v>100.0</v>
      </c>
      <c r="DU10" s="3" t="str">
        <f t="shared" si="72"/>
        <v>0</v>
      </c>
      <c r="DV10" s="3">
        <v>83.0</v>
      </c>
      <c r="DW10" s="3" t="str">
        <f t="shared" si="73"/>
        <v>0</v>
      </c>
      <c r="DX10" s="3"/>
      <c r="DY10" s="3">
        <v>57.0</v>
      </c>
      <c r="DZ10" s="3" t="str">
        <f t="shared" si="74"/>
        <v>0</v>
      </c>
      <c r="EA10" s="3">
        <v>350.0</v>
      </c>
      <c r="EB10" s="3" t="str">
        <f t="shared" si="75"/>
        <v>1</v>
      </c>
      <c r="EC10" s="3"/>
      <c r="ED10" s="3">
        <v>59.0</v>
      </c>
      <c r="EE10" s="3" t="str">
        <f t="shared" si="76"/>
        <v>1</v>
      </c>
      <c r="EF10" s="3"/>
      <c r="EG10" s="3"/>
      <c r="EH10" s="3"/>
      <c r="EI10" s="3">
        <v>71.0</v>
      </c>
      <c r="EJ10" s="3" t="str">
        <f t="shared" si="77"/>
        <v>0</v>
      </c>
      <c r="EK10" s="3">
        <v>198.0</v>
      </c>
      <c r="EL10" s="3" t="str">
        <f t="shared" si="78"/>
        <v>0</v>
      </c>
      <c r="EM10" s="3"/>
      <c r="EN10" s="3">
        <v>14.0</v>
      </c>
      <c r="EO10" s="3" t="str">
        <f t="shared" si="79"/>
        <v>0</v>
      </c>
      <c r="EP10" s="3">
        <v>147.0</v>
      </c>
      <c r="EQ10" s="3" t="str">
        <f t="shared" si="80"/>
        <v>1</v>
      </c>
      <c r="ER10" s="3"/>
      <c r="ES10" s="3">
        <v>35.0</v>
      </c>
      <c r="ET10" s="3" t="str">
        <f t="shared" si="81"/>
        <v>0</v>
      </c>
      <c r="EU10" s="3">
        <v>182.0</v>
      </c>
      <c r="EV10" s="3" t="str">
        <f t="shared" si="82"/>
        <v>0</v>
      </c>
      <c r="EW10" s="3"/>
      <c r="EX10" s="3">
        <v>20.0</v>
      </c>
      <c r="EY10" s="3" t="str">
        <f t="shared" si="83"/>
        <v>0</v>
      </c>
      <c r="EZ10" s="3">
        <v>218.0</v>
      </c>
      <c r="FA10" s="3" t="str">
        <f t="shared" si="84"/>
        <v>1</v>
      </c>
      <c r="FB10" s="3"/>
      <c r="FC10" s="3">
        <v>25.0</v>
      </c>
      <c r="FD10" s="3" t="str">
        <f t="shared" si="85"/>
        <v>1</v>
      </c>
      <c r="FE10" s="3">
        <v>200.0</v>
      </c>
      <c r="FF10" s="3" t="str">
        <f t="shared" si="86"/>
        <v>1</v>
      </c>
      <c r="FG10" s="3" t="str">
        <f t="shared" si="87"/>
        <v>0</v>
      </c>
      <c r="FH10" s="3"/>
      <c r="FI10" s="3">
        <v>25.0</v>
      </c>
      <c r="FJ10" s="3" t="str">
        <f t="shared" si="88"/>
        <v>1</v>
      </c>
      <c r="FK10" s="3"/>
      <c r="FL10" s="3"/>
      <c r="FM10" s="3"/>
      <c r="FN10" s="3"/>
      <c r="FO10" s="3">
        <v>49.0</v>
      </c>
      <c r="FP10" s="3" t="str">
        <f t="shared" si="89"/>
        <v>2</v>
      </c>
      <c r="FQ10" s="12"/>
      <c r="FR10" s="12" t="str">
        <f t="shared" si="90"/>
        <v>0</v>
      </c>
      <c r="FS10" s="12">
        <v>54.0</v>
      </c>
      <c r="FT10" s="12" t="str">
        <f t="shared" si="91"/>
        <v>2</v>
      </c>
      <c r="FU10" s="12"/>
      <c r="FV10" s="3" t="str">
        <f t="shared" si="92"/>
        <v>0</v>
      </c>
      <c r="FW10" s="3"/>
      <c r="FX10" s="3">
        <v>220.0</v>
      </c>
      <c r="FY10" s="3" t="str">
        <f t="shared" si="93"/>
        <v>0</v>
      </c>
      <c r="FZ10" s="3">
        <v>308.0</v>
      </c>
      <c r="GA10" s="3" t="str">
        <f t="shared" si="94"/>
        <v>0</v>
      </c>
    </row>
    <row r="11" ht="12.0" customHeight="1">
      <c r="A11" s="1"/>
      <c r="B11" s="54" t="s">
        <v>108</v>
      </c>
      <c r="C11" s="55" t="s">
        <v>109</v>
      </c>
      <c r="T11" s="23"/>
      <c r="U11" s="50" t="s">
        <v>1</v>
      </c>
      <c r="V11" s="47" t="str">
        <f>FM38</f>
        <v>11</v>
      </c>
      <c r="W11" s="51" t="str">
        <f>FM39</f>
        <v>26</v>
      </c>
      <c r="X11" s="23"/>
      <c r="Y11" s="42" t="s">
        <v>110</v>
      </c>
      <c r="Z11" s="43" t="str">
        <f t="shared" si="40"/>
        <v/>
      </c>
      <c r="AA11" s="44"/>
      <c r="AB11" s="44"/>
      <c r="AC11" s="45"/>
      <c r="AE11" s="3">
        <v>5.0</v>
      </c>
      <c r="AF11" s="12" t="str">
        <f t="shared" si="36"/>
        <v>2</v>
      </c>
      <c r="AG11" s="12"/>
      <c r="AH11" s="12" t="str">
        <f t="shared" si="37"/>
        <v>0</v>
      </c>
      <c r="AI11" s="3" t="str">
        <f t="shared" si="38"/>
        <v>0</v>
      </c>
      <c r="AJ11" s="3" t="str">
        <f t="shared" si="39"/>
        <v>1</v>
      </c>
      <c r="AK11" s="3"/>
      <c r="AL11" s="3">
        <v>248.0</v>
      </c>
      <c r="AM11" s="3" t="str">
        <f t="shared" si="41"/>
        <v>0</v>
      </c>
      <c r="AN11" s="3"/>
      <c r="AO11" s="3">
        <v>38.0</v>
      </c>
      <c r="AP11" s="3" t="str">
        <f t="shared" si="42"/>
        <v>0</v>
      </c>
      <c r="AQ11" s="3"/>
      <c r="AR11" s="3">
        <v>46.0</v>
      </c>
      <c r="AS11" s="3" t="str">
        <f t="shared" si="43"/>
        <v>0</v>
      </c>
      <c r="AT11" s="3"/>
      <c r="AU11" s="3">
        <v>24.0</v>
      </c>
      <c r="AV11" s="3" t="str">
        <f t="shared" si="44"/>
        <v>1</v>
      </c>
      <c r="AW11" s="3"/>
      <c r="AX11" s="3">
        <v>77.0</v>
      </c>
      <c r="AY11" s="3" t="str">
        <f t="shared" si="45"/>
        <v>0</v>
      </c>
      <c r="AZ11" s="3"/>
      <c r="BA11" s="3">
        <v>139.0</v>
      </c>
      <c r="BB11" s="3" t="str">
        <f t="shared" si="46"/>
        <v>1</v>
      </c>
      <c r="BC11" s="3"/>
      <c r="BD11" s="3">
        <v>142.0</v>
      </c>
      <c r="BE11" s="3" t="str">
        <f t="shared" si="47"/>
        <v>0</v>
      </c>
      <c r="BF11" s="3"/>
      <c r="BG11" s="3">
        <v>51.0</v>
      </c>
      <c r="BH11" s="3" t="str">
        <f t="shared" si="48"/>
        <v>0</v>
      </c>
      <c r="BI11" s="3"/>
      <c r="BJ11" s="3">
        <v>40.0</v>
      </c>
      <c r="BK11" s="3" t="str">
        <f t="shared" si="49"/>
        <v>0</v>
      </c>
      <c r="BL11" s="3"/>
      <c r="BM11" s="3">
        <v>242.0</v>
      </c>
      <c r="BN11" s="3" t="str">
        <f t="shared" si="50"/>
        <v>1</v>
      </c>
      <c r="BO11" s="3"/>
      <c r="BP11" s="3">
        <v>45.0</v>
      </c>
      <c r="BQ11" s="3" t="str">
        <f t="shared" si="51"/>
        <v>1</v>
      </c>
      <c r="BR11" s="3"/>
      <c r="BS11" s="3">
        <v>90.0</v>
      </c>
      <c r="BT11" s="3" t="str">
        <f t="shared" si="52"/>
        <v>0</v>
      </c>
      <c r="BU11" s="3"/>
      <c r="BV11" s="3">
        <v>35.0</v>
      </c>
      <c r="BW11" s="3" t="str">
        <f t="shared" si="53"/>
        <v>0</v>
      </c>
      <c r="BX11" s="3"/>
      <c r="BY11" s="3">
        <v>58.0</v>
      </c>
      <c r="BZ11" s="3" t="str">
        <f t="shared" si="54"/>
        <v>1</v>
      </c>
      <c r="CA11" s="3"/>
      <c r="CB11" s="3">
        <v>34.0</v>
      </c>
      <c r="CC11" s="3" t="str">
        <f t="shared" si="55"/>
        <v>0</v>
      </c>
      <c r="CD11" s="3"/>
      <c r="CE11" s="3">
        <v>47.0</v>
      </c>
      <c r="CF11" s="3" t="str">
        <f t="shared" si="56"/>
        <v>0</v>
      </c>
      <c r="CG11" s="3"/>
      <c r="CH11" s="3">
        <v>280.0</v>
      </c>
      <c r="CI11" s="3" t="str">
        <f t="shared" si="57"/>
        <v>1</v>
      </c>
      <c r="CJ11" s="3"/>
      <c r="CK11" s="3">
        <v>2.0</v>
      </c>
      <c r="CL11" s="3" t="str">
        <f t="shared" si="58"/>
        <v>0</v>
      </c>
      <c r="CM11" s="3">
        <v>49.0</v>
      </c>
      <c r="CN11" s="3" t="str">
        <f t="shared" si="59"/>
        <v>1</v>
      </c>
      <c r="CO11" s="3"/>
      <c r="CP11" s="3">
        <v>91.0</v>
      </c>
      <c r="CQ11" s="3" t="str">
        <f t="shared" si="60"/>
        <v>0</v>
      </c>
      <c r="CR11" s="3">
        <v>37.0</v>
      </c>
      <c r="CS11" s="3" t="str">
        <f t="shared" si="61"/>
        <v>0</v>
      </c>
      <c r="CT11" s="3"/>
      <c r="CU11" s="3">
        <v>66.0</v>
      </c>
      <c r="CV11" s="3" t="str">
        <f t="shared" si="62"/>
        <v>0</v>
      </c>
      <c r="CW11" s="3">
        <v>80.0</v>
      </c>
      <c r="CX11" s="3" t="str">
        <f t="shared" si="63"/>
        <v>0</v>
      </c>
      <c r="CY11" s="3"/>
      <c r="CZ11" s="3">
        <v>92.0</v>
      </c>
      <c r="DA11" s="3" t="str">
        <f t="shared" si="64"/>
        <v>0</v>
      </c>
      <c r="DB11" s="3"/>
      <c r="DC11" s="3"/>
      <c r="DD11" s="3"/>
      <c r="DE11" s="3">
        <v>42.0</v>
      </c>
      <c r="DF11" s="3" t="str">
        <f t="shared" si="66"/>
        <v>0</v>
      </c>
      <c r="DG11" s="3">
        <v>199.0</v>
      </c>
      <c r="DH11" s="3" t="str">
        <f t="shared" si="67"/>
        <v>0</v>
      </c>
      <c r="DI11" s="3"/>
      <c r="DJ11" s="3">
        <v>123.0</v>
      </c>
      <c r="DK11" s="3" t="str">
        <f t="shared" si="68"/>
        <v>0</v>
      </c>
      <c r="DL11" s="3">
        <v>62.0</v>
      </c>
      <c r="DM11" s="3" t="str">
        <f t="shared" si="69"/>
        <v>0</v>
      </c>
      <c r="DN11" s="3"/>
      <c r="DO11" s="3">
        <v>115.0</v>
      </c>
      <c r="DP11" s="3" t="str">
        <f t="shared" si="70"/>
        <v>0</v>
      </c>
      <c r="DQ11" s="3"/>
      <c r="DR11" s="3"/>
      <c r="DS11" s="3"/>
      <c r="DT11" s="3">
        <v>123.0</v>
      </c>
      <c r="DU11" s="3" t="str">
        <f t="shared" si="72"/>
        <v>0</v>
      </c>
      <c r="DV11" s="3">
        <v>145.0</v>
      </c>
      <c r="DW11" s="3" t="str">
        <f t="shared" si="73"/>
        <v>1</v>
      </c>
      <c r="DX11" s="3"/>
      <c r="DY11" s="3">
        <v>69.0</v>
      </c>
      <c r="DZ11" s="3" t="str">
        <f t="shared" si="74"/>
        <v>0</v>
      </c>
      <c r="EA11" s="3">
        <v>368.0</v>
      </c>
      <c r="EB11" s="3" t="str">
        <f t="shared" si="75"/>
        <v>1</v>
      </c>
      <c r="EC11" s="3"/>
      <c r="ED11" s="3">
        <v>107.0</v>
      </c>
      <c r="EE11" s="3" t="str">
        <f t="shared" si="76"/>
        <v>0</v>
      </c>
      <c r="EF11" s="3"/>
      <c r="EG11" s="3"/>
      <c r="EH11" s="3"/>
      <c r="EI11" s="3">
        <v>111.0</v>
      </c>
      <c r="EJ11" s="3" t="str">
        <f t="shared" si="77"/>
        <v>0</v>
      </c>
      <c r="EK11" s="3">
        <v>228.0</v>
      </c>
      <c r="EL11" s="3" t="str">
        <f t="shared" si="78"/>
        <v>1</v>
      </c>
      <c r="EM11" s="3"/>
      <c r="EN11" s="3">
        <v>38.0</v>
      </c>
      <c r="EO11" s="3" t="str">
        <f t="shared" si="79"/>
        <v>0</v>
      </c>
      <c r="EP11" s="3">
        <v>148.0</v>
      </c>
      <c r="EQ11" s="3" t="str">
        <f t="shared" si="80"/>
        <v>0</v>
      </c>
      <c r="ER11" s="3"/>
      <c r="ES11" s="3">
        <v>48.0</v>
      </c>
      <c r="ET11" s="3" t="str">
        <f t="shared" si="81"/>
        <v>0</v>
      </c>
      <c r="EU11" s="3">
        <v>218.0</v>
      </c>
      <c r="EV11" s="3" t="str">
        <f t="shared" si="82"/>
        <v>1</v>
      </c>
      <c r="EW11" s="3"/>
      <c r="EX11" s="3">
        <v>38.0</v>
      </c>
      <c r="EY11" s="3" t="str">
        <f t="shared" si="83"/>
        <v>0</v>
      </c>
      <c r="EZ11" s="3"/>
      <c r="FA11" s="3"/>
      <c r="FB11" s="3"/>
      <c r="FC11" s="3">
        <v>91.0</v>
      </c>
      <c r="FD11" s="3" t="str">
        <f t="shared" si="85"/>
        <v>2</v>
      </c>
      <c r="FE11" s="3">
        <v>102.0</v>
      </c>
      <c r="FF11" s="3" t="str">
        <f t="shared" si="86"/>
        <v>2</v>
      </c>
      <c r="FG11" s="3" t="str">
        <f t="shared" si="87"/>
        <v>0</v>
      </c>
      <c r="FH11" s="3"/>
      <c r="FI11" s="3">
        <v>105.0</v>
      </c>
      <c r="FJ11" s="3" t="str">
        <f t="shared" si="88"/>
        <v>2</v>
      </c>
      <c r="FK11" s="3"/>
      <c r="FL11" s="3"/>
      <c r="FM11" s="3"/>
      <c r="FN11" s="3"/>
      <c r="FO11" s="3">
        <v>79.0</v>
      </c>
      <c r="FP11" s="3" t="str">
        <f t="shared" si="89"/>
        <v>2</v>
      </c>
      <c r="FQ11" s="12"/>
      <c r="FR11" s="12" t="str">
        <f t="shared" si="90"/>
        <v>0</v>
      </c>
      <c r="FS11" s="12">
        <v>84.0</v>
      </c>
      <c r="FT11" s="12" t="str">
        <f t="shared" si="91"/>
        <v>1</v>
      </c>
      <c r="FU11" s="12" t="s">
        <v>105</v>
      </c>
      <c r="FV11" s="3" t="str">
        <f t="shared" si="92"/>
        <v>0</v>
      </c>
      <c r="FW11" s="3"/>
      <c r="FX11" s="3">
        <v>229.0</v>
      </c>
      <c r="FY11" s="3" t="str">
        <f t="shared" si="93"/>
        <v>0</v>
      </c>
      <c r="FZ11" s="3"/>
      <c r="GA11" s="3"/>
    </row>
    <row r="12" ht="12.0" customHeight="1">
      <c r="A12" s="1"/>
      <c r="B12" s="56" t="s">
        <v>111</v>
      </c>
      <c r="C12" s="57" t="s">
        <v>112</v>
      </c>
      <c r="T12" s="23"/>
      <c r="U12" s="50" t="s">
        <v>2</v>
      </c>
      <c r="V12" s="47" t="str">
        <f>FS30</f>
        <v>17</v>
      </c>
      <c r="W12" s="51" t="str">
        <f>FS31</f>
        <v>40</v>
      </c>
      <c r="X12" s="23"/>
      <c r="Y12" s="24"/>
      <c r="Z12" s="24"/>
      <c r="AA12" s="44"/>
      <c r="AB12" s="44"/>
      <c r="AC12" s="45"/>
      <c r="AE12" s="53">
        <v>6.0</v>
      </c>
      <c r="AF12" s="12" t="str">
        <f t="shared" si="36"/>
        <v>1</v>
      </c>
      <c r="AG12" s="12" t="s">
        <v>105</v>
      </c>
      <c r="AH12" s="12" t="str">
        <f t="shared" si="37"/>
        <v>0</v>
      </c>
      <c r="AI12" s="3" t="str">
        <f t="shared" si="38"/>
        <v>1</v>
      </c>
      <c r="AJ12" s="3" t="str">
        <f t="shared" si="39"/>
        <v>0</v>
      </c>
      <c r="AK12" s="3"/>
      <c r="AL12" s="3">
        <v>250.0</v>
      </c>
      <c r="AM12" s="3" t="str">
        <f t="shared" si="41"/>
        <v>0</v>
      </c>
      <c r="AN12" s="3"/>
      <c r="AO12" s="3">
        <v>53.0</v>
      </c>
      <c r="AP12" s="3" t="str">
        <f t="shared" si="42"/>
        <v>1</v>
      </c>
      <c r="AQ12" s="3"/>
      <c r="AR12" s="3">
        <v>63.0</v>
      </c>
      <c r="AS12" s="3" t="str">
        <f t="shared" si="43"/>
        <v>1</v>
      </c>
      <c r="AT12" s="3"/>
      <c r="AU12" s="3">
        <v>31.0</v>
      </c>
      <c r="AV12" s="3" t="str">
        <f t="shared" si="44"/>
        <v>0</v>
      </c>
      <c r="AW12" s="3"/>
      <c r="AX12" s="3">
        <v>98.0</v>
      </c>
      <c r="AY12" s="3" t="str">
        <f t="shared" si="45"/>
        <v>0</v>
      </c>
      <c r="AZ12" s="3"/>
      <c r="BA12" s="3">
        <v>161.0</v>
      </c>
      <c r="BB12" s="3" t="str">
        <f t="shared" si="46"/>
        <v>1</v>
      </c>
      <c r="BC12" s="3"/>
      <c r="BD12" s="3">
        <v>157.0</v>
      </c>
      <c r="BE12" s="3" t="str">
        <f t="shared" si="47"/>
        <v>0</v>
      </c>
      <c r="BF12" s="3"/>
      <c r="BG12" s="3">
        <v>60.0</v>
      </c>
      <c r="BH12" s="3" t="str">
        <f t="shared" si="48"/>
        <v>0</v>
      </c>
      <c r="BI12" s="3"/>
      <c r="BJ12" s="3">
        <v>44.0</v>
      </c>
      <c r="BK12" s="3" t="str">
        <f t="shared" si="49"/>
        <v>0</v>
      </c>
      <c r="BL12" s="3"/>
      <c r="BM12" s="3">
        <v>249.0</v>
      </c>
      <c r="BN12" s="3" t="str">
        <f t="shared" si="50"/>
        <v>1</v>
      </c>
      <c r="BO12" s="3"/>
      <c r="BP12" s="3">
        <v>57.0</v>
      </c>
      <c r="BQ12" s="3" t="str">
        <f t="shared" si="51"/>
        <v>0</v>
      </c>
      <c r="BR12" s="3"/>
      <c r="BS12" s="3">
        <v>113.0</v>
      </c>
      <c r="BT12" s="3" t="str">
        <f t="shared" si="52"/>
        <v>0</v>
      </c>
      <c r="BU12" s="3"/>
      <c r="BV12" s="3">
        <v>48.0</v>
      </c>
      <c r="BW12" s="3" t="str">
        <f t="shared" si="53"/>
        <v>0</v>
      </c>
      <c r="BX12" s="3"/>
      <c r="BY12" s="3">
        <v>66.0</v>
      </c>
      <c r="BZ12" s="3" t="str">
        <f t="shared" si="54"/>
        <v>0</v>
      </c>
      <c r="CA12" s="3"/>
      <c r="CB12" s="3">
        <v>50.0</v>
      </c>
      <c r="CC12" s="3" t="str">
        <f t="shared" si="55"/>
        <v>0</v>
      </c>
      <c r="CD12" s="3"/>
      <c r="CE12" s="3">
        <v>54.0</v>
      </c>
      <c r="CF12" s="3" t="str">
        <f t="shared" si="56"/>
        <v>0</v>
      </c>
      <c r="CG12" s="3"/>
      <c r="CH12" s="3">
        <v>286.0</v>
      </c>
      <c r="CI12" s="3" t="str">
        <f t="shared" si="57"/>
        <v>0</v>
      </c>
      <c r="CJ12" s="3"/>
      <c r="CK12" s="3">
        <v>149.0</v>
      </c>
      <c r="CL12" s="3" t="str">
        <f t="shared" si="58"/>
        <v>1</v>
      </c>
      <c r="CM12" s="3">
        <v>52.0</v>
      </c>
      <c r="CN12" s="3" t="str">
        <f t="shared" si="59"/>
        <v>1</v>
      </c>
      <c r="CO12" s="3"/>
      <c r="CP12" s="3">
        <v>99.0</v>
      </c>
      <c r="CQ12" s="3" t="str">
        <f t="shared" si="60"/>
        <v>0</v>
      </c>
      <c r="CR12" s="3">
        <v>124.0</v>
      </c>
      <c r="CS12" s="3" t="str">
        <f t="shared" si="61"/>
        <v>0</v>
      </c>
      <c r="CT12" s="3"/>
      <c r="CU12" s="3">
        <v>91.0</v>
      </c>
      <c r="CV12" s="3" t="str">
        <f t="shared" si="62"/>
        <v>0</v>
      </c>
      <c r="CW12" s="3">
        <v>146.0</v>
      </c>
      <c r="CX12" s="3" t="str">
        <f t="shared" si="63"/>
        <v>0</v>
      </c>
      <c r="CY12" s="3"/>
      <c r="CZ12" s="3">
        <v>196.0</v>
      </c>
      <c r="DA12" s="3" t="str">
        <f t="shared" si="64"/>
        <v>0</v>
      </c>
      <c r="DB12" s="3"/>
      <c r="DC12" s="3"/>
      <c r="DD12" s="3"/>
      <c r="DE12" s="3">
        <v>55.0</v>
      </c>
      <c r="DF12" s="3" t="str">
        <f t="shared" si="66"/>
        <v>1</v>
      </c>
      <c r="DG12" s="3"/>
      <c r="DH12" s="3"/>
      <c r="DI12" s="3"/>
      <c r="DJ12" s="3">
        <v>197.0</v>
      </c>
      <c r="DK12" s="3" t="str">
        <f t="shared" si="68"/>
        <v>0</v>
      </c>
      <c r="DL12" s="3">
        <v>84.0</v>
      </c>
      <c r="DM12" s="3" t="str">
        <f t="shared" si="69"/>
        <v>0</v>
      </c>
      <c r="DN12" s="3"/>
      <c r="DO12" s="3">
        <v>139.0</v>
      </c>
      <c r="DP12" s="3" t="str">
        <f t="shared" si="70"/>
        <v>1</v>
      </c>
      <c r="DQ12" s="3"/>
      <c r="DR12" s="3"/>
      <c r="DS12" s="3"/>
      <c r="DT12" s="3">
        <v>169.0</v>
      </c>
      <c r="DU12" s="3" t="str">
        <f t="shared" si="72"/>
        <v>0</v>
      </c>
      <c r="DV12" s="3">
        <v>207.0</v>
      </c>
      <c r="DW12" s="3" t="str">
        <f t="shared" si="73"/>
        <v>1</v>
      </c>
      <c r="DX12" s="3"/>
      <c r="DY12" s="3">
        <v>108.0</v>
      </c>
      <c r="DZ12" s="3" t="str">
        <f t="shared" si="74"/>
        <v>0</v>
      </c>
      <c r="EA12" s="3"/>
      <c r="EB12" s="3"/>
      <c r="EC12" s="3"/>
      <c r="ED12" s="3">
        <v>186.0</v>
      </c>
      <c r="EE12" s="3" t="str">
        <f t="shared" si="76"/>
        <v>1</v>
      </c>
      <c r="EF12" s="3"/>
      <c r="EG12" s="3"/>
      <c r="EH12" s="3"/>
      <c r="EI12" s="3">
        <v>124.0</v>
      </c>
      <c r="EJ12" s="3" t="str">
        <f t="shared" si="77"/>
        <v>1</v>
      </c>
      <c r="EK12" s="3">
        <v>329.0</v>
      </c>
      <c r="EL12" s="3" t="str">
        <f t="shared" si="78"/>
        <v>1</v>
      </c>
      <c r="EM12" s="3"/>
      <c r="EN12" s="3">
        <v>53.0</v>
      </c>
      <c r="EO12" s="3" t="str">
        <f t="shared" si="79"/>
        <v>1</v>
      </c>
      <c r="EP12" s="3"/>
      <c r="EQ12" s="3"/>
      <c r="ER12" s="3"/>
      <c r="ES12" s="3">
        <v>140.0</v>
      </c>
      <c r="ET12" s="3" t="str">
        <f t="shared" si="81"/>
        <v>0</v>
      </c>
      <c r="EU12" s="3">
        <v>239.0</v>
      </c>
      <c r="EV12" s="3" t="str">
        <f t="shared" si="82"/>
        <v>1</v>
      </c>
      <c r="EW12" s="3"/>
      <c r="EX12" s="3">
        <v>48.0</v>
      </c>
      <c r="EY12" s="3" t="str">
        <f t="shared" si="83"/>
        <v>0</v>
      </c>
      <c r="EZ12" s="3"/>
      <c r="FA12" s="3"/>
      <c r="FB12" s="3"/>
      <c r="FC12" s="3">
        <v>157.0</v>
      </c>
      <c r="FD12" s="3" t="str">
        <f t="shared" si="85"/>
        <v>2</v>
      </c>
      <c r="FE12" s="3">
        <v>190.0</v>
      </c>
      <c r="FF12" s="3" t="str">
        <f t="shared" si="86"/>
        <v>2</v>
      </c>
      <c r="FG12" s="3" t="str">
        <f t="shared" si="87"/>
        <v>0</v>
      </c>
      <c r="FH12" s="3"/>
      <c r="FI12" s="3">
        <v>129.0</v>
      </c>
      <c r="FJ12" s="3" t="str">
        <f t="shared" si="88"/>
        <v>2</v>
      </c>
      <c r="FK12" s="3"/>
      <c r="FL12" s="3"/>
      <c r="FM12" s="3"/>
      <c r="FN12" s="3"/>
      <c r="FO12" s="3">
        <v>93.0</v>
      </c>
      <c r="FP12" s="3" t="str">
        <f t="shared" si="89"/>
        <v>1</v>
      </c>
      <c r="FQ12" s="12"/>
      <c r="FR12" s="12" t="str">
        <f t="shared" si="90"/>
        <v>1</v>
      </c>
      <c r="FS12" s="12">
        <v>91.0</v>
      </c>
      <c r="FT12" s="12" t="str">
        <f t="shared" si="91"/>
        <v>2</v>
      </c>
      <c r="FU12" s="12"/>
      <c r="FV12" s="3" t="str">
        <f t="shared" si="92"/>
        <v>0</v>
      </c>
      <c r="FW12" s="3"/>
      <c r="FX12" s="3">
        <v>230.0</v>
      </c>
      <c r="FY12" s="3" t="str">
        <f t="shared" si="93"/>
        <v>0</v>
      </c>
      <c r="FZ12" s="3"/>
      <c r="GA12" s="3"/>
    </row>
    <row r="13" ht="12.0" customHeight="1">
      <c r="A13" s="1"/>
      <c r="B13" s="56" t="s">
        <v>113</v>
      </c>
      <c r="C13" s="57" t="s">
        <v>114</v>
      </c>
      <c r="T13" s="23"/>
      <c r="U13" s="50" t="s">
        <v>115</v>
      </c>
      <c r="V13" s="47" t="str">
        <f>CI37</f>
        <v>3</v>
      </c>
      <c r="W13" s="51" t="str">
        <f>CI38</f>
        <v>50</v>
      </c>
      <c r="X13" s="31"/>
      <c r="Y13" s="32"/>
      <c r="Z13" s="32"/>
      <c r="AA13" s="58"/>
      <c r="AB13" s="58"/>
      <c r="AC13" s="59"/>
      <c r="AE13" s="3">
        <v>7.0</v>
      </c>
      <c r="AF13" s="12" t="str">
        <f t="shared" si="36"/>
        <v>2</v>
      </c>
      <c r="AG13" s="12"/>
      <c r="AH13" s="12" t="str">
        <f t="shared" si="37"/>
        <v>0</v>
      </c>
      <c r="AI13" s="3" t="str">
        <f t="shared" si="38"/>
        <v>0</v>
      </c>
      <c r="AJ13" s="3" t="str">
        <f t="shared" si="39"/>
        <v>1</v>
      </c>
      <c r="AK13" s="3"/>
      <c r="AL13" s="3">
        <v>252.0</v>
      </c>
      <c r="AM13" s="3" t="str">
        <f t="shared" si="41"/>
        <v>0</v>
      </c>
      <c r="AN13" s="3"/>
      <c r="AO13" s="3">
        <v>59.0</v>
      </c>
      <c r="AP13" s="3" t="str">
        <f t="shared" si="42"/>
        <v>1</v>
      </c>
      <c r="AQ13" s="3"/>
      <c r="AR13" s="3">
        <v>76.0</v>
      </c>
      <c r="AS13" s="3" t="str">
        <f t="shared" si="43"/>
        <v>0</v>
      </c>
      <c r="AT13" s="3"/>
      <c r="AU13" s="3">
        <v>43.0</v>
      </c>
      <c r="AV13" s="3" t="str">
        <f t="shared" si="44"/>
        <v>0</v>
      </c>
      <c r="AW13" s="3"/>
      <c r="AX13" s="3">
        <v>110.0</v>
      </c>
      <c r="AY13" s="3" t="str">
        <f t="shared" si="45"/>
        <v>1</v>
      </c>
      <c r="AZ13" s="3"/>
      <c r="BA13" s="3">
        <v>193.0</v>
      </c>
      <c r="BB13" s="3" t="str">
        <f t="shared" si="46"/>
        <v>0</v>
      </c>
      <c r="BC13" s="3"/>
      <c r="BD13" s="3">
        <v>172.0</v>
      </c>
      <c r="BE13" s="3" t="str">
        <f t="shared" si="47"/>
        <v>0</v>
      </c>
      <c r="BF13" s="3"/>
      <c r="BG13" s="3">
        <v>72.0</v>
      </c>
      <c r="BH13" s="3" t="str">
        <f t="shared" si="48"/>
        <v>0</v>
      </c>
      <c r="BI13" s="3"/>
      <c r="BJ13" s="3">
        <v>52.0</v>
      </c>
      <c r="BK13" s="3" t="str">
        <f t="shared" si="49"/>
        <v>1</v>
      </c>
      <c r="BL13" s="3"/>
      <c r="BM13" s="3">
        <v>253.0</v>
      </c>
      <c r="BN13" s="3" t="str">
        <f t="shared" si="50"/>
        <v>1</v>
      </c>
      <c r="BO13" s="3"/>
      <c r="BP13" s="3">
        <v>69.0</v>
      </c>
      <c r="BQ13" s="3" t="str">
        <f t="shared" si="51"/>
        <v>0</v>
      </c>
      <c r="BR13" s="3"/>
      <c r="BS13" s="3">
        <v>120.0</v>
      </c>
      <c r="BT13" s="3" t="str">
        <f t="shared" si="52"/>
        <v>0</v>
      </c>
      <c r="BU13" s="3"/>
      <c r="BV13" s="3">
        <v>61.0</v>
      </c>
      <c r="BW13" s="3" t="str">
        <f t="shared" si="53"/>
        <v>0</v>
      </c>
      <c r="BX13" s="3"/>
      <c r="BY13" s="3">
        <v>89.0</v>
      </c>
      <c r="BZ13" s="3" t="str">
        <f t="shared" si="54"/>
        <v>0</v>
      </c>
      <c r="CA13" s="3"/>
      <c r="CB13" s="3">
        <v>64.0</v>
      </c>
      <c r="CC13" s="3" t="str">
        <f t="shared" si="55"/>
        <v>1</v>
      </c>
      <c r="CD13" s="3"/>
      <c r="CE13" s="3">
        <v>68.0</v>
      </c>
      <c r="CF13" s="3" t="str">
        <f t="shared" si="56"/>
        <v>0</v>
      </c>
      <c r="CG13" s="3"/>
      <c r="CH13" s="3">
        <v>296.0</v>
      </c>
      <c r="CI13" s="3" t="str">
        <f t="shared" si="57"/>
        <v>1</v>
      </c>
      <c r="CJ13" s="3"/>
      <c r="CK13" s="3">
        <v>79.0</v>
      </c>
      <c r="CL13" s="3" t="str">
        <f t="shared" si="58"/>
        <v>0</v>
      </c>
      <c r="CM13" s="3">
        <v>74.0</v>
      </c>
      <c r="CN13" s="3" t="str">
        <f t="shared" si="59"/>
        <v>0</v>
      </c>
      <c r="CO13" s="3"/>
      <c r="CP13" s="3">
        <v>117.0</v>
      </c>
      <c r="CQ13" s="3" t="str">
        <f t="shared" si="60"/>
        <v>0</v>
      </c>
      <c r="CR13" s="3">
        <v>130.0</v>
      </c>
      <c r="CS13" s="3" t="str">
        <f t="shared" si="61"/>
        <v>1</v>
      </c>
      <c r="CT13" s="3"/>
      <c r="CU13" s="3">
        <v>97.0</v>
      </c>
      <c r="CV13" s="3" t="str">
        <f t="shared" si="62"/>
        <v>0</v>
      </c>
      <c r="CW13" s="3">
        <v>225.0</v>
      </c>
      <c r="CX13" s="3" t="str">
        <f t="shared" si="63"/>
        <v>1</v>
      </c>
      <c r="CY13" s="3"/>
      <c r="CZ13" s="3">
        <v>238.0</v>
      </c>
      <c r="DA13" s="3" t="str">
        <f t="shared" si="64"/>
        <v>0</v>
      </c>
      <c r="DB13" s="3"/>
      <c r="DC13" s="3"/>
      <c r="DD13" s="3"/>
      <c r="DE13" s="3">
        <v>65.0</v>
      </c>
      <c r="DF13" s="3" t="str">
        <f t="shared" si="66"/>
        <v>0</v>
      </c>
      <c r="DG13" s="3"/>
      <c r="DH13" s="3"/>
      <c r="DI13" s="3"/>
      <c r="DJ13" s="3">
        <v>313.0</v>
      </c>
      <c r="DK13" s="3" t="str">
        <f t="shared" si="68"/>
        <v>0</v>
      </c>
      <c r="DL13" s="3">
        <v>156.0</v>
      </c>
      <c r="DM13" s="3" t="str">
        <f t="shared" si="69"/>
        <v>0</v>
      </c>
      <c r="DN13" s="3"/>
      <c r="DO13" s="3">
        <v>193.0</v>
      </c>
      <c r="DP13" s="3" t="str">
        <f t="shared" si="70"/>
        <v>0</v>
      </c>
      <c r="DQ13" s="3"/>
      <c r="DR13" s="3"/>
      <c r="DS13" s="3"/>
      <c r="DT13" s="3">
        <v>183.0</v>
      </c>
      <c r="DU13" s="3" t="str">
        <f t="shared" si="72"/>
        <v>0</v>
      </c>
      <c r="DV13" s="3"/>
      <c r="DW13" s="3"/>
      <c r="DX13" s="3"/>
      <c r="DY13" s="3">
        <v>113.0</v>
      </c>
      <c r="DZ13" s="3" t="str">
        <f t="shared" si="74"/>
        <v>0</v>
      </c>
      <c r="EA13" s="3"/>
      <c r="EB13" s="3"/>
      <c r="EC13" s="3"/>
      <c r="ED13" s="3">
        <v>219.0</v>
      </c>
      <c r="EE13" s="3" t="str">
        <f t="shared" si="76"/>
        <v>0</v>
      </c>
      <c r="EF13" s="3"/>
      <c r="EG13" s="3"/>
      <c r="EH13" s="3"/>
      <c r="EI13" s="3">
        <v>125.0</v>
      </c>
      <c r="EJ13" s="3" t="str">
        <f t="shared" si="77"/>
        <v>0</v>
      </c>
      <c r="EK13" s="3"/>
      <c r="EL13" s="3"/>
      <c r="EM13" s="3"/>
      <c r="EN13" s="3">
        <v>67.0</v>
      </c>
      <c r="EO13" s="3" t="str">
        <f t="shared" si="79"/>
        <v>0</v>
      </c>
      <c r="EP13" s="3"/>
      <c r="EQ13" s="3"/>
      <c r="ER13" s="3"/>
      <c r="ES13" s="3">
        <v>177.0</v>
      </c>
      <c r="ET13" s="3" t="str">
        <f t="shared" si="81"/>
        <v>1</v>
      </c>
      <c r="EU13" s="3">
        <v>249.0</v>
      </c>
      <c r="EV13" s="3" t="str">
        <f t="shared" si="82"/>
        <v>0</v>
      </c>
      <c r="EW13" s="3"/>
      <c r="EX13" s="3">
        <v>72.0</v>
      </c>
      <c r="EY13" s="3" t="str">
        <f t="shared" si="83"/>
        <v>0</v>
      </c>
      <c r="EZ13" s="3"/>
      <c r="FA13" s="3"/>
      <c r="FB13" s="3"/>
      <c r="FC13" s="3">
        <v>28.0</v>
      </c>
      <c r="FD13" s="3" t="str">
        <f t="shared" si="85"/>
        <v>2</v>
      </c>
      <c r="FE13" s="3">
        <v>183.0</v>
      </c>
      <c r="FF13" s="3" t="str">
        <f t="shared" si="86"/>
        <v>2</v>
      </c>
      <c r="FG13" s="3" t="str">
        <f t="shared" si="87"/>
        <v>0</v>
      </c>
      <c r="FH13" s="3"/>
      <c r="FI13" s="3">
        <v>200.0</v>
      </c>
      <c r="FJ13" s="3" t="str">
        <f t="shared" si="88"/>
        <v>1</v>
      </c>
      <c r="FK13" s="3"/>
      <c r="FL13" s="3"/>
      <c r="FM13" s="3"/>
      <c r="FN13" s="3"/>
      <c r="FO13" s="3">
        <v>95.0</v>
      </c>
      <c r="FP13" s="3" t="str">
        <f t="shared" si="89"/>
        <v>2</v>
      </c>
      <c r="FQ13" s="12"/>
      <c r="FR13" s="12" t="str">
        <f t="shared" si="90"/>
        <v>0</v>
      </c>
      <c r="FS13" s="12">
        <v>105.0</v>
      </c>
      <c r="FT13" s="12" t="str">
        <f t="shared" si="91"/>
        <v>2</v>
      </c>
      <c r="FU13" s="12"/>
      <c r="FV13" s="3" t="str">
        <f t="shared" si="92"/>
        <v>0</v>
      </c>
      <c r="FW13" s="3"/>
      <c r="FX13" s="3">
        <v>233.0</v>
      </c>
      <c r="FY13" s="3" t="str">
        <f t="shared" si="93"/>
        <v>0</v>
      </c>
      <c r="FZ13" s="3"/>
      <c r="GA13" s="3"/>
    </row>
    <row r="14" ht="12.0" customHeight="1">
      <c r="A14" s="1"/>
      <c r="B14" s="56" t="s">
        <v>116</v>
      </c>
      <c r="C14" s="57" t="s">
        <v>117</v>
      </c>
      <c r="T14" s="23"/>
      <c r="U14" s="50" t="s">
        <v>118</v>
      </c>
      <c r="V14" s="47" t="str">
        <f>CM35</f>
        <v>7</v>
      </c>
      <c r="W14" s="51" t="str">
        <f>CM36</f>
        <v>71</v>
      </c>
      <c r="X14" s="23"/>
      <c r="Y14" s="60"/>
      <c r="Z14" s="47"/>
      <c r="AA14" s="61"/>
      <c r="AB14" s="61"/>
      <c r="AC14" s="45"/>
      <c r="AE14" s="3">
        <v>8.0</v>
      </c>
      <c r="AF14" s="12" t="str">
        <f t="shared" si="36"/>
        <v>2</v>
      </c>
      <c r="AG14" s="12"/>
      <c r="AH14" s="12" t="str">
        <f t="shared" si="37"/>
        <v>0</v>
      </c>
      <c r="AI14" s="3" t="str">
        <f t="shared" si="38"/>
        <v>0</v>
      </c>
      <c r="AJ14" s="3" t="str">
        <f t="shared" si="39"/>
        <v>1</v>
      </c>
      <c r="AK14" s="3"/>
      <c r="AL14" s="3">
        <v>259.0</v>
      </c>
      <c r="AM14" s="3" t="str">
        <f t="shared" si="41"/>
        <v>0</v>
      </c>
      <c r="AN14" s="3"/>
      <c r="AO14" s="3">
        <v>67.0</v>
      </c>
      <c r="AP14" s="3" t="str">
        <f t="shared" si="42"/>
        <v>0</v>
      </c>
      <c r="AQ14" s="3"/>
      <c r="AR14" s="3">
        <v>88.0</v>
      </c>
      <c r="AS14" s="3" t="str">
        <f t="shared" si="43"/>
        <v>0</v>
      </c>
      <c r="AT14" s="3"/>
      <c r="AU14" s="3">
        <v>56.0</v>
      </c>
      <c r="AV14" s="3" t="str">
        <f t="shared" si="44"/>
        <v>0</v>
      </c>
      <c r="AW14" s="3"/>
      <c r="AX14" s="3">
        <v>139.0</v>
      </c>
      <c r="AY14" s="3" t="str">
        <f t="shared" si="45"/>
        <v>1</v>
      </c>
      <c r="AZ14" s="3"/>
      <c r="BA14" s="3">
        <v>237.0</v>
      </c>
      <c r="BB14" s="3" t="str">
        <f t="shared" si="46"/>
        <v>1</v>
      </c>
      <c r="BC14" s="3"/>
      <c r="BD14" s="3">
        <v>174.0</v>
      </c>
      <c r="BE14" s="3" t="str">
        <f t="shared" si="47"/>
        <v>1</v>
      </c>
      <c r="BF14" s="3"/>
      <c r="BG14" s="3">
        <v>86.0</v>
      </c>
      <c r="BH14" s="3" t="str">
        <f t="shared" si="48"/>
        <v>0</v>
      </c>
      <c r="BI14" s="3"/>
      <c r="BJ14" s="3">
        <v>62.0</v>
      </c>
      <c r="BK14" s="3" t="str">
        <f t="shared" si="49"/>
        <v>0</v>
      </c>
      <c r="BL14" s="3"/>
      <c r="BM14" s="3">
        <v>256.0</v>
      </c>
      <c r="BN14" s="3" t="str">
        <f t="shared" si="50"/>
        <v>1</v>
      </c>
      <c r="BO14" s="3"/>
      <c r="BP14" s="3">
        <v>82.0</v>
      </c>
      <c r="BQ14" s="3" t="str">
        <f t="shared" si="51"/>
        <v>1</v>
      </c>
      <c r="BR14" s="3"/>
      <c r="BS14" s="3">
        <v>125.0</v>
      </c>
      <c r="BT14" s="3" t="str">
        <f t="shared" si="52"/>
        <v>0</v>
      </c>
      <c r="BU14" s="3"/>
      <c r="BV14" s="3">
        <v>74.0</v>
      </c>
      <c r="BW14" s="3" t="str">
        <f t="shared" si="53"/>
        <v>0</v>
      </c>
      <c r="BX14" s="3"/>
      <c r="BY14" s="3">
        <v>99.0</v>
      </c>
      <c r="BZ14" s="3" t="str">
        <f t="shared" si="54"/>
        <v>0</v>
      </c>
      <c r="CA14" s="3"/>
      <c r="CB14" s="3">
        <v>78.0</v>
      </c>
      <c r="CC14" s="3" t="str">
        <f t="shared" si="55"/>
        <v>1</v>
      </c>
      <c r="CD14" s="3"/>
      <c r="CE14" s="3">
        <v>79.0</v>
      </c>
      <c r="CF14" s="3" t="str">
        <f t="shared" si="56"/>
        <v>0</v>
      </c>
      <c r="CG14" s="3"/>
      <c r="CH14" s="3">
        <v>305.0</v>
      </c>
      <c r="CI14" s="3" t="str">
        <f t="shared" si="57"/>
        <v>0</v>
      </c>
      <c r="CJ14" s="3"/>
      <c r="CK14" s="3">
        <v>43.0</v>
      </c>
      <c r="CL14" s="3" t="str">
        <f t="shared" si="58"/>
        <v>0</v>
      </c>
      <c r="CM14" s="3">
        <v>77.0</v>
      </c>
      <c r="CN14" s="3" t="str">
        <f t="shared" si="59"/>
        <v>0</v>
      </c>
      <c r="CO14" s="3"/>
      <c r="CP14" s="3">
        <v>164.0</v>
      </c>
      <c r="CQ14" s="3" t="str">
        <f t="shared" si="60"/>
        <v>1</v>
      </c>
      <c r="CR14" s="3">
        <v>154.0</v>
      </c>
      <c r="CS14" s="3" t="str">
        <f t="shared" si="61"/>
        <v>1</v>
      </c>
      <c r="CT14" s="3"/>
      <c r="CU14" s="3">
        <v>102.0</v>
      </c>
      <c r="CV14" s="3" t="str">
        <f t="shared" si="62"/>
        <v>0</v>
      </c>
      <c r="CW14" s="3">
        <v>251.0</v>
      </c>
      <c r="CX14" s="3" t="str">
        <f t="shared" si="63"/>
        <v>0</v>
      </c>
      <c r="CY14" s="3"/>
      <c r="CZ14" s="3">
        <v>265.0</v>
      </c>
      <c r="DA14" s="3" t="str">
        <f t="shared" si="64"/>
        <v>0</v>
      </c>
      <c r="DB14" s="3"/>
      <c r="DC14" s="3"/>
      <c r="DD14" s="3"/>
      <c r="DE14" s="3">
        <v>72.0</v>
      </c>
      <c r="DF14" s="3" t="str">
        <f t="shared" si="66"/>
        <v>0</v>
      </c>
      <c r="DG14" s="3"/>
      <c r="DH14" s="3"/>
      <c r="DI14" s="3"/>
      <c r="DJ14" s="3">
        <v>327.0</v>
      </c>
      <c r="DK14" s="3" t="str">
        <f t="shared" si="68"/>
        <v>0</v>
      </c>
      <c r="DL14" s="3"/>
      <c r="DM14" s="3"/>
      <c r="DN14" s="3"/>
      <c r="DO14" s="3">
        <v>215.0</v>
      </c>
      <c r="DP14" s="3" t="str">
        <f t="shared" si="70"/>
        <v>0</v>
      </c>
      <c r="DQ14" s="3"/>
      <c r="DR14" s="3"/>
      <c r="DS14" s="3"/>
      <c r="DT14" s="3">
        <v>217.0</v>
      </c>
      <c r="DU14" s="3" t="str">
        <f t="shared" si="72"/>
        <v>0</v>
      </c>
      <c r="DV14" s="3"/>
      <c r="DW14" s="3"/>
      <c r="DX14" s="3"/>
      <c r="DY14" s="3">
        <v>119.0</v>
      </c>
      <c r="DZ14" s="3" t="str">
        <f t="shared" si="74"/>
        <v>0</v>
      </c>
      <c r="EA14" s="3"/>
      <c r="EB14" s="3"/>
      <c r="EC14" s="3"/>
      <c r="ED14" s="3">
        <v>246.0</v>
      </c>
      <c r="EE14" s="3" t="str">
        <f t="shared" si="76"/>
        <v>0</v>
      </c>
      <c r="EF14" s="3"/>
      <c r="EG14" s="3"/>
      <c r="EH14" s="3"/>
      <c r="EI14" s="3">
        <v>138.0</v>
      </c>
      <c r="EJ14" s="3" t="str">
        <f t="shared" si="77"/>
        <v>0</v>
      </c>
      <c r="EK14" s="3"/>
      <c r="EL14" s="3"/>
      <c r="EM14" s="3"/>
      <c r="EN14" s="3">
        <v>87.0</v>
      </c>
      <c r="EO14" s="3" t="str">
        <f t="shared" si="79"/>
        <v>0</v>
      </c>
      <c r="EP14" s="3"/>
      <c r="EQ14" s="3"/>
      <c r="ER14" s="3"/>
      <c r="ES14" s="3">
        <v>196.0</v>
      </c>
      <c r="ET14" s="3" t="str">
        <f t="shared" si="81"/>
        <v>0</v>
      </c>
      <c r="EU14" s="3">
        <v>304.0</v>
      </c>
      <c r="EV14" s="3" t="str">
        <f t="shared" si="82"/>
        <v>1</v>
      </c>
      <c r="EW14" s="3"/>
      <c r="EX14" s="3">
        <v>86.0</v>
      </c>
      <c r="EY14" s="3" t="str">
        <f t="shared" si="83"/>
        <v>0</v>
      </c>
      <c r="EZ14" s="3"/>
      <c r="FA14" s="3"/>
      <c r="FB14" s="3"/>
      <c r="FC14" s="3">
        <v>93.0</v>
      </c>
      <c r="FD14" s="3" t="str">
        <f t="shared" si="85"/>
        <v>1</v>
      </c>
      <c r="FE14" s="3">
        <v>108.0</v>
      </c>
      <c r="FF14" s="3" t="str">
        <f t="shared" si="86"/>
        <v>2</v>
      </c>
      <c r="FG14" s="3" t="str">
        <f t="shared" si="87"/>
        <v>1</v>
      </c>
      <c r="FH14" s="3"/>
      <c r="FI14" s="3">
        <v>109.0</v>
      </c>
      <c r="FJ14" s="3" t="str">
        <f t="shared" si="88"/>
        <v>2</v>
      </c>
      <c r="FK14" s="3"/>
      <c r="FL14" s="3"/>
      <c r="FM14" s="3"/>
      <c r="FN14" s="3"/>
      <c r="FO14" s="3">
        <v>102.0</v>
      </c>
      <c r="FP14" s="3" t="str">
        <f t="shared" si="89"/>
        <v>2</v>
      </c>
      <c r="FQ14" s="12"/>
      <c r="FR14" s="12" t="str">
        <f t="shared" si="90"/>
        <v>0</v>
      </c>
      <c r="FS14" s="12">
        <v>108.0</v>
      </c>
      <c r="FT14" s="12" t="str">
        <f t="shared" si="91"/>
        <v>2</v>
      </c>
      <c r="FU14" s="12"/>
      <c r="FV14" s="3" t="str">
        <f t="shared" si="92"/>
        <v>0</v>
      </c>
      <c r="FW14" s="3"/>
      <c r="FX14" s="3">
        <v>243.0</v>
      </c>
      <c r="FY14" s="3" t="str">
        <f t="shared" si="93"/>
        <v>0</v>
      </c>
      <c r="FZ14" s="3"/>
      <c r="GA14" s="3"/>
    </row>
    <row r="15" ht="12.0" customHeight="1">
      <c r="A15" s="1"/>
      <c r="B15" s="56" t="s">
        <v>119</v>
      </c>
      <c r="C15" s="57" t="s">
        <v>120</v>
      </c>
      <c r="T15" s="23"/>
      <c r="U15" s="50" t="s">
        <v>121</v>
      </c>
      <c r="V15" s="47" t="str">
        <f>FZ35</f>
        <v>1</v>
      </c>
      <c r="W15" s="51" t="str">
        <f>FZ36</f>
        <v>48</v>
      </c>
      <c r="X15" s="23"/>
      <c r="Y15" s="62" t="str">
        <f t="shared" ref="Y15:Y18" si="95">B19</f>
        <v>Error Flags</v>
      </c>
      <c r="Z15" s="47"/>
      <c r="AA15" s="44"/>
      <c r="AB15" s="63"/>
      <c r="AC15" s="45"/>
      <c r="AE15" s="3">
        <v>9.0</v>
      </c>
      <c r="AF15" s="12" t="str">
        <f t="shared" si="36"/>
        <v>2</v>
      </c>
      <c r="AG15" s="12"/>
      <c r="AH15" s="12" t="str">
        <f t="shared" si="37"/>
        <v>0</v>
      </c>
      <c r="AI15" s="3" t="str">
        <f t="shared" si="38"/>
        <v>0</v>
      </c>
      <c r="AJ15" s="3" t="str">
        <f t="shared" si="39"/>
        <v>1</v>
      </c>
      <c r="AK15" s="3"/>
      <c r="AL15" s="3">
        <v>260.0</v>
      </c>
      <c r="AM15" s="3" t="str">
        <f t="shared" si="41"/>
        <v>0</v>
      </c>
      <c r="AN15" s="3"/>
      <c r="AO15" s="3">
        <v>87.0</v>
      </c>
      <c r="AP15" s="3" t="str">
        <f t="shared" si="42"/>
        <v>0</v>
      </c>
      <c r="AQ15" s="3"/>
      <c r="AR15" s="3">
        <v>91.0</v>
      </c>
      <c r="AS15" s="3" t="str">
        <f t="shared" si="43"/>
        <v>0</v>
      </c>
      <c r="AT15" s="3"/>
      <c r="AU15" s="3">
        <v>70.0</v>
      </c>
      <c r="AV15" s="3" t="str">
        <f t="shared" si="44"/>
        <v>0</v>
      </c>
      <c r="AW15" s="3"/>
      <c r="AX15" s="3">
        <v>142.0</v>
      </c>
      <c r="AY15" s="3" t="str">
        <f t="shared" si="45"/>
        <v>0</v>
      </c>
      <c r="AZ15" s="3"/>
      <c r="BA15" s="3"/>
      <c r="BB15" s="3"/>
      <c r="BC15" s="3"/>
      <c r="BD15" s="3">
        <v>190.0</v>
      </c>
      <c r="BE15" s="3" t="str">
        <f t="shared" si="47"/>
        <v>0</v>
      </c>
      <c r="BF15" s="3"/>
      <c r="BG15" s="3">
        <v>103.0</v>
      </c>
      <c r="BH15" s="3" t="str">
        <f t="shared" si="48"/>
        <v>0</v>
      </c>
      <c r="BI15" s="3"/>
      <c r="BJ15" s="3">
        <v>75.0</v>
      </c>
      <c r="BK15" s="3" t="str">
        <f t="shared" si="49"/>
        <v>1</v>
      </c>
      <c r="BL15" s="3"/>
      <c r="BM15" s="3">
        <v>257.0</v>
      </c>
      <c r="BN15" s="3" t="str">
        <f t="shared" si="50"/>
        <v>1</v>
      </c>
      <c r="BO15" s="3"/>
      <c r="BP15" s="3">
        <v>93.0</v>
      </c>
      <c r="BQ15" s="3" t="str">
        <f t="shared" si="51"/>
        <v>1</v>
      </c>
      <c r="BR15" s="3"/>
      <c r="BS15" s="3">
        <v>132.0</v>
      </c>
      <c r="BT15" s="3" t="str">
        <f t="shared" si="52"/>
        <v>0</v>
      </c>
      <c r="BU15" s="3"/>
      <c r="BV15" s="3">
        <v>92.0</v>
      </c>
      <c r="BW15" s="3" t="str">
        <f t="shared" si="53"/>
        <v>0</v>
      </c>
      <c r="BX15" s="3"/>
      <c r="BY15" s="3">
        <v>114.0</v>
      </c>
      <c r="BZ15" s="3" t="str">
        <f t="shared" si="54"/>
        <v>0</v>
      </c>
      <c r="CA15" s="3"/>
      <c r="CB15" s="3">
        <v>85.0</v>
      </c>
      <c r="CC15" s="3" t="str">
        <f t="shared" si="55"/>
        <v>0</v>
      </c>
      <c r="CD15" s="3"/>
      <c r="CE15" s="3">
        <v>111.0</v>
      </c>
      <c r="CF15" s="3" t="str">
        <f t="shared" si="56"/>
        <v>0</v>
      </c>
      <c r="CG15" s="3"/>
      <c r="CH15" s="3">
        <v>314.0</v>
      </c>
      <c r="CI15" s="3" t="str">
        <f t="shared" si="57"/>
        <v>0</v>
      </c>
      <c r="CJ15" s="3"/>
      <c r="CK15" s="3">
        <v>105.0</v>
      </c>
      <c r="CL15" s="3" t="str">
        <f t="shared" si="58"/>
        <v>0</v>
      </c>
      <c r="CM15" s="3">
        <v>84.0</v>
      </c>
      <c r="CN15" s="3" t="str">
        <f t="shared" si="59"/>
        <v>0</v>
      </c>
      <c r="CO15" s="3"/>
      <c r="CP15" s="3">
        <v>186.0</v>
      </c>
      <c r="CQ15" s="3" t="str">
        <f t="shared" si="60"/>
        <v>1</v>
      </c>
      <c r="CR15" s="3">
        <v>160.0</v>
      </c>
      <c r="CS15" s="3" t="str">
        <f t="shared" si="61"/>
        <v>1</v>
      </c>
      <c r="CT15" s="3"/>
      <c r="CU15" s="3">
        <v>104.0</v>
      </c>
      <c r="CV15" s="3" t="str">
        <f t="shared" si="62"/>
        <v>0</v>
      </c>
      <c r="CW15" s="3">
        <v>311.0</v>
      </c>
      <c r="CX15" s="3" t="str">
        <f t="shared" si="63"/>
        <v>1</v>
      </c>
      <c r="CY15" s="3"/>
      <c r="CZ15" s="3">
        <v>281.0</v>
      </c>
      <c r="DA15" s="3" t="str">
        <f t="shared" si="64"/>
        <v>0</v>
      </c>
      <c r="DB15" s="3"/>
      <c r="DC15" s="3"/>
      <c r="DD15" s="3"/>
      <c r="DE15" s="3">
        <v>134.0</v>
      </c>
      <c r="DF15" s="3" t="str">
        <f t="shared" si="66"/>
        <v>0</v>
      </c>
      <c r="DG15" s="3"/>
      <c r="DH15" s="3"/>
      <c r="DI15" s="3"/>
      <c r="DJ15" s="3">
        <v>340.0</v>
      </c>
      <c r="DK15" s="3" t="str">
        <f t="shared" si="68"/>
        <v>0</v>
      </c>
      <c r="DL15" s="3"/>
      <c r="DM15" s="3"/>
      <c r="DN15" s="3"/>
      <c r="DO15" s="3">
        <v>216.0</v>
      </c>
      <c r="DP15" s="3" t="str">
        <f t="shared" si="70"/>
        <v>0</v>
      </c>
      <c r="DQ15" s="3"/>
      <c r="DR15" s="3"/>
      <c r="DS15" s="3"/>
      <c r="DT15" s="3">
        <v>218.0</v>
      </c>
      <c r="DU15" s="3" t="str">
        <f t="shared" si="72"/>
        <v>0</v>
      </c>
      <c r="DV15" s="3"/>
      <c r="DW15" s="3"/>
      <c r="DX15" s="3"/>
      <c r="DY15" s="3">
        <v>120.0</v>
      </c>
      <c r="DZ15" s="3" t="str">
        <f t="shared" si="74"/>
        <v>0</v>
      </c>
      <c r="EA15" s="3"/>
      <c r="EB15" s="3"/>
      <c r="EC15" s="3"/>
      <c r="ED15" s="3">
        <v>267.0</v>
      </c>
      <c r="EE15" s="3" t="str">
        <f t="shared" si="76"/>
        <v>0</v>
      </c>
      <c r="EF15" s="3"/>
      <c r="EG15" s="3"/>
      <c r="EH15" s="3"/>
      <c r="EI15" s="3">
        <v>160.0</v>
      </c>
      <c r="EJ15" s="3" t="str">
        <f t="shared" si="77"/>
        <v>0</v>
      </c>
      <c r="EK15" s="3"/>
      <c r="EL15" s="3"/>
      <c r="EM15" s="3"/>
      <c r="EN15" s="3">
        <v>96.0</v>
      </c>
      <c r="EO15" s="3" t="str">
        <f t="shared" si="79"/>
        <v>1</v>
      </c>
      <c r="EP15" s="3"/>
      <c r="EQ15" s="3"/>
      <c r="ER15" s="3"/>
      <c r="ES15" s="3">
        <v>233.0</v>
      </c>
      <c r="ET15" s="3" t="str">
        <f t="shared" si="81"/>
        <v>0</v>
      </c>
      <c r="EU15" s="3">
        <v>341.0</v>
      </c>
      <c r="EV15" s="3" t="str">
        <f t="shared" si="82"/>
        <v>1</v>
      </c>
      <c r="EW15" s="3"/>
      <c r="EX15" s="3">
        <v>121.0</v>
      </c>
      <c r="EY15" s="3" t="str">
        <f t="shared" si="83"/>
        <v>0</v>
      </c>
      <c r="EZ15" s="3"/>
      <c r="FA15" s="3"/>
      <c r="FB15" s="3"/>
      <c r="FC15" s="3">
        <v>132.0</v>
      </c>
      <c r="FD15" s="3" t="str">
        <f t="shared" si="85"/>
        <v>2</v>
      </c>
      <c r="FE15" s="3">
        <v>203.0</v>
      </c>
      <c r="FF15" s="3" t="str">
        <f t="shared" si="86"/>
        <v>2</v>
      </c>
      <c r="FG15" s="3" t="str">
        <f t="shared" si="87"/>
        <v>0</v>
      </c>
      <c r="FH15" s="3"/>
      <c r="FI15" s="3">
        <v>194.0</v>
      </c>
      <c r="FJ15" s="3" t="str">
        <f t="shared" si="88"/>
        <v>2</v>
      </c>
      <c r="FK15" s="3"/>
      <c r="FL15" s="3"/>
      <c r="FM15" s="3"/>
      <c r="FN15" s="3"/>
      <c r="FO15" s="3">
        <v>116.0</v>
      </c>
      <c r="FP15" s="3" t="str">
        <f t="shared" si="89"/>
        <v>2</v>
      </c>
      <c r="FQ15" s="12"/>
      <c r="FR15" s="12" t="str">
        <f t="shared" si="90"/>
        <v>0</v>
      </c>
      <c r="FS15" s="12">
        <v>127.0</v>
      </c>
      <c r="FT15" s="12" t="str">
        <f t="shared" si="91"/>
        <v>2</v>
      </c>
      <c r="FU15" s="12" t="s">
        <v>105</v>
      </c>
      <c r="FV15" s="3" t="str">
        <f t="shared" si="92"/>
        <v>1</v>
      </c>
      <c r="FW15" s="3"/>
      <c r="FX15" s="3">
        <v>268.0</v>
      </c>
      <c r="FY15" s="3" t="str">
        <f t="shared" si="93"/>
        <v>0</v>
      </c>
      <c r="FZ15" s="3"/>
      <c r="GA15" s="3"/>
    </row>
    <row r="16" ht="12.0" customHeight="1">
      <c r="A16" s="1"/>
      <c r="B16" s="56" t="s">
        <v>122</v>
      </c>
      <c r="C16" s="57" t="s">
        <v>123</v>
      </c>
      <c r="T16" s="23"/>
      <c r="U16" s="50" t="s">
        <v>124</v>
      </c>
      <c r="V16" s="47" t="str">
        <f>V14+V13+V10+FM41+FS33</f>
        <v>28</v>
      </c>
      <c r="W16" s="51" t="str">
        <f>(((V16-16.2)/5)*10)+50</f>
        <v>74</v>
      </c>
      <c r="X16" s="23"/>
      <c r="Y16" s="24" t="str">
        <f t="shared" si="95"/>
        <v>Wrong Characters:</v>
      </c>
      <c r="Z16" s="47" t="str">
        <f t="shared" ref="Z16:Z18" si="96">C20</f>
        <v>0</v>
      </c>
      <c r="AA16" s="44"/>
      <c r="AB16" s="63" t="str">
        <f>IF(OR($Z$16&gt;0,$Z$17&gt;0),"D A T A   E N T R Y","")</f>
        <v/>
      </c>
      <c r="AC16" s="45"/>
      <c r="AE16" s="3">
        <v>10.0</v>
      </c>
      <c r="AF16" s="12" t="str">
        <f t="shared" si="36"/>
        <v>1</v>
      </c>
      <c r="AG16" s="12"/>
      <c r="AH16" s="12" t="str">
        <f t="shared" si="37"/>
        <v>1</v>
      </c>
      <c r="AI16" s="3" t="str">
        <f t="shared" si="38"/>
        <v>1</v>
      </c>
      <c r="AJ16" s="3" t="str">
        <f t="shared" si="39"/>
        <v>0</v>
      </c>
      <c r="AK16" s="3"/>
      <c r="AL16" s="3">
        <v>264.0</v>
      </c>
      <c r="AM16" s="3" t="str">
        <f t="shared" si="41"/>
        <v>1</v>
      </c>
      <c r="AN16" s="3"/>
      <c r="AO16" s="3">
        <v>106.0</v>
      </c>
      <c r="AP16" s="3" t="str">
        <f t="shared" si="42"/>
        <v>0</v>
      </c>
      <c r="AQ16" s="3"/>
      <c r="AR16" s="3">
        <v>102.0</v>
      </c>
      <c r="AS16" s="3" t="str">
        <f t="shared" si="43"/>
        <v>0</v>
      </c>
      <c r="AT16" s="3"/>
      <c r="AU16" s="3">
        <v>80.0</v>
      </c>
      <c r="AV16" s="3" t="str">
        <f t="shared" si="44"/>
        <v>0</v>
      </c>
      <c r="AW16" s="3"/>
      <c r="AX16" s="3">
        <v>157.0</v>
      </c>
      <c r="AY16" s="3" t="str">
        <f t="shared" si="45"/>
        <v>0</v>
      </c>
      <c r="AZ16" s="3"/>
      <c r="BA16" s="3"/>
      <c r="BB16" s="3"/>
      <c r="BC16" s="3"/>
      <c r="BD16" s="3">
        <v>206.0</v>
      </c>
      <c r="BE16" s="3" t="str">
        <f t="shared" si="47"/>
        <v>0</v>
      </c>
      <c r="BF16" s="3"/>
      <c r="BG16" s="3">
        <v>128.0</v>
      </c>
      <c r="BH16" s="3" t="str">
        <f t="shared" si="48"/>
        <v>0</v>
      </c>
      <c r="BI16" s="3"/>
      <c r="BJ16" s="3">
        <v>81.0</v>
      </c>
      <c r="BK16" s="3" t="str">
        <f t="shared" si="49"/>
        <v>0</v>
      </c>
      <c r="BL16" s="3"/>
      <c r="BM16" s="3">
        <v>262.0</v>
      </c>
      <c r="BN16" s="3" t="str">
        <f t="shared" si="50"/>
        <v>0</v>
      </c>
      <c r="BO16" s="3"/>
      <c r="BP16" s="3">
        <v>108.0</v>
      </c>
      <c r="BQ16" s="3" t="str">
        <f t="shared" si="51"/>
        <v>0</v>
      </c>
      <c r="BR16" s="3"/>
      <c r="BS16" s="3">
        <v>143.0</v>
      </c>
      <c r="BT16" s="3" t="str">
        <f t="shared" si="52"/>
        <v>0</v>
      </c>
      <c r="BU16" s="3"/>
      <c r="BV16" s="3">
        <v>101.0</v>
      </c>
      <c r="BW16" s="3" t="str">
        <f t="shared" si="53"/>
        <v>1</v>
      </c>
      <c r="BX16" s="3"/>
      <c r="BY16" s="3">
        <v>126.0</v>
      </c>
      <c r="BZ16" s="3" t="str">
        <f t="shared" si="54"/>
        <v>1</v>
      </c>
      <c r="CA16" s="3"/>
      <c r="CB16" s="3">
        <v>94.0</v>
      </c>
      <c r="CC16" s="3" t="str">
        <f t="shared" si="55"/>
        <v>0</v>
      </c>
      <c r="CD16" s="3"/>
      <c r="CE16" s="3">
        <v>116.0</v>
      </c>
      <c r="CF16" s="3" t="str">
        <f t="shared" si="56"/>
        <v>0</v>
      </c>
      <c r="CG16" s="3"/>
      <c r="CH16" s="3">
        <v>322.0</v>
      </c>
      <c r="CI16" s="3" t="str">
        <f t="shared" si="57"/>
        <v>0</v>
      </c>
      <c r="CJ16" s="3"/>
      <c r="CK16" s="3"/>
      <c r="CL16" s="3"/>
      <c r="CM16" s="3">
        <v>85.0</v>
      </c>
      <c r="CN16" s="3" t="str">
        <f t="shared" si="59"/>
        <v>1</v>
      </c>
      <c r="CO16" s="3"/>
      <c r="CP16" s="3">
        <v>198.0</v>
      </c>
      <c r="CQ16" s="3" t="str">
        <f t="shared" si="60"/>
        <v>1</v>
      </c>
      <c r="CR16" s="3">
        <v>168.0</v>
      </c>
      <c r="CS16" s="3" t="str">
        <f t="shared" si="61"/>
        <v>0</v>
      </c>
      <c r="CT16" s="3"/>
      <c r="CU16" s="3">
        <v>114.0</v>
      </c>
      <c r="CV16" s="3" t="str">
        <f t="shared" si="62"/>
        <v>0</v>
      </c>
      <c r="CW16" s="3"/>
      <c r="CX16" s="3"/>
      <c r="CY16" s="3"/>
      <c r="CZ16" s="3">
        <v>292.0</v>
      </c>
      <c r="DA16" s="3" t="str">
        <f t="shared" si="64"/>
        <v>0</v>
      </c>
      <c r="DB16" s="3"/>
      <c r="DC16" s="3"/>
      <c r="DD16" s="3"/>
      <c r="DE16" s="3">
        <v>142.0</v>
      </c>
      <c r="DF16" s="3" t="str">
        <f t="shared" si="66"/>
        <v>0</v>
      </c>
      <c r="DG16" s="3"/>
      <c r="DH16" s="3"/>
      <c r="DI16" s="3"/>
      <c r="DJ16" s="3">
        <v>355.0</v>
      </c>
      <c r="DK16" s="3" t="str">
        <f t="shared" si="68"/>
        <v>0</v>
      </c>
      <c r="DL16" s="3"/>
      <c r="DM16" s="3"/>
      <c r="DN16" s="3"/>
      <c r="DO16" s="3">
        <v>244.0</v>
      </c>
      <c r="DP16" s="3" t="str">
        <f t="shared" si="70"/>
        <v>0</v>
      </c>
      <c r="DQ16" s="3"/>
      <c r="DR16" s="3"/>
      <c r="DS16" s="3"/>
      <c r="DT16" s="3">
        <v>223.0</v>
      </c>
      <c r="DU16" s="3" t="str">
        <f t="shared" si="72"/>
        <v>0</v>
      </c>
      <c r="DV16" s="3"/>
      <c r="DW16" s="3"/>
      <c r="DX16" s="3"/>
      <c r="DY16" s="3">
        <v>125.0</v>
      </c>
      <c r="DZ16" s="3" t="str">
        <f t="shared" si="74"/>
        <v>0</v>
      </c>
      <c r="EA16" s="3"/>
      <c r="EB16" s="3"/>
      <c r="EC16" s="3"/>
      <c r="ED16" s="3">
        <v>274.0</v>
      </c>
      <c r="EE16" s="3" t="str">
        <f t="shared" si="76"/>
        <v>0</v>
      </c>
      <c r="EF16" s="3"/>
      <c r="EG16" s="3"/>
      <c r="EH16" s="3"/>
      <c r="EI16" s="3">
        <v>180.0</v>
      </c>
      <c r="EJ16" s="3" t="str">
        <f t="shared" si="77"/>
        <v>1</v>
      </c>
      <c r="EK16" s="3"/>
      <c r="EL16" s="3"/>
      <c r="EM16" s="3"/>
      <c r="EN16" s="3">
        <v>121.0</v>
      </c>
      <c r="EO16" s="3" t="str">
        <f t="shared" si="79"/>
        <v>0</v>
      </c>
      <c r="EP16" s="3"/>
      <c r="EQ16" s="3"/>
      <c r="ER16" s="3"/>
      <c r="ES16" s="3">
        <v>278.0</v>
      </c>
      <c r="ET16" s="3" t="str">
        <f t="shared" si="81"/>
        <v>0</v>
      </c>
      <c r="EU16" s="3"/>
      <c r="EV16" s="3"/>
      <c r="EW16" s="3"/>
      <c r="EX16" s="3">
        <v>128.0</v>
      </c>
      <c r="EY16" s="3" t="str">
        <f t="shared" si="83"/>
        <v>0</v>
      </c>
      <c r="EZ16" s="3"/>
      <c r="FA16" s="3"/>
      <c r="FB16" s="3"/>
      <c r="FC16" s="3">
        <v>49.0</v>
      </c>
      <c r="FD16" s="3" t="str">
        <f t="shared" si="85"/>
        <v>2</v>
      </c>
      <c r="FE16" s="3">
        <v>171.0</v>
      </c>
      <c r="FF16" s="3" t="str">
        <f t="shared" si="86"/>
        <v>2</v>
      </c>
      <c r="FG16" s="3" t="str">
        <f t="shared" si="87"/>
        <v>0</v>
      </c>
      <c r="FH16" s="3"/>
      <c r="FI16" s="3">
        <v>31.0</v>
      </c>
      <c r="FJ16" s="3" t="str">
        <f t="shared" si="88"/>
        <v>2</v>
      </c>
      <c r="FK16" s="3"/>
      <c r="FL16" s="3"/>
      <c r="FM16" s="3"/>
      <c r="FN16" s="3"/>
      <c r="FO16" s="3">
        <v>132.0</v>
      </c>
      <c r="FP16" s="3" t="str">
        <f t="shared" si="89"/>
        <v>2</v>
      </c>
      <c r="FQ16" s="12"/>
      <c r="FR16" s="12" t="str">
        <f t="shared" si="90"/>
        <v>0</v>
      </c>
      <c r="FS16" s="12">
        <v>136.0</v>
      </c>
      <c r="FT16" s="12" t="str">
        <f t="shared" si="91"/>
        <v>2</v>
      </c>
      <c r="FU16" s="12" t="s">
        <v>105</v>
      </c>
      <c r="FV16" s="3" t="str">
        <f t="shared" si="92"/>
        <v>1</v>
      </c>
      <c r="FW16" s="3"/>
      <c r="FX16" s="3">
        <v>313.0</v>
      </c>
      <c r="FY16" s="3" t="str">
        <f t="shared" si="93"/>
        <v>0</v>
      </c>
      <c r="FZ16" s="3"/>
      <c r="GA16" s="3"/>
    </row>
    <row r="17" ht="12.0" customHeight="1">
      <c r="A17" s="1"/>
      <c r="B17" s="64" t="s">
        <v>125</v>
      </c>
      <c r="C17" s="65" t="s">
        <v>126</v>
      </c>
      <c r="T17" s="23"/>
      <c r="U17" s="50"/>
      <c r="V17" s="47"/>
      <c r="W17" s="20"/>
      <c r="X17" s="23"/>
      <c r="Y17" s="24" t="str">
        <f t="shared" si="95"/>
        <v>Line Length Errors:</v>
      </c>
      <c r="Z17" s="47" t="str">
        <f t="shared" si="96"/>
        <v>0</v>
      </c>
      <c r="AA17" s="44"/>
      <c r="AB17" s="63" t="str">
        <f>IF(OR($Z$16&gt;0,$Z$17&gt;0),"E R R O R !","")</f>
        <v/>
      </c>
      <c r="AC17" s="45"/>
      <c r="AE17" s="3">
        <v>11.0</v>
      </c>
      <c r="AF17" s="12" t="str">
        <f t="shared" si="36"/>
        <v>2</v>
      </c>
      <c r="AG17" s="12"/>
      <c r="AH17" s="12" t="str">
        <f t="shared" si="37"/>
        <v>0</v>
      </c>
      <c r="AI17" s="3" t="str">
        <f t="shared" si="38"/>
        <v>0</v>
      </c>
      <c r="AJ17" s="3" t="str">
        <f t="shared" si="39"/>
        <v>1</v>
      </c>
      <c r="AK17" s="3"/>
      <c r="AL17" s="3">
        <v>269.0</v>
      </c>
      <c r="AM17" s="3" t="str">
        <f t="shared" si="41"/>
        <v>0</v>
      </c>
      <c r="AN17" s="3"/>
      <c r="AO17" s="3">
        <v>121.0</v>
      </c>
      <c r="AP17" s="3" t="str">
        <f t="shared" si="42"/>
        <v>0</v>
      </c>
      <c r="AQ17" s="3"/>
      <c r="AR17" s="3">
        <v>104.0</v>
      </c>
      <c r="AS17" s="3" t="str">
        <f t="shared" si="43"/>
        <v>0</v>
      </c>
      <c r="AT17" s="3"/>
      <c r="AU17" s="3">
        <v>96.0</v>
      </c>
      <c r="AV17" s="3" t="str">
        <f t="shared" si="44"/>
        <v>1</v>
      </c>
      <c r="AW17" s="3"/>
      <c r="AX17" s="3">
        <v>161.0</v>
      </c>
      <c r="AY17" s="3" t="str">
        <f t="shared" si="45"/>
        <v>1</v>
      </c>
      <c r="AZ17" s="3"/>
      <c r="BA17" s="3"/>
      <c r="BB17" s="3"/>
      <c r="BC17" s="3"/>
      <c r="BD17" s="3"/>
      <c r="BE17" s="3"/>
      <c r="BF17" s="3"/>
      <c r="BG17" s="3">
        <v>150.0</v>
      </c>
      <c r="BH17" s="3" t="str">
        <f t="shared" si="48"/>
        <v>1</v>
      </c>
      <c r="BI17" s="3"/>
      <c r="BJ17" s="3">
        <v>84.0</v>
      </c>
      <c r="BK17" s="3" t="str">
        <f t="shared" si="49"/>
        <v>0</v>
      </c>
      <c r="BL17" s="3"/>
      <c r="BM17" s="3">
        <v>266.0</v>
      </c>
      <c r="BN17" s="3" t="str">
        <f t="shared" si="50"/>
        <v>0</v>
      </c>
      <c r="BO17" s="3"/>
      <c r="BP17" s="3">
        <v>137.0</v>
      </c>
      <c r="BQ17" s="3" t="str">
        <f t="shared" si="51"/>
        <v>1</v>
      </c>
      <c r="BR17" s="3"/>
      <c r="BS17" s="3">
        <v>155.0</v>
      </c>
      <c r="BT17" s="3" t="str">
        <f t="shared" si="52"/>
        <v>1</v>
      </c>
      <c r="BU17" s="3"/>
      <c r="BV17" s="3">
        <v>131.0</v>
      </c>
      <c r="BW17" s="3" t="str">
        <f t="shared" si="53"/>
        <v>0</v>
      </c>
      <c r="BX17" s="3"/>
      <c r="BY17" s="3">
        <v>130.0</v>
      </c>
      <c r="BZ17" s="3" t="str">
        <f t="shared" si="54"/>
        <v>1</v>
      </c>
      <c r="CA17" s="3"/>
      <c r="CB17" s="3">
        <v>115.0</v>
      </c>
      <c r="CC17" s="3" t="str">
        <f t="shared" si="55"/>
        <v>0</v>
      </c>
      <c r="CD17" s="3"/>
      <c r="CE17" s="3">
        <v>127.0</v>
      </c>
      <c r="CF17" s="3" t="str">
        <f t="shared" si="56"/>
        <v>1</v>
      </c>
      <c r="CG17" s="3"/>
      <c r="CH17" s="3">
        <v>330.0</v>
      </c>
      <c r="CI17" s="3" t="str">
        <f t="shared" si="57"/>
        <v>0</v>
      </c>
      <c r="CJ17" s="3"/>
      <c r="CK17" s="3"/>
      <c r="CL17" s="3"/>
      <c r="CM17" s="3">
        <v>113.0</v>
      </c>
      <c r="CN17" s="3" t="str">
        <f t="shared" si="59"/>
        <v>1</v>
      </c>
      <c r="CO17" s="3"/>
      <c r="CP17" s="3">
        <v>204.0</v>
      </c>
      <c r="CQ17" s="3" t="str">
        <f t="shared" si="60"/>
        <v>0</v>
      </c>
      <c r="CR17" s="3">
        <v>173.0</v>
      </c>
      <c r="CS17" s="3" t="str">
        <f t="shared" si="61"/>
        <v>1</v>
      </c>
      <c r="CT17" s="3"/>
      <c r="CU17" s="3">
        <v>117.0</v>
      </c>
      <c r="CV17" s="3" t="str">
        <f t="shared" si="62"/>
        <v>0</v>
      </c>
      <c r="CW17" s="3"/>
      <c r="CX17" s="3"/>
      <c r="CY17" s="3"/>
      <c r="CZ17" s="3">
        <v>338.0</v>
      </c>
      <c r="DA17" s="3" t="str">
        <f t="shared" si="64"/>
        <v>1</v>
      </c>
      <c r="DB17" s="3"/>
      <c r="DC17" s="3"/>
      <c r="DD17" s="3"/>
      <c r="DE17" s="3">
        <v>150.0</v>
      </c>
      <c r="DF17" s="3" t="str">
        <f t="shared" si="66"/>
        <v>1</v>
      </c>
      <c r="DG17" s="3"/>
      <c r="DH17" s="3"/>
      <c r="DI17" s="3"/>
      <c r="DJ17" s="3">
        <v>357.0</v>
      </c>
      <c r="DK17" s="3" t="str">
        <f t="shared" si="68"/>
        <v>0</v>
      </c>
      <c r="DL17" s="3"/>
      <c r="DM17" s="3"/>
      <c r="DN17" s="3"/>
      <c r="DO17" s="3">
        <v>250.0</v>
      </c>
      <c r="DP17" s="3" t="str">
        <f t="shared" si="70"/>
        <v>0</v>
      </c>
      <c r="DQ17" s="3"/>
      <c r="DR17" s="3"/>
      <c r="DS17" s="3"/>
      <c r="DT17" s="3">
        <v>245.0</v>
      </c>
      <c r="DU17" s="3" t="str">
        <f t="shared" si="72"/>
        <v>0</v>
      </c>
      <c r="DV17" s="3"/>
      <c r="DW17" s="3"/>
      <c r="DX17" s="3"/>
      <c r="DY17" s="3">
        <v>143.0</v>
      </c>
      <c r="DZ17" s="3" t="str">
        <f t="shared" si="74"/>
        <v>0</v>
      </c>
      <c r="EA17" s="3"/>
      <c r="EB17" s="3"/>
      <c r="EC17" s="3"/>
      <c r="ED17" s="3">
        <v>309.0</v>
      </c>
      <c r="EE17" s="3" t="str">
        <f t="shared" si="76"/>
        <v>0</v>
      </c>
      <c r="EF17" s="3"/>
      <c r="EG17" s="3"/>
      <c r="EH17" s="3"/>
      <c r="EI17" s="3">
        <v>187.0</v>
      </c>
      <c r="EJ17" s="3" t="str">
        <f t="shared" si="77"/>
        <v>0</v>
      </c>
      <c r="EK17" s="3"/>
      <c r="EL17" s="3"/>
      <c r="EM17" s="3"/>
      <c r="EN17" s="3">
        <v>122.0</v>
      </c>
      <c r="EO17" s="3" t="str">
        <f t="shared" si="79"/>
        <v>0</v>
      </c>
      <c r="EP17" s="3"/>
      <c r="EQ17" s="3"/>
      <c r="ER17" s="3"/>
      <c r="ES17" s="3">
        <v>295.0</v>
      </c>
      <c r="ET17" s="3" t="str">
        <f t="shared" si="81"/>
        <v>1</v>
      </c>
      <c r="EU17" s="3"/>
      <c r="EV17" s="3"/>
      <c r="EW17" s="3"/>
      <c r="EX17" s="3">
        <v>140.0</v>
      </c>
      <c r="EY17" s="3" t="str">
        <f t="shared" si="83"/>
        <v>0</v>
      </c>
      <c r="EZ17" s="3"/>
      <c r="FA17" s="3"/>
      <c r="FB17" s="3"/>
      <c r="FC17" s="3">
        <v>143.0</v>
      </c>
      <c r="FD17" s="3" t="str">
        <f t="shared" si="85"/>
        <v>2</v>
      </c>
      <c r="FE17" s="3">
        <v>155.0</v>
      </c>
      <c r="FF17" s="3" t="str">
        <f t="shared" si="86"/>
        <v>1</v>
      </c>
      <c r="FG17" s="3" t="str">
        <f t="shared" si="87"/>
        <v>1</v>
      </c>
      <c r="FH17" s="3"/>
      <c r="FI17" s="3">
        <v>181.0</v>
      </c>
      <c r="FJ17" s="3" t="str">
        <f t="shared" si="88"/>
        <v>1</v>
      </c>
      <c r="FK17" s="3"/>
      <c r="FL17" s="3"/>
      <c r="FM17" s="3"/>
      <c r="FN17" s="3"/>
      <c r="FO17" s="3">
        <v>151.0</v>
      </c>
      <c r="FP17" s="3" t="str">
        <f t="shared" si="89"/>
        <v>2</v>
      </c>
      <c r="FQ17" s="12"/>
      <c r="FR17" s="12" t="str">
        <f t="shared" si="90"/>
        <v>0</v>
      </c>
      <c r="FS17" s="12">
        <v>141.0</v>
      </c>
      <c r="FT17" s="12" t="str">
        <f t="shared" si="91"/>
        <v>2</v>
      </c>
      <c r="FU17" s="12"/>
      <c r="FV17" s="3" t="str">
        <f t="shared" si="92"/>
        <v>0</v>
      </c>
      <c r="FW17" s="3"/>
      <c r="FX17" s="3">
        <v>315.0</v>
      </c>
      <c r="FY17" s="3" t="str">
        <f t="shared" si="93"/>
        <v>0</v>
      </c>
      <c r="FZ17" s="3"/>
      <c r="GA17" s="3"/>
    </row>
    <row r="18" ht="12.0" customHeight="1">
      <c r="A18" s="1"/>
      <c r="T18" s="23"/>
      <c r="U18" s="46" t="s">
        <v>127</v>
      </c>
      <c r="V18" s="47"/>
      <c r="W18" s="20"/>
      <c r="X18" s="23"/>
      <c r="Y18" s="24" t="str">
        <f t="shared" si="95"/>
        <v>Missing Values:</v>
      </c>
      <c r="Z18" s="47" t="str">
        <f t="shared" si="96"/>
        <v>0</v>
      </c>
      <c r="AA18" s="61"/>
      <c r="AB18" s="63"/>
      <c r="AC18" s="45"/>
      <c r="AE18" s="3">
        <v>12.0</v>
      </c>
      <c r="AF18" s="12" t="str">
        <f t="shared" si="36"/>
        <v>2</v>
      </c>
      <c r="AG18" s="12"/>
      <c r="AH18" s="12" t="str">
        <f t="shared" si="37"/>
        <v>0</v>
      </c>
      <c r="AI18" s="3" t="str">
        <f t="shared" si="38"/>
        <v>0</v>
      </c>
      <c r="AJ18" s="3" t="str">
        <f t="shared" si="39"/>
        <v>1</v>
      </c>
      <c r="AK18" s="3"/>
      <c r="AL18" s="3">
        <v>273.0</v>
      </c>
      <c r="AM18" s="3" t="str">
        <f t="shared" si="41"/>
        <v>0</v>
      </c>
      <c r="AN18" s="3"/>
      <c r="AO18" s="3">
        <v>133.0</v>
      </c>
      <c r="AP18" s="3" t="str">
        <f t="shared" si="42"/>
        <v>0</v>
      </c>
      <c r="AQ18" s="3"/>
      <c r="AR18" s="3">
        <v>105.0</v>
      </c>
      <c r="AS18" s="3" t="str">
        <f t="shared" si="43"/>
        <v>0</v>
      </c>
      <c r="AT18" s="3"/>
      <c r="AU18" s="3">
        <v>109.0</v>
      </c>
      <c r="AV18" s="3" t="str">
        <f t="shared" si="44"/>
        <v>1</v>
      </c>
      <c r="AW18" s="3"/>
      <c r="AX18" s="3">
        <v>172.0</v>
      </c>
      <c r="AY18" s="3" t="str">
        <f t="shared" si="45"/>
        <v>0</v>
      </c>
      <c r="AZ18" s="3"/>
      <c r="BA18" s="3"/>
      <c r="BB18" s="3"/>
      <c r="BC18" s="3"/>
      <c r="BD18" s="3"/>
      <c r="BE18" s="3"/>
      <c r="BF18" s="3"/>
      <c r="BG18" s="3">
        <v>162.0</v>
      </c>
      <c r="BH18" s="3" t="str">
        <f t="shared" si="48"/>
        <v>0</v>
      </c>
      <c r="BI18" s="3"/>
      <c r="BJ18" s="3">
        <v>95.0</v>
      </c>
      <c r="BK18" s="3" t="str">
        <f t="shared" si="49"/>
        <v>0</v>
      </c>
      <c r="BL18" s="3"/>
      <c r="BM18" s="3">
        <v>270.0</v>
      </c>
      <c r="BN18" s="3" t="str">
        <f t="shared" si="50"/>
        <v>0</v>
      </c>
      <c r="BO18" s="3"/>
      <c r="BP18" s="3">
        <v>145.0</v>
      </c>
      <c r="BQ18" s="3" t="str">
        <f t="shared" si="51"/>
        <v>1</v>
      </c>
      <c r="BR18" s="3"/>
      <c r="BS18" s="3">
        <v>167.0</v>
      </c>
      <c r="BT18" s="3" t="str">
        <f t="shared" si="52"/>
        <v>1</v>
      </c>
      <c r="BU18" s="3"/>
      <c r="BV18" s="3">
        <v>140.0</v>
      </c>
      <c r="BW18" s="3" t="str">
        <f t="shared" si="53"/>
        <v>0</v>
      </c>
      <c r="BX18" s="3"/>
      <c r="BY18" s="3">
        <v>138.0</v>
      </c>
      <c r="BZ18" s="3" t="str">
        <f t="shared" si="54"/>
        <v>1</v>
      </c>
      <c r="CA18" s="3"/>
      <c r="CB18" s="3">
        <v>124.0</v>
      </c>
      <c r="CC18" s="3" t="str">
        <f t="shared" si="55"/>
        <v>1</v>
      </c>
      <c r="CD18" s="3"/>
      <c r="CE18" s="3">
        <v>168.0</v>
      </c>
      <c r="CF18" s="3" t="str">
        <f t="shared" si="56"/>
        <v>1</v>
      </c>
      <c r="CG18" s="3"/>
      <c r="CH18" s="3">
        <v>347.0</v>
      </c>
      <c r="CI18" s="3" t="str">
        <f t="shared" si="57"/>
        <v>1</v>
      </c>
      <c r="CJ18" s="3"/>
      <c r="CK18" s="3"/>
      <c r="CL18" s="3"/>
      <c r="CM18" s="3">
        <v>131.0</v>
      </c>
      <c r="CN18" s="3" t="str">
        <f t="shared" si="59"/>
        <v>0</v>
      </c>
      <c r="CO18" s="3"/>
      <c r="CP18" s="3">
        <v>208.0</v>
      </c>
      <c r="CQ18" s="3" t="str">
        <f t="shared" si="60"/>
        <v>0</v>
      </c>
      <c r="CR18" s="3">
        <v>200.0</v>
      </c>
      <c r="CS18" s="3" t="str">
        <f t="shared" si="61"/>
        <v>0</v>
      </c>
      <c r="CT18" s="3"/>
      <c r="CU18" s="3">
        <v>118.0</v>
      </c>
      <c r="CV18" s="3" t="str">
        <f t="shared" si="62"/>
        <v>0</v>
      </c>
      <c r="CW18" s="3"/>
      <c r="CX18" s="3"/>
      <c r="CY18" s="3"/>
      <c r="CZ18" s="3">
        <v>345.0</v>
      </c>
      <c r="DA18" s="3" t="str">
        <f t="shared" si="64"/>
        <v>0</v>
      </c>
      <c r="DB18" s="3"/>
      <c r="DC18" s="3"/>
      <c r="DD18" s="3"/>
      <c r="DE18" s="3">
        <v>163.0</v>
      </c>
      <c r="DF18" s="3" t="str">
        <f t="shared" si="66"/>
        <v>0</v>
      </c>
      <c r="DG18" s="3"/>
      <c r="DH18" s="3"/>
      <c r="DI18" s="3"/>
      <c r="DJ18" s="3">
        <v>380.0</v>
      </c>
      <c r="DK18" s="3" t="str">
        <f t="shared" si="68"/>
        <v>0</v>
      </c>
      <c r="DL18" s="3"/>
      <c r="DM18" s="3"/>
      <c r="DN18" s="3"/>
      <c r="DO18" s="3">
        <v>259.0</v>
      </c>
      <c r="DP18" s="3" t="str">
        <f t="shared" si="70"/>
        <v>0</v>
      </c>
      <c r="DQ18" s="3"/>
      <c r="DR18" s="3"/>
      <c r="DS18" s="3"/>
      <c r="DT18" s="3">
        <v>293.0</v>
      </c>
      <c r="DU18" s="3" t="str">
        <f t="shared" si="72"/>
        <v>0</v>
      </c>
      <c r="DV18" s="3"/>
      <c r="DW18" s="3"/>
      <c r="DX18" s="3"/>
      <c r="DY18" s="3">
        <v>149.0</v>
      </c>
      <c r="DZ18" s="3" t="str">
        <f t="shared" si="74"/>
        <v>1</v>
      </c>
      <c r="EA18" s="3"/>
      <c r="EB18" s="3"/>
      <c r="EC18" s="3"/>
      <c r="ED18" s="3">
        <v>321.0</v>
      </c>
      <c r="EE18" s="3" t="str">
        <f t="shared" si="76"/>
        <v>0</v>
      </c>
      <c r="EF18" s="3"/>
      <c r="EG18" s="3"/>
      <c r="EH18" s="3"/>
      <c r="EI18" s="3">
        <v>192.0</v>
      </c>
      <c r="EJ18" s="3" t="str">
        <f t="shared" si="77"/>
        <v>0</v>
      </c>
      <c r="EK18" s="3"/>
      <c r="EL18" s="3"/>
      <c r="EM18" s="3"/>
      <c r="EN18" s="3">
        <v>163.0</v>
      </c>
      <c r="EO18" s="3" t="str">
        <f t="shared" si="79"/>
        <v>0</v>
      </c>
      <c r="EP18" s="3"/>
      <c r="EQ18" s="3"/>
      <c r="ER18" s="3"/>
      <c r="ES18" s="3">
        <v>346.0</v>
      </c>
      <c r="ET18" s="3" t="str">
        <f t="shared" si="81"/>
        <v>0</v>
      </c>
      <c r="EU18" s="3"/>
      <c r="EV18" s="3"/>
      <c r="EW18" s="3"/>
      <c r="EX18" s="3">
        <v>150.0</v>
      </c>
      <c r="EY18" s="3" t="str">
        <f t="shared" si="83"/>
        <v>1</v>
      </c>
      <c r="EZ18" s="3"/>
      <c r="FA18" s="3"/>
      <c r="FB18" s="3"/>
      <c r="FC18" s="3">
        <v>9.0</v>
      </c>
      <c r="FD18" s="3" t="str">
        <f t="shared" si="85"/>
        <v>2</v>
      </c>
      <c r="FE18" s="3">
        <v>196.0</v>
      </c>
      <c r="FF18" s="3" t="str">
        <f t="shared" si="86"/>
        <v>2</v>
      </c>
      <c r="FG18" s="3" t="str">
        <f t="shared" si="87"/>
        <v>0</v>
      </c>
      <c r="FH18" s="3"/>
      <c r="FI18" s="3">
        <v>212.0</v>
      </c>
      <c r="FJ18" s="3" t="str">
        <f t="shared" si="88"/>
        <v>2</v>
      </c>
      <c r="FK18" s="3"/>
      <c r="FL18" s="3"/>
      <c r="FM18" s="3"/>
      <c r="FN18" s="3"/>
      <c r="FO18" s="3">
        <v>153.0</v>
      </c>
      <c r="FP18" s="3" t="str">
        <f t="shared" si="89"/>
        <v>1</v>
      </c>
      <c r="FQ18" s="12" t="s">
        <v>105</v>
      </c>
      <c r="FR18" s="12" t="str">
        <f t="shared" si="90"/>
        <v>0</v>
      </c>
      <c r="FS18" s="12">
        <v>167.0</v>
      </c>
      <c r="FT18" s="12" t="str">
        <f t="shared" si="91"/>
        <v>1</v>
      </c>
      <c r="FU18" s="12"/>
      <c r="FV18" s="3" t="str">
        <f t="shared" si="92"/>
        <v>1</v>
      </c>
      <c r="FW18" s="3"/>
      <c r="FX18" s="3">
        <v>361.0</v>
      </c>
      <c r="FY18" s="3" t="str">
        <f t="shared" si="93"/>
        <v>0</v>
      </c>
      <c r="FZ18" s="3"/>
      <c r="GA18" s="3"/>
    </row>
    <row r="19" ht="12.0" customHeight="1">
      <c r="A19" s="1"/>
      <c r="B19" s="48" t="s">
        <v>128</v>
      </c>
      <c r="C19" s="66"/>
      <c r="T19" s="23"/>
      <c r="U19" s="50" t="s">
        <v>129</v>
      </c>
      <c r="V19" s="47" t="str">
        <f>AM37</f>
        <v>3</v>
      </c>
      <c r="W19" s="51" t="str">
        <f>AM38</f>
        <v>40</v>
      </c>
      <c r="X19" s="31"/>
      <c r="Y19" s="32"/>
      <c r="Z19" s="67"/>
      <c r="AA19" s="68"/>
      <c r="AB19" s="68"/>
      <c r="AC19" s="59"/>
      <c r="AE19" s="3">
        <v>13.0</v>
      </c>
      <c r="AF19" s="12" t="str">
        <f t="shared" si="36"/>
        <v>2</v>
      </c>
      <c r="AG19" s="12"/>
      <c r="AH19" s="12" t="str">
        <f t="shared" si="37"/>
        <v>0</v>
      </c>
      <c r="AI19" s="3" t="str">
        <f t="shared" si="38"/>
        <v>0</v>
      </c>
      <c r="AJ19" s="3" t="str">
        <f t="shared" si="39"/>
        <v>1</v>
      </c>
      <c r="AK19" s="3"/>
      <c r="AL19" s="3">
        <v>274.0</v>
      </c>
      <c r="AM19" s="3" t="str">
        <f t="shared" si="41"/>
        <v>0</v>
      </c>
      <c r="AN19" s="3"/>
      <c r="AO19" s="3">
        <v>144.0</v>
      </c>
      <c r="AP19" s="3" t="str">
        <f t="shared" si="42"/>
        <v>0</v>
      </c>
      <c r="AQ19" s="3"/>
      <c r="AR19" s="3">
        <v>119.0</v>
      </c>
      <c r="AS19" s="3" t="str">
        <f t="shared" si="43"/>
        <v>0</v>
      </c>
      <c r="AT19" s="3"/>
      <c r="AU19" s="3">
        <v>122.0</v>
      </c>
      <c r="AV19" s="3" t="str">
        <f t="shared" si="44"/>
        <v>0</v>
      </c>
      <c r="AW19" s="3"/>
      <c r="AX19" s="3">
        <v>174.0</v>
      </c>
      <c r="AY19" s="3" t="str">
        <f t="shared" si="45"/>
        <v>1</v>
      </c>
      <c r="AZ19" s="3"/>
      <c r="BA19" s="3"/>
      <c r="BB19" s="3"/>
      <c r="BC19" s="3"/>
      <c r="BD19" s="3"/>
      <c r="BE19" s="3"/>
      <c r="BF19" s="3"/>
      <c r="BG19" s="3">
        <v>178.0</v>
      </c>
      <c r="BH19" s="3" t="str">
        <f t="shared" si="48"/>
        <v>1</v>
      </c>
      <c r="BI19" s="3"/>
      <c r="BJ19" s="3">
        <v>100.0</v>
      </c>
      <c r="BK19" s="3" t="str">
        <f t="shared" si="49"/>
        <v>0</v>
      </c>
      <c r="BL19" s="3"/>
      <c r="BM19" s="3">
        <v>276.0</v>
      </c>
      <c r="BN19" s="3" t="str">
        <f t="shared" si="50"/>
        <v>0</v>
      </c>
      <c r="BO19" s="3"/>
      <c r="BP19" s="3">
        <v>169.0</v>
      </c>
      <c r="BQ19" s="3" t="str">
        <f t="shared" si="51"/>
        <v>0</v>
      </c>
      <c r="BR19" s="3"/>
      <c r="BS19" s="3">
        <v>171.0</v>
      </c>
      <c r="BT19" s="3" t="str">
        <f t="shared" si="52"/>
        <v>0</v>
      </c>
      <c r="BU19" s="3"/>
      <c r="BV19" s="3">
        <v>158.0</v>
      </c>
      <c r="BW19" s="3" t="str">
        <f t="shared" si="53"/>
        <v>1</v>
      </c>
      <c r="BX19" s="3"/>
      <c r="BY19" s="3">
        <v>146.0</v>
      </c>
      <c r="BZ19" s="3" t="str">
        <f t="shared" si="54"/>
        <v>0</v>
      </c>
      <c r="CA19" s="3"/>
      <c r="CB19" s="3">
        <v>135.0</v>
      </c>
      <c r="CC19" s="3" t="str">
        <f t="shared" si="55"/>
        <v>1</v>
      </c>
      <c r="CD19" s="3"/>
      <c r="CE19" s="3">
        <v>180.0</v>
      </c>
      <c r="CF19" s="3" t="str">
        <f t="shared" si="56"/>
        <v>1</v>
      </c>
      <c r="CG19" s="3"/>
      <c r="CH19" s="3">
        <v>359.0</v>
      </c>
      <c r="CI19" s="3" t="str">
        <f t="shared" si="57"/>
        <v>0</v>
      </c>
      <c r="CJ19" s="3"/>
      <c r="CK19" s="3"/>
      <c r="CL19" s="3"/>
      <c r="CM19" s="3">
        <v>200.0</v>
      </c>
      <c r="CN19" s="3" t="str">
        <f t="shared" si="59"/>
        <v>0</v>
      </c>
      <c r="CO19" s="3"/>
      <c r="CP19" s="3">
        <v>220.0</v>
      </c>
      <c r="CQ19" s="3" t="str">
        <f t="shared" si="60"/>
        <v>0</v>
      </c>
      <c r="CR19" s="3">
        <v>251.0</v>
      </c>
      <c r="CS19" s="3" t="str">
        <f t="shared" si="61"/>
        <v>0</v>
      </c>
      <c r="CT19" s="3"/>
      <c r="CU19" s="3">
        <v>129.0</v>
      </c>
      <c r="CV19" s="3" t="str">
        <f t="shared" si="62"/>
        <v>0</v>
      </c>
      <c r="CW19" s="3"/>
      <c r="CX19" s="3"/>
      <c r="CY19" s="3"/>
      <c r="CZ19" s="3">
        <v>354.0</v>
      </c>
      <c r="DA19" s="3" t="str">
        <f t="shared" si="64"/>
        <v>0</v>
      </c>
      <c r="DB19" s="3"/>
      <c r="DC19" s="3"/>
      <c r="DD19" s="3"/>
      <c r="DE19" s="3">
        <v>165.0</v>
      </c>
      <c r="DF19" s="3" t="str">
        <f t="shared" si="66"/>
        <v>1</v>
      </c>
      <c r="DG19" s="3"/>
      <c r="DH19" s="3"/>
      <c r="DI19" s="3"/>
      <c r="DJ19" s="3">
        <v>386.0</v>
      </c>
      <c r="DK19" s="3" t="str">
        <f t="shared" si="68"/>
        <v>0</v>
      </c>
      <c r="DL19" s="3"/>
      <c r="DM19" s="3"/>
      <c r="DN19" s="3"/>
      <c r="DO19" s="3">
        <v>281.0</v>
      </c>
      <c r="DP19" s="3" t="str">
        <f t="shared" si="70"/>
        <v>0</v>
      </c>
      <c r="DQ19" s="3"/>
      <c r="DR19" s="3"/>
      <c r="DS19" s="3"/>
      <c r="DT19" s="3">
        <v>301.0</v>
      </c>
      <c r="DU19" s="3" t="str">
        <f t="shared" si="72"/>
        <v>0</v>
      </c>
      <c r="DV19" s="3"/>
      <c r="DW19" s="3"/>
      <c r="DX19" s="3"/>
      <c r="DY19" s="3">
        <v>155.0</v>
      </c>
      <c r="DZ19" s="3" t="str">
        <f t="shared" si="74"/>
        <v>1</v>
      </c>
      <c r="EA19" s="3"/>
      <c r="EB19" s="3"/>
      <c r="EC19" s="3"/>
      <c r="ED19" s="3">
        <v>333.0</v>
      </c>
      <c r="EE19" s="3" t="str">
        <f t="shared" si="76"/>
        <v>0</v>
      </c>
      <c r="EF19" s="3"/>
      <c r="EG19" s="3"/>
      <c r="EH19" s="3"/>
      <c r="EI19" s="3">
        <v>202.0</v>
      </c>
      <c r="EJ19" s="3" t="str">
        <f t="shared" si="77"/>
        <v>1</v>
      </c>
      <c r="EK19" s="3"/>
      <c r="EL19" s="3"/>
      <c r="EM19" s="3"/>
      <c r="EN19" s="3">
        <v>176.0</v>
      </c>
      <c r="EO19" s="3" t="str">
        <f t="shared" si="79"/>
        <v>0</v>
      </c>
      <c r="EP19" s="3"/>
      <c r="EQ19" s="3"/>
      <c r="ER19" s="3"/>
      <c r="ES19" s="3">
        <v>368.0</v>
      </c>
      <c r="ET19" s="3" t="str">
        <f t="shared" si="81"/>
        <v>0</v>
      </c>
      <c r="EU19" s="3"/>
      <c r="EV19" s="3"/>
      <c r="EW19" s="3"/>
      <c r="EX19" s="3">
        <v>162.0</v>
      </c>
      <c r="EY19" s="3" t="str">
        <f t="shared" si="83"/>
        <v>0</v>
      </c>
      <c r="EZ19" s="3"/>
      <c r="FA19" s="3"/>
      <c r="FB19" s="3"/>
      <c r="FC19" s="3">
        <v>52.0</v>
      </c>
      <c r="FD19" s="3" t="str">
        <f t="shared" si="85"/>
        <v>2</v>
      </c>
      <c r="FE19" s="3">
        <v>62.0</v>
      </c>
      <c r="FF19" s="3" t="str">
        <f t="shared" si="86"/>
        <v>1</v>
      </c>
      <c r="FG19" s="3" t="str">
        <f t="shared" si="87"/>
        <v>1</v>
      </c>
      <c r="FH19" s="3"/>
      <c r="FI19" s="3">
        <v>225.0</v>
      </c>
      <c r="FJ19" s="3" t="str">
        <f t="shared" si="88"/>
        <v>2</v>
      </c>
      <c r="FK19" s="3"/>
      <c r="FL19" s="3"/>
      <c r="FM19" s="3"/>
      <c r="FN19" s="3"/>
      <c r="FO19" s="3">
        <v>155.0</v>
      </c>
      <c r="FP19" s="3" t="str">
        <f t="shared" si="89"/>
        <v>1</v>
      </c>
      <c r="FQ19" s="12"/>
      <c r="FR19" s="12" t="str">
        <f t="shared" si="90"/>
        <v>1</v>
      </c>
      <c r="FS19" s="12">
        <v>171.0</v>
      </c>
      <c r="FT19" s="12" t="str">
        <f t="shared" si="91"/>
        <v>2</v>
      </c>
      <c r="FU19" s="12"/>
      <c r="FV19" s="3" t="str">
        <f t="shared" si="92"/>
        <v>0</v>
      </c>
      <c r="FW19" s="3"/>
      <c r="FX19" s="3">
        <v>370.0</v>
      </c>
      <c r="FY19" s="3" t="str">
        <f t="shared" si="93"/>
        <v>0</v>
      </c>
      <c r="FZ19" s="3"/>
      <c r="GA19" s="3"/>
    </row>
    <row r="20" ht="12.0" customHeight="1">
      <c r="A20" s="1"/>
      <c r="B20" s="14" t="s">
        <v>130</v>
      </c>
      <c r="C20" s="69" t="str">
        <f>COUNTIF(AF7:AF396,"&lt;1")+COUNTIF(AF7:AF396,"&gt;2")-COUNTIF(AF7:AF396,9)+COUNTIF(AF7:AF396,"TEXT")</f>
        <v>0</v>
      </c>
      <c r="T20" s="23"/>
      <c r="U20" s="50" t="s">
        <v>131</v>
      </c>
      <c r="V20" s="47" t="str">
        <f>AP37</f>
        <v>4</v>
      </c>
      <c r="W20" s="51" t="str">
        <f>AP38</f>
        <v>49</v>
      </c>
      <c r="X20" s="23"/>
      <c r="Y20" s="24"/>
      <c r="Z20" s="70" t="s">
        <v>60</v>
      </c>
      <c r="AA20" s="71"/>
      <c r="AB20" s="72" t="s">
        <v>132</v>
      </c>
      <c r="AC20" s="73" t="s">
        <v>133</v>
      </c>
      <c r="AE20" s="3">
        <v>14.0</v>
      </c>
      <c r="AF20" s="12" t="str">
        <f t="shared" si="36"/>
        <v>2</v>
      </c>
      <c r="AG20" s="12"/>
      <c r="AH20" s="12" t="str">
        <f t="shared" si="37"/>
        <v>0</v>
      </c>
      <c r="AI20" s="3" t="str">
        <f t="shared" si="38"/>
        <v>0</v>
      </c>
      <c r="AJ20" s="3" t="str">
        <f t="shared" si="39"/>
        <v>1</v>
      </c>
      <c r="AK20" s="3"/>
      <c r="AL20" s="3">
        <v>277.0</v>
      </c>
      <c r="AM20" s="3" t="str">
        <f t="shared" si="41"/>
        <v>0</v>
      </c>
      <c r="AN20" s="3"/>
      <c r="AO20" s="3">
        <v>147.0</v>
      </c>
      <c r="AP20" s="3" t="str">
        <f t="shared" si="42"/>
        <v>1</v>
      </c>
      <c r="AQ20" s="3"/>
      <c r="AR20" s="3">
        <v>129.0</v>
      </c>
      <c r="AS20" s="3" t="str">
        <f t="shared" si="43"/>
        <v>0</v>
      </c>
      <c r="AT20" s="3"/>
      <c r="AU20" s="3">
        <v>141.0</v>
      </c>
      <c r="AV20" s="3" t="str">
        <f t="shared" si="44"/>
        <v>0</v>
      </c>
      <c r="AW20" s="3"/>
      <c r="AX20" s="3">
        <v>190.0</v>
      </c>
      <c r="AY20" s="3" t="str">
        <f t="shared" si="45"/>
        <v>0</v>
      </c>
      <c r="AZ20" s="3"/>
      <c r="BA20" s="3"/>
      <c r="BB20" s="3"/>
      <c r="BC20" s="3"/>
      <c r="BD20" s="3"/>
      <c r="BE20" s="3"/>
      <c r="BF20" s="3"/>
      <c r="BG20" s="3">
        <v>199.0</v>
      </c>
      <c r="BH20" s="3" t="str">
        <f t="shared" si="48"/>
        <v>0</v>
      </c>
      <c r="BI20" s="3"/>
      <c r="BJ20" s="3">
        <v>112.0</v>
      </c>
      <c r="BK20" s="3" t="str">
        <f t="shared" si="49"/>
        <v>1</v>
      </c>
      <c r="BL20" s="3"/>
      <c r="BM20" s="3">
        <v>279.0</v>
      </c>
      <c r="BN20" s="3" t="str">
        <f t="shared" si="50"/>
        <v>0</v>
      </c>
      <c r="BO20" s="3"/>
      <c r="BP20" s="3">
        <v>183.0</v>
      </c>
      <c r="BQ20" s="3" t="str">
        <f t="shared" si="51"/>
        <v>0</v>
      </c>
      <c r="BR20" s="3"/>
      <c r="BS20" s="3">
        <v>179.0</v>
      </c>
      <c r="BT20" s="3" t="str">
        <f t="shared" si="52"/>
        <v>1</v>
      </c>
      <c r="BU20" s="3"/>
      <c r="BV20" s="3">
        <v>170.0</v>
      </c>
      <c r="BW20" s="3" t="str">
        <f t="shared" si="53"/>
        <v>1</v>
      </c>
      <c r="BX20" s="3"/>
      <c r="BY20" s="3">
        <v>154.0</v>
      </c>
      <c r="BZ20" s="3" t="str">
        <f t="shared" si="54"/>
        <v>1</v>
      </c>
      <c r="CA20" s="3"/>
      <c r="CB20" s="3">
        <v>151.0</v>
      </c>
      <c r="CC20" s="3" t="str">
        <f t="shared" si="55"/>
        <v>0</v>
      </c>
      <c r="CD20" s="3"/>
      <c r="CE20" s="3">
        <v>187.0</v>
      </c>
      <c r="CF20" s="3" t="str">
        <f t="shared" si="56"/>
        <v>0</v>
      </c>
      <c r="CG20" s="3"/>
      <c r="CH20" s="3"/>
      <c r="CI20" s="3"/>
      <c r="CJ20" s="3"/>
      <c r="CK20" s="3"/>
      <c r="CL20" s="3"/>
      <c r="CM20" s="3"/>
      <c r="CN20" s="3"/>
      <c r="CO20" s="3"/>
      <c r="CP20" s="3">
        <v>232.0</v>
      </c>
      <c r="CQ20" s="3" t="str">
        <f t="shared" si="60"/>
        <v>0</v>
      </c>
      <c r="CR20" s="3">
        <v>254.0</v>
      </c>
      <c r="CS20" s="3" t="str">
        <f t="shared" si="61"/>
        <v>0</v>
      </c>
      <c r="CT20" s="3"/>
      <c r="CU20" s="3">
        <v>152.0</v>
      </c>
      <c r="CV20" s="3" t="str">
        <f t="shared" si="62"/>
        <v>1</v>
      </c>
      <c r="CW20" s="3"/>
      <c r="CX20" s="3"/>
      <c r="CY20" s="3"/>
      <c r="CZ20" s="3">
        <v>364.0</v>
      </c>
      <c r="DA20" s="3" t="str">
        <f t="shared" si="64"/>
        <v>0</v>
      </c>
      <c r="DB20" s="3"/>
      <c r="DC20" s="3"/>
      <c r="DD20" s="3"/>
      <c r="DE20" s="3">
        <v>174.0</v>
      </c>
      <c r="DF20" s="3" t="str">
        <f t="shared" si="66"/>
        <v>1</v>
      </c>
      <c r="DG20" s="3"/>
      <c r="DH20" s="3"/>
      <c r="DI20" s="3"/>
      <c r="DJ20" s="3">
        <v>389.0</v>
      </c>
      <c r="DK20" s="3" t="str">
        <f t="shared" si="68"/>
        <v>0</v>
      </c>
      <c r="DL20" s="3"/>
      <c r="DM20" s="3"/>
      <c r="DN20" s="3"/>
      <c r="DO20" s="3">
        <v>288.0</v>
      </c>
      <c r="DP20" s="3" t="str">
        <f t="shared" si="70"/>
        <v>0</v>
      </c>
      <c r="DQ20" s="3"/>
      <c r="DR20" s="3"/>
      <c r="DS20" s="3"/>
      <c r="DT20" s="3">
        <v>333.0</v>
      </c>
      <c r="DU20" s="3" t="str">
        <f t="shared" si="72"/>
        <v>0</v>
      </c>
      <c r="DV20" s="3"/>
      <c r="DW20" s="3"/>
      <c r="DX20" s="3"/>
      <c r="DY20" s="3">
        <v>167.0</v>
      </c>
      <c r="DZ20" s="3" t="str">
        <f t="shared" si="74"/>
        <v>1</v>
      </c>
      <c r="EA20" s="3"/>
      <c r="EB20" s="3"/>
      <c r="EC20" s="3"/>
      <c r="ED20" s="3">
        <v>351.0</v>
      </c>
      <c r="EE20" s="3" t="str">
        <f t="shared" si="76"/>
        <v>0</v>
      </c>
      <c r="EF20" s="3"/>
      <c r="EG20" s="3"/>
      <c r="EH20" s="3"/>
      <c r="EI20" s="3">
        <v>234.0</v>
      </c>
      <c r="EJ20" s="3" t="str">
        <f t="shared" si="77"/>
        <v>0</v>
      </c>
      <c r="EK20" s="3"/>
      <c r="EL20" s="3"/>
      <c r="EM20" s="3"/>
      <c r="EN20" s="3">
        <v>188.0</v>
      </c>
      <c r="EO20" s="3" t="str">
        <f t="shared" si="79"/>
        <v>0</v>
      </c>
      <c r="EP20" s="3"/>
      <c r="EQ20" s="3"/>
      <c r="ER20" s="3"/>
      <c r="ES20" s="3">
        <v>381.0</v>
      </c>
      <c r="ET20" s="3" t="str">
        <f t="shared" si="81"/>
        <v>0</v>
      </c>
      <c r="EU20" s="3"/>
      <c r="EV20" s="3"/>
      <c r="EW20" s="3"/>
      <c r="EX20" s="3">
        <v>163.0</v>
      </c>
      <c r="EY20" s="3" t="str">
        <f t="shared" si="83"/>
        <v>0</v>
      </c>
      <c r="EZ20" s="3"/>
      <c r="FA20" s="3"/>
      <c r="FB20" s="3"/>
      <c r="FC20" s="3">
        <v>136.0</v>
      </c>
      <c r="FD20" s="3" t="str">
        <f t="shared" si="85"/>
        <v>2</v>
      </c>
      <c r="FE20" s="3">
        <v>156.0</v>
      </c>
      <c r="FF20" s="3" t="str">
        <f t="shared" si="86"/>
        <v>1</v>
      </c>
      <c r="FG20" s="3" t="str">
        <f t="shared" si="87"/>
        <v>1</v>
      </c>
      <c r="FH20" s="3"/>
      <c r="FI20" s="3">
        <v>141.0</v>
      </c>
      <c r="FJ20" s="3" t="str">
        <f t="shared" si="88"/>
        <v>2</v>
      </c>
      <c r="FK20" s="3"/>
      <c r="FL20" s="3"/>
      <c r="FM20" s="3"/>
      <c r="FN20" s="3"/>
      <c r="FO20" s="3">
        <v>156.0</v>
      </c>
      <c r="FP20" s="3" t="str">
        <f t="shared" si="89"/>
        <v>1</v>
      </c>
      <c r="FQ20" s="12" t="s">
        <v>105</v>
      </c>
      <c r="FR20" s="12" t="str">
        <f t="shared" si="90"/>
        <v>0</v>
      </c>
      <c r="FS20" s="12">
        <v>184.0</v>
      </c>
      <c r="FT20" s="12" t="str">
        <f t="shared" si="91"/>
        <v>1</v>
      </c>
      <c r="FU20" s="12"/>
      <c r="FV20" s="3" t="str">
        <f t="shared" si="92"/>
        <v>1</v>
      </c>
      <c r="FW20" s="3"/>
      <c r="FX20" s="3">
        <v>376.0</v>
      </c>
      <c r="FY20" s="3" t="str">
        <f t="shared" si="93"/>
        <v>0</v>
      </c>
      <c r="FZ20" s="3"/>
      <c r="GA20" s="3"/>
    </row>
    <row r="21" ht="12.0" customHeight="1">
      <c r="A21" s="1"/>
      <c r="B21" s="21" t="s">
        <v>134</v>
      </c>
      <c r="C21" s="74" t="str">
        <f>IF(LEN(C11)&lt;&gt;60,1,0)+IF(LEN(C12)&lt;&gt;60,1,0)+IF(LEN(C13)&lt;&gt;60,1,0)+IF(LEN(C14)&lt;&gt;60,1,0)+IF(LEN(C15)&lt;&gt;60,1,0)+IF(LEN(C16)&lt;&gt;60,1,0)+IF(LEN(C17)&lt;&gt;30,1,0)</f>
        <v>0</v>
      </c>
      <c r="T21" s="23"/>
      <c r="U21" s="50" t="s">
        <v>135</v>
      </c>
      <c r="V21" s="47" t="str">
        <f>AS37</f>
        <v>3</v>
      </c>
      <c r="W21" s="51" t="str">
        <f>AS38</f>
        <v>47</v>
      </c>
      <c r="X21" s="23"/>
      <c r="Y21" s="24"/>
      <c r="Z21" s="75" t="s">
        <v>50</v>
      </c>
      <c r="AA21" s="76" t="s">
        <v>51</v>
      </c>
      <c r="AB21" s="75" t="s">
        <v>136</v>
      </c>
      <c r="AC21" s="77" t="s">
        <v>53</v>
      </c>
      <c r="AE21" s="3">
        <v>15.0</v>
      </c>
      <c r="AF21" s="12" t="str">
        <f t="shared" si="36"/>
        <v>2</v>
      </c>
      <c r="AG21" s="12"/>
      <c r="AH21" s="12" t="str">
        <f t="shared" si="37"/>
        <v>0</v>
      </c>
      <c r="AI21" s="3" t="str">
        <f t="shared" si="38"/>
        <v>0</v>
      </c>
      <c r="AJ21" s="3" t="str">
        <f t="shared" si="39"/>
        <v>1</v>
      </c>
      <c r="AK21" s="3"/>
      <c r="AL21" s="3">
        <v>281.0</v>
      </c>
      <c r="AM21" s="3" t="str">
        <f t="shared" si="41"/>
        <v>0</v>
      </c>
      <c r="AN21" s="3"/>
      <c r="AO21" s="3">
        <v>163.0</v>
      </c>
      <c r="AP21" s="3" t="str">
        <f t="shared" si="42"/>
        <v>0</v>
      </c>
      <c r="AQ21" s="3"/>
      <c r="AR21" s="3">
        <v>149.0</v>
      </c>
      <c r="AS21" s="3" t="str">
        <f t="shared" si="43"/>
        <v>1</v>
      </c>
      <c r="AT21" s="3"/>
      <c r="AU21" s="3">
        <v>148.0</v>
      </c>
      <c r="AV21" s="3" t="str">
        <f t="shared" si="44"/>
        <v>0</v>
      </c>
      <c r="AW21" s="3"/>
      <c r="AX21" s="3">
        <v>193.0</v>
      </c>
      <c r="AY21" s="3" t="str">
        <f t="shared" si="45"/>
        <v>0</v>
      </c>
      <c r="AZ21" s="3"/>
      <c r="BA21" s="3"/>
      <c r="BB21" s="3"/>
      <c r="BC21" s="3"/>
      <c r="BD21" s="3"/>
      <c r="BE21" s="3"/>
      <c r="BF21" s="3"/>
      <c r="BG21" s="3">
        <v>213.0</v>
      </c>
      <c r="BH21" s="3" t="str">
        <f t="shared" si="48"/>
        <v>0</v>
      </c>
      <c r="BI21" s="3"/>
      <c r="BJ21" s="3">
        <v>123.0</v>
      </c>
      <c r="BK21" s="3" t="str">
        <f t="shared" si="49"/>
        <v>0</v>
      </c>
      <c r="BL21" s="3"/>
      <c r="BM21" s="3">
        <v>283.0</v>
      </c>
      <c r="BN21" s="3" t="str">
        <f t="shared" si="50"/>
        <v>0</v>
      </c>
      <c r="BO21" s="3"/>
      <c r="BP21" s="3">
        <v>195.0</v>
      </c>
      <c r="BQ21" s="3" t="str">
        <f t="shared" si="51"/>
        <v>0</v>
      </c>
      <c r="BR21" s="3"/>
      <c r="BS21" s="3">
        <v>203.0</v>
      </c>
      <c r="BT21" s="3" t="str">
        <f t="shared" si="52"/>
        <v>0</v>
      </c>
      <c r="BU21" s="3"/>
      <c r="BV21" s="3">
        <v>177.0</v>
      </c>
      <c r="BW21" s="3" t="str">
        <f t="shared" si="53"/>
        <v>1</v>
      </c>
      <c r="BX21" s="3"/>
      <c r="BY21" s="3">
        <v>173.0</v>
      </c>
      <c r="BZ21" s="3" t="str">
        <f t="shared" si="54"/>
        <v>1</v>
      </c>
      <c r="CA21" s="3"/>
      <c r="CB21" s="3">
        <v>160.0</v>
      </c>
      <c r="CC21" s="3" t="str">
        <f t="shared" si="55"/>
        <v>0</v>
      </c>
      <c r="CD21" s="3"/>
      <c r="CE21" s="3">
        <v>192.0</v>
      </c>
      <c r="CF21" s="3" t="str">
        <f t="shared" si="56"/>
        <v>0</v>
      </c>
      <c r="CG21" s="3"/>
      <c r="CH21" s="3"/>
      <c r="CI21" s="3"/>
      <c r="CJ21" s="3"/>
      <c r="CK21" s="3"/>
      <c r="CL21" s="3"/>
      <c r="CM21" s="3"/>
      <c r="CN21" s="3"/>
      <c r="CO21" s="3"/>
      <c r="CP21" s="3">
        <v>247.0</v>
      </c>
      <c r="CQ21" s="3" t="str">
        <f t="shared" si="60"/>
        <v>0</v>
      </c>
      <c r="CR21" s="3">
        <v>307.0</v>
      </c>
      <c r="CS21" s="3" t="str">
        <f t="shared" si="61"/>
        <v>1</v>
      </c>
      <c r="CT21" s="3"/>
      <c r="CU21" s="3">
        <v>191.0</v>
      </c>
      <c r="CV21" s="3" t="str">
        <f t="shared" si="62"/>
        <v>1</v>
      </c>
      <c r="CW21" s="3"/>
      <c r="CX21" s="3"/>
      <c r="CY21" s="3"/>
      <c r="CZ21" s="3">
        <v>373.0</v>
      </c>
      <c r="DA21" s="3" t="str">
        <f t="shared" si="64"/>
        <v>0</v>
      </c>
      <c r="DB21" s="3"/>
      <c r="DC21" s="3"/>
      <c r="DD21" s="3"/>
      <c r="DE21" s="3">
        <v>178.0</v>
      </c>
      <c r="DF21" s="3" t="str">
        <f t="shared" si="66"/>
        <v>1</v>
      </c>
      <c r="DG21" s="3"/>
      <c r="DH21" s="3"/>
      <c r="DI21" s="3"/>
      <c r="DJ21" s="3">
        <v>390.0</v>
      </c>
      <c r="DK21" s="3" t="str">
        <f t="shared" si="68"/>
        <v>0</v>
      </c>
      <c r="DL21" s="3"/>
      <c r="DM21" s="3"/>
      <c r="DN21" s="3"/>
      <c r="DO21" s="3">
        <v>311.0</v>
      </c>
      <c r="DP21" s="3" t="str">
        <f t="shared" si="70"/>
        <v>0</v>
      </c>
      <c r="DQ21" s="3"/>
      <c r="DR21" s="3"/>
      <c r="DS21" s="3"/>
      <c r="DT21" s="3">
        <v>336.0</v>
      </c>
      <c r="DU21" s="3" t="str">
        <f t="shared" si="72"/>
        <v>0</v>
      </c>
      <c r="DV21" s="3"/>
      <c r="DW21" s="3"/>
      <c r="DX21" s="3"/>
      <c r="DY21" s="3">
        <v>171.0</v>
      </c>
      <c r="DZ21" s="3" t="str">
        <f t="shared" si="74"/>
        <v>0</v>
      </c>
      <c r="EA21" s="3"/>
      <c r="EB21" s="3"/>
      <c r="EC21" s="3"/>
      <c r="ED21" s="3">
        <v>358.0</v>
      </c>
      <c r="EE21" s="3" t="str">
        <f t="shared" si="76"/>
        <v>0</v>
      </c>
      <c r="EF21" s="3"/>
      <c r="EG21" s="3"/>
      <c r="EH21" s="3"/>
      <c r="EI21" s="3">
        <v>302.0</v>
      </c>
      <c r="EJ21" s="3" t="str">
        <f t="shared" si="77"/>
        <v>0</v>
      </c>
      <c r="EK21" s="3"/>
      <c r="EL21" s="3"/>
      <c r="EM21" s="3"/>
      <c r="EN21" s="3">
        <v>205.0</v>
      </c>
      <c r="EO21" s="3" t="str">
        <f t="shared" si="79"/>
        <v>0</v>
      </c>
      <c r="EP21" s="3"/>
      <c r="EQ21" s="3"/>
      <c r="ER21" s="3"/>
      <c r="ES21" s="3"/>
      <c r="ET21" s="3"/>
      <c r="EU21" s="3"/>
      <c r="EV21" s="3"/>
      <c r="EW21" s="3"/>
      <c r="EX21" s="3">
        <v>178.0</v>
      </c>
      <c r="EY21" s="3" t="str">
        <f t="shared" si="83"/>
        <v>1</v>
      </c>
      <c r="EZ21" s="3"/>
      <c r="FA21" s="3"/>
      <c r="FB21" s="3"/>
      <c r="FC21" s="3">
        <v>89.0</v>
      </c>
      <c r="FD21" s="3" t="str">
        <f t="shared" si="85"/>
        <v>1</v>
      </c>
      <c r="FE21" s="3">
        <v>173.0</v>
      </c>
      <c r="FF21" s="3" t="str">
        <f t="shared" si="86"/>
        <v>2</v>
      </c>
      <c r="FG21" s="3" t="str">
        <f t="shared" si="87"/>
        <v>1</v>
      </c>
      <c r="FH21" s="3"/>
      <c r="FI21" s="3">
        <v>153.0</v>
      </c>
      <c r="FJ21" s="3" t="str">
        <f t="shared" si="88"/>
        <v>1</v>
      </c>
      <c r="FK21" s="3"/>
      <c r="FL21" s="3"/>
      <c r="FM21" s="3"/>
      <c r="FN21" s="3"/>
      <c r="FO21" s="3">
        <v>176.0</v>
      </c>
      <c r="FP21" s="3" t="str">
        <f t="shared" si="89"/>
        <v>2</v>
      </c>
      <c r="FQ21" s="12"/>
      <c r="FR21" s="12" t="str">
        <f t="shared" si="90"/>
        <v>0</v>
      </c>
      <c r="FS21" s="12">
        <v>190.0</v>
      </c>
      <c r="FT21" s="12" t="str">
        <f t="shared" si="91"/>
        <v>2</v>
      </c>
      <c r="FU21" s="12"/>
      <c r="FV21" s="3" t="str">
        <f t="shared" si="92"/>
        <v>0</v>
      </c>
      <c r="FW21" s="3"/>
      <c r="FX21" s="3">
        <v>381.0</v>
      </c>
      <c r="FY21" s="3" t="str">
        <f t="shared" si="93"/>
        <v>0</v>
      </c>
      <c r="FZ21" s="3"/>
      <c r="GA21" s="3"/>
    </row>
    <row r="22" ht="12.0" customHeight="1">
      <c r="A22" s="1"/>
      <c r="B22" s="21" t="s">
        <v>137</v>
      </c>
      <c r="C22" s="74" t="str">
        <f>COUNTIF(AF7:AF396,9)</f>
        <v>0</v>
      </c>
      <c r="T22" s="23"/>
      <c r="U22" s="50" t="s">
        <v>138</v>
      </c>
      <c r="V22" s="47" t="str">
        <f>AV37</f>
        <v>6</v>
      </c>
      <c r="W22" s="51" t="str">
        <f>AV38</f>
        <v>58</v>
      </c>
      <c r="X22" s="23"/>
      <c r="Y22" s="46" t="s">
        <v>139</v>
      </c>
      <c r="Z22" s="47"/>
      <c r="AA22" s="20"/>
      <c r="AB22" s="47"/>
      <c r="AC22" s="78"/>
      <c r="AE22" s="53">
        <v>16.0</v>
      </c>
      <c r="AF22" s="12" t="str">
        <f t="shared" si="36"/>
        <v>2</v>
      </c>
      <c r="AG22" s="12" t="s">
        <v>105</v>
      </c>
      <c r="AH22" s="12" t="str">
        <f t="shared" si="37"/>
        <v>1</v>
      </c>
      <c r="AI22" s="3" t="str">
        <f t="shared" si="38"/>
        <v>0</v>
      </c>
      <c r="AJ22" s="3" t="str">
        <f t="shared" si="39"/>
        <v>1</v>
      </c>
      <c r="AK22" s="3"/>
      <c r="AL22" s="3">
        <v>288.0</v>
      </c>
      <c r="AM22" s="3" t="str">
        <f t="shared" si="41"/>
        <v>0</v>
      </c>
      <c r="AN22" s="3"/>
      <c r="AO22" s="3">
        <v>176.0</v>
      </c>
      <c r="AP22" s="3" t="str">
        <f t="shared" si="42"/>
        <v>0</v>
      </c>
      <c r="AQ22" s="3"/>
      <c r="AR22" s="3">
        <v>159.0</v>
      </c>
      <c r="AS22" s="3" t="str">
        <f t="shared" si="43"/>
        <v>0</v>
      </c>
      <c r="AT22" s="3"/>
      <c r="AU22" s="3">
        <v>153.0</v>
      </c>
      <c r="AV22" s="3" t="str">
        <f t="shared" si="44"/>
        <v>0</v>
      </c>
      <c r="AW22" s="3"/>
      <c r="AX22" s="3">
        <v>206.0</v>
      </c>
      <c r="AY22" s="3" t="str">
        <f t="shared" si="45"/>
        <v>0</v>
      </c>
      <c r="AZ22" s="3"/>
      <c r="BA22" s="3"/>
      <c r="BB22" s="3"/>
      <c r="BC22" s="3"/>
      <c r="BD22" s="3"/>
      <c r="BE22" s="3"/>
      <c r="BF22" s="3"/>
      <c r="BG22" s="3">
        <v>221.0</v>
      </c>
      <c r="BH22" s="3" t="str">
        <f t="shared" si="48"/>
        <v>0</v>
      </c>
      <c r="BI22" s="3"/>
      <c r="BJ22" s="3">
        <v>136.0</v>
      </c>
      <c r="BK22" s="3" t="str">
        <f t="shared" si="49"/>
        <v>1</v>
      </c>
      <c r="BL22" s="3"/>
      <c r="BM22" s="3">
        <v>284.0</v>
      </c>
      <c r="BN22" s="3" t="str">
        <f t="shared" si="50"/>
        <v>0</v>
      </c>
      <c r="BO22" s="3"/>
      <c r="BP22" s="3">
        <v>217.0</v>
      </c>
      <c r="BQ22" s="3" t="str">
        <f t="shared" si="51"/>
        <v>0</v>
      </c>
      <c r="BR22" s="3"/>
      <c r="BS22" s="3">
        <v>215.0</v>
      </c>
      <c r="BT22" s="3" t="str">
        <f t="shared" si="52"/>
        <v>1</v>
      </c>
      <c r="BU22" s="3"/>
      <c r="BV22" s="3">
        <v>182.0</v>
      </c>
      <c r="BW22" s="3" t="str">
        <f t="shared" si="53"/>
        <v>0</v>
      </c>
      <c r="BX22" s="3"/>
      <c r="BY22" s="3">
        <v>185.0</v>
      </c>
      <c r="BZ22" s="3" t="str">
        <f t="shared" si="54"/>
        <v>1</v>
      </c>
      <c r="CA22" s="3"/>
      <c r="CB22" s="3">
        <v>184.0</v>
      </c>
      <c r="CC22" s="3" t="str">
        <f t="shared" si="55"/>
        <v>1</v>
      </c>
      <c r="CD22" s="3"/>
      <c r="CE22" s="3">
        <v>211.0</v>
      </c>
      <c r="CF22" s="3" t="str">
        <f t="shared" si="56"/>
        <v>0</v>
      </c>
      <c r="CG22" s="3"/>
      <c r="CH22" s="3"/>
      <c r="CI22" s="3"/>
      <c r="CJ22" s="3"/>
      <c r="CK22" s="3"/>
      <c r="CL22" s="3"/>
      <c r="CM22" s="3"/>
      <c r="CN22" s="3"/>
      <c r="CO22" s="3"/>
      <c r="CP22" s="3">
        <v>261.0</v>
      </c>
      <c r="CQ22" s="3" t="str">
        <f t="shared" si="60"/>
        <v>0</v>
      </c>
      <c r="CR22" s="3"/>
      <c r="CS22" s="3"/>
      <c r="CT22" s="3"/>
      <c r="CU22" s="3">
        <v>198.0</v>
      </c>
      <c r="CV22" s="3" t="str">
        <f t="shared" si="62"/>
        <v>1</v>
      </c>
      <c r="CW22" s="3"/>
      <c r="CX22" s="3"/>
      <c r="CY22" s="3"/>
      <c r="CZ22" s="3">
        <v>376.0</v>
      </c>
      <c r="DA22" s="3" t="str">
        <f t="shared" si="64"/>
        <v>0</v>
      </c>
      <c r="DB22" s="3"/>
      <c r="DC22" s="3"/>
      <c r="DD22" s="3"/>
      <c r="DE22" s="3">
        <v>194.0</v>
      </c>
      <c r="DF22" s="3" t="str">
        <f t="shared" si="66"/>
        <v>0</v>
      </c>
      <c r="DG22" s="3"/>
      <c r="DH22" s="3"/>
      <c r="DI22" s="3"/>
      <c r="DJ22" s="3"/>
      <c r="DK22" s="3"/>
      <c r="DL22" s="3"/>
      <c r="DM22" s="3"/>
      <c r="DN22" s="3"/>
      <c r="DO22" s="3">
        <v>316.0</v>
      </c>
      <c r="DP22" s="3" t="str">
        <f t="shared" si="70"/>
        <v>0</v>
      </c>
      <c r="DQ22" s="3"/>
      <c r="DR22" s="3"/>
      <c r="DS22" s="3"/>
      <c r="DT22" s="3">
        <v>348.0</v>
      </c>
      <c r="DU22" s="3" t="str">
        <f t="shared" si="72"/>
        <v>0</v>
      </c>
      <c r="DV22" s="3"/>
      <c r="DW22" s="3"/>
      <c r="DX22" s="3"/>
      <c r="DY22" s="3">
        <v>235.0</v>
      </c>
      <c r="DZ22" s="3" t="str">
        <f t="shared" si="74"/>
        <v>0</v>
      </c>
      <c r="EA22" s="3"/>
      <c r="EB22" s="3"/>
      <c r="EC22" s="3"/>
      <c r="ED22" s="3">
        <v>371.0</v>
      </c>
      <c r="EE22" s="3" t="str">
        <f t="shared" si="76"/>
        <v>0</v>
      </c>
      <c r="EF22" s="3"/>
      <c r="EG22" s="3"/>
      <c r="EH22" s="3"/>
      <c r="EI22" s="3">
        <v>310.0</v>
      </c>
      <c r="EJ22" s="3" t="str">
        <f t="shared" si="77"/>
        <v>0</v>
      </c>
      <c r="EK22" s="3"/>
      <c r="EL22" s="3"/>
      <c r="EM22" s="3"/>
      <c r="EN22" s="3">
        <v>207.0</v>
      </c>
      <c r="EO22" s="3" t="str">
        <f t="shared" si="79"/>
        <v>0</v>
      </c>
      <c r="EP22" s="3"/>
      <c r="EQ22" s="3"/>
      <c r="ER22" s="3"/>
      <c r="ES22" s="3"/>
      <c r="ET22" s="3"/>
      <c r="EU22" s="3"/>
      <c r="EV22" s="3"/>
      <c r="EW22" s="3"/>
      <c r="EX22" s="3">
        <v>213.0</v>
      </c>
      <c r="EY22" s="3" t="str">
        <f t="shared" si="83"/>
        <v>0</v>
      </c>
      <c r="EZ22" s="3"/>
      <c r="FA22" s="3"/>
      <c r="FB22" s="3"/>
      <c r="FC22" s="3">
        <v>98.0</v>
      </c>
      <c r="FD22" s="3" t="str">
        <f t="shared" si="85"/>
        <v>2</v>
      </c>
      <c r="FE22" s="3">
        <v>193.0</v>
      </c>
      <c r="FF22" s="3" t="str">
        <f t="shared" si="86"/>
        <v>2</v>
      </c>
      <c r="FG22" s="3" t="str">
        <f t="shared" si="87"/>
        <v>0</v>
      </c>
      <c r="FH22" s="3"/>
      <c r="FI22" s="3">
        <v>98.0</v>
      </c>
      <c r="FJ22" s="3" t="str">
        <f t="shared" si="88"/>
        <v>2</v>
      </c>
      <c r="FK22" s="3"/>
      <c r="FL22" s="3"/>
      <c r="FM22" s="3"/>
      <c r="FN22" s="3"/>
      <c r="FO22" s="3">
        <v>181.0</v>
      </c>
      <c r="FP22" s="3" t="str">
        <f t="shared" si="89"/>
        <v>1</v>
      </c>
      <c r="FQ22" s="12" t="s">
        <v>105</v>
      </c>
      <c r="FR22" s="12" t="str">
        <f t="shared" si="90"/>
        <v>0</v>
      </c>
      <c r="FS22" s="12">
        <v>203.0</v>
      </c>
      <c r="FT22" s="12" t="str">
        <f t="shared" si="91"/>
        <v>2</v>
      </c>
      <c r="FU22" s="12"/>
      <c r="FV22" s="3" t="str">
        <f t="shared" si="92"/>
        <v>0</v>
      </c>
      <c r="FW22" s="3"/>
      <c r="FX22" s="3">
        <v>386.0</v>
      </c>
      <c r="FY22" s="3" t="str">
        <f t="shared" si="93"/>
        <v>0</v>
      </c>
      <c r="FZ22" s="3"/>
      <c r="GA22" s="3"/>
    </row>
    <row r="23" ht="12.0" customHeight="1">
      <c r="A23" s="1"/>
      <c r="B23" s="79"/>
      <c r="C23" s="80"/>
      <c r="T23" s="23"/>
      <c r="U23" s="50" t="s">
        <v>140</v>
      </c>
      <c r="V23" s="47" t="str">
        <f>AY37</f>
        <v>6</v>
      </c>
      <c r="W23" s="51" t="str">
        <f>AY38</f>
        <v>66</v>
      </c>
      <c r="X23" s="23"/>
      <c r="Y23" s="50" t="s">
        <v>141</v>
      </c>
      <c r="Z23" s="47" t="str">
        <f>EP38</f>
        <v>4</v>
      </c>
      <c r="AA23" s="51" t="str">
        <f>EP39</f>
        <v>46</v>
      </c>
      <c r="AB23" s="47" t="str">
        <f>EP40</f>
        <v>0</v>
      </c>
      <c r="AC23" s="78" t="str">
        <f>EP41</f>
        <v>N</v>
      </c>
      <c r="AE23" s="53">
        <v>17.0</v>
      </c>
      <c r="AF23" s="12" t="str">
        <f t="shared" si="36"/>
        <v>2</v>
      </c>
      <c r="AG23" s="12" t="s">
        <v>105</v>
      </c>
      <c r="AH23" s="12" t="str">
        <f t="shared" si="37"/>
        <v>1</v>
      </c>
      <c r="AI23" s="3" t="str">
        <f t="shared" si="38"/>
        <v>0</v>
      </c>
      <c r="AJ23" s="3" t="str">
        <f t="shared" si="39"/>
        <v>1</v>
      </c>
      <c r="AK23" s="3"/>
      <c r="AL23" s="3">
        <v>290.0</v>
      </c>
      <c r="AM23" s="3" t="str">
        <f t="shared" si="41"/>
        <v>0</v>
      </c>
      <c r="AN23" s="3"/>
      <c r="AO23" s="3">
        <v>188.0</v>
      </c>
      <c r="AP23" s="3" t="str">
        <f t="shared" si="42"/>
        <v>0</v>
      </c>
      <c r="AQ23" s="3"/>
      <c r="AR23" s="3">
        <v>166.0</v>
      </c>
      <c r="AS23" s="3" t="str">
        <f t="shared" si="43"/>
        <v>0</v>
      </c>
      <c r="AT23" s="3"/>
      <c r="AU23" s="3">
        <v>165.0</v>
      </c>
      <c r="AV23" s="3" t="str">
        <f t="shared" si="44"/>
        <v>1</v>
      </c>
      <c r="AW23" s="3"/>
      <c r="AX23" s="3">
        <v>237.0</v>
      </c>
      <c r="AY23" s="3" t="str">
        <f t="shared" si="45"/>
        <v>1</v>
      </c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156.0</v>
      </c>
      <c r="BK23" s="3" t="str">
        <f t="shared" si="49"/>
        <v>0</v>
      </c>
      <c r="BL23" s="3"/>
      <c r="BM23" s="3">
        <v>291.0</v>
      </c>
      <c r="BN23" s="3" t="str">
        <f t="shared" si="50"/>
        <v>0</v>
      </c>
      <c r="BO23" s="3"/>
      <c r="BP23" s="3">
        <v>223.0</v>
      </c>
      <c r="BQ23" s="3" t="str">
        <f t="shared" si="51"/>
        <v>0</v>
      </c>
      <c r="BR23" s="3"/>
      <c r="BS23" s="3">
        <v>226.0</v>
      </c>
      <c r="BT23" s="3" t="str">
        <f t="shared" si="52"/>
        <v>1</v>
      </c>
      <c r="BU23" s="3"/>
      <c r="BV23" s="3">
        <v>196.0</v>
      </c>
      <c r="BW23" s="3" t="str">
        <f t="shared" si="53"/>
        <v>0</v>
      </c>
      <c r="BX23" s="3"/>
      <c r="BY23" s="3">
        <v>189.0</v>
      </c>
      <c r="BZ23" s="3" t="str">
        <f t="shared" si="54"/>
        <v>0</v>
      </c>
      <c r="CA23" s="3"/>
      <c r="CB23" s="3">
        <v>201.0</v>
      </c>
      <c r="CC23" s="3" t="str">
        <f t="shared" si="55"/>
        <v>1</v>
      </c>
      <c r="CD23" s="3"/>
      <c r="CE23" s="3">
        <v>214.0</v>
      </c>
      <c r="CF23" s="3" t="str">
        <f t="shared" si="56"/>
        <v>0</v>
      </c>
      <c r="CG23" s="3"/>
      <c r="CH23" s="3"/>
      <c r="CI23" s="3"/>
      <c r="CJ23" s="3"/>
      <c r="CK23" s="3"/>
      <c r="CL23" s="3"/>
      <c r="CM23" s="3"/>
      <c r="CN23" s="3"/>
      <c r="CO23" s="3"/>
      <c r="CP23" s="3">
        <v>268.0</v>
      </c>
      <c r="CQ23" s="3" t="str">
        <f t="shared" si="60"/>
        <v>0</v>
      </c>
      <c r="CR23" s="3"/>
      <c r="CS23" s="3"/>
      <c r="CT23" s="3"/>
      <c r="CU23" s="3">
        <v>209.0</v>
      </c>
      <c r="CV23" s="3" t="str">
        <f t="shared" si="62"/>
        <v>0</v>
      </c>
      <c r="CW23" s="3"/>
      <c r="CX23" s="3"/>
      <c r="CY23" s="3"/>
      <c r="CZ23" s="3">
        <v>385.0</v>
      </c>
      <c r="DA23" s="3" t="str">
        <f t="shared" si="64"/>
        <v>0</v>
      </c>
      <c r="DB23" s="3"/>
      <c r="DC23" s="3"/>
      <c r="DD23" s="3"/>
      <c r="DE23" s="3">
        <v>204.0</v>
      </c>
      <c r="DF23" s="3" t="str">
        <f t="shared" si="66"/>
        <v>0</v>
      </c>
      <c r="DG23" s="3"/>
      <c r="DH23" s="3"/>
      <c r="DI23" s="3"/>
      <c r="DJ23" s="3"/>
      <c r="DK23" s="3"/>
      <c r="DL23" s="3"/>
      <c r="DM23" s="3"/>
      <c r="DN23" s="3"/>
      <c r="DO23" s="3">
        <v>320.0</v>
      </c>
      <c r="DP23" s="3" t="str">
        <f t="shared" si="70"/>
        <v>0</v>
      </c>
      <c r="DQ23" s="3"/>
      <c r="DR23" s="3"/>
      <c r="DS23" s="3"/>
      <c r="DT23" s="3">
        <v>363.0</v>
      </c>
      <c r="DU23" s="3" t="str">
        <f t="shared" si="72"/>
        <v>1</v>
      </c>
      <c r="DV23" s="3"/>
      <c r="DW23" s="3"/>
      <c r="DX23" s="3"/>
      <c r="DY23" s="3">
        <v>266.0</v>
      </c>
      <c r="DZ23" s="3" t="str">
        <f t="shared" si="74"/>
        <v>0</v>
      </c>
      <c r="EA23" s="3"/>
      <c r="EB23" s="3"/>
      <c r="EC23" s="3"/>
      <c r="ED23" s="3">
        <v>372.0</v>
      </c>
      <c r="EE23" s="3" t="str">
        <f t="shared" si="76"/>
        <v>0</v>
      </c>
      <c r="EF23" s="3"/>
      <c r="EG23" s="3"/>
      <c r="EH23" s="3"/>
      <c r="EI23" s="3">
        <v>352.0</v>
      </c>
      <c r="EJ23" s="3" t="str">
        <f t="shared" si="77"/>
        <v>0</v>
      </c>
      <c r="EK23" s="3"/>
      <c r="EL23" s="3"/>
      <c r="EM23" s="3"/>
      <c r="EN23" s="3">
        <v>224.0</v>
      </c>
      <c r="EO23" s="3" t="str">
        <f t="shared" si="79"/>
        <v>0</v>
      </c>
      <c r="EP23" s="3"/>
      <c r="EQ23" s="3"/>
      <c r="ER23" s="3"/>
      <c r="ES23" s="3"/>
      <c r="ET23" s="3"/>
      <c r="EU23" s="3"/>
      <c r="EV23" s="3"/>
      <c r="EW23" s="3"/>
      <c r="EX23" s="3">
        <v>233.0</v>
      </c>
      <c r="EY23" s="3" t="str">
        <f t="shared" si="83"/>
        <v>0</v>
      </c>
      <c r="EZ23" s="3"/>
      <c r="FA23" s="3"/>
      <c r="FB23" s="3"/>
      <c r="FC23" s="3">
        <v>35.0</v>
      </c>
      <c r="FD23" s="3" t="str">
        <f t="shared" si="85"/>
        <v>2</v>
      </c>
      <c r="FE23" s="3">
        <v>140.0</v>
      </c>
      <c r="FF23" s="3" t="str">
        <f t="shared" si="86"/>
        <v>2</v>
      </c>
      <c r="FG23" s="3" t="str">
        <f t="shared" si="87"/>
        <v>0</v>
      </c>
      <c r="FH23" s="3"/>
      <c r="FI23" s="3">
        <v>161.0</v>
      </c>
      <c r="FJ23" s="3" t="str">
        <f t="shared" si="88"/>
        <v>2</v>
      </c>
      <c r="FK23" s="3"/>
      <c r="FL23" s="3"/>
      <c r="FM23" s="3"/>
      <c r="FN23" s="3"/>
      <c r="FO23" s="3">
        <v>206.0</v>
      </c>
      <c r="FP23" s="3" t="str">
        <f t="shared" si="89"/>
        <v>1</v>
      </c>
      <c r="FQ23" s="12" t="s">
        <v>105</v>
      </c>
      <c r="FR23" s="12" t="str">
        <f t="shared" si="90"/>
        <v>0</v>
      </c>
      <c r="FS23" s="12">
        <v>205.0</v>
      </c>
      <c r="FT23" s="12" t="str">
        <f t="shared" si="91"/>
        <v>2</v>
      </c>
      <c r="FU23" s="12"/>
      <c r="FV23" s="3" t="str">
        <f t="shared" si="92"/>
        <v>0</v>
      </c>
      <c r="FW23" s="3"/>
      <c r="FX23" s="3">
        <v>387.0</v>
      </c>
      <c r="FY23" s="3" t="str">
        <f t="shared" si="93"/>
        <v>0</v>
      </c>
      <c r="FZ23" s="3"/>
      <c r="GA23" s="3"/>
    </row>
    <row r="24" ht="12.0" customHeight="1">
      <c r="A24" s="1"/>
      <c r="B24" s="81"/>
      <c r="C24" s="82" t="str">
        <f>IF(OR($Z$16&gt;0,$Z$17&gt;0),"D A T A   E N T R Y","")</f>
        <v/>
      </c>
      <c r="T24" s="23"/>
      <c r="U24" s="50" t="s">
        <v>142</v>
      </c>
      <c r="V24" s="47" t="str">
        <f>BB37</f>
        <v>3</v>
      </c>
      <c r="W24" s="51" t="str">
        <f>BB38</f>
        <v>65</v>
      </c>
      <c r="X24" s="23"/>
      <c r="Y24" s="50" t="s">
        <v>143</v>
      </c>
      <c r="Z24" s="47" t="str">
        <f>EU38</f>
        <v>7</v>
      </c>
      <c r="AA24" s="51" t="str">
        <f>EU39</f>
        <v>55</v>
      </c>
      <c r="AB24" s="47" t="str">
        <f>EU40</f>
        <v>0</v>
      </c>
      <c r="AC24" s="78" t="str">
        <f>EU41</f>
        <v>N</v>
      </c>
      <c r="AE24" s="3">
        <v>18.0</v>
      </c>
      <c r="AF24" s="12" t="str">
        <f t="shared" si="36"/>
        <v>1</v>
      </c>
      <c r="AG24" s="12"/>
      <c r="AH24" s="12" t="str">
        <f t="shared" si="37"/>
        <v>1</v>
      </c>
      <c r="AI24" s="3" t="str">
        <f t="shared" si="38"/>
        <v>1</v>
      </c>
      <c r="AJ24" s="3" t="str">
        <f t="shared" si="39"/>
        <v>0</v>
      </c>
      <c r="AK24" s="3"/>
      <c r="AL24" s="3">
        <v>294.0</v>
      </c>
      <c r="AM24" s="3" t="str">
        <f t="shared" si="41"/>
        <v>0</v>
      </c>
      <c r="AN24" s="3"/>
      <c r="AO24" s="3">
        <v>205.0</v>
      </c>
      <c r="AP24" s="3" t="str">
        <f t="shared" si="42"/>
        <v>0</v>
      </c>
      <c r="AQ24" s="3"/>
      <c r="AR24" s="3">
        <v>186.0</v>
      </c>
      <c r="AS24" s="3" t="str">
        <f t="shared" si="43"/>
        <v>1</v>
      </c>
      <c r="AT24" s="3"/>
      <c r="AU24" s="3">
        <v>181.0</v>
      </c>
      <c r="AV24" s="3" t="str">
        <f t="shared" si="44"/>
        <v>0</v>
      </c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197.0</v>
      </c>
      <c r="BK24" s="3" t="str">
        <f t="shared" si="49"/>
        <v>0</v>
      </c>
      <c r="BL24" s="3"/>
      <c r="BM24" s="3">
        <v>297.0</v>
      </c>
      <c r="BN24" s="3" t="str">
        <f t="shared" si="50"/>
        <v>0</v>
      </c>
      <c r="BO24" s="3"/>
      <c r="BP24" s="3"/>
      <c r="BQ24" s="3"/>
      <c r="BR24" s="3"/>
      <c r="BS24" s="3"/>
      <c r="BT24" s="3"/>
      <c r="BU24" s="3"/>
      <c r="BV24" s="3">
        <v>207.0</v>
      </c>
      <c r="BW24" s="3" t="str">
        <f t="shared" si="53"/>
        <v>0</v>
      </c>
      <c r="BX24" s="3"/>
      <c r="BY24" s="3">
        <v>198.0</v>
      </c>
      <c r="BZ24" s="3" t="str">
        <f t="shared" si="54"/>
        <v>1</v>
      </c>
      <c r="CA24" s="3"/>
      <c r="CB24" s="3">
        <v>202.0</v>
      </c>
      <c r="CC24" s="3" t="str">
        <f t="shared" si="55"/>
        <v>1</v>
      </c>
      <c r="CD24" s="3"/>
      <c r="CE24" s="3">
        <v>227.0</v>
      </c>
      <c r="CF24" s="3" t="str">
        <f t="shared" si="56"/>
        <v>1</v>
      </c>
      <c r="CG24" s="3"/>
      <c r="CH24" s="3"/>
      <c r="CI24" s="3"/>
      <c r="CJ24" s="3"/>
      <c r="CK24" s="3"/>
      <c r="CL24" s="3"/>
      <c r="CM24" s="3"/>
      <c r="CN24" s="3"/>
      <c r="CO24" s="3"/>
      <c r="CP24" s="3">
        <v>272.0</v>
      </c>
      <c r="CQ24" s="3" t="str">
        <f t="shared" si="60"/>
        <v>0</v>
      </c>
      <c r="CR24" s="3"/>
      <c r="CS24" s="3"/>
      <c r="CT24" s="3"/>
      <c r="CU24" s="3">
        <v>228.0</v>
      </c>
      <c r="CV24" s="3" t="str">
        <f t="shared" si="62"/>
        <v>0</v>
      </c>
      <c r="CW24" s="3"/>
      <c r="CX24" s="3"/>
      <c r="CY24" s="3"/>
      <c r="CZ24" s="3">
        <v>388.0</v>
      </c>
      <c r="DA24" s="3" t="str">
        <f t="shared" si="64"/>
        <v>0</v>
      </c>
      <c r="DB24" s="3"/>
      <c r="DC24" s="3"/>
      <c r="DD24" s="3"/>
      <c r="DE24" s="3">
        <v>205.0</v>
      </c>
      <c r="DF24" s="3" t="str">
        <f t="shared" si="66"/>
        <v>0</v>
      </c>
      <c r="DG24" s="3"/>
      <c r="DH24" s="3"/>
      <c r="DI24" s="3"/>
      <c r="DJ24" s="3"/>
      <c r="DK24" s="3"/>
      <c r="DL24" s="3"/>
      <c r="DM24" s="3"/>
      <c r="DN24" s="3"/>
      <c r="DO24" s="3">
        <v>325.0</v>
      </c>
      <c r="DP24" s="3" t="str">
        <f t="shared" si="70"/>
        <v>0</v>
      </c>
      <c r="DQ24" s="3"/>
      <c r="DR24" s="3"/>
      <c r="DS24" s="3"/>
      <c r="DT24" s="3">
        <v>374.0</v>
      </c>
      <c r="DU24" s="3" t="str">
        <f t="shared" si="72"/>
        <v>0</v>
      </c>
      <c r="DV24" s="3"/>
      <c r="DW24" s="3"/>
      <c r="DX24" s="3"/>
      <c r="DY24" s="3">
        <v>321.0</v>
      </c>
      <c r="DZ24" s="3" t="str">
        <f t="shared" si="74"/>
        <v>0</v>
      </c>
      <c r="EA24" s="3"/>
      <c r="EB24" s="3"/>
      <c r="EC24" s="3"/>
      <c r="ED24" s="3">
        <v>375.0</v>
      </c>
      <c r="EE24" s="3" t="str">
        <f t="shared" si="76"/>
        <v>0</v>
      </c>
      <c r="EF24" s="3"/>
      <c r="EG24" s="3"/>
      <c r="EH24" s="3"/>
      <c r="EI24" s="3">
        <v>356.0</v>
      </c>
      <c r="EJ24" s="3" t="str">
        <f t="shared" si="77"/>
        <v>0</v>
      </c>
      <c r="EK24" s="3"/>
      <c r="EL24" s="3"/>
      <c r="EM24" s="3"/>
      <c r="EN24" s="3">
        <v>275.0</v>
      </c>
      <c r="EO24" s="3" t="str">
        <f t="shared" si="79"/>
        <v>0</v>
      </c>
      <c r="EP24" s="3"/>
      <c r="EQ24" s="3"/>
      <c r="ER24" s="3"/>
      <c r="ES24" s="3"/>
      <c r="ET24" s="3"/>
      <c r="EU24" s="3"/>
      <c r="EV24" s="3"/>
      <c r="EW24" s="3"/>
      <c r="EX24" s="3">
        <v>285.0</v>
      </c>
      <c r="EY24" s="3" t="str">
        <f t="shared" si="83"/>
        <v>0</v>
      </c>
      <c r="EZ24" s="3"/>
      <c r="FA24" s="3"/>
      <c r="FB24" s="3"/>
      <c r="FC24" s="3">
        <v>54.0</v>
      </c>
      <c r="FD24" s="3" t="str">
        <f t="shared" si="85"/>
        <v>2</v>
      </c>
      <c r="FE24" s="3">
        <v>116.0</v>
      </c>
      <c r="FF24" s="3" t="str">
        <f t="shared" si="86"/>
        <v>2</v>
      </c>
      <c r="FG24" s="3" t="str">
        <f t="shared" si="87"/>
        <v>0</v>
      </c>
      <c r="FH24" s="3"/>
      <c r="FI24" s="3">
        <v>190.0</v>
      </c>
      <c r="FJ24" s="3" t="str">
        <f t="shared" si="88"/>
        <v>2</v>
      </c>
      <c r="FK24" s="3"/>
      <c r="FL24" s="3"/>
      <c r="FM24" s="3"/>
      <c r="FN24" s="3"/>
      <c r="FO24" s="3">
        <v>225.0</v>
      </c>
      <c r="FP24" s="3" t="str">
        <f t="shared" si="89"/>
        <v>2</v>
      </c>
      <c r="FQ24" s="12" t="s">
        <v>105</v>
      </c>
      <c r="FR24" s="12" t="str">
        <f t="shared" si="90"/>
        <v>1</v>
      </c>
      <c r="FS24" s="12">
        <v>212.0</v>
      </c>
      <c r="FT24" s="12" t="str">
        <f t="shared" si="91"/>
        <v>2</v>
      </c>
      <c r="FU24" s="12"/>
      <c r="FV24" s="3" t="str">
        <f t="shared" si="92"/>
        <v>0</v>
      </c>
      <c r="FW24" s="3"/>
      <c r="FX24" s="3">
        <v>390.0</v>
      </c>
      <c r="FY24" s="3" t="str">
        <f t="shared" si="93"/>
        <v>0</v>
      </c>
      <c r="FZ24" s="3"/>
      <c r="GA24" s="3"/>
    </row>
    <row r="25" ht="12.0" customHeight="1">
      <c r="A25" s="1"/>
      <c r="B25" s="83"/>
      <c r="C25" s="82" t="str">
        <f>IF(OR($Z$16&gt;0,$Z$17&gt;0),"E R R O R !","")</f>
        <v/>
      </c>
      <c r="T25" s="23"/>
      <c r="U25" s="50" t="s">
        <v>144</v>
      </c>
      <c r="V25" s="47" t="str">
        <f>BE37</f>
        <v>3</v>
      </c>
      <c r="W25" s="51" t="str">
        <f>BE38</f>
        <v>63</v>
      </c>
      <c r="X25" s="23"/>
      <c r="Y25" s="50" t="s">
        <v>145</v>
      </c>
      <c r="Z25" s="47" t="str">
        <f>EZ38</f>
        <v>5</v>
      </c>
      <c r="AA25" s="51" t="str">
        <f>EZ39</f>
        <v>46</v>
      </c>
      <c r="AB25" s="47" t="str">
        <f>EZ40</f>
        <v>0</v>
      </c>
      <c r="AC25" s="78" t="str">
        <f>EZ41</f>
        <v>N</v>
      </c>
      <c r="AE25" s="53">
        <v>19.0</v>
      </c>
      <c r="AF25" s="12" t="str">
        <f t="shared" si="36"/>
        <v>2</v>
      </c>
      <c r="AG25" s="12" t="s">
        <v>105</v>
      </c>
      <c r="AH25" s="12" t="str">
        <f t="shared" si="37"/>
        <v>1</v>
      </c>
      <c r="AI25" s="3" t="str">
        <f t="shared" si="38"/>
        <v>0</v>
      </c>
      <c r="AJ25" s="3" t="str">
        <f t="shared" si="39"/>
        <v>1</v>
      </c>
      <c r="AK25" s="3"/>
      <c r="AL25" s="3">
        <v>298.0</v>
      </c>
      <c r="AM25" s="3" t="str">
        <f t="shared" si="41"/>
        <v>1</v>
      </c>
      <c r="AN25" s="3"/>
      <c r="AO25" s="3">
        <v>216.0</v>
      </c>
      <c r="AP25" s="3" t="str">
        <f t="shared" si="42"/>
        <v>0</v>
      </c>
      <c r="AQ25" s="3"/>
      <c r="AR25" s="3">
        <v>200.0</v>
      </c>
      <c r="AS25" s="3" t="str">
        <f t="shared" si="43"/>
        <v>0</v>
      </c>
      <c r="AT25" s="3"/>
      <c r="AU25" s="3">
        <v>194.0</v>
      </c>
      <c r="AV25" s="3" t="str">
        <f t="shared" si="44"/>
        <v>0</v>
      </c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230.0</v>
      </c>
      <c r="BK25" s="3" t="str">
        <f t="shared" si="49"/>
        <v>0</v>
      </c>
      <c r="BL25" s="3"/>
      <c r="BM25" s="3">
        <v>300.0</v>
      </c>
      <c r="BN25" s="3" t="str">
        <f t="shared" si="50"/>
        <v>1</v>
      </c>
      <c r="BO25" s="3"/>
      <c r="BP25" s="3"/>
      <c r="BQ25" s="3"/>
      <c r="BR25" s="3"/>
      <c r="BS25" s="3"/>
      <c r="BT25" s="3"/>
      <c r="BU25" s="3"/>
      <c r="BV25" s="3">
        <v>218.0</v>
      </c>
      <c r="BW25" s="3" t="str">
        <f t="shared" si="53"/>
        <v>1</v>
      </c>
      <c r="BX25" s="3"/>
      <c r="BY25" s="3">
        <v>228.0</v>
      </c>
      <c r="BZ25" s="3" t="str">
        <f t="shared" si="54"/>
        <v>0</v>
      </c>
      <c r="CA25" s="3"/>
      <c r="CB25" s="3">
        <v>210.0</v>
      </c>
      <c r="CC25" s="3" t="str">
        <f t="shared" si="55"/>
        <v>0</v>
      </c>
      <c r="CD25" s="3"/>
      <c r="CE25" s="3">
        <v>234.0</v>
      </c>
      <c r="CF25" s="3" t="str">
        <f t="shared" si="56"/>
        <v>0</v>
      </c>
      <c r="CG25" s="3"/>
      <c r="CH25" s="3"/>
      <c r="CI25" s="3"/>
      <c r="CJ25" s="3"/>
      <c r="CK25" s="3"/>
      <c r="CL25" s="3"/>
      <c r="CM25" s="3"/>
      <c r="CN25" s="3"/>
      <c r="CO25" s="3"/>
      <c r="CP25" s="3">
        <v>282.0</v>
      </c>
      <c r="CQ25" s="3" t="str">
        <f t="shared" si="60"/>
        <v>0</v>
      </c>
      <c r="CR25" s="3"/>
      <c r="CS25" s="3"/>
      <c r="CT25" s="3"/>
      <c r="CU25" s="3">
        <v>229.0</v>
      </c>
      <c r="CV25" s="3" t="str">
        <f t="shared" si="62"/>
        <v>0</v>
      </c>
      <c r="CW25" s="3"/>
      <c r="CX25" s="3"/>
      <c r="CY25" s="3"/>
      <c r="CZ25" s="3"/>
      <c r="DA25" s="3"/>
      <c r="DB25" s="3"/>
      <c r="DC25" s="3"/>
      <c r="DD25" s="3"/>
      <c r="DE25" s="3">
        <v>232.0</v>
      </c>
      <c r="DF25" s="3" t="str">
        <f t="shared" si="66"/>
        <v>0</v>
      </c>
      <c r="DG25" s="3"/>
      <c r="DH25" s="3"/>
      <c r="DI25" s="3"/>
      <c r="DJ25" s="3"/>
      <c r="DK25" s="3"/>
      <c r="DL25" s="3"/>
      <c r="DM25" s="3"/>
      <c r="DN25" s="3"/>
      <c r="DO25" s="3">
        <v>358.0</v>
      </c>
      <c r="DP25" s="3" t="str">
        <f t="shared" si="70"/>
        <v>0</v>
      </c>
      <c r="DQ25" s="3"/>
      <c r="DR25" s="3"/>
      <c r="DS25" s="3"/>
      <c r="DT25" s="3">
        <v>384.0</v>
      </c>
      <c r="DU25" s="3" t="str">
        <f t="shared" si="72"/>
        <v>0</v>
      </c>
      <c r="DV25" s="3"/>
      <c r="DW25" s="3"/>
      <c r="DX25" s="3"/>
      <c r="DY25" s="3">
        <v>332.0</v>
      </c>
      <c r="DZ25" s="3" t="str">
        <f t="shared" si="74"/>
        <v>0</v>
      </c>
      <c r="EA25" s="3"/>
      <c r="EB25" s="3"/>
      <c r="EC25" s="3"/>
      <c r="ED25" s="3">
        <v>378.0</v>
      </c>
      <c r="EE25" s="3" t="str">
        <f t="shared" si="76"/>
        <v>0</v>
      </c>
      <c r="EF25" s="3"/>
      <c r="EG25" s="3"/>
      <c r="EH25" s="3"/>
      <c r="EI25" s="3">
        <v>365.0</v>
      </c>
      <c r="EJ25" s="3" t="str">
        <f t="shared" si="77"/>
        <v>0</v>
      </c>
      <c r="EK25" s="3"/>
      <c r="EL25" s="3"/>
      <c r="EM25" s="3"/>
      <c r="EN25" s="3">
        <v>299.0</v>
      </c>
      <c r="EO25" s="3" t="str">
        <f t="shared" si="79"/>
        <v>0</v>
      </c>
      <c r="EP25" s="3"/>
      <c r="EQ25" s="3"/>
      <c r="ER25" s="3"/>
      <c r="ES25" s="3"/>
      <c r="ET25" s="3"/>
      <c r="EU25" s="3"/>
      <c r="EV25" s="3"/>
      <c r="EW25" s="3"/>
      <c r="EX25" s="3">
        <v>299.0</v>
      </c>
      <c r="EY25" s="3" t="str">
        <f t="shared" si="83"/>
        <v>0</v>
      </c>
      <c r="EZ25" s="3"/>
      <c r="FA25" s="3"/>
      <c r="FB25" s="3"/>
      <c r="FC25" s="3">
        <v>111.0</v>
      </c>
      <c r="FD25" s="3" t="str">
        <f t="shared" si="85"/>
        <v>2</v>
      </c>
      <c r="FE25" s="3">
        <v>168.0</v>
      </c>
      <c r="FF25" s="3" t="str">
        <f t="shared" si="86"/>
        <v>1</v>
      </c>
      <c r="FG25" s="3" t="str">
        <f t="shared" si="87"/>
        <v>1</v>
      </c>
      <c r="FH25" s="3"/>
      <c r="FI25" s="3">
        <v>206.0</v>
      </c>
      <c r="FJ25" s="3" t="str">
        <f t="shared" si="88"/>
        <v>1</v>
      </c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</row>
    <row r="26" ht="12.0" customHeight="1">
      <c r="A26" s="1"/>
      <c r="B26" s="84"/>
      <c r="C26" s="85"/>
      <c r="T26" s="23"/>
      <c r="U26" s="50" t="s">
        <v>146</v>
      </c>
      <c r="V26" s="47" t="str">
        <f>BH37</f>
        <v>2</v>
      </c>
      <c r="W26" s="51" t="str">
        <f>BH38</f>
        <v>44</v>
      </c>
      <c r="X26" s="23"/>
      <c r="Y26" s="50"/>
      <c r="Z26" s="47"/>
      <c r="AA26" s="20"/>
      <c r="AB26" s="47"/>
      <c r="AC26" s="78"/>
      <c r="AE26" s="3">
        <v>20.0</v>
      </c>
      <c r="AF26" s="12" t="str">
        <f t="shared" si="36"/>
        <v>2</v>
      </c>
      <c r="AG26" s="12"/>
      <c r="AH26" s="12" t="str">
        <f t="shared" si="37"/>
        <v>0</v>
      </c>
      <c r="AI26" s="3" t="str">
        <f t="shared" si="38"/>
        <v>0</v>
      </c>
      <c r="AJ26" s="3" t="str">
        <f t="shared" si="39"/>
        <v>1</v>
      </c>
      <c r="AK26" s="3"/>
      <c r="AL26" s="3">
        <v>301.0</v>
      </c>
      <c r="AM26" s="3" t="str">
        <f t="shared" si="41"/>
        <v>0</v>
      </c>
      <c r="AN26" s="3"/>
      <c r="AO26" s="3">
        <v>224.0</v>
      </c>
      <c r="AP26" s="3" t="str">
        <f t="shared" si="42"/>
        <v>0</v>
      </c>
      <c r="AQ26" s="3"/>
      <c r="AR26" s="3">
        <v>208.0</v>
      </c>
      <c r="AS26" s="3" t="str">
        <f t="shared" si="43"/>
        <v>0</v>
      </c>
      <c r="AT26" s="3"/>
      <c r="AU26" s="3">
        <v>212.0</v>
      </c>
      <c r="AV26" s="3" t="str">
        <f t="shared" si="44"/>
        <v>0</v>
      </c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>
        <v>306.0</v>
      </c>
      <c r="BN26" s="3" t="str">
        <f t="shared" si="50"/>
        <v>1</v>
      </c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>
        <v>236.0</v>
      </c>
      <c r="BZ26" s="3" t="str">
        <f t="shared" si="54"/>
        <v>1</v>
      </c>
      <c r="CA26" s="3"/>
      <c r="CB26" s="3">
        <v>222.0</v>
      </c>
      <c r="CC26" s="3" t="str">
        <f t="shared" si="55"/>
        <v>0</v>
      </c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>
        <v>318.0</v>
      </c>
      <c r="CQ26" s="3" t="str">
        <f t="shared" si="60"/>
        <v>0</v>
      </c>
      <c r="CR26" s="3"/>
      <c r="CS26" s="3"/>
      <c r="CT26" s="3"/>
      <c r="CU26" s="3">
        <v>232.0</v>
      </c>
      <c r="CV26" s="3" t="str">
        <f t="shared" si="62"/>
        <v>0</v>
      </c>
      <c r="CW26" s="3"/>
      <c r="CX26" s="3"/>
      <c r="CY26" s="3"/>
      <c r="CZ26" s="3"/>
      <c r="DA26" s="3"/>
      <c r="DB26" s="3"/>
      <c r="DC26" s="3"/>
      <c r="DD26" s="3"/>
      <c r="DE26" s="3">
        <v>245.0</v>
      </c>
      <c r="DF26" s="3" t="str">
        <f t="shared" si="66"/>
        <v>0</v>
      </c>
      <c r="DG26" s="3"/>
      <c r="DH26" s="3"/>
      <c r="DI26" s="3"/>
      <c r="DJ26" s="3"/>
      <c r="DK26" s="3"/>
      <c r="DL26" s="3"/>
      <c r="DM26" s="3"/>
      <c r="DN26" s="3"/>
      <c r="DO26" s="3">
        <v>377.0</v>
      </c>
      <c r="DP26" s="3" t="str">
        <f t="shared" si="70"/>
        <v>0</v>
      </c>
      <c r="DQ26" s="3"/>
      <c r="DR26" s="3"/>
      <c r="DS26" s="3"/>
      <c r="DT26" s="3"/>
      <c r="DU26" s="3"/>
      <c r="DV26" s="3"/>
      <c r="DW26" s="3"/>
      <c r="DX26" s="3"/>
      <c r="DY26" s="3">
        <v>334.0</v>
      </c>
      <c r="DZ26" s="3" t="str">
        <f t="shared" si="74"/>
        <v>0</v>
      </c>
      <c r="EA26" s="3"/>
      <c r="EB26" s="3"/>
      <c r="EC26" s="3"/>
      <c r="ED26" s="3">
        <v>382.0</v>
      </c>
      <c r="EE26" s="3" t="str">
        <f t="shared" si="76"/>
        <v>0</v>
      </c>
      <c r="EF26" s="3"/>
      <c r="EG26" s="3"/>
      <c r="EH26" s="3"/>
      <c r="EI26" s="3">
        <v>366.0</v>
      </c>
      <c r="EJ26" s="3" t="str">
        <f t="shared" si="77"/>
        <v>0</v>
      </c>
      <c r="EK26" s="3"/>
      <c r="EL26" s="3"/>
      <c r="EM26" s="3"/>
      <c r="EN26" s="3">
        <v>335.0</v>
      </c>
      <c r="EO26" s="3" t="str">
        <f t="shared" si="79"/>
        <v>0</v>
      </c>
      <c r="EP26" s="3"/>
      <c r="EQ26" s="3"/>
      <c r="ER26" s="3"/>
      <c r="ES26" s="3"/>
      <c r="ET26" s="3"/>
      <c r="EU26" s="3"/>
      <c r="EV26" s="3"/>
      <c r="EW26" s="3"/>
      <c r="EX26" s="3">
        <v>333.0</v>
      </c>
      <c r="EY26" s="3" t="str">
        <f t="shared" si="83"/>
        <v>0</v>
      </c>
      <c r="EZ26" s="3"/>
      <c r="FA26" s="3"/>
      <c r="FB26" s="3"/>
      <c r="FC26" s="3">
        <v>244.0</v>
      </c>
      <c r="FD26" s="3" t="str">
        <f t="shared" si="85"/>
        <v>2</v>
      </c>
      <c r="FE26" s="3">
        <v>259.0</v>
      </c>
      <c r="FF26" s="3" t="str">
        <f t="shared" si="86"/>
        <v>2</v>
      </c>
      <c r="FG26" s="3" t="str">
        <f t="shared" si="87"/>
        <v>0</v>
      </c>
      <c r="FH26" s="3"/>
      <c r="FI26" s="3">
        <v>6.0</v>
      </c>
      <c r="FJ26" s="3" t="str">
        <f t="shared" si="88"/>
        <v>1</v>
      </c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</row>
    <row r="27" ht="12.0" customHeight="1">
      <c r="T27" s="23"/>
      <c r="U27" s="50" t="s">
        <v>147</v>
      </c>
      <c r="V27" s="47" t="str">
        <f>BK37</f>
        <v>5</v>
      </c>
      <c r="W27" s="51" t="str">
        <f>BK38</f>
        <v>53</v>
      </c>
      <c r="X27" s="23"/>
      <c r="Y27" s="50" t="s">
        <v>148</v>
      </c>
      <c r="Z27" s="47" t="str">
        <f>CW35</f>
        <v>6</v>
      </c>
      <c r="AA27" s="51" t="str">
        <f>CW36</f>
        <v>48</v>
      </c>
      <c r="AB27" s="47" t="str">
        <f>CW37</f>
        <v>0/2</v>
      </c>
      <c r="AC27" s="78" t="str">
        <f>CW38</f>
        <v>N</v>
      </c>
      <c r="AE27" s="3">
        <v>21.0</v>
      </c>
      <c r="AF27" s="12" t="str">
        <f t="shared" si="36"/>
        <v>2</v>
      </c>
      <c r="AG27" s="12"/>
      <c r="AH27" s="12" t="str">
        <f t="shared" si="37"/>
        <v>0</v>
      </c>
      <c r="AI27" s="3" t="str">
        <f t="shared" si="38"/>
        <v>0</v>
      </c>
      <c r="AJ27" s="3" t="str">
        <f t="shared" si="39"/>
        <v>1</v>
      </c>
      <c r="AK27" s="3"/>
      <c r="AL27" s="3">
        <v>309.0</v>
      </c>
      <c r="AM27" s="3" t="str">
        <f t="shared" si="41"/>
        <v>0</v>
      </c>
      <c r="AN27" s="3"/>
      <c r="AO27" s="3"/>
      <c r="AP27" s="3"/>
      <c r="AQ27" s="3"/>
      <c r="AR27" s="3">
        <v>219.0</v>
      </c>
      <c r="AS27" s="3" t="str">
        <f t="shared" si="43"/>
        <v>0</v>
      </c>
      <c r="AT27" s="3"/>
      <c r="AU27" s="3">
        <v>225.0</v>
      </c>
      <c r="AV27" s="3" t="str">
        <f t="shared" si="44"/>
        <v>1</v>
      </c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>
        <v>308.0</v>
      </c>
      <c r="BN27" s="3" t="str">
        <f t="shared" si="50"/>
        <v>1</v>
      </c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>
        <v>231.0</v>
      </c>
      <c r="CC27" s="3" t="str">
        <f t="shared" si="55"/>
        <v>0</v>
      </c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>
        <v>326.0</v>
      </c>
      <c r="CQ27" s="3" t="str">
        <f t="shared" si="60"/>
        <v>1</v>
      </c>
      <c r="CR27" s="3"/>
      <c r="CS27" s="3"/>
      <c r="CT27" s="3"/>
      <c r="CU27" s="3">
        <v>243.0</v>
      </c>
      <c r="CV27" s="3" t="str">
        <f t="shared" si="62"/>
        <v>0</v>
      </c>
      <c r="CW27" s="3"/>
      <c r="CX27" s="3"/>
      <c r="CY27" s="3"/>
      <c r="CZ27" s="3"/>
      <c r="DA27" s="3"/>
      <c r="DB27" s="3"/>
      <c r="DC27" s="3"/>
      <c r="DD27" s="3"/>
      <c r="DE27" s="3">
        <v>252.0</v>
      </c>
      <c r="DF27" s="3" t="str">
        <f t="shared" si="66"/>
        <v>0</v>
      </c>
      <c r="DG27" s="3"/>
      <c r="DH27" s="3"/>
      <c r="DI27" s="3"/>
      <c r="DJ27" s="3"/>
      <c r="DK27" s="3"/>
      <c r="DL27" s="3"/>
      <c r="DM27" s="3"/>
      <c r="DN27" s="3"/>
      <c r="DO27" s="3">
        <v>381.0</v>
      </c>
      <c r="DP27" s="3" t="str">
        <f t="shared" si="70"/>
        <v>0</v>
      </c>
      <c r="DQ27" s="3"/>
      <c r="DR27" s="3"/>
      <c r="DS27" s="3"/>
      <c r="DT27" s="3"/>
      <c r="DU27" s="3"/>
      <c r="DV27" s="3"/>
      <c r="DW27" s="3"/>
      <c r="DX27" s="3"/>
      <c r="DY27" s="3">
        <v>349.0</v>
      </c>
      <c r="DZ27" s="3" t="str">
        <f t="shared" si="74"/>
        <v>0</v>
      </c>
      <c r="EA27" s="3"/>
      <c r="EB27" s="3"/>
      <c r="EC27" s="3"/>
      <c r="ED27" s="3"/>
      <c r="EE27" s="3"/>
      <c r="EF27" s="3"/>
      <c r="EG27" s="3"/>
      <c r="EH27" s="3"/>
      <c r="EI27" s="3">
        <v>367.0</v>
      </c>
      <c r="EJ27" s="3" t="str">
        <f t="shared" si="77"/>
        <v>0</v>
      </c>
      <c r="EK27" s="3"/>
      <c r="EL27" s="3"/>
      <c r="EM27" s="3"/>
      <c r="EN27" s="3">
        <v>360.0</v>
      </c>
      <c r="EO27" s="3" t="str">
        <f t="shared" si="79"/>
        <v>0</v>
      </c>
      <c r="EP27" s="3"/>
      <c r="EQ27" s="3"/>
      <c r="ER27" s="3"/>
      <c r="ES27" s="3"/>
      <c r="ET27" s="3"/>
      <c r="EU27" s="3"/>
      <c r="EV27" s="3"/>
      <c r="EW27" s="3"/>
      <c r="EX27" s="3">
        <v>342.0</v>
      </c>
      <c r="EY27" s="3" t="str">
        <f t="shared" si="83"/>
        <v>1</v>
      </c>
      <c r="EZ27" s="3"/>
      <c r="FA27" s="3"/>
      <c r="FB27" s="3"/>
      <c r="FC27" s="3">
        <v>242.0</v>
      </c>
      <c r="FD27" s="3" t="str">
        <f t="shared" si="85"/>
        <v>1</v>
      </c>
      <c r="FE27" s="3">
        <v>270.0</v>
      </c>
      <c r="FF27" s="3" t="str">
        <f t="shared" si="86"/>
        <v>2</v>
      </c>
      <c r="FG27" s="3" t="str">
        <f t="shared" si="87"/>
        <v>1</v>
      </c>
      <c r="FH27" s="3"/>
      <c r="FI27" s="3">
        <v>69.0</v>
      </c>
      <c r="FJ27" s="3" t="str">
        <f t="shared" si="88"/>
        <v>2</v>
      </c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</row>
    <row r="28" ht="12.0" customHeight="1">
      <c r="T28" s="23"/>
      <c r="U28" s="50"/>
      <c r="V28" s="47"/>
      <c r="W28" s="20"/>
      <c r="X28" s="23"/>
      <c r="Y28" s="50" t="s">
        <v>149</v>
      </c>
      <c r="Z28" s="47" t="str">
        <f>DG38</f>
        <v>8</v>
      </c>
      <c r="AA28" s="51" t="str">
        <f>DG39</f>
        <v>53</v>
      </c>
      <c r="AB28" s="47" t="str">
        <f>DG40</f>
        <v>0</v>
      </c>
      <c r="AC28" s="78" t="str">
        <f>DG41</f>
        <v>N</v>
      </c>
      <c r="AE28" s="3">
        <v>22.0</v>
      </c>
      <c r="AF28" s="12" t="str">
        <f t="shared" si="36"/>
        <v>2</v>
      </c>
      <c r="AG28" s="12"/>
      <c r="AH28" s="12" t="str">
        <f t="shared" si="37"/>
        <v>0</v>
      </c>
      <c r="AI28" s="3" t="str">
        <f t="shared" si="38"/>
        <v>0</v>
      </c>
      <c r="AJ28" s="3" t="str">
        <f t="shared" si="39"/>
        <v>1</v>
      </c>
      <c r="AK28" s="3"/>
      <c r="AL28" s="3">
        <v>311.0</v>
      </c>
      <c r="AM28" s="3" t="str">
        <f t="shared" si="41"/>
        <v>0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>
        <v>317.0</v>
      </c>
      <c r="BN28" s="3" t="str">
        <f t="shared" si="50"/>
        <v>1</v>
      </c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>
        <v>329.0</v>
      </c>
      <c r="CQ28" s="3" t="str">
        <f t="shared" si="60"/>
        <v>0</v>
      </c>
      <c r="CR28" s="3"/>
      <c r="CS28" s="3"/>
      <c r="CT28" s="3"/>
      <c r="CU28" s="3">
        <v>258.0</v>
      </c>
      <c r="CV28" s="3" t="str">
        <f t="shared" si="62"/>
        <v>0</v>
      </c>
      <c r="CW28" s="3"/>
      <c r="CX28" s="3"/>
      <c r="CY28" s="3"/>
      <c r="CZ28" s="3"/>
      <c r="DA28" s="12" t="s">
        <v>150</v>
      </c>
      <c r="DB28" s="3" t="str">
        <f>SUM(DA8:DA27,DC8:DC27)</f>
        <v>3</v>
      </c>
      <c r="DC28" s="3"/>
      <c r="DD28" s="3"/>
      <c r="DE28" s="3">
        <v>269.0</v>
      </c>
      <c r="DF28" s="3" t="str">
        <f t="shared" si="66"/>
        <v>0</v>
      </c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>
        <v>371.0</v>
      </c>
      <c r="DZ28" s="3" t="str">
        <f t="shared" si="74"/>
        <v>0</v>
      </c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>
        <v>344.0</v>
      </c>
      <c r="EY28" s="3" t="str">
        <f t="shared" si="83"/>
        <v>1</v>
      </c>
      <c r="EZ28" s="3"/>
      <c r="FA28" s="3"/>
      <c r="FB28" s="3"/>
      <c r="FC28" s="3">
        <v>249.0</v>
      </c>
      <c r="FD28" s="3" t="str">
        <f t="shared" si="85"/>
        <v>1</v>
      </c>
      <c r="FE28" s="3">
        <v>262.0</v>
      </c>
      <c r="FF28" s="3" t="str">
        <f t="shared" si="86"/>
        <v>2</v>
      </c>
      <c r="FG28" s="3" t="str">
        <f t="shared" si="87"/>
        <v>1</v>
      </c>
      <c r="FH28" s="3"/>
      <c r="FI28" s="3">
        <v>45.0</v>
      </c>
      <c r="FJ28" s="3" t="str">
        <f t="shared" si="88"/>
        <v>2</v>
      </c>
      <c r="FK28" s="3"/>
      <c r="FL28" s="3"/>
      <c r="FM28" s="3"/>
      <c r="FN28" s="3"/>
      <c r="FO28" s="3"/>
      <c r="FP28" s="3"/>
      <c r="FQ28" s="3"/>
      <c r="FR28" s="12" t="s">
        <v>151</v>
      </c>
      <c r="FS28" s="3" t="str">
        <f>SUM(FR8:FR24)</f>
        <v>4</v>
      </c>
      <c r="FT28" s="3"/>
      <c r="FU28" s="3"/>
      <c r="FV28" s="3"/>
      <c r="FW28" s="3"/>
      <c r="FX28" s="3"/>
      <c r="FY28" s="3"/>
      <c r="FZ28" s="3"/>
      <c r="GA28" s="3"/>
    </row>
    <row r="29" ht="12.0" customHeight="1">
      <c r="T29" s="23"/>
      <c r="U29" s="50" t="s">
        <v>152</v>
      </c>
      <c r="V29" s="47" t="str">
        <f>BN37</f>
        <v>13</v>
      </c>
      <c r="W29" s="51" t="str">
        <f>BN38</f>
        <v>40</v>
      </c>
      <c r="X29" s="23"/>
      <c r="Y29" s="50" t="s">
        <v>153</v>
      </c>
      <c r="Z29" s="47" t="str">
        <f>DV38</f>
        <v>5</v>
      </c>
      <c r="AA29" s="51" t="str">
        <f>DV39</f>
        <v>41</v>
      </c>
      <c r="AB29" s="47" t="str">
        <f>DV40</f>
        <v>0</v>
      </c>
      <c r="AC29" s="78" t="str">
        <f>DV41</f>
        <v>N</v>
      </c>
      <c r="AE29" s="3">
        <v>23.0</v>
      </c>
      <c r="AF29" s="12" t="str">
        <f t="shared" si="36"/>
        <v>2</v>
      </c>
      <c r="AG29" s="12"/>
      <c r="AH29" s="12" t="str">
        <f t="shared" si="37"/>
        <v>0</v>
      </c>
      <c r="AI29" s="3" t="str">
        <f t="shared" si="38"/>
        <v>0</v>
      </c>
      <c r="AJ29" s="3" t="str">
        <f t="shared" si="39"/>
        <v>1</v>
      </c>
      <c r="AK29" s="3"/>
      <c r="AL29" s="3">
        <v>312.0</v>
      </c>
      <c r="AM29" s="3" t="str">
        <f t="shared" si="41"/>
        <v>0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>
        <v>319.0</v>
      </c>
      <c r="BN29" s="3" t="str">
        <f t="shared" si="50"/>
        <v>1</v>
      </c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>
        <v>289.0</v>
      </c>
      <c r="CV29" s="3" t="str">
        <f t="shared" si="62"/>
        <v>0</v>
      </c>
      <c r="CW29" s="3"/>
      <c r="CX29" s="3"/>
      <c r="CY29" s="3"/>
      <c r="CZ29" s="3"/>
      <c r="DA29" s="12" t="s">
        <v>154</v>
      </c>
      <c r="DB29" s="86" t="str">
        <f>(((DB28-5.22)/4.03)*10)+50</f>
        <v>44</v>
      </c>
      <c r="DC29" s="3"/>
      <c r="DD29" s="3"/>
      <c r="DE29" s="3">
        <v>273.0</v>
      </c>
      <c r="DF29" s="3" t="str">
        <f t="shared" si="66"/>
        <v>0</v>
      </c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>
        <v>384.0</v>
      </c>
      <c r="EY29" s="3" t="str">
        <f t="shared" si="83"/>
        <v>0</v>
      </c>
      <c r="EZ29" s="3"/>
      <c r="FA29" s="3"/>
      <c r="FB29" s="3"/>
      <c r="FC29" s="3">
        <v>248.0</v>
      </c>
      <c r="FD29" s="3" t="str">
        <f t="shared" si="85"/>
        <v>2</v>
      </c>
      <c r="FE29" s="3">
        <v>269.0</v>
      </c>
      <c r="FF29" s="3" t="str">
        <f t="shared" si="86"/>
        <v>2</v>
      </c>
      <c r="FG29" s="3" t="str">
        <f t="shared" si="87"/>
        <v>0</v>
      </c>
      <c r="FH29" s="3"/>
      <c r="FI29" s="3">
        <v>183.0</v>
      </c>
      <c r="FJ29" s="3" t="str">
        <f t="shared" si="88"/>
        <v>2</v>
      </c>
      <c r="FK29" s="3"/>
      <c r="FL29" s="3"/>
      <c r="FM29" s="3"/>
      <c r="FN29" s="3"/>
      <c r="FO29" s="3"/>
      <c r="FP29" s="3"/>
      <c r="FQ29" s="3"/>
      <c r="FR29" s="12" t="s">
        <v>155</v>
      </c>
      <c r="FS29" s="3" t="str">
        <f>SUM(FV8:FV24)</f>
        <v>4</v>
      </c>
      <c r="FT29" s="3"/>
      <c r="FU29" s="3"/>
      <c r="FV29" s="3"/>
      <c r="FW29" s="3"/>
      <c r="FX29" s="3"/>
      <c r="FY29" s="3"/>
      <c r="FZ29" s="3"/>
      <c r="GA29" s="3"/>
    </row>
    <row r="30" ht="12.0" customHeight="1">
      <c r="T30" s="23"/>
      <c r="U30" s="50" t="s">
        <v>156</v>
      </c>
      <c r="V30" s="47" t="str">
        <f>BQ37</f>
        <v>6</v>
      </c>
      <c r="W30" s="51" t="str">
        <f>BQ38</f>
        <v>48</v>
      </c>
      <c r="X30" s="23"/>
      <c r="Y30" s="50" t="s">
        <v>157</v>
      </c>
      <c r="Z30" s="47" t="str">
        <f>EA38</f>
        <v>6</v>
      </c>
      <c r="AA30" s="51" t="str">
        <f>EA39</f>
        <v>41</v>
      </c>
      <c r="AB30" s="47" t="str">
        <f>EA40</f>
        <v>0</v>
      </c>
      <c r="AC30" s="78" t="str">
        <f>EA41</f>
        <v>N</v>
      </c>
      <c r="AE30" s="53">
        <v>24.0</v>
      </c>
      <c r="AF30" s="12" t="str">
        <f t="shared" si="36"/>
        <v>2</v>
      </c>
      <c r="AG30" s="12" t="s">
        <v>105</v>
      </c>
      <c r="AH30" s="12" t="str">
        <f t="shared" si="37"/>
        <v>1</v>
      </c>
      <c r="AI30" s="3" t="str">
        <f t="shared" si="38"/>
        <v>0</v>
      </c>
      <c r="AJ30" s="3" t="str">
        <f t="shared" si="39"/>
        <v>1</v>
      </c>
      <c r="AK30" s="3"/>
      <c r="AL30" s="3">
        <v>316.0</v>
      </c>
      <c r="AM30" s="3" t="str">
        <f t="shared" si="41"/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>
        <v>324.0</v>
      </c>
      <c r="BN30" s="3" t="str">
        <f t="shared" si="50"/>
        <v>1</v>
      </c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>
        <v>318.0</v>
      </c>
      <c r="CV30" s="3" t="str">
        <f t="shared" si="62"/>
        <v>0</v>
      </c>
      <c r="CW30" s="3"/>
      <c r="CX30" s="3"/>
      <c r="CY30" s="3"/>
      <c r="CZ30" s="3"/>
      <c r="DA30" s="12" t="s">
        <v>158</v>
      </c>
      <c r="DB30" s="3" t="str">
        <f>SUM(DB33:DB39)</f>
        <v>0</v>
      </c>
      <c r="DC30" s="3"/>
      <c r="DD30" s="3"/>
      <c r="DE30" s="3">
        <v>274.0</v>
      </c>
      <c r="DF30" s="3" t="str">
        <f t="shared" si="66"/>
        <v>0</v>
      </c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>
        <v>57.0</v>
      </c>
      <c r="FJ30" s="3" t="str">
        <f t="shared" si="88"/>
        <v>2</v>
      </c>
      <c r="FK30" s="3"/>
      <c r="FL30" s="3"/>
      <c r="FM30" s="3"/>
      <c r="FN30" s="3"/>
      <c r="FO30" s="3"/>
      <c r="FP30" s="3"/>
      <c r="FQ30" s="3"/>
      <c r="FR30" s="3" t="s">
        <v>159</v>
      </c>
      <c r="FS30" s="3" t="str">
        <f>FS28+(17-FS29)</f>
        <v>17</v>
      </c>
      <c r="FT30" s="3"/>
      <c r="FU30" s="3"/>
      <c r="FV30" s="3"/>
      <c r="FW30" s="3"/>
      <c r="FX30" s="3"/>
      <c r="FY30" s="3"/>
      <c r="FZ30" s="3"/>
      <c r="GA30" s="3"/>
    </row>
    <row r="31" ht="12.0" customHeight="1">
      <c r="T31" s="23"/>
      <c r="U31" s="50" t="s">
        <v>160</v>
      </c>
      <c r="V31" s="47" t="str">
        <f>BT37</f>
        <v>5</v>
      </c>
      <c r="W31" s="51" t="str">
        <f>BT38</f>
        <v>41</v>
      </c>
      <c r="X31" s="23"/>
      <c r="Y31" s="50"/>
      <c r="Z31" s="47"/>
      <c r="AA31" s="20"/>
      <c r="AB31" s="47"/>
      <c r="AC31" s="78"/>
      <c r="AE31" s="53">
        <v>25.0</v>
      </c>
      <c r="AF31" s="12" t="str">
        <f t="shared" si="36"/>
        <v>1</v>
      </c>
      <c r="AG31" s="12" t="s">
        <v>105</v>
      </c>
      <c r="AH31" s="12" t="str">
        <f t="shared" si="37"/>
        <v>0</v>
      </c>
      <c r="AI31" s="3" t="str">
        <f t="shared" si="38"/>
        <v>1</v>
      </c>
      <c r="AJ31" s="3" t="str">
        <f t="shared" si="39"/>
        <v>0</v>
      </c>
      <c r="AK31" s="3"/>
      <c r="AL31" s="3">
        <v>320.0</v>
      </c>
      <c r="AM31" s="3" t="str">
        <f t="shared" si="41"/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>
        <v>328.0</v>
      </c>
      <c r="BN31" s="3" t="str">
        <f t="shared" si="50"/>
        <v>1</v>
      </c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>
        <v>353.0</v>
      </c>
      <c r="CV31" s="3" t="str">
        <f t="shared" si="62"/>
        <v>0</v>
      </c>
      <c r="CW31" s="3"/>
      <c r="CX31" s="3"/>
      <c r="CY31" s="3"/>
      <c r="CZ31" s="3"/>
      <c r="DA31" s="12" t="s">
        <v>161</v>
      </c>
      <c r="DB31" s="12" t="str">
        <f>IF(DB30&gt;=4,"Y","N")</f>
        <v>N</v>
      </c>
      <c r="DC31" s="3"/>
      <c r="DD31" s="3"/>
      <c r="DE31" s="3">
        <v>315.0</v>
      </c>
      <c r="DF31" s="3" t="str">
        <f t="shared" si="66"/>
        <v>0</v>
      </c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>
        <v>82.0</v>
      </c>
      <c r="FJ31" s="3" t="str">
        <f t="shared" si="88"/>
        <v>2</v>
      </c>
      <c r="FK31" s="3"/>
      <c r="FL31" s="3"/>
      <c r="FM31" s="3"/>
      <c r="FN31" s="3"/>
      <c r="FO31" s="3"/>
      <c r="FP31" s="3"/>
      <c r="FQ31" s="3"/>
      <c r="FR31" s="12" t="s">
        <v>154</v>
      </c>
      <c r="FS31" s="86" t="str">
        <f>(((FS30-19)/2)*10)+50</f>
        <v>40</v>
      </c>
      <c r="FT31" s="3"/>
      <c r="FU31" s="3"/>
      <c r="FV31" s="3"/>
      <c r="FW31" s="3"/>
      <c r="FX31" s="3"/>
      <c r="FY31" s="3"/>
      <c r="FZ31" s="3"/>
      <c r="GA31" s="3"/>
    </row>
    <row r="32" ht="12.0" customHeight="1">
      <c r="T32" s="23"/>
      <c r="U32" s="50" t="s">
        <v>162</v>
      </c>
      <c r="V32" s="47" t="str">
        <f>BW37</f>
        <v>5</v>
      </c>
      <c r="W32" s="51" t="str">
        <f>BW38</f>
        <v>49</v>
      </c>
      <c r="X32" s="23"/>
      <c r="Y32" s="50" t="s">
        <v>163</v>
      </c>
      <c r="Z32" s="47" t="str">
        <f>DB28</f>
        <v>3</v>
      </c>
      <c r="AA32" s="51" t="str">
        <f>DB29</f>
        <v>44</v>
      </c>
      <c r="AB32" s="47" t="str">
        <f>DB30</f>
        <v>0</v>
      </c>
      <c r="AC32" s="78" t="str">
        <f>DB31</f>
        <v>N</v>
      </c>
      <c r="AE32" s="53">
        <v>26.0</v>
      </c>
      <c r="AF32" s="12" t="str">
        <f t="shared" si="36"/>
        <v>1</v>
      </c>
      <c r="AG32" s="12" t="s">
        <v>105</v>
      </c>
      <c r="AH32" s="12" t="str">
        <f t="shared" si="37"/>
        <v>0</v>
      </c>
      <c r="AI32" s="3" t="str">
        <f t="shared" si="38"/>
        <v>1</v>
      </c>
      <c r="AJ32" s="3" t="str">
        <f t="shared" si="39"/>
        <v>0</v>
      </c>
      <c r="AK32" s="3"/>
      <c r="AL32" s="3">
        <v>323.0</v>
      </c>
      <c r="AM32" s="3" t="str">
        <f t="shared" si="41"/>
        <v>1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>
        <v>336.0</v>
      </c>
      <c r="BN32" s="3" t="str">
        <f t="shared" si="50"/>
        <v>0</v>
      </c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>
        <v>361.0</v>
      </c>
      <c r="CV32" s="3" t="str">
        <f t="shared" si="62"/>
        <v>0</v>
      </c>
      <c r="CW32" s="3"/>
      <c r="CX32" s="3"/>
      <c r="CY32" s="3"/>
      <c r="CZ32" s="3"/>
      <c r="DA32" s="3"/>
      <c r="DB32" s="3"/>
      <c r="DC32" s="3"/>
      <c r="DD32" s="3"/>
      <c r="DE32" s="3">
        <v>338.0</v>
      </c>
      <c r="DF32" s="3" t="str">
        <f t="shared" si="66"/>
        <v>1</v>
      </c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>
        <v>49.0</v>
      </c>
      <c r="FJ32" s="3" t="str">
        <f t="shared" si="88"/>
        <v>2</v>
      </c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</row>
    <row r="33" ht="12.0" customHeight="1">
      <c r="T33" s="23"/>
      <c r="U33" s="50"/>
      <c r="V33" s="47"/>
      <c r="W33" s="20"/>
      <c r="X33" s="23"/>
      <c r="Y33" s="50" t="s">
        <v>164</v>
      </c>
      <c r="Z33" s="47" t="str">
        <f>DL38</f>
        <v>2</v>
      </c>
      <c r="AA33" s="51" t="str">
        <f>DL39</f>
        <v>47</v>
      </c>
      <c r="AB33" s="47" t="str">
        <f>DL40</f>
        <v>0</v>
      </c>
      <c r="AC33" s="78" t="str">
        <f>DL41</f>
        <v>N</v>
      </c>
      <c r="AE33" s="3">
        <v>27.0</v>
      </c>
      <c r="AF33" s="12" t="str">
        <f t="shared" si="36"/>
        <v>1</v>
      </c>
      <c r="AG33" s="12"/>
      <c r="AH33" s="12" t="str">
        <f t="shared" si="37"/>
        <v>1</v>
      </c>
      <c r="AI33" s="3" t="str">
        <f t="shared" si="38"/>
        <v>1</v>
      </c>
      <c r="AJ33" s="3" t="str">
        <f t="shared" si="39"/>
        <v>0</v>
      </c>
      <c r="AK33" s="3"/>
      <c r="AL33" s="3">
        <v>325.0</v>
      </c>
      <c r="AM33" s="3" t="str">
        <f t="shared" si="41"/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>
        <v>337.0</v>
      </c>
      <c r="BN33" s="3" t="str">
        <f t="shared" si="50"/>
        <v>0</v>
      </c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>
        <v>387.0</v>
      </c>
      <c r="CV33" s="3" t="str">
        <f t="shared" si="62"/>
        <v>0</v>
      </c>
      <c r="CW33" s="3"/>
      <c r="CX33" s="3"/>
      <c r="CY33" s="3"/>
      <c r="CZ33" s="3"/>
      <c r="DA33" s="87" t="s">
        <v>165</v>
      </c>
      <c r="DB33" s="3" t="str">
        <f>IF(SUM(DC8,DC9,DA9,DA18)=4,1,0)</f>
        <v>0</v>
      </c>
      <c r="DC33" s="3"/>
      <c r="DD33" s="3"/>
      <c r="DE33" s="3">
        <v>345.0</v>
      </c>
      <c r="DF33" s="3" t="str">
        <f t="shared" si="66"/>
        <v>0</v>
      </c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>
        <v>215.0</v>
      </c>
      <c r="FJ33" s="3" t="str">
        <f t="shared" si="88"/>
        <v>2</v>
      </c>
      <c r="FK33" s="3"/>
      <c r="FL33" s="3"/>
      <c r="FM33" s="3"/>
      <c r="FN33" s="3"/>
      <c r="FO33" s="3"/>
      <c r="FP33" s="3"/>
      <c r="FQ33" s="3"/>
      <c r="FR33" s="12" t="s">
        <v>166</v>
      </c>
      <c r="FS33" s="3" t="str">
        <f>IF(FS30&gt;=17,FS30-17,17-FS30)</f>
        <v>0</v>
      </c>
      <c r="FT33" s="3"/>
      <c r="FU33" s="3"/>
      <c r="FV33" s="3"/>
      <c r="FW33" s="3"/>
      <c r="FX33" s="3"/>
      <c r="FY33" s="3"/>
      <c r="FZ33" s="3"/>
      <c r="GA33" s="3"/>
    </row>
    <row r="34" ht="12.0" customHeight="1">
      <c r="T34" s="23"/>
      <c r="U34" s="50" t="s">
        <v>167</v>
      </c>
      <c r="V34" s="47" t="str">
        <f>CR35</f>
        <v>10</v>
      </c>
      <c r="W34" s="51" t="str">
        <f>CR36</f>
        <v>52</v>
      </c>
      <c r="X34" s="23"/>
      <c r="Y34" s="50" t="s">
        <v>168</v>
      </c>
      <c r="Z34" s="47" t="str">
        <f>EK38</f>
        <v>8</v>
      </c>
      <c r="AA34" s="51" t="str">
        <f>EK39</f>
        <v>41</v>
      </c>
      <c r="AB34" s="47" t="str">
        <f>EK40</f>
        <v>1</v>
      </c>
      <c r="AC34" s="78" t="str">
        <f>EK41</f>
        <v>N</v>
      </c>
      <c r="AE34" s="3">
        <v>28.0</v>
      </c>
      <c r="AF34" s="12" t="str">
        <f t="shared" si="36"/>
        <v>2</v>
      </c>
      <c r="AG34" s="12"/>
      <c r="AH34" s="12" t="str">
        <f t="shared" si="37"/>
        <v>0</v>
      </c>
      <c r="AI34" s="3" t="str">
        <f t="shared" si="38"/>
        <v>0</v>
      </c>
      <c r="AJ34" s="3" t="str">
        <f t="shared" si="39"/>
        <v>1</v>
      </c>
      <c r="AK34" s="3"/>
      <c r="AL34" s="3">
        <v>331.0</v>
      </c>
      <c r="AM34" s="3" t="str">
        <f t="shared" si="41"/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>
        <v>341.0</v>
      </c>
      <c r="BN34" s="3" t="str">
        <f t="shared" si="50"/>
        <v>0</v>
      </c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87" t="s">
        <v>169</v>
      </c>
      <c r="DB34" s="3" t="str">
        <f>IF(SUM(DA12,DA14)=2,1,0)</f>
        <v>0</v>
      </c>
      <c r="DC34" s="3"/>
      <c r="DD34" s="3"/>
      <c r="DE34" s="3">
        <v>362.0</v>
      </c>
      <c r="DF34" s="3" t="str">
        <f t="shared" si="66"/>
        <v>0</v>
      </c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>
        <v>167.0</v>
      </c>
      <c r="FJ34" s="3" t="str">
        <f t="shared" si="88"/>
        <v>1</v>
      </c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</row>
    <row r="35" ht="12.0" customHeight="1">
      <c r="T35" s="23"/>
      <c r="U35" s="50" t="s">
        <v>170</v>
      </c>
      <c r="V35" s="47" t="str">
        <f>BZ37</f>
        <v>9</v>
      </c>
      <c r="W35" s="51" t="str">
        <f>BZ38</f>
        <v>59</v>
      </c>
      <c r="X35" s="23"/>
      <c r="Y35" s="50"/>
      <c r="Z35" s="47"/>
      <c r="AA35" s="20"/>
      <c r="AB35" s="47"/>
      <c r="AC35" s="78"/>
      <c r="AE35" s="3">
        <v>29.0</v>
      </c>
      <c r="AF35" s="12" t="str">
        <f t="shared" si="36"/>
        <v>1</v>
      </c>
      <c r="AG35" s="12"/>
      <c r="AH35" s="12" t="str">
        <f t="shared" si="37"/>
        <v>1</v>
      </c>
      <c r="AI35" s="3" t="str">
        <f t="shared" si="38"/>
        <v>1</v>
      </c>
      <c r="AJ35" s="3" t="str">
        <f t="shared" si="39"/>
        <v>0</v>
      </c>
      <c r="AK35" s="3"/>
      <c r="AL35" s="3">
        <v>333.0</v>
      </c>
      <c r="AM35" s="3" t="str">
        <f t="shared" si="41"/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12" t="s">
        <v>150</v>
      </c>
      <c r="CM35" s="3" t="str">
        <f>SUM(CL8:CL25,CN8:CN25)</f>
        <v>7</v>
      </c>
      <c r="CN35" s="3"/>
      <c r="CO35" s="3"/>
      <c r="CP35" s="3"/>
      <c r="CQ35" s="12" t="s">
        <v>150</v>
      </c>
      <c r="CR35" s="3" t="str">
        <f>SUM(CQ8:CQ30,CS8:CS29)</f>
        <v>10</v>
      </c>
      <c r="CS35" s="3"/>
      <c r="CT35" s="3"/>
      <c r="CU35" s="3"/>
      <c r="CV35" s="12" t="s">
        <v>150</v>
      </c>
      <c r="CW35" s="3" t="str">
        <f>SUM(CV8:CV33,CX8:CX33)</f>
        <v>6</v>
      </c>
      <c r="CX35" s="3"/>
      <c r="CY35" s="3"/>
      <c r="CZ35" s="3"/>
      <c r="DA35" s="87" t="s">
        <v>171</v>
      </c>
      <c r="DB35" s="3" t="str">
        <f>IF(SUM(DA22,DA24)=2,1,0)</f>
        <v>0</v>
      </c>
      <c r="DC35" s="3"/>
      <c r="DD35" s="3"/>
      <c r="DE35" s="3">
        <v>379.0</v>
      </c>
      <c r="DF35" s="3" t="str">
        <f t="shared" si="66"/>
        <v>0</v>
      </c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>
        <v>226.0</v>
      </c>
      <c r="FJ35" s="3" t="str">
        <f t="shared" si="88"/>
        <v>2</v>
      </c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12" t="s">
        <v>150</v>
      </c>
      <c r="FZ35" s="3" t="str">
        <f>SUM(FY8:FY25,GA8:GA25)</f>
        <v>1</v>
      </c>
      <c r="GA35" s="3"/>
    </row>
    <row r="36" ht="12.0" customHeight="1">
      <c r="T36" s="23"/>
      <c r="U36" s="50" t="s">
        <v>172</v>
      </c>
      <c r="V36" s="47" t="str">
        <f>CC37</f>
        <v>8</v>
      </c>
      <c r="W36" s="51" t="str">
        <f>CC38</f>
        <v>42</v>
      </c>
      <c r="X36" s="23"/>
      <c r="Y36" s="50" t="s">
        <v>173</v>
      </c>
      <c r="Z36" s="47" t="str">
        <f>DQ38</f>
        <v>3</v>
      </c>
      <c r="AA36" s="51" t="str">
        <f>DQ39</f>
        <v>42</v>
      </c>
      <c r="AB36" s="47" t="str">
        <f>DQ40</f>
        <v>0</v>
      </c>
      <c r="AC36" s="78" t="str">
        <f>DQ41</f>
        <v>N</v>
      </c>
      <c r="AE36" s="3">
        <v>30.0</v>
      </c>
      <c r="AF36" s="12" t="str">
        <f t="shared" si="36"/>
        <v>1</v>
      </c>
      <c r="AG36" s="12"/>
      <c r="AH36" s="12" t="str">
        <f t="shared" si="37"/>
        <v>1</v>
      </c>
      <c r="AI36" s="3" t="str">
        <f t="shared" si="38"/>
        <v>1</v>
      </c>
      <c r="AJ36" s="3" t="str">
        <f t="shared" si="39"/>
        <v>0</v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12" t="s">
        <v>154</v>
      </c>
      <c r="CM36" s="86" t="str">
        <f>(((CM35-2.5)/2.1)*10)+50</f>
        <v>71</v>
      </c>
      <c r="CN36" s="3"/>
      <c r="CO36" s="3"/>
      <c r="CP36" s="3"/>
      <c r="CQ36" s="12" t="s">
        <v>154</v>
      </c>
      <c r="CR36" s="86" t="str">
        <f>(((CR35-9)/5.8)*10)+50</f>
        <v>52</v>
      </c>
      <c r="CS36" s="3"/>
      <c r="CT36" s="3"/>
      <c r="CU36" s="3"/>
      <c r="CV36" s="12" t="s">
        <v>154</v>
      </c>
      <c r="CW36" s="86" t="str">
        <f>(((CW35-7.07)/5.04)*10)+50</f>
        <v>48</v>
      </c>
      <c r="CX36" s="3"/>
      <c r="CY36" s="3"/>
      <c r="CZ36" s="3"/>
      <c r="DA36" s="87" t="s">
        <v>174</v>
      </c>
      <c r="DB36" s="3" t="str">
        <f>IF(SUM(DA13,DA15,DA17)=3,1,0)</f>
        <v>0</v>
      </c>
      <c r="DC36" s="3"/>
      <c r="DD36" s="3"/>
      <c r="DE36" s="3">
        <v>383.0</v>
      </c>
      <c r="DF36" s="3" t="str">
        <f t="shared" si="66"/>
        <v>0</v>
      </c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>
        <v>140.0</v>
      </c>
      <c r="FJ36" s="3" t="str">
        <f t="shared" si="88"/>
        <v>2</v>
      </c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12" t="s">
        <v>154</v>
      </c>
      <c r="FZ36" s="86" t="str">
        <f>(((FZ35-1.49)/2.05)*10)+50</f>
        <v>48</v>
      </c>
      <c r="GA36" s="3"/>
    </row>
    <row r="37" ht="12.0" customHeight="1">
      <c r="T37" s="23"/>
      <c r="U37" s="50" t="s">
        <v>175</v>
      </c>
      <c r="V37" s="47" t="str">
        <f>CF37</f>
        <v>6</v>
      </c>
      <c r="W37" s="51" t="str">
        <f>CF38</f>
        <v>46</v>
      </c>
      <c r="X37" s="23"/>
      <c r="Y37" s="50" t="s">
        <v>176</v>
      </c>
      <c r="Z37" s="47" t="str">
        <f>EF38</f>
        <v>3</v>
      </c>
      <c r="AA37" s="51" t="str">
        <f>EF39</f>
        <v>46</v>
      </c>
      <c r="AB37" s="47" t="str">
        <f>EF40</f>
        <v>0</v>
      </c>
      <c r="AC37" s="78" t="str">
        <f>EF41</f>
        <v>N</v>
      </c>
      <c r="AE37" s="3">
        <v>31.0</v>
      </c>
      <c r="AF37" s="12" t="str">
        <f t="shared" si="36"/>
        <v>2</v>
      </c>
      <c r="AG37" s="12"/>
      <c r="AH37" s="12" t="str">
        <f t="shared" si="37"/>
        <v>0</v>
      </c>
      <c r="AI37" s="3" t="str">
        <f t="shared" si="38"/>
        <v>0</v>
      </c>
      <c r="AJ37" s="3" t="str">
        <f t="shared" si="39"/>
        <v>1</v>
      </c>
      <c r="AK37" s="3"/>
      <c r="AL37" s="12" t="s">
        <v>150</v>
      </c>
      <c r="AM37" s="3" t="str">
        <f>SUM(AM8:AM35)</f>
        <v>3</v>
      </c>
      <c r="AN37" s="3"/>
      <c r="AO37" s="12" t="s">
        <v>150</v>
      </c>
      <c r="AP37" s="3" t="str">
        <f>SUM(AP8:AP35)</f>
        <v>4</v>
      </c>
      <c r="AQ37" s="3"/>
      <c r="AR37" s="12" t="s">
        <v>150</v>
      </c>
      <c r="AS37" s="3" t="str">
        <f>SUM(AS8:AS35)</f>
        <v>3</v>
      </c>
      <c r="AT37" s="3"/>
      <c r="AU37" s="12" t="s">
        <v>150</v>
      </c>
      <c r="AV37" s="3" t="str">
        <f>SUM(AV8:AV35)</f>
        <v>6</v>
      </c>
      <c r="AW37" s="3"/>
      <c r="AX37" s="12" t="s">
        <v>150</v>
      </c>
      <c r="AY37" s="3" t="str">
        <f>SUM(AY8:AY35)</f>
        <v>6</v>
      </c>
      <c r="AZ37" s="3"/>
      <c r="BA37" s="12" t="s">
        <v>150</v>
      </c>
      <c r="BB37" s="3" t="str">
        <f>SUM(BB8:BB35)</f>
        <v>3</v>
      </c>
      <c r="BC37" s="3"/>
      <c r="BD37" s="12" t="s">
        <v>150</v>
      </c>
      <c r="BE37" s="3" t="str">
        <f>SUM(BE8:BE35)</f>
        <v>3</v>
      </c>
      <c r="BF37" s="3"/>
      <c r="BG37" s="12" t="s">
        <v>150</v>
      </c>
      <c r="BH37" s="3" t="str">
        <f>SUM(BH8:BH35)</f>
        <v>2</v>
      </c>
      <c r="BI37" s="3"/>
      <c r="BJ37" s="12" t="s">
        <v>150</v>
      </c>
      <c r="BK37" s="3" t="str">
        <f>SUM(BK8:BK35)</f>
        <v>5</v>
      </c>
      <c r="BL37" s="3"/>
      <c r="BM37" s="12" t="s">
        <v>150</v>
      </c>
      <c r="BN37" s="3" t="str">
        <f>SUM(BN8:BN35)</f>
        <v>13</v>
      </c>
      <c r="BO37" s="3"/>
      <c r="BP37" s="12" t="s">
        <v>150</v>
      </c>
      <c r="BQ37" s="3" t="str">
        <f>SUM(BQ8:BQ35)</f>
        <v>6</v>
      </c>
      <c r="BR37" s="3"/>
      <c r="BS37" s="12" t="s">
        <v>150</v>
      </c>
      <c r="BT37" s="3" t="str">
        <f>SUM(BT8:BT35)</f>
        <v>5</v>
      </c>
      <c r="BU37" s="3"/>
      <c r="BV37" s="12" t="s">
        <v>150</v>
      </c>
      <c r="BW37" s="3" t="str">
        <f>SUM(BW8:BW35)</f>
        <v>5</v>
      </c>
      <c r="BX37" s="3"/>
      <c r="BY37" s="12" t="s">
        <v>150</v>
      </c>
      <c r="BZ37" s="3" t="str">
        <f>SUM(BZ8:BZ35)</f>
        <v>9</v>
      </c>
      <c r="CA37" s="3"/>
      <c r="CB37" s="12" t="s">
        <v>150</v>
      </c>
      <c r="CC37" s="3" t="str">
        <f>SUM(CC8:CC35)</f>
        <v>8</v>
      </c>
      <c r="CD37" s="3"/>
      <c r="CE37" s="12" t="s">
        <v>150</v>
      </c>
      <c r="CF37" s="3" t="str">
        <f>SUM(CF8:CF35)</f>
        <v>6</v>
      </c>
      <c r="CG37" s="3"/>
      <c r="CH37" s="12" t="s">
        <v>150</v>
      </c>
      <c r="CI37" s="3" t="str">
        <f>SUM(CI8:CI35)</f>
        <v>3</v>
      </c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12" t="s">
        <v>158</v>
      </c>
      <c r="CW37" s="12" t="str">
        <f>CONCATENATE(CW47,"/",CW60)</f>
        <v>0/2</v>
      </c>
      <c r="CX37" s="3"/>
      <c r="CY37" s="3"/>
      <c r="CZ37" s="3"/>
      <c r="DA37" s="87" t="s">
        <v>177</v>
      </c>
      <c r="DB37" s="3" t="str">
        <f>IF(SUM(DA11,DA16,DA23)=3,1,0)</f>
        <v>0</v>
      </c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>
        <v>218.0</v>
      </c>
      <c r="FJ37" s="3" t="str">
        <f t="shared" si="88"/>
        <v>2</v>
      </c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</row>
    <row r="38" ht="12.0" customHeight="1">
      <c r="T38" s="88"/>
      <c r="U38" s="89"/>
      <c r="V38" s="90"/>
      <c r="W38" s="91"/>
      <c r="X38" s="88"/>
      <c r="Y38" s="89"/>
      <c r="Z38" s="90"/>
      <c r="AA38" s="91"/>
      <c r="AB38" s="90"/>
      <c r="AC38" s="92"/>
      <c r="AE38" s="3">
        <v>32.0</v>
      </c>
      <c r="AF38" s="12" t="str">
        <f t="shared" si="36"/>
        <v>2</v>
      </c>
      <c r="AG38" s="12"/>
      <c r="AH38" s="12" t="str">
        <f t="shared" si="37"/>
        <v>0</v>
      </c>
      <c r="AI38" s="3" t="str">
        <f t="shared" si="38"/>
        <v>0</v>
      </c>
      <c r="AJ38" s="3" t="str">
        <f t="shared" si="39"/>
        <v>1</v>
      </c>
      <c r="AK38" s="3"/>
      <c r="AL38" s="12" t="s">
        <v>154</v>
      </c>
      <c r="AM38" s="86" t="str">
        <f>(((AM37-10.4)/7.2)*10)+50</f>
        <v>40</v>
      </c>
      <c r="AN38" s="3"/>
      <c r="AO38" s="12" t="s">
        <v>154</v>
      </c>
      <c r="AP38" s="86" t="str">
        <f>(((AP37-4.6)/4.1)*10)+50</f>
        <v>49</v>
      </c>
      <c r="AQ38" s="3"/>
      <c r="AR38" s="12" t="s">
        <v>154</v>
      </c>
      <c r="AS38" s="86" t="str">
        <f>(((AS37-4)/3.2)*10)+50</f>
        <v>47</v>
      </c>
      <c r="AT38" s="3"/>
      <c r="AU38" s="12" t="s">
        <v>154</v>
      </c>
      <c r="AV38" s="86" t="str">
        <f>(((AV37-3.3)/3.5)*10)+50</f>
        <v>58</v>
      </c>
      <c r="AW38" s="3"/>
      <c r="AX38" s="12" t="s">
        <v>154</v>
      </c>
      <c r="AY38" s="86" t="str">
        <f>(((AY37-1.9)/2.6)*10)+50</f>
        <v>66</v>
      </c>
      <c r="AZ38" s="3"/>
      <c r="BA38" s="12" t="s">
        <v>154</v>
      </c>
      <c r="BB38" s="86" t="str">
        <f>(((BB37-0.8)/1.5)*10)+50</f>
        <v>65</v>
      </c>
      <c r="BC38" s="3"/>
      <c r="BD38" s="12" t="s">
        <v>154</v>
      </c>
      <c r="BE38" s="86" t="str">
        <f>(((BE37-1)/1.5)*10)+50</f>
        <v>63</v>
      </c>
      <c r="BF38" s="3"/>
      <c r="BG38" s="12" t="s">
        <v>154</v>
      </c>
      <c r="BH38" s="86" t="str">
        <f>(((BH37-3.8)/3.2)*10)+50</f>
        <v>44</v>
      </c>
      <c r="BI38" s="3"/>
      <c r="BJ38" s="12" t="s">
        <v>154</v>
      </c>
      <c r="BK38" s="86" t="str">
        <f>(((BK37-4)/3.1)*10)+50</f>
        <v>53</v>
      </c>
      <c r="BL38" s="3"/>
      <c r="BM38" s="12" t="s">
        <v>154</v>
      </c>
      <c r="BN38" s="86" t="str">
        <f>(((BN37-18.7)/5.6)*10)+50</f>
        <v>40</v>
      </c>
      <c r="BO38" s="3"/>
      <c r="BP38" s="12" t="s">
        <v>154</v>
      </c>
      <c r="BQ38" s="86" t="str">
        <f>(((BQ37-6.7)/3.7)*10)+50</f>
        <v>48</v>
      </c>
      <c r="BR38" s="3"/>
      <c r="BS38" s="12" t="s">
        <v>154</v>
      </c>
      <c r="BT38" s="86" t="str">
        <f>(((BT37-7.9)/3.4)*10)+50</f>
        <v>41</v>
      </c>
      <c r="BU38" s="3"/>
      <c r="BV38" s="12" t="s">
        <v>154</v>
      </c>
      <c r="BW38" s="86" t="str">
        <f>(((BW37-5.5)/4.1)*10)+50</f>
        <v>49</v>
      </c>
      <c r="BX38" s="3"/>
      <c r="BY38" s="12" t="s">
        <v>154</v>
      </c>
      <c r="BZ38" s="86" t="str">
        <f>(((BZ37-5.5)/3.9)*10)+50</f>
        <v>59</v>
      </c>
      <c r="CA38" s="3"/>
      <c r="CB38" s="12" t="s">
        <v>154</v>
      </c>
      <c r="CC38" s="86" t="str">
        <f>(((CC37-11.6)/4.6)*10)+50</f>
        <v>42</v>
      </c>
      <c r="CD38" s="3"/>
      <c r="CE38" s="12" t="s">
        <v>154</v>
      </c>
      <c r="CF38" s="86" t="str">
        <f>(((CF37-7.4)/3.7)*10)+50</f>
        <v>46</v>
      </c>
      <c r="CG38" s="3"/>
      <c r="CH38" s="12" t="s">
        <v>154</v>
      </c>
      <c r="CI38" s="86" t="str">
        <f>(((CI37-3.1)/2.4)*10)+50</f>
        <v>50</v>
      </c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12" t="s">
        <v>161</v>
      </c>
      <c r="CW38" s="12" t="str">
        <f>IF(AND(CX47="Y",CX60="Y"),"Y","N")</f>
        <v>N</v>
      </c>
      <c r="CX38" s="3"/>
      <c r="CY38" s="3"/>
      <c r="CZ38" s="3"/>
      <c r="DA38" s="87" t="s">
        <v>178</v>
      </c>
      <c r="DB38" s="3" t="str">
        <f>IF(SUM(DA8,DA10,DA21)=3,1,0)</f>
        <v>0</v>
      </c>
      <c r="DC38" s="3"/>
      <c r="DD38" s="3"/>
      <c r="DE38" s="3"/>
      <c r="DF38" s="12" t="s">
        <v>150</v>
      </c>
      <c r="DG38" s="3" t="str">
        <f>SUM(DF8:DF36,DH8:DH36)</f>
        <v>8</v>
      </c>
      <c r="DH38" s="3"/>
      <c r="DI38" s="3"/>
      <c r="DJ38" s="3"/>
      <c r="DK38" s="12" t="s">
        <v>150</v>
      </c>
      <c r="DL38" s="3" t="str">
        <f>SUM(DK8:DK27,DM8:DM27)</f>
        <v>2</v>
      </c>
      <c r="DM38" s="3"/>
      <c r="DN38" s="3"/>
      <c r="DO38" s="3"/>
      <c r="DP38" s="12" t="s">
        <v>150</v>
      </c>
      <c r="DQ38" s="3" t="str">
        <f>SUM(DP8:DP27,DR8:DR27)</f>
        <v>3</v>
      </c>
      <c r="DR38" s="3"/>
      <c r="DS38" s="3"/>
      <c r="DT38" s="3"/>
      <c r="DU38" s="12" t="s">
        <v>150</v>
      </c>
      <c r="DV38" s="3" t="str">
        <f>SUM(DU8:DU27,DW8:DW27)</f>
        <v>5</v>
      </c>
      <c r="DW38" s="3"/>
      <c r="DX38" s="3"/>
      <c r="DY38" s="3"/>
      <c r="DZ38" s="12" t="s">
        <v>150</v>
      </c>
      <c r="EA38" s="3" t="str">
        <f>SUM(DZ8:DZ28,EB8:EB27)</f>
        <v>6</v>
      </c>
      <c r="EB38" s="3"/>
      <c r="EC38" s="3"/>
      <c r="ED38" s="3"/>
      <c r="EE38" s="12" t="s">
        <v>150</v>
      </c>
      <c r="EF38" s="3" t="str">
        <f>SUM(EE8:EE27,EG8:EG27)</f>
        <v>3</v>
      </c>
      <c r="EG38" s="3"/>
      <c r="EH38" s="3"/>
      <c r="EI38" s="3"/>
      <c r="EJ38" s="12" t="s">
        <v>150</v>
      </c>
      <c r="EK38" s="3" t="str">
        <f>SUM(EJ8:EJ27,EL8:EL27)</f>
        <v>8</v>
      </c>
      <c r="EL38" s="3"/>
      <c r="EM38" s="3"/>
      <c r="EN38" s="3"/>
      <c r="EO38" s="12" t="s">
        <v>150</v>
      </c>
      <c r="EP38" s="3" t="str">
        <f>SUM(EO8:EO27,EQ8:EQ27)</f>
        <v>4</v>
      </c>
      <c r="EQ38" s="3"/>
      <c r="ER38" s="3"/>
      <c r="ES38" s="3"/>
      <c r="ET38" s="12" t="s">
        <v>150</v>
      </c>
      <c r="EU38" s="3" t="str">
        <f>SUM(ET8:ET27,EV8:EV27)</f>
        <v>7</v>
      </c>
      <c r="EV38" s="3"/>
      <c r="EW38" s="3"/>
      <c r="EX38" s="3"/>
      <c r="EY38" s="12" t="s">
        <v>150</v>
      </c>
      <c r="EZ38" s="3" t="str">
        <f>SUM(EY8:EY29,FA8:FA29)</f>
        <v>5</v>
      </c>
      <c r="FA38" s="3"/>
      <c r="FB38" s="3"/>
      <c r="FC38" s="3"/>
      <c r="FD38" s="3"/>
      <c r="FE38" s="12" t="s">
        <v>150</v>
      </c>
      <c r="FF38" s="3" t="str">
        <f>SUM(FG8:FG37)</f>
        <v>9</v>
      </c>
      <c r="FG38" s="3"/>
      <c r="FH38" s="3"/>
      <c r="FI38" s="3">
        <v>84.0</v>
      </c>
      <c r="FJ38" s="3" t="str">
        <f t="shared" si="88"/>
        <v>1</v>
      </c>
      <c r="FK38" s="3"/>
      <c r="FL38" s="12" t="s">
        <v>150</v>
      </c>
      <c r="FM38" s="3" t="str">
        <f>COUNTIF(FJ8:FJ47,"=1")</f>
        <v>11</v>
      </c>
      <c r="FN38" s="3"/>
      <c r="FO38" s="3"/>
      <c r="FP38" s="3"/>
      <c r="FQ38" s="3"/>
      <c r="FR38" s="3"/>
      <c r="FS38" s="3"/>
      <c r="FT38" s="3"/>
      <c r="FU38" s="3"/>
      <c r="FV38" s="3"/>
      <c r="FW38" s="3"/>
    </row>
    <row r="39" ht="12.0" customHeight="1">
      <c r="AE39" s="3">
        <v>33.0</v>
      </c>
      <c r="AF39" s="12" t="str">
        <f t="shared" si="36"/>
        <v>2</v>
      </c>
      <c r="AG39" s="12"/>
      <c r="AH39" s="12" t="str">
        <f t="shared" si="37"/>
        <v>0</v>
      </c>
      <c r="AI39" s="3" t="str">
        <f t="shared" si="38"/>
        <v>0</v>
      </c>
      <c r="AJ39" s="3" t="str">
        <f t="shared" si="39"/>
        <v>1</v>
      </c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87" t="s">
        <v>179</v>
      </c>
      <c r="DB39" s="3" t="str">
        <f>IF(SUM(DA19,DA20)=2,1,0)</f>
        <v>0</v>
      </c>
      <c r="DC39" s="3"/>
      <c r="DD39" s="3"/>
      <c r="DE39" s="3"/>
      <c r="DF39" s="12" t="s">
        <v>154</v>
      </c>
      <c r="DG39" s="86" t="str">
        <f>(((DG38-6.37)/4.84)*10)+50</f>
        <v>53</v>
      </c>
      <c r="DH39" s="3"/>
      <c r="DI39" s="3"/>
      <c r="DJ39" s="3"/>
      <c r="DK39" s="12" t="s">
        <v>154</v>
      </c>
      <c r="DL39" s="86" t="str">
        <f>(((DL38-2.89)/2.82)*10)+50</f>
        <v>47</v>
      </c>
      <c r="DM39" s="3"/>
      <c r="DN39" s="3"/>
      <c r="DO39" s="3"/>
      <c r="DP39" s="12" t="s">
        <v>154</v>
      </c>
      <c r="DQ39" s="86" t="str">
        <f>(((DQ38-6.85)/4.67)*10)+50</f>
        <v>42</v>
      </c>
      <c r="DR39" s="3"/>
      <c r="DS39" s="3"/>
      <c r="DT39" s="3"/>
      <c r="DU39" s="12" t="s">
        <v>154</v>
      </c>
      <c r="DV39" s="86" t="str">
        <f>(((DV38-8.72)/4.09)*10)+50</f>
        <v>41</v>
      </c>
      <c r="DW39" s="3"/>
      <c r="DX39" s="3"/>
      <c r="DY39" s="3"/>
      <c r="DZ39" s="12" t="s">
        <v>154</v>
      </c>
      <c r="EA39" s="86" t="str">
        <f>(((EA38-9.5)/3.81)*10)+50</f>
        <v>41</v>
      </c>
      <c r="EB39" s="3"/>
      <c r="EC39" s="3"/>
      <c r="ED39" s="3"/>
      <c r="EE39" s="12" t="s">
        <v>154</v>
      </c>
      <c r="EF39" s="86" t="str">
        <f>(((EF38-4.37)/3.68)*10)+50</f>
        <v>46</v>
      </c>
      <c r="EG39" s="3"/>
      <c r="EH39" s="3"/>
      <c r="EI39" s="3"/>
      <c r="EJ39" s="12" t="s">
        <v>154</v>
      </c>
      <c r="EK39" s="86" t="str">
        <f>(((EK38-11.48)/3.86)*10)+50</f>
        <v>41</v>
      </c>
      <c r="EL39" s="3"/>
      <c r="EM39" s="3"/>
      <c r="EN39" s="3"/>
      <c r="EO39" s="12" t="s">
        <v>154</v>
      </c>
      <c r="EP39" s="86" t="str">
        <f>(((EP38-5.86)/4.57)*10)+50</f>
        <v>46</v>
      </c>
      <c r="EQ39" s="3"/>
      <c r="ER39" s="3"/>
      <c r="ES39" s="3"/>
      <c r="ET39" s="12" t="s">
        <v>154</v>
      </c>
      <c r="EU39" s="86" t="str">
        <f>(((EU38-5.17)/3.48)*10)+50</f>
        <v>55</v>
      </c>
      <c r="EV39" s="3"/>
      <c r="EW39" s="3"/>
      <c r="EX39" s="3"/>
      <c r="EY39" s="12" t="s">
        <v>154</v>
      </c>
      <c r="EZ39" s="86" t="str">
        <f>(((EZ38-6.71)/4.49)*10)+50</f>
        <v>46</v>
      </c>
      <c r="FA39" s="3"/>
      <c r="FB39" s="3"/>
      <c r="FC39" s="3"/>
      <c r="FD39" s="3"/>
      <c r="FE39" s="12" t="s">
        <v>154</v>
      </c>
      <c r="FF39" s="86" t="str">
        <f>(((FF38-5.2)/2.2)*10)+50</f>
        <v>67</v>
      </c>
      <c r="FG39" s="3"/>
      <c r="FH39" s="3"/>
      <c r="FI39" s="3">
        <v>95.0</v>
      </c>
      <c r="FJ39" s="3" t="str">
        <f t="shared" si="88"/>
        <v>2</v>
      </c>
      <c r="FK39" s="3"/>
      <c r="FL39" s="12" t="s">
        <v>154</v>
      </c>
      <c r="FM39" s="86" t="str">
        <f>(((FM38-17.2)/2.6)*10)+50</f>
        <v>26</v>
      </c>
      <c r="FN39" s="3"/>
      <c r="FO39" s="3"/>
      <c r="FP39" s="3"/>
      <c r="FQ39" s="3"/>
      <c r="FR39" s="3"/>
      <c r="FS39" s="3"/>
      <c r="FT39" s="3"/>
      <c r="FU39" s="3"/>
      <c r="FV39" s="3"/>
      <c r="FW39" s="3"/>
    </row>
    <row r="40" ht="12.0" customHeight="1">
      <c r="AE40" s="3">
        <v>34.0</v>
      </c>
      <c r="AF40" s="12" t="str">
        <f t="shared" si="36"/>
        <v>2</v>
      </c>
      <c r="AG40" s="12"/>
      <c r="AH40" s="12" t="str">
        <f t="shared" si="37"/>
        <v>0</v>
      </c>
      <c r="AI40" s="3" t="str">
        <f t="shared" si="38"/>
        <v>0</v>
      </c>
      <c r="AJ40" s="3" t="str">
        <f t="shared" si="39"/>
        <v>1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12" t="s">
        <v>180</v>
      </c>
      <c r="CW40" s="3" t="str">
        <f>IF(CX10+CV17+CV26=3,1,0)</f>
        <v>0</v>
      </c>
      <c r="CX40" s="3"/>
      <c r="CY40" s="3"/>
      <c r="CZ40" s="3"/>
      <c r="DA40" s="12"/>
      <c r="DB40" s="3"/>
      <c r="DC40" s="3"/>
      <c r="DD40" s="3"/>
      <c r="DE40" s="3"/>
      <c r="DF40" s="12" t="s">
        <v>158</v>
      </c>
      <c r="DG40" s="3" t="str">
        <f>SUM(DG43:DG51)</f>
        <v>0</v>
      </c>
      <c r="DH40" s="3"/>
      <c r="DI40" s="3"/>
      <c r="DJ40" s="3"/>
      <c r="DK40" s="12" t="s">
        <v>158</v>
      </c>
      <c r="DL40" s="3" t="str">
        <f>SUM(DL43:DL50)</f>
        <v>0</v>
      </c>
      <c r="DM40" s="3"/>
      <c r="DN40" s="3"/>
      <c r="DO40" s="3"/>
      <c r="DP40" s="12" t="s">
        <v>158</v>
      </c>
      <c r="DQ40" s="3" t="str">
        <f>SUM(DQ43:DQ49)</f>
        <v>0</v>
      </c>
      <c r="DR40" s="3"/>
      <c r="DS40" s="3"/>
      <c r="DT40" s="3"/>
      <c r="DU40" s="12" t="s">
        <v>158</v>
      </c>
      <c r="DV40" s="3" t="str">
        <f>SUM(DV43:DV49)</f>
        <v>0</v>
      </c>
      <c r="DW40" s="3"/>
      <c r="DX40" s="3"/>
      <c r="DY40" s="3"/>
      <c r="DZ40" s="12" t="s">
        <v>158</v>
      </c>
      <c r="EA40" s="3" t="str">
        <f>SUM(EA43:EA51)</f>
        <v>0</v>
      </c>
      <c r="EB40" s="3"/>
      <c r="EC40" s="3"/>
      <c r="ED40" s="3"/>
      <c r="EE40" s="12" t="s">
        <v>158</v>
      </c>
      <c r="EF40" s="3" t="str">
        <f>SUM(EF43:EF49)</f>
        <v>0</v>
      </c>
      <c r="EG40" s="3"/>
      <c r="EH40" s="3"/>
      <c r="EI40" s="3"/>
      <c r="EJ40" s="12" t="s">
        <v>158</v>
      </c>
      <c r="EK40" s="3" t="str">
        <f>SUM(EK43:EK50)</f>
        <v>1</v>
      </c>
      <c r="EL40" s="3"/>
      <c r="EM40" s="3"/>
      <c r="EN40" s="3"/>
      <c r="EO40" s="12" t="s">
        <v>158</v>
      </c>
      <c r="EP40" s="3" t="str">
        <f>SUM(EP43:EP49)</f>
        <v>0</v>
      </c>
      <c r="EQ40" s="3"/>
      <c r="ER40" s="3"/>
      <c r="ES40" s="3"/>
      <c r="ET40" s="12" t="s">
        <v>158</v>
      </c>
      <c r="EU40" s="3" t="str">
        <f>SUM(EU43:EU49)</f>
        <v>0</v>
      </c>
      <c r="EV40" s="3"/>
      <c r="EW40" s="3"/>
      <c r="EX40" s="3"/>
      <c r="EY40" s="12" t="s">
        <v>158</v>
      </c>
      <c r="EZ40" s="3" t="str">
        <f>SUM(EZ43:EZ50)</f>
        <v>0</v>
      </c>
      <c r="FA40" s="3"/>
      <c r="FB40" s="3"/>
      <c r="FC40" s="3"/>
      <c r="FD40" s="12"/>
      <c r="FE40" s="3"/>
      <c r="FF40" s="3"/>
      <c r="FG40" s="3"/>
      <c r="FH40" s="3"/>
      <c r="FI40" s="3">
        <v>47.0</v>
      </c>
      <c r="FJ40" s="3" t="str">
        <f t="shared" si="88"/>
        <v>2</v>
      </c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</row>
    <row r="41" ht="12.0" customHeight="1">
      <c r="AE41" s="3">
        <v>35.0</v>
      </c>
      <c r="AF41" s="12" t="str">
        <f t="shared" si="36"/>
        <v>2</v>
      </c>
      <c r="AG41" s="12"/>
      <c r="AH41" s="12" t="str">
        <f t="shared" si="37"/>
        <v>0</v>
      </c>
      <c r="AI41" s="3" t="str">
        <f t="shared" si="38"/>
        <v>0</v>
      </c>
      <c r="AJ41" s="3" t="str">
        <f t="shared" si="39"/>
        <v>1</v>
      </c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12" t="s">
        <v>181</v>
      </c>
      <c r="CW41" s="3" t="str">
        <f>IF(CV10+CX11+CX13&gt;=2,1,0)</f>
        <v>0</v>
      </c>
      <c r="CX41" s="3"/>
      <c r="CY41" s="3"/>
      <c r="CZ41" s="3"/>
      <c r="DA41" s="3"/>
      <c r="DB41" s="3"/>
      <c r="DC41" s="3"/>
      <c r="DD41" s="3"/>
      <c r="DE41" s="3"/>
      <c r="DF41" s="12" t="s">
        <v>161</v>
      </c>
      <c r="DG41" s="12" t="str">
        <f>IF(DG40&gt;=5,"Y","N")</f>
        <v>N</v>
      </c>
      <c r="DH41" s="3"/>
      <c r="DI41" s="3"/>
      <c r="DJ41" s="3"/>
      <c r="DK41" s="12" t="s">
        <v>161</v>
      </c>
      <c r="DL41" s="12" t="str">
        <f>IF(DL40&gt;=5,"Y","N")</f>
        <v>N</v>
      </c>
      <c r="DM41" s="3"/>
      <c r="DN41" s="3"/>
      <c r="DO41" s="3"/>
      <c r="DP41" s="12" t="s">
        <v>161</v>
      </c>
      <c r="DQ41" s="12" t="str">
        <f>IF(DQ40&gt;=5,"Y","N")</f>
        <v>N</v>
      </c>
      <c r="DR41" s="3"/>
      <c r="DS41" s="3"/>
      <c r="DT41" s="3"/>
      <c r="DU41" s="12" t="s">
        <v>161</v>
      </c>
      <c r="DV41" s="12" t="str">
        <f>IF(DV40&gt;=5,"Y","N")</f>
        <v>N</v>
      </c>
      <c r="DW41" s="3"/>
      <c r="DX41" s="3"/>
      <c r="DY41" s="3"/>
      <c r="DZ41" s="12" t="s">
        <v>161</v>
      </c>
      <c r="EA41" s="12" t="str">
        <f>IF(EA40&gt;=5,"Y","N")</f>
        <v>N</v>
      </c>
      <c r="EB41" s="3"/>
      <c r="EC41" s="3"/>
      <c r="ED41" s="3"/>
      <c r="EE41" s="12" t="s">
        <v>161</v>
      </c>
      <c r="EF41" s="12" t="str">
        <f>IF(EF40&gt;=4,"Y","N")</f>
        <v>N</v>
      </c>
      <c r="EG41" s="3"/>
      <c r="EH41" s="3"/>
      <c r="EI41" s="3"/>
      <c r="EJ41" s="12" t="s">
        <v>161</v>
      </c>
      <c r="EK41" s="12" t="str">
        <f>IF(EK40&gt;=4,"Y","N")</f>
        <v>N</v>
      </c>
      <c r="EL41" s="3"/>
      <c r="EM41" s="3"/>
      <c r="EN41" s="3"/>
      <c r="EO41" s="12" t="s">
        <v>161</v>
      </c>
      <c r="EP41" s="12" t="str">
        <f>IF(EP40&gt;=4,"Y","N")</f>
        <v>N</v>
      </c>
      <c r="EQ41" s="3"/>
      <c r="ER41" s="3"/>
      <c r="ES41" s="3"/>
      <c r="ET41" s="12" t="s">
        <v>161</v>
      </c>
      <c r="EU41" s="12" t="str">
        <f>IF(EU40&gt;=4,"Y","N")</f>
        <v>N</v>
      </c>
      <c r="EV41" s="3"/>
      <c r="EW41" s="3"/>
      <c r="EX41" s="3"/>
      <c r="EY41" s="12" t="s">
        <v>161</v>
      </c>
      <c r="EZ41" s="12" t="str">
        <f>IF(EZ40&gt;=5,"Y","N")</f>
        <v>N</v>
      </c>
      <c r="FA41" s="3"/>
      <c r="FB41" s="3"/>
      <c r="FC41" s="3"/>
      <c r="FD41" s="12"/>
      <c r="FE41" s="12"/>
      <c r="FF41" s="3"/>
      <c r="FG41" s="3"/>
      <c r="FH41" s="3"/>
      <c r="FI41" s="3">
        <v>127.0</v>
      </c>
      <c r="FJ41" s="3" t="str">
        <f t="shared" si="88"/>
        <v>2</v>
      </c>
      <c r="FK41" s="3"/>
      <c r="FL41" s="12" t="s">
        <v>182</v>
      </c>
      <c r="FM41" s="3" t="str">
        <f>IF(FM38&gt;=20,FM38-20,20-FM38)</f>
        <v>9</v>
      </c>
      <c r="FN41" s="3"/>
      <c r="FO41" s="3"/>
      <c r="FP41" s="3"/>
      <c r="FQ41" s="3"/>
      <c r="FR41" s="3"/>
      <c r="FS41" s="3"/>
      <c r="FT41" s="3"/>
      <c r="FU41" s="3"/>
      <c r="FV41" s="3"/>
      <c r="FW41" s="3"/>
    </row>
    <row r="42" ht="12.0" customHeight="1">
      <c r="U42" s="93" t="s">
        <v>183</v>
      </c>
      <c r="AE42" s="53">
        <v>36.0</v>
      </c>
      <c r="AF42" s="12" t="str">
        <f t="shared" si="36"/>
        <v>1</v>
      </c>
      <c r="AG42" s="12" t="s">
        <v>105</v>
      </c>
      <c r="AH42" s="12" t="str">
        <f t="shared" si="37"/>
        <v>0</v>
      </c>
      <c r="AI42" s="3" t="str">
        <f t="shared" si="38"/>
        <v>1</v>
      </c>
      <c r="AJ42" s="3" t="str">
        <f t="shared" si="39"/>
        <v>0</v>
      </c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12" t="s">
        <v>184</v>
      </c>
      <c r="CW42" s="3" t="str">
        <f>IF(CX8+CV15+CV22+CV29&gt;=3,1,0)</f>
        <v>0</v>
      </c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>
        <v>19.0</v>
      </c>
      <c r="FJ42" s="3" t="str">
        <f t="shared" si="88"/>
        <v>2</v>
      </c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</row>
    <row r="43" ht="12.0" customHeight="1">
      <c r="U43" s="94"/>
      <c r="AE43" s="53">
        <v>37.0</v>
      </c>
      <c r="AF43" s="12" t="str">
        <f t="shared" si="36"/>
        <v>1</v>
      </c>
      <c r="AG43" s="12" t="s">
        <v>105</v>
      </c>
      <c r="AH43" s="12" t="str">
        <f t="shared" si="37"/>
        <v>0</v>
      </c>
      <c r="AI43" s="3" t="str">
        <f t="shared" si="38"/>
        <v>1</v>
      </c>
      <c r="AJ43" s="3" t="str">
        <f t="shared" si="39"/>
        <v>0</v>
      </c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12" t="s">
        <v>185</v>
      </c>
      <c r="CW43" s="3" t="str">
        <f>IF(CV11+CV16+CX12+CV24=4,1,0)</f>
        <v>0</v>
      </c>
      <c r="CX43" s="3"/>
      <c r="CY43" s="3"/>
      <c r="CZ43" s="3"/>
      <c r="DA43" s="3"/>
      <c r="DB43" s="3"/>
      <c r="DC43" s="3"/>
      <c r="DD43" s="3"/>
      <c r="DE43" s="3"/>
      <c r="DF43" s="87" t="s">
        <v>165</v>
      </c>
      <c r="DG43" s="3" t="str">
        <f>IF(SUM(DF12,DF29,DF33)=3,1,0)</f>
        <v>0</v>
      </c>
      <c r="DH43" s="3"/>
      <c r="DI43" s="3"/>
      <c r="DJ43" s="3"/>
      <c r="DK43" s="87" t="s">
        <v>165</v>
      </c>
      <c r="DL43" s="3" t="str">
        <f>IF(SUM(DM10,DK10,DM13,DK12)&gt;=3,1,0)</f>
        <v>0</v>
      </c>
      <c r="DM43" s="3"/>
      <c r="DN43" s="3"/>
      <c r="DO43" s="3"/>
      <c r="DP43" s="87" t="s">
        <v>165</v>
      </c>
      <c r="DQ43" s="3" t="str">
        <f>IF(SUM(DP26,DP27)=2,1,0)</f>
        <v>0</v>
      </c>
      <c r="DR43" s="3"/>
      <c r="DS43" s="3"/>
      <c r="DT43" s="3"/>
      <c r="DU43" s="87" t="s">
        <v>165</v>
      </c>
      <c r="DV43" s="3" t="str">
        <f>IF(SUM(DU8,DU9,DW9:DW11)&gt;=4,1,0)</f>
        <v>0</v>
      </c>
      <c r="DW43" s="3"/>
      <c r="DX43" s="3"/>
      <c r="DY43" s="3"/>
      <c r="DZ43" s="87" t="s">
        <v>165</v>
      </c>
      <c r="EA43" s="3" t="str">
        <f>IF(DZ12+DZ17+DZ19=3,1,0)</f>
        <v>0</v>
      </c>
      <c r="EB43" s="3"/>
      <c r="EC43" s="3"/>
      <c r="ED43" s="3"/>
      <c r="EE43" s="87" t="s">
        <v>165</v>
      </c>
      <c r="EF43" s="3" t="str">
        <f>IF(EE8+EE12+EE13&gt;=2,1,0)</f>
        <v>0</v>
      </c>
      <c r="EG43" s="3"/>
      <c r="EH43" s="3"/>
      <c r="EI43" s="3"/>
      <c r="EJ43" s="87" t="s">
        <v>165</v>
      </c>
      <c r="EK43" s="3" t="str">
        <f>IF(SUM(EL8,EL11,EJ19)=3,1,0)</f>
        <v>1</v>
      </c>
      <c r="EL43" s="3"/>
      <c r="EM43" s="3"/>
      <c r="EN43" s="3"/>
      <c r="EO43" s="87" t="s">
        <v>165</v>
      </c>
      <c r="EP43" s="3" t="str">
        <f>IF(SUM(EQ10,EQ9,EO13,EO23)=4,1,0)</f>
        <v>0</v>
      </c>
      <c r="EQ43" s="3"/>
      <c r="ER43" s="3"/>
      <c r="ES43" s="3"/>
      <c r="ET43" s="87" t="s">
        <v>165</v>
      </c>
      <c r="EU43" s="3" t="str">
        <f>IF(SUM(EV8,ET9)=2,1,0)</f>
        <v>0</v>
      </c>
      <c r="EV43" s="3"/>
      <c r="EW43" s="3"/>
      <c r="EX43" s="3"/>
      <c r="EY43" s="87" t="s">
        <v>165</v>
      </c>
      <c r="EZ43" s="3" t="str">
        <f>IF(SUM(EY28,EY9,EY15)=3,1,0)</f>
        <v>0</v>
      </c>
      <c r="FA43" s="3"/>
      <c r="FB43" s="3"/>
      <c r="FC43" s="3"/>
      <c r="FD43" s="87"/>
      <c r="FE43" s="3"/>
      <c r="FF43" s="3"/>
      <c r="FG43" s="3"/>
      <c r="FH43" s="3"/>
      <c r="FI43" s="3">
        <v>217.0</v>
      </c>
      <c r="FJ43" s="3" t="str">
        <f t="shared" si="88"/>
        <v>2</v>
      </c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</row>
    <row r="44" ht="12.0" customHeight="1">
      <c r="U44" t="s">
        <v>186</v>
      </c>
      <c r="W44" t="s">
        <v>187</v>
      </c>
      <c r="AE44" s="3">
        <v>38.0</v>
      </c>
      <c r="AF44" s="12" t="str">
        <f t="shared" si="36"/>
        <v>2</v>
      </c>
      <c r="AG44" s="12"/>
      <c r="AH44" s="12" t="str">
        <f t="shared" si="37"/>
        <v>0</v>
      </c>
      <c r="AI44" s="3" t="str">
        <f t="shared" si="38"/>
        <v>0</v>
      </c>
      <c r="AJ44" s="3" t="str">
        <f t="shared" si="39"/>
        <v>1</v>
      </c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12" t="s">
        <v>188</v>
      </c>
      <c r="CW44" s="3" t="str">
        <f>IF(CV12+CV14=2,1,0)</f>
        <v>0</v>
      </c>
      <c r="CX44" s="3"/>
      <c r="CY44" s="3"/>
      <c r="CZ44" s="3"/>
      <c r="DA44" s="3"/>
      <c r="DB44" s="3"/>
      <c r="DC44" s="3"/>
      <c r="DD44" s="3"/>
      <c r="DE44" s="3"/>
      <c r="DF44" s="87" t="s">
        <v>169</v>
      </c>
      <c r="DG44" s="3" t="str">
        <f>IF(SUM(DF9,DF35,DF36)&gt;=2,1,0)</f>
        <v>0</v>
      </c>
      <c r="DH44" s="3"/>
      <c r="DI44" s="3"/>
      <c r="DJ44" s="3"/>
      <c r="DK44" s="87" t="s">
        <v>169</v>
      </c>
      <c r="DL44" s="3" t="str">
        <f>IF(SUM(DM8,DK8,DM12)&gt;=2,1,0)</f>
        <v>0</v>
      </c>
      <c r="DM44" s="3"/>
      <c r="DN44" s="3"/>
      <c r="DO44" s="3"/>
      <c r="DP44" s="87" t="s">
        <v>169</v>
      </c>
      <c r="DQ44" s="3" t="str">
        <f>IF(SUM(DP8,DP10,DP12,DP13)&gt;=3,1,0)</f>
        <v>0</v>
      </c>
      <c r="DR44" s="3"/>
      <c r="DS44" s="3"/>
      <c r="DT44" s="3"/>
      <c r="DU44" s="87" t="s">
        <v>169</v>
      </c>
      <c r="DV44" s="3" t="str">
        <f>IF(SUM(DW8,DU12,DU14)&gt;=2,1,0)</f>
        <v>0</v>
      </c>
      <c r="DW44" s="3"/>
      <c r="DX44" s="3"/>
      <c r="DY44" s="3"/>
      <c r="DZ44" s="87" t="s">
        <v>169</v>
      </c>
      <c r="EA44" s="3" t="str">
        <f>IF(DZ21+DZ25+DZ26=3,1,0)</f>
        <v>0</v>
      </c>
      <c r="EB44" s="3"/>
      <c r="EC44" s="3"/>
      <c r="ED44" s="3"/>
      <c r="EE44" s="87" t="s">
        <v>169</v>
      </c>
      <c r="EF44" s="3" t="str">
        <f>IF(EE10+EE11+EE23+EE24=4,1,0)</f>
        <v>0</v>
      </c>
      <c r="EG44" s="3"/>
      <c r="EH44" s="3"/>
      <c r="EI44" s="3"/>
      <c r="EJ44" s="87" t="s">
        <v>169</v>
      </c>
      <c r="EK44" s="3" t="str">
        <f>IF(SUM(EJ20,EJ16,EL12)=3,1,0)</f>
        <v>0</v>
      </c>
      <c r="EL44" s="3"/>
      <c r="EM44" s="3"/>
      <c r="EN44" s="3"/>
      <c r="EO44" s="87" t="s">
        <v>169</v>
      </c>
      <c r="EP44" s="3" t="str">
        <f>IF(SUM(EO8,EO11,EO12,EO14,EO20)=5,1,0)</f>
        <v>0</v>
      </c>
      <c r="EQ44" s="3"/>
      <c r="ER44" s="3"/>
      <c r="ES44" s="3"/>
      <c r="ET44" s="87" t="s">
        <v>169</v>
      </c>
      <c r="EU44" s="3" t="str">
        <f>IF(SUM(ET10,EV9:EV10)=3,1,0)</f>
        <v>0</v>
      </c>
      <c r="EV44" s="3"/>
      <c r="EW44" s="3"/>
      <c r="EX44" s="3"/>
      <c r="EY44" s="87" t="s">
        <v>169</v>
      </c>
      <c r="EZ44" s="3" t="str">
        <f>IF(SUM(EY8,EY14,EY18)=3,1,0)</f>
        <v>0</v>
      </c>
      <c r="FA44" s="3"/>
      <c r="FB44" s="3"/>
      <c r="FC44" s="3"/>
      <c r="FD44" s="87"/>
      <c r="FE44" s="3"/>
      <c r="FF44" s="3"/>
      <c r="FG44" s="3"/>
      <c r="FH44" s="3"/>
      <c r="FI44" s="3">
        <v>37.0</v>
      </c>
      <c r="FJ44" s="3" t="str">
        <f t="shared" si="88"/>
        <v>1</v>
      </c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</row>
    <row r="45" ht="12.0" customHeight="1">
      <c r="U45" s="86" t="s">
        <v>0</v>
      </c>
      <c r="V45" s="86" t="str">
        <f t="shared" ref="V45:V51" si="97">W45</f>
        <v>67</v>
      </c>
      <c r="W45" s="86" t="str">
        <f>$W$10</f>
        <v>67</v>
      </c>
      <c r="AE45" s="3">
        <v>39.0</v>
      </c>
      <c r="AF45" s="12" t="str">
        <f t="shared" si="36"/>
        <v>2</v>
      </c>
      <c r="AG45" s="12"/>
      <c r="AH45" s="12" t="str">
        <f t="shared" si="37"/>
        <v>0</v>
      </c>
      <c r="AI45" s="3" t="str">
        <f t="shared" si="38"/>
        <v>0</v>
      </c>
      <c r="AJ45" s="3" t="str">
        <f t="shared" si="39"/>
        <v>1</v>
      </c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12" t="s">
        <v>189</v>
      </c>
      <c r="CW45" s="3" t="str">
        <f>IF(CX9+CV23+CV30&gt;=2,1,0)</f>
        <v>0</v>
      </c>
      <c r="CX45" s="3"/>
      <c r="CY45" s="3"/>
      <c r="CZ45" s="3"/>
      <c r="DA45" s="3"/>
      <c r="DB45" s="3"/>
      <c r="DC45" s="3"/>
      <c r="DD45" s="3"/>
      <c r="DE45" s="3"/>
      <c r="DF45" s="87" t="s">
        <v>171</v>
      </c>
      <c r="DG45" s="3" t="str">
        <f>IF(SUM(DF17,DH11)=2,1,0)</f>
        <v>0</v>
      </c>
      <c r="DH45" s="3"/>
      <c r="DI45" s="3"/>
      <c r="DJ45" s="3"/>
      <c r="DK45" s="87" t="s">
        <v>171</v>
      </c>
      <c r="DL45" s="3" t="str">
        <f>IF(SUM(DK18,DK20)=2,1,0)</f>
        <v>0</v>
      </c>
      <c r="DM45" s="3"/>
      <c r="DN45" s="3"/>
      <c r="DO45" s="3"/>
      <c r="DP45" s="87" t="s">
        <v>171</v>
      </c>
      <c r="DQ45" s="3" t="str">
        <f>IF(SUM(DR8,DP14,DP16,DP18)&gt;=3,1,0)</f>
        <v>0</v>
      </c>
      <c r="DR45" s="3"/>
      <c r="DS45" s="3"/>
      <c r="DT45" s="3"/>
      <c r="DU45" s="87" t="s">
        <v>171</v>
      </c>
      <c r="DV45" s="3" t="str">
        <f>IF(SUM(DU17,DU19,DU20,DU22)=4,1,0)</f>
        <v>0</v>
      </c>
      <c r="DW45" s="3"/>
      <c r="DX45" s="3"/>
      <c r="DY45" s="3"/>
      <c r="DZ45" s="87" t="s">
        <v>171</v>
      </c>
      <c r="EA45" s="3" t="str">
        <f>IF(SUM(DZ8+DZ9+DZ13+DZ27)=4,1,0)</f>
        <v>0</v>
      </c>
      <c r="EB45" s="3"/>
      <c r="EC45" s="3"/>
      <c r="ED45" s="3"/>
      <c r="EE45" s="87" t="s">
        <v>171</v>
      </c>
      <c r="EF45" s="3" t="str">
        <f>IF(EE9+EE16+EE17=3,1,0)</f>
        <v>0</v>
      </c>
      <c r="EG45" s="3"/>
      <c r="EH45" s="3"/>
      <c r="EI45" s="3"/>
      <c r="EJ45" s="87" t="s">
        <v>171</v>
      </c>
      <c r="EK45" s="3" t="str">
        <f>IF(SUM(EJ8,EJ11,EJ17,EJ18)=4,1,0)</f>
        <v>0</v>
      </c>
      <c r="EL45" s="3"/>
      <c r="EM45" s="3"/>
      <c r="EN45" s="3"/>
      <c r="EO45" s="87" t="s">
        <v>171</v>
      </c>
      <c r="EP45" s="3" t="str">
        <f>IF(SUM(EO9,EO18,EO19,EO21,EO22)=5,1,0)</f>
        <v>0</v>
      </c>
      <c r="EQ45" s="3"/>
      <c r="ER45" s="3"/>
      <c r="ES45" s="3"/>
      <c r="ET45" s="87" t="s">
        <v>171</v>
      </c>
      <c r="EU45" s="3" t="str">
        <f>IF(SUM(ET16,ET18)=2,1,0)</f>
        <v>0</v>
      </c>
      <c r="EV45" s="3"/>
      <c r="EW45" s="3"/>
      <c r="EX45" s="3"/>
      <c r="EY45" s="87" t="s">
        <v>171</v>
      </c>
      <c r="EZ45" s="3" t="str">
        <f>IF(SUM(EY10,EY13,EY16,EY19,EY21,EY22)&gt;=4,1,0)</f>
        <v>0</v>
      </c>
      <c r="FA45" s="3"/>
      <c r="FB45" s="3"/>
      <c r="FC45" s="3"/>
      <c r="FD45" s="87"/>
      <c r="FE45" s="3"/>
      <c r="FF45" s="3"/>
      <c r="FG45" s="3"/>
      <c r="FH45" s="3"/>
      <c r="FI45" s="3">
        <v>41.0</v>
      </c>
      <c r="FJ45" s="3" t="str">
        <f t="shared" si="88"/>
        <v>2</v>
      </c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</row>
    <row r="46" ht="12.0" customHeight="1">
      <c r="U46" s="86" t="s">
        <v>1</v>
      </c>
      <c r="V46" s="86" t="str">
        <f t="shared" si="97"/>
        <v>26</v>
      </c>
      <c r="W46" s="86" t="str">
        <f>$W$11</f>
        <v>26</v>
      </c>
      <c r="AE46" s="3">
        <v>40.0</v>
      </c>
      <c r="AF46" s="12" t="str">
        <f t="shared" si="36"/>
        <v>2</v>
      </c>
      <c r="AG46" s="12"/>
      <c r="AH46" s="12" t="str">
        <f t="shared" si="37"/>
        <v>0</v>
      </c>
      <c r="AI46" s="3" t="str">
        <f t="shared" si="38"/>
        <v>0</v>
      </c>
      <c r="AJ46" s="3" t="str">
        <f t="shared" si="39"/>
        <v>1</v>
      </c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12" t="s">
        <v>190</v>
      </c>
      <c r="CW46" s="3" t="str">
        <f>IF(CV19+CX14+CX15+CV33&gt;=2,1,0)</f>
        <v>0</v>
      </c>
      <c r="CX46" s="3"/>
      <c r="CY46" s="3"/>
      <c r="CZ46" s="3"/>
      <c r="DA46" s="3"/>
      <c r="DB46" s="3"/>
      <c r="DC46" s="3"/>
      <c r="DD46" s="3"/>
      <c r="DE46" s="3"/>
      <c r="DF46" s="87" t="s">
        <v>174</v>
      </c>
      <c r="DG46" s="3" t="str">
        <f>IF(SUM(DH8,DF10,DH9,DF15,DH10,DF23,DF25,DF31,DF32)&gt;=4,1,0)</f>
        <v>0</v>
      </c>
      <c r="DH46" s="3"/>
      <c r="DI46" s="3"/>
      <c r="DJ46" s="3"/>
      <c r="DK46" s="87" t="s">
        <v>174</v>
      </c>
      <c r="DL46" s="3" t="str">
        <f>IF(SUM(DM9,DM11,DK16,DK21)&gt;=3,1,0)</f>
        <v>0</v>
      </c>
      <c r="DM46" s="3"/>
      <c r="DN46" s="3"/>
      <c r="DO46" s="3"/>
      <c r="DP46" s="87" t="s">
        <v>174</v>
      </c>
      <c r="DQ46" s="3" t="str">
        <f>IF(SUM(DP17,DP22,DP23)=3,1,0)</f>
        <v>0</v>
      </c>
      <c r="DR46" s="3"/>
      <c r="DS46" s="3"/>
      <c r="DT46" s="3"/>
      <c r="DU46" s="87" t="s">
        <v>174</v>
      </c>
      <c r="DV46" s="3" t="str">
        <f>IF(SUM(DU13,DU16)=2,1,0)</f>
        <v>0</v>
      </c>
      <c r="DW46" s="3"/>
      <c r="DX46" s="3"/>
      <c r="DY46" s="3"/>
      <c r="DZ46" s="87" t="s">
        <v>174</v>
      </c>
      <c r="EA46" s="3" t="str">
        <f>IF(SUM(DZ11+EB9+EB11)=3,1,0)</f>
        <v>0</v>
      </c>
      <c r="EB46" s="3"/>
      <c r="EC46" s="3"/>
      <c r="ED46" s="3"/>
      <c r="EE46" s="87" t="s">
        <v>174</v>
      </c>
      <c r="EF46" s="3" t="str">
        <f>IF(EE21=1,1,0)</f>
        <v>0</v>
      </c>
      <c r="EG46" s="3"/>
      <c r="EH46" s="3"/>
      <c r="EI46" s="3"/>
      <c r="EJ46" s="87" t="s">
        <v>174</v>
      </c>
      <c r="EK46" s="3" t="str">
        <f>IF(SUM(EJ9,EJ12,EJ15)=3,1,0)</f>
        <v>0</v>
      </c>
      <c r="EL46" s="3"/>
      <c r="EM46" s="3"/>
      <c r="EN46" s="3"/>
      <c r="EO46" s="87" t="s">
        <v>174</v>
      </c>
      <c r="EP46" s="3" t="str">
        <f>IF(SUM(EO10,EO16,EO25)=3,1,0)</f>
        <v>0</v>
      </c>
      <c r="EQ46" s="3"/>
      <c r="ER46" s="3"/>
      <c r="ES46" s="3"/>
      <c r="ET46" s="87" t="s">
        <v>174</v>
      </c>
      <c r="EU46" s="3" t="str">
        <f>IF(SUM(EV12,EV13,EV15,ET20)=4,1,0)</f>
        <v>0</v>
      </c>
      <c r="EV46" s="3"/>
      <c r="EW46" s="3"/>
      <c r="EX46" s="3"/>
      <c r="EY46" s="87" t="s">
        <v>177</v>
      </c>
      <c r="EZ46" s="3" t="str">
        <f>IF(SUM(EY11,FA8,EY20,EY25)=4,1,0)</f>
        <v>0</v>
      </c>
      <c r="FA46" s="3"/>
      <c r="FB46" s="3"/>
      <c r="FC46" s="3"/>
      <c r="FD46" s="87"/>
      <c r="FE46" s="3"/>
      <c r="FF46" s="3"/>
      <c r="FG46" s="3"/>
      <c r="FH46" s="3"/>
      <c r="FI46" s="3">
        <v>24.0</v>
      </c>
      <c r="FJ46" s="3" t="str">
        <f t="shared" si="88"/>
        <v>2</v>
      </c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</row>
    <row r="47" ht="12.0" customHeight="1">
      <c r="U47" s="86" t="s">
        <v>2</v>
      </c>
      <c r="V47" s="86" t="str">
        <f t="shared" si="97"/>
        <v>40</v>
      </c>
      <c r="W47" s="86" t="str">
        <f>$W$12</f>
        <v>40</v>
      </c>
      <c r="AE47" s="3">
        <v>41.0</v>
      </c>
      <c r="AF47" s="12" t="str">
        <f t="shared" si="36"/>
        <v>2</v>
      </c>
      <c r="AG47" s="12"/>
      <c r="AH47" s="12" t="str">
        <f t="shared" si="37"/>
        <v>0</v>
      </c>
      <c r="AI47" s="3" t="str">
        <f t="shared" si="38"/>
        <v>0</v>
      </c>
      <c r="AJ47" s="3" t="str">
        <f t="shared" si="39"/>
        <v>1</v>
      </c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12" t="s">
        <v>191</v>
      </c>
      <c r="CW47" s="3" t="str">
        <f>SUM(CW40:CW46)</f>
        <v>0</v>
      </c>
      <c r="CX47" s="12" t="str">
        <f>IF(CW47&gt;=3,"Y","N")</f>
        <v>N</v>
      </c>
      <c r="CY47" s="3"/>
      <c r="CZ47" s="3"/>
      <c r="DA47" s="3"/>
      <c r="DB47" s="3"/>
      <c r="DC47" s="3"/>
      <c r="DD47" s="3"/>
      <c r="DE47" s="3"/>
      <c r="DF47" s="87" t="s">
        <v>177</v>
      </c>
      <c r="DG47" s="3" t="str">
        <f>IF(SUM(DF16,DF20)=2,1,0)</f>
        <v>0</v>
      </c>
      <c r="DH47" s="3"/>
      <c r="DI47" s="3"/>
      <c r="DJ47" s="3"/>
      <c r="DK47" s="87" t="s">
        <v>177</v>
      </c>
      <c r="DL47" s="3" t="str">
        <f>IF(SUM(DK11,DK14)=2,1,0)</f>
        <v>0</v>
      </c>
      <c r="DM47" s="3"/>
      <c r="DN47" s="3"/>
      <c r="DO47" s="3"/>
      <c r="DP47" s="87" t="s">
        <v>177</v>
      </c>
      <c r="DQ47" s="3" t="str">
        <f>IF(SUM(DP9,DP11,DP15,DP25)=4,1,0)</f>
        <v>0</v>
      </c>
      <c r="DR47" s="3"/>
      <c r="DS47" s="3"/>
      <c r="DT47" s="3"/>
      <c r="DU47" s="87" t="s">
        <v>178</v>
      </c>
      <c r="DV47" s="3" t="str">
        <f>IF(SUM(DU21,DU23)=2,1,0)</f>
        <v>0</v>
      </c>
      <c r="DW47" s="3"/>
      <c r="DX47" s="3"/>
      <c r="DY47" s="3"/>
      <c r="DZ47" s="87" t="s">
        <v>177</v>
      </c>
      <c r="EA47" s="3" t="str">
        <f>IF(SUM(DZ16+DZ18+DZ20)&gt;2,1,0)</f>
        <v>0</v>
      </c>
      <c r="EB47" s="3"/>
      <c r="EC47" s="3"/>
      <c r="ED47" s="3"/>
      <c r="EE47" s="87" t="s">
        <v>177</v>
      </c>
      <c r="EF47" s="3" t="str">
        <f>IF(EE18+EE22=2,1,0)</f>
        <v>0</v>
      </c>
      <c r="EG47" s="3"/>
      <c r="EH47" s="3"/>
      <c r="EI47" s="3"/>
      <c r="EJ47" s="87" t="s">
        <v>177</v>
      </c>
      <c r="EK47" s="3" t="str">
        <f>IF(SUM(EJ24,EJ21)=2,1,0)</f>
        <v>0</v>
      </c>
      <c r="EL47" s="3"/>
      <c r="EM47" s="3"/>
      <c r="EN47" s="3"/>
      <c r="EO47" s="87" t="s">
        <v>177</v>
      </c>
      <c r="EP47" s="3" t="str">
        <f>IF(SUM(EQ8,EQ11)=2,1,0)</f>
        <v>0</v>
      </c>
      <c r="EQ47" s="3"/>
      <c r="ER47" s="3"/>
      <c r="ES47" s="3"/>
      <c r="ET47" s="87" t="s">
        <v>177</v>
      </c>
      <c r="EU47" s="3" t="str">
        <f>IF(SUM(ET11,ET12,EV11)=3,1,0)</f>
        <v>0</v>
      </c>
      <c r="EV47" s="3"/>
      <c r="EW47" s="3"/>
      <c r="EX47" s="3"/>
      <c r="EY47" s="87" t="s">
        <v>178</v>
      </c>
      <c r="EZ47" s="3" t="str">
        <f>IF(SUM(EY26,EY23)=2,1,0)</f>
        <v>0</v>
      </c>
      <c r="FA47" s="3"/>
      <c r="FB47" s="3"/>
      <c r="FC47" s="3"/>
      <c r="FD47" s="87"/>
      <c r="FE47" s="3"/>
      <c r="FF47" s="3"/>
      <c r="FG47" s="3"/>
      <c r="FH47" s="3"/>
      <c r="FI47" s="3">
        <v>96.0</v>
      </c>
      <c r="FJ47" s="3" t="str">
        <f t="shared" si="88"/>
        <v>1</v>
      </c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</row>
    <row r="48" ht="12.0" customHeight="1">
      <c r="U48" s="86" t="s">
        <v>3</v>
      </c>
      <c r="V48" s="86" t="str">
        <f t="shared" si="97"/>
        <v>50</v>
      </c>
      <c r="W48" s="86" t="str">
        <f>$W$13</f>
        <v>50</v>
      </c>
      <c r="AE48" s="3">
        <v>42.0</v>
      </c>
      <c r="AF48" s="12" t="str">
        <f t="shared" si="36"/>
        <v>2</v>
      </c>
      <c r="AG48" s="12"/>
      <c r="AH48" s="12" t="str">
        <f t="shared" si="37"/>
        <v>0</v>
      </c>
      <c r="AI48" s="3" t="str">
        <f t="shared" si="38"/>
        <v>0</v>
      </c>
      <c r="AJ48" s="3" t="str">
        <f t="shared" si="39"/>
        <v>1</v>
      </c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87" t="s">
        <v>178</v>
      </c>
      <c r="DG48" s="3" t="str">
        <f>IF(SUM(DF13,DF26,DF28)&gt;=2,1,0)</f>
        <v>0</v>
      </c>
      <c r="DH48" s="3"/>
      <c r="DI48" s="3"/>
      <c r="DJ48" s="3"/>
      <c r="DK48" s="87" t="s">
        <v>178</v>
      </c>
      <c r="DL48" s="3" t="str">
        <f>IF(SUM(DK13,DK15)=2,1,0)</f>
        <v>0</v>
      </c>
      <c r="DM48" s="3"/>
      <c r="DN48" s="3"/>
      <c r="DO48" s="3"/>
      <c r="DP48" s="87" t="s">
        <v>178</v>
      </c>
      <c r="DQ48" s="3" t="str">
        <f>IF(SUM(DR9,DR10,DP20,DP24)=4,1,0)</f>
        <v>0</v>
      </c>
      <c r="DR48" s="3"/>
      <c r="DS48" s="3"/>
      <c r="DT48" s="3"/>
      <c r="DU48" s="87" t="s">
        <v>179</v>
      </c>
      <c r="DV48" s="3" t="str">
        <f>IF(SUM(DU10,DU11,DU24,DU25)=4,1,0)</f>
        <v>0</v>
      </c>
      <c r="DW48" s="3"/>
      <c r="DX48" s="3"/>
      <c r="DY48" s="3"/>
      <c r="DZ48" s="87" t="s">
        <v>178</v>
      </c>
      <c r="EA48" s="3" t="str">
        <f>IF(EB8+DZ14=2,1,0)</f>
        <v>0</v>
      </c>
      <c r="EB48" s="3"/>
      <c r="EC48" s="3"/>
      <c r="ED48" s="3"/>
      <c r="EE48" s="87" t="s">
        <v>178</v>
      </c>
      <c r="EF48" s="3" t="str">
        <f>IF(EG8+EE14+EE26+EE15=4,1,0)</f>
        <v>0</v>
      </c>
      <c r="EG48" s="3"/>
      <c r="EH48" s="3"/>
      <c r="EI48" s="3"/>
      <c r="EJ48" s="87" t="s">
        <v>178</v>
      </c>
      <c r="EK48" s="3" t="str">
        <f>IF(SUM(EJ13,EJ10,EJ26)=3,1,0)</f>
        <v>0</v>
      </c>
      <c r="EL48" s="3"/>
      <c r="EM48" s="3"/>
      <c r="EN48" s="3"/>
      <c r="EO48" s="87" t="s">
        <v>178</v>
      </c>
      <c r="EP48" s="3" t="str">
        <f>IF(SUM(EO15,EO17,EO27)=3,1,0)</f>
        <v>0</v>
      </c>
      <c r="EQ48" s="3"/>
      <c r="ER48" s="3"/>
      <c r="ES48" s="3"/>
      <c r="ET48" s="87" t="s">
        <v>178</v>
      </c>
      <c r="EU48" s="3" t="str">
        <f>IF(SUM(ET19,EV14,ET17)=3,1,0)</f>
        <v>0</v>
      </c>
      <c r="EV48" s="3"/>
      <c r="EW48" s="3"/>
      <c r="EX48" s="3"/>
      <c r="EY48" s="87" t="s">
        <v>179</v>
      </c>
      <c r="EZ48" s="3" t="str">
        <f>IF(SUM(FA9,EY29)=2,1,0)</f>
        <v>0</v>
      </c>
      <c r="FA48" s="3"/>
      <c r="FB48" s="3"/>
      <c r="FC48" s="3"/>
      <c r="FD48" s="87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</row>
    <row r="49" ht="12.0" customHeight="1">
      <c r="U49" s="86" t="s">
        <v>4</v>
      </c>
      <c r="V49" s="86" t="str">
        <f t="shared" si="97"/>
        <v>71</v>
      </c>
      <c r="W49" s="86" t="str">
        <f>$W$14</f>
        <v>71</v>
      </c>
      <c r="AE49" s="3">
        <v>43.0</v>
      </c>
      <c r="AF49" s="12" t="str">
        <f t="shared" si="36"/>
        <v>2</v>
      </c>
      <c r="AG49" s="12"/>
      <c r="AH49" s="12" t="str">
        <f t="shared" si="37"/>
        <v>0</v>
      </c>
      <c r="AI49" s="3" t="str">
        <f t="shared" si="38"/>
        <v>0</v>
      </c>
      <c r="AJ49" s="3" t="str">
        <f t="shared" si="39"/>
        <v>1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12" t="s">
        <v>169</v>
      </c>
      <c r="CW49" s="3" t="str">
        <f>CV21</f>
        <v>1</v>
      </c>
      <c r="CX49" s="3"/>
      <c r="CY49" s="3"/>
      <c r="CZ49" s="3"/>
      <c r="DA49" s="12"/>
      <c r="DB49" s="3"/>
      <c r="DC49" s="3"/>
      <c r="DD49" s="3"/>
      <c r="DE49" s="3"/>
      <c r="DF49" s="87" t="s">
        <v>179</v>
      </c>
      <c r="DG49" s="3" t="str">
        <f>IF(SUM(DF34,DF8)=2,1,0)</f>
        <v>0</v>
      </c>
      <c r="DH49" s="3"/>
      <c r="DI49" s="3"/>
      <c r="DJ49" s="3"/>
      <c r="DK49" s="87" t="s">
        <v>179</v>
      </c>
      <c r="DL49" s="3" t="str">
        <f>IF(SUM(DK19)=1,1,0)</f>
        <v>0</v>
      </c>
      <c r="DM49" s="3"/>
      <c r="DN49" s="3"/>
      <c r="DO49" s="3"/>
      <c r="DP49" s="87" t="s">
        <v>179</v>
      </c>
      <c r="DQ49" s="3" t="str">
        <f>IF(SUM(DP19,DP21)=2,1,0)</f>
        <v>0</v>
      </c>
      <c r="DR49" s="3"/>
      <c r="DS49" s="3"/>
      <c r="DT49" s="3"/>
      <c r="DU49" s="87" t="s">
        <v>192</v>
      </c>
      <c r="DV49" s="3" t="str">
        <f>IF(SUM(DW12,DU15,DU18)=3,1,0)</f>
        <v>0</v>
      </c>
      <c r="DW49" s="3"/>
      <c r="DX49" s="3"/>
      <c r="DY49" s="3"/>
      <c r="DZ49" s="87" t="s">
        <v>179</v>
      </c>
      <c r="EA49" s="3" t="str">
        <f>IF(DZ22+EB10=2,1,0)</f>
        <v>0</v>
      </c>
      <c r="EB49" s="3"/>
      <c r="EC49" s="3"/>
      <c r="ED49" s="3"/>
      <c r="EE49" s="87" t="s">
        <v>179</v>
      </c>
      <c r="EF49" s="3" t="str">
        <f>IF(EE19+EE20+EE25=3,1,0)</f>
        <v>0</v>
      </c>
      <c r="EG49" s="3"/>
      <c r="EH49" s="3"/>
      <c r="EI49" s="3"/>
      <c r="EJ49" s="87" t="s">
        <v>179</v>
      </c>
      <c r="EK49" s="3" t="str">
        <f>IF(SUM(EJ14,EL9,EL10)=3,1,0)</f>
        <v>0</v>
      </c>
      <c r="EL49" s="3"/>
      <c r="EM49" s="3"/>
      <c r="EN49" s="3"/>
      <c r="EO49" s="87" t="s">
        <v>179</v>
      </c>
      <c r="EP49" s="3" t="str">
        <f>IF(SUM(EO24,EO26)=2,1,0)</f>
        <v>0</v>
      </c>
      <c r="EQ49" s="3"/>
      <c r="ER49" s="3"/>
      <c r="ES49" s="3"/>
      <c r="ET49" s="87" t="s">
        <v>179</v>
      </c>
      <c r="EU49" s="3" t="str">
        <f>IF(SUM(ET8,ET13,ET14,ET15)&gt;=3,1,0)</f>
        <v>0</v>
      </c>
      <c r="EV49" s="3"/>
      <c r="EW49" s="3"/>
      <c r="EX49" s="3"/>
      <c r="EY49" s="87" t="s">
        <v>192</v>
      </c>
      <c r="EZ49" s="3" t="str">
        <f>IF(SUM(EY12,EY17,FA10)=3,1,0)</f>
        <v>0</v>
      </c>
      <c r="FA49" s="3"/>
      <c r="FB49" s="3"/>
      <c r="FC49" s="3"/>
      <c r="FD49" s="87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</row>
    <row r="50" ht="12.0" customHeight="1">
      <c r="U50" s="86" t="s">
        <v>88</v>
      </c>
      <c r="V50" s="86" t="str">
        <f t="shared" si="97"/>
        <v>48</v>
      </c>
      <c r="W50" s="86" t="str">
        <f>$W$15</f>
        <v>48</v>
      </c>
      <c r="AE50" s="3">
        <v>44.0</v>
      </c>
      <c r="AF50" s="12" t="str">
        <f t="shared" si="36"/>
        <v>2</v>
      </c>
      <c r="AG50" s="12"/>
      <c r="AH50" s="12" t="str">
        <f t="shared" si="37"/>
        <v>0</v>
      </c>
      <c r="AI50" s="3" t="str">
        <f t="shared" si="38"/>
        <v>0</v>
      </c>
      <c r="AJ50" s="3" t="str">
        <f t="shared" si="39"/>
        <v>1</v>
      </c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12" t="s">
        <v>171</v>
      </c>
      <c r="CW50" s="3" t="str">
        <f>CV18</f>
        <v>0</v>
      </c>
      <c r="CX50" s="3"/>
      <c r="CY50" s="3"/>
      <c r="CZ50" s="3"/>
      <c r="DA50" s="12"/>
      <c r="DB50" s="3"/>
      <c r="DC50" s="3"/>
      <c r="DD50" s="3"/>
      <c r="DE50" s="3"/>
      <c r="DF50" s="87" t="s">
        <v>192</v>
      </c>
      <c r="DG50" s="3" t="str">
        <f>IF(SUM(DF19,DF22,DF27,DF30)&gt;=3,1,0)</f>
        <v>0</v>
      </c>
      <c r="DH50" s="3"/>
      <c r="DI50" s="3"/>
      <c r="DJ50" s="3"/>
      <c r="DK50" s="87" t="s">
        <v>192</v>
      </c>
      <c r="DL50" s="3" t="str">
        <f>IF(SUM(DK9,DK17)=2,1,0)</f>
        <v>0</v>
      </c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87" t="s">
        <v>192</v>
      </c>
      <c r="EA50" s="3" t="str">
        <f>IF(DZ24+DZ28=2,1,0)</f>
        <v>0</v>
      </c>
      <c r="EB50" s="3"/>
      <c r="EC50" s="3"/>
      <c r="ED50" s="3"/>
      <c r="EE50" s="3"/>
      <c r="EF50" s="3"/>
      <c r="EG50" s="3"/>
      <c r="EH50" s="3"/>
      <c r="EI50" s="3"/>
      <c r="EJ50" s="87" t="s">
        <v>192</v>
      </c>
      <c r="EK50" s="3" t="str">
        <f>IF(SUM(EJ25,EJ23,EJ22,EJ27)&gt;=3,1,0)</f>
        <v>0</v>
      </c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87" t="s">
        <v>193</v>
      </c>
      <c r="EZ50" s="3" t="str">
        <f>IF(SUM(EY24,EY27)=2,1,0)</f>
        <v>0</v>
      </c>
      <c r="FA50" s="3"/>
      <c r="FB50" s="3"/>
      <c r="FC50" s="3"/>
      <c r="FD50" s="87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</row>
    <row r="51" ht="12.0" customHeight="1">
      <c r="U51" s="86" t="s">
        <v>5</v>
      </c>
      <c r="V51" s="86" t="str">
        <f t="shared" si="97"/>
        <v>74</v>
      </c>
      <c r="W51" s="86" t="str">
        <f>$W$16</f>
        <v>74</v>
      </c>
      <c r="AE51" s="53">
        <v>45.0</v>
      </c>
      <c r="AF51" s="12" t="str">
        <f t="shared" si="36"/>
        <v>2</v>
      </c>
      <c r="AG51" s="12" t="s">
        <v>105</v>
      </c>
      <c r="AH51" s="12" t="str">
        <f t="shared" si="37"/>
        <v>1</v>
      </c>
      <c r="AI51" s="3" t="str">
        <f t="shared" si="38"/>
        <v>0</v>
      </c>
      <c r="AJ51" s="3" t="str">
        <f t="shared" si="39"/>
        <v>1</v>
      </c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12" t="s">
        <v>174</v>
      </c>
      <c r="CW51" s="3" t="str">
        <f>CV28</f>
        <v>0</v>
      </c>
      <c r="CX51" s="3"/>
      <c r="CY51" s="3"/>
      <c r="CZ51" s="3"/>
      <c r="DA51" s="12"/>
      <c r="DB51" s="3"/>
      <c r="DC51" s="3"/>
      <c r="DD51" s="3"/>
      <c r="DE51" s="3"/>
      <c r="DF51" s="87" t="s">
        <v>193</v>
      </c>
      <c r="DG51" s="3" t="str">
        <f>IF(SUM(DF11,DF14,DF18,DF21,DF24)&gt;=4,1,0)</f>
        <v>0</v>
      </c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87" t="s">
        <v>193</v>
      </c>
      <c r="EA51" s="3" t="str">
        <f>IF(DZ10+DZ15+DZ23=3,1,0)</f>
        <v>0</v>
      </c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</row>
    <row r="52" ht="12.0" customHeight="1">
      <c r="U52" s="86" t="s">
        <v>194</v>
      </c>
      <c r="V52" s="86"/>
      <c r="W52" s="86"/>
      <c r="AE52" s="3">
        <v>46.0</v>
      </c>
      <c r="AF52" s="12" t="str">
        <f t="shared" si="36"/>
        <v>2</v>
      </c>
      <c r="AG52" s="12"/>
      <c r="AH52" s="12" t="str">
        <f t="shared" si="37"/>
        <v>0</v>
      </c>
      <c r="AI52" s="3" t="str">
        <f t="shared" si="38"/>
        <v>0</v>
      </c>
      <c r="AJ52" s="3" t="str">
        <f t="shared" si="39"/>
        <v>1</v>
      </c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12" t="s">
        <v>177</v>
      </c>
      <c r="CW52" s="3" t="str">
        <f>CV27</f>
        <v>0</v>
      </c>
      <c r="CX52" s="3"/>
      <c r="CY52" s="3"/>
      <c r="CZ52" s="3"/>
      <c r="DA52" s="12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</row>
    <row r="53" ht="12.0" customHeight="1">
      <c r="U53" s="86" t="s">
        <v>6</v>
      </c>
      <c r="V53" s="86" t="str">
        <f t="shared" ref="V53:V59" si="98">W53</f>
        <v>40</v>
      </c>
      <c r="W53" s="86" t="str">
        <f>$W$19</f>
        <v>40</v>
      </c>
      <c r="AE53" s="3">
        <v>47.0</v>
      </c>
      <c r="AF53" s="12" t="str">
        <f t="shared" si="36"/>
        <v>2</v>
      </c>
      <c r="AG53" s="12"/>
      <c r="AH53" s="12" t="str">
        <f t="shared" si="37"/>
        <v>0</v>
      </c>
      <c r="AI53" s="3" t="str">
        <f t="shared" si="38"/>
        <v>0</v>
      </c>
      <c r="AJ53" s="3" t="str">
        <f t="shared" si="39"/>
        <v>1</v>
      </c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12" t="s">
        <v>179</v>
      </c>
      <c r="CW53" s="3" t="str">
        <f>CV13</f>
        <v>0</v>
      </c>
      <c r="CX53" s="3"/>
      <c r="CY53" s="3"/>
      <c r="CZ53" s="3"/>
      <c r="DA53" s="12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</row>
    <row r="54" ht="12.0" customHeight="1">
      <c r="U54" s="86" t="s">
        <v>7</v>
      </c>
      <c r="V54" s="86" t="str">
        <f t="shared" si="98"/>
        <v>49</v>
      </c>
      <c r="W54" s="86" t="str">
        <f>$W$20</f>
        <v>49</v>
      </c>
      <c r="AE54" s="3">
        <v>48.0</v>
      </c>
      <c r="AF54" s="12" t="str">
        <f t="shared" si="36"/>
        <v>2</v>
      </c>
      <c r="AG54" s="12"/>
      <c r="AH54" s="12" t="str">
        <f t="shared" si="37"/>
        <v>0</v>
      </c>
      <c r="AI54" s="3" t="str">
        <f t="shared" si="38"/>
        <v>0</v>
      </c>
      <c r="AJ54" s="3" t="str">
        <f t="shared" si="39"/>
        <v>1</v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12" t="s">
        <v>192</v>
      </c>
      <c r="CW54" s="3" t="str">
        <f>CV31</f>
        <v>0</v>
      </c>
      <c r="CX54" s="3"/>
      <c r="CY54" s="3"/>
      <c r="CZ54" s="3"/>
      <c r="DA54" s="12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</row>
    <row r="55" ht="12.0" customHeight="1">
      <c r="U55" s="86" t="s">
        <v>8</v>
      </c>
      <c r="V55" s="86" t="str">
        <f t="shared" si="98"/>
        <v>47</v>
      </c>
      <c r="W55" s="86" t="str">
        <f>$W$21</f>
        <v>47</v>
      </c>
      <c r="AE55" s="3">
        <v>49.0</v>
      </c>
      <c r="AF55" s="12" t="str">
        <f t="shared" si="36"/>
        <v>2</v>
      </c>
      <c r="AG55" s="12"/>
      <c r="AH55" s="12" t="str">
        <f t="shared" si="37"/>
        <v>0</v>
      </c>
      <c r="AI55" s="3" t="str">
        <f t="shared" si="38"/>
        <v>0</v>
      </c>
      <c r="AJ55" s="3" t="str">
        <f t="shared" si="39"/>
        <v>1</v>
      </c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12" t="s">
        <v>193</v>
      </c>
      <c r="CW55" s="3" t="str">
        <f>CV8</f>
        <v>0</v>
      </c>
      <c r="CX55" s="3"/>
      <c r="CY55" s="3"/>
      <c r="CZ55" s="3"/>
      <c r="DA55" s="12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</row>
    <row r="56" ht="12.0" customHeight="1">
      <c r="U56" s="86" t="s">
        <v>9</v>
      </c>
      <c r="V56" s="86" t="str">
        <f t="shared" si="98"/>
        <v>58</v>
      </c>
      <c r="W56" s="86" t="str">
        <f>$W$22</f>
        <v>58</v>
      </c>
      <c r="AE56" s="3">
        <v>50.0</v>
      </c>
      <c r="AF56" s="12" t="str">
        <f t="shared" si="36"/>
        <v>2</v>
      </c>
      <c r="AG56" s="12"/>
      <c r="AH56" s="12" t="str">
        <f t="shared" si="37"/>
        <v>0</v>
      </c>
      <c r="AI56" s="3" t="str">
        <f t="shared" si="38"/>
        <v>0</v>
      </c>
      <c r="AJ56" s="3" t="str">
        <f t="shared" si="39"/>
        <v>1</v>
      </c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12" t="s">
        <v>195</v>
      </c>
      <c r="CW56" s="3" t="str">
        <f>CV32</f>
        <v>0</v>
      </c>
      <c r="CX56" s="3"/>
      <c r="CY56" s="3"/>
      <c r="CZ56" s="3"/>
      <c r="DA56" s="12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</row>
    <row r="57" ht="12.0" customHeight="1">
      <c r="U57" s="86" t="s">
        <v>10</v>
      </c>
      <c r="V57" s="86" t="str">
        <f t="shared" si="98"/>
        <v>66</v>
      </c>
      <c r="W57" s="86" t="str">
        <f>$W$23</f>
        <v>66</v>
      </c>
      <c r="AE57" s="3">
        <v>51.0</v>
      </c>
      <c r="AF57" s="12" t="str">
        <f t="shared" si="36"/>
        <v>2</v>
      </c>
      <c r="AG57" s="12"/>
      <c r="AH57" s="12" t="str">
        <f t="shared" si="37"/>
        <v>0</v>
      </c>
      <c r="AI57" s="3" t="str">
        <f t="shared" si="38"/>
        <v>0</v>
      </c>
      <c r="AJ57" s="3" t="str">
        <f t="shared" si="39"/>
        <v>1</v>
      </c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12" t="s">
        <v>196</v>
      </c>
      <c r="CW57" s="3" t="str">
        <f>CV9</f>
        <v>0</v>
      </c>
      <c r="CX57" s="3"/>
      <c r="CY57" s="3"/>
      <c r="CZ57" s="3"/>
      <c r="DA57" s="12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</row>
    <row r="58" ht="12.0" customHeight="1">
      <c r="U58" s="86" t="s">
        <v>13</v>
      </c>
      <c r="V58" s="86" t="str">
        <f t="shared" si="98"/>
        <v>44</v>
      </c>
      <c r="W58" s="86" t="str">
        <f>$W$26</f>
        <v>44</v>
      </c>
      <c r="AE58" s="53">
        <v>52.0</v>
      </c>
      <c r="AF58" s="12" t="str">
        <f t="shared" si="36"/>
        <v>2</v>
      </c>
      <c r="AG58" s="12" t="s">
        <v>105</v>
      </c>
      <c r="AH58" s="12" t="str">
        <f t="shared" si="37"/>
        <v>1</v>
      </c>
      <c r="AI58" s="3" t="str">
        <f t="shared" si="38"/>
        <v>0</v>
      </c>
      <c r="AJ58" s="3" t="str">
        <f t="shared" si="39"/>
        <v>1</v>
      </c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12" t="s">
        <v>197</v>
      </c>
      <c r="CW58" s="3" t="str">
        <f>CV25</f>
        <v>0</v>
      </c>
      <c r="CX58" s="3"/>
      <c r="CY58" s="3"/>
      <c r="CZ58" s="3"/>
      <c r="DA58" s="12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</row>
    <row r="59" ht="12.0" customHeight="1">
      <c r="U59" s="86" t="s">
        <v>14</v>
      </c>
      <c r="V59" s="86" t="str">
        <f t="shared" si="98"/>
        <v>53</v>
      </c>
      <c r="W59" s="86" t="str">
        <f>$W$27</f>
        <v>53</v>
      </c>
      <c r="AE59" s="3">
        <v>53.0</v>
      </c>
      <c r="AF59" s="12" t="str">
        <f t="shared" si="36"/>
        <v>1</v>
      </c>
      <c r="AG59" s="12"/>
      <c r="AH59" s="12" t="str">
        <f t="shared" si="37"/>
        <v>1</v>
      </c>
      <c r="AI59" s="3" t="str">
        <f t="shared" si="38"/>
        <v>1</v>
      </c>
      <c r="AJ59" s="3" t="str">
        <f t="shared" si="39"/>
        <v>0</v>
      </c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12" t="s">
        <v>198</v>
      </c>
      <c r="CW59" s="3" t="str">
        <f>CV20</f>
        <v>1</v>
      </c>
      <c r="CX59" s="3"/>
      <c r="CY59" s="3"/>
      <c r="CZ59" s="3"/>
      <c r="DA59" s="12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</row>
    <row r="60" ht="12.0" customHeight="1">
      <c r="U60" s="86" t="s">
        <v>194</v>
      </c>
      <c r="V60" s="86"/>
      <c r="W60" s="86"/>
      <c r="AE60" s="3">
        <v>54.0</v>
      </c>
      <c r="AF60" s="12" t="str">
        <f t="shared" si="36"/>
        <v>2</v>
      </c>
      <c r="AG60" s="12"/>
      <c r="AH60" s="12" t="str">
        <f t="shared" si="37"/>
        <v>0</v>
      </c>
      <c r="AI60" s="3" t="str">
        <f t="shared" si="38"/>
        <v>0</v>
      </c>
      <c r="AJ60" s="3" t="str">
        <f t="shared" si="39"/>
        <v>1</v>
      </c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12" t="s">
        <v>191</v>
      </c>
      <c r="CW60" s="3" t="str">
        <f>SUM(CW49:CW59)</f>
        <v>2</v>
      </c>
      <c r="CX60" s="12" t="str">
        <f>IF(CW60&gt;=3,"Y","N")</f>
        <v>N</v>
      </c>
      <c r="CY60" s="3"/>
      <c r="CZ60" s="3"/>
      <c r="DA60" s="12"/>
      <c r="DB60" s="3"/>
      <c r="DC60" s="12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</row>
    <row r="61" ht="12.0" customHeight="1">
      <c r="U61" s="86" t="s">
        <v>15</v>
      </c>
      <c r="V61" s="86" t="str">
        <f t="shared" ref="V61:V64" si="99">W61</f>
        <v>40</v>
      </c>
      <c r="W61" s="86" t="str">
        <f>$W$29</f>
        <v>40</v>
      </c>
      <c r="AE61" s="3">
        <v>55.0</v>
      </c>
      <c r="AF61" s="12" t="str">
        <f t="shared" si="36"/>
        <v>1</v>
      </c>
      <c r="AG61" s="12"/>
      <c r="AH61" s="12" t="str">
        <f t="shared" si="37"/>
        <v>1</v>
      </c>
      <c r="AI61" s="3" t="str">
        <f t="shared" si="38"/>
        <v>1</v>
      </c>
      <c r="AJ61" s="3" t="str">
        <f t="shared" si="39"/>
        <v>0</v>
      </c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</row>
    <row r="62" ht="12.0" customHeight="1">
      <c r="U62" s="86" t="s">
        <v>16</v>
      </c>
      <c r="V62" s="86" t="str">
        <f t="shared" si="99"/>
        <v>48</v>
      </c>
      <c r="W62" s="86" t="str">
        <f>$W$30</f>
        <v>48</v>
      </c>
      <c r="AE62" s="3">
        <v>56.0</v>
      </c>
      <c r="AF62" s="12" t="str">
        <f t="shared" si="36"/>
        <v>2</v>
      </c>
      <c r="AG62" s="12"/>
      <c r="AH62" s="12" t="str">
        <f t="shared" si="37"/>
        <v>0</v>
      </c>
      <c r="AI62" s="3" t="str">
        <f t="shared" si="38"/>
        <v>0</v>
      </c>
      <c r="AJ62" s="3" t="str">
        <f t="shared" si="39"/>
        <v>1</v>
      </c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</row>
    <row r="63" ht="12.0" customHeight="1">
      <c r="U63" s="86" t="s">
        <v>17</v>
      </c>
      <c r="V63" s="86" t="str">
        <f t="shared" si="99"/>
        <v>41</v>
      </c>
      <c r="W63" s="86" t="str">
        <f>$W$31</f>
        <v>41</v>
      </c>
      <c r="AE63" s="3">
        <v>57.0</v>
      </c>
      <c r="AF63" s="12" t="str">
        <f t="shared" si="36"/>
        <v>2</v>
      </c>
      <c r="AG63" s="12"/>
      <c r="AH63" s="12" t="str">
        <f t="shared" si="37"/>
        <v>0</v>
      </c>
      <c r="AI63" s="3" t="str">
        <f t="shared" si="38"/>
        <v>0</v>
      </c>
      <c r="AJ63" s="3" t="str">
        <f t="shared" si="39"/>
        <v>1</v>
      </c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</row>
    <row r="64" ht="12.0" customHeight="1">
      <c r="U64" s="86" t="s">
        <v>18</v>
      </c>
      <c r="V64" s="86" t="str">
        <f t="shared" si="99"/>
        <v>49</v>
      </c>
      <c r="W64" s="86" t="str">
        <f>$W$32</f>
        <v>49</v>
      </c>
      <c r="AE64" s="53">
        <v>58.0</v>
      </c>
      <c r="AF64" s="12" t="str">
        <f t="shared" si="36"/>
        <v>2</v>
      </c>
      <c r="AG64" s="12" t="s">
        <v>105</v>
      </c>
      <c r="AH64" s="12" t="str">
        <f t="shared" si="37"/>
        <v>1</v>
      </c>
      <c r="AI64" s="3" t="str">
        <f t="shared" si="38"/>
        <v>0</v>
      </c>
      <c r="AJ64" s="3" t="str">
        <f t="shared" si="39"/>
        <v>1</v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</row>
    <row r="65" ht="12.0" customHeight="1">
      <c r="U65" s="86" t="s">
        <v>194</v>
      </c>
      <c r="V65" s="86"/>
      <c r="W65" s="86"/>
      <c r="AE65" s="3">
        <v>59.0</v>
      </c>
      <c r="AF65" s="12" t="str">
        <f t="shared" si="36"/>
        <v>1</v>
      </c>
      <c r="AG65" s="12"/>
      <c r="AH65" s="12" t="str">
        <f t="shared" si="37"/>
        <v>1</v>
      </c>
      <c r="AI65" s="3" t="str">
        <f t="shared" si="38"/>
        <v>1</v>
      </c>
      <c r="AJ65" s="3" t="str">
        <f t="shared" si="39"/>
        <v>0</v>
      </c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</row>
    <row r="66" ht="12.0" customHeight="1">
      <c r="U66" s="86" t="s">
        <v>19</v>
      </c>
      <c r="V66" s="86" t="str">
        <f t="shared" ref="V66:V69" si="100">W66</f>
        <v>52</v>
      </c>
      <c r="W66" s="86" t="str">
        <f>$W$34</f>
        <v>52</v>
      </c>
      <c r="AE66" s="3">
        <v>60.0</v>
      </c>
      <c r="AF66" s="12" t="str">
        <f t="shared" si="36"/>
        <v>2</v>
      </c>
      <c r="AG66" s="12"/>
      <c r="AH66" s="12" t="str">
        <f t="shared" si="37"/>
        <v>0</v>
      </c>
      <c r="AI66" s="3" t="str">
        <f t="shared" si="38"/>
        <v>0</v>
      </c>
      <c r="AJ66" s="3" t="str">
        <f t="shared" si="39"/>
        <v>1</v>
      </c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</row>
    <row r="67" ht="12.0" customHeight="1">
      <c r="U67" s="86" t="s">
        <v>20</v>
      </c>
      <c r="V67" s="86" t="str">
        <f t="shared" si="100"/>
        <v>59</v>
      </c>
      <c r="W67" s="86" t="str">
        <f>$W$35</f>
        <v>59</v>
      </c>
      <c r="AE67" s="53">
        <v>61.0</v>
      </c>
      <c r="AF67" s="12" t="str">
        <f t="shared" ref="AF67:AF126" si="101">IF(ISERROR(VALUE(MID($C$12,$AE67-60,1)))=TRUE,"TEXT",VALUE(MID($C$12,$AE67-60,1)))</f>
        <v>1</v>
      </c>
      <c r="AG67" s="12" t="s">
        <v>105</v>
      </c>
      <c r="AH67" s="12" t="str">
        <f t="shared" si="37"/>
        <v>0</v>
      </c>
      <c r="AI67" s="3" t="str">
        <f t="shared" si="38"/>
        <v>1</v>
      </c>
      <c r="AJ67" s="3" t="str">
        <f t="shared" si="39"/>
        <v>0</v>
      </c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</row>
    <row r="68" ht="12.0" customHeight="1">
      <c r="U68" s="86" t="s">
        <v>21</v>
      </c>
      <c r="V68" s="86" t="str">
        <f t="shared" si="100"/>
        <v>42</v>
      </c>
      <c r="W68" s="86" t="str">
        <f>$W$36</f>
        <v>42</v>
      </c>
      <c r="AE68" s="53">
        <v>62.0</v>
      </c>
      <c r="AF68" s="12" t="str">
        <f t="shared" si="101"/>
        <v>1</v>
      </c>
      <c r="AG68" s="12" t="s">
        <v>105</v>
      </c>
      <c r="AH68" s="12" t="str">
        <f t="shared" si="37"/>
        <v>0</v>
      </c>
      <c r="AI68" s="3" t="str">
        <f t="shared" si="38"/>
        <v>1</v>
      </c>
      <c r="AJ68" s="3" t="str">
        <f t="shared" si="39"/>
        <v>0</v>
      </c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</row>
    <row r="69" ht="12.0" customHeight="1">
      <c r="U69" s="86" t="s">
        <v>22</v>
      </c>
      <c r="V69" s="86" t="str">
        <f t="shared" si="100"/>
        <v>46</v>
      </c>
      <c r="W69" s="86" t="str">
        <f>$W$37</f>
        <v>46</v>
      </c>
      <c r="AE69" s="53">
        <v>63.0</v>
      </c>
      <c r="AF69" s="12" t="str">
        <f t="shared" si="101"/>
        <v>2</v>
      </c>
      <c r="AG69" s="12" t="s">
        <v>105</v>
      </c>
      <c r="AH69" s="12" t="str">
        <f t="shared" si="37"/>
        <v>1</v>
      </c>
      <c r="AI69" s="3" t="str">
        <f t="shared" si="38"/>
        <v>0</v>
      </c>
      <c r="AJ69" s="3" t="str">
        <f t="shared" si="39"/>
        <v>1</v>
      </c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</row>
    <row r="70" ht="12.0" customHeight="1">
      <c r="AE70" s="3">
        <v>64.0</v>
      </c>
      <c r="AF70" s="12" t="str">
        <f t="shared" si="101"/>
        <v>1</v>
      </c>
      <c r="AG70" s="12"/>
      <c r="AH70" s="12" t="str">
        <f t="shared" si="37"/>
        <v>1</v>
      </c>
      <c r="AI70" s="3" t="str">
        <f t="shared" si="38"/>
        <v>1</v>
      </c>
      <c r="AJ70" s="3" t="str">
        <f t="shared" si="39"/>
        <v>0</v>
      </c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</row>
    <row r="71" ht="12.0" customHeight="1">
      <c r="V71" s="86"/>
      <c r="W71" s="86"/>
      <c r="AE71" s="3">
        <v>65.0</v>
      </c>
      <c r="AF71" s="12" t="str">
        <f t="shared" si="101"/>
        <v>2</v>
      </c>
      <c r="AG71" s="12"/>
      <c r="AH71" s="12" t="str">
        <f t="shared" si="37"/>
        <v>0</v>
      </c>
      <c r="AI71" s="3" t="str">
        <f t="shared" si="38"/>
        <v>0</v>
      </c>
      <c r="AJ71" s="3" t="str">
        <f t="shared" si="39"/>
        <v>1</v>
      </c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</row>
    <row r="72" ht="12.0" customHeight="1">
      <c r="V72" s="86"/>
      <c r="W72" s="86"/>
      <c r="AE72" s="3">
        <v>66.0</v>
      </c>
      <c r="AF72" s="12" t="str">
        <f t="shared" si="101"/>
        <v>2</v>
      </c>
      <c r="AG72" s="12"/>
      <c r="AH72" s="12" t="str">
        <f t="shared" si="37"/>
        <v>0</v>
      </c>
      <c r="AI72" s="3" t="str">
        <f t="shared" si="38"/>
        <v>0</v>
      </c>
      <c r="AJ72" s="3" t="str">
        <f t="shared" si="39"/>
        <v>1</v>
      </c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</row>
    <row r="73" ht="12.0" customHeight="1">
      <c r="V73" s="86"/>
      <c r="W73" s="86"/>
      <c r="AE73" s="3">
        <v>67.0</v>
      </c>
      <c r="AF73" s="12" t="str">
        <f t="shared" si="101"/>
        <v>2</v>
      </c>
      <c r="AG73" s="12"/>
      <c r="AH73" s="12" t="str">
        <f t="shared" si="37"/>
        <v>0</v>
      </c>
      <c r="AI73" s="3" t="str">
        <f t="shared" si="38"/>
        <v>0</v>
      </c>
      <c r="AJ73" s="3" t="str">
        <f t="shared" si="39"/>
        <v>1</v>
      </c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</row>
    <row r="74" ht="12.0" customHeight="1">
      <c r="U74" s="94"/>
      <c r="V74" s="86"/>
      <c r="W74" s="86"/>
      <c r="AE74" s="3">
        <v>68.0</v>
      </c>
      <c r="AF74" s="12" t="str">
        <f t="shared" si="101"/>
        <v>2</v>
      </c>
      <c r="AG74" s="12"/>
      <c r="AH74" s="12" t="str">
        <f t="shared" si="37"/>
        <v>0</v>
      </c>
      <c r="AI74" s="3" t="str">
        <f t="shared" si="38"/>
        <v>0</v>
      </c>
      <c r="AJ74" s="3" t="str">
        <f t="shared" si="39"/>
        <v>1</v>
      </c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</row>
    <row r="75" ht="12.0" customHeight="1">
      <c r="U75" t="s">
        <v>199</v>
      </c>
      <c r="V75" s="86" t="str">
        <f t="shared" ref="V75:V77" si="102">W75</f>
        <v>46</v>
      </c>
      <c r="W75" s="86" t="str">
        <f t="shared" ref="W75:W77" si="103">AA23</f>
        <v>46</v>
      </c>
      <c r="AE75" s="3">
        <v>69.0</v>
      </c>
      <c r="AF75" s="12" t="str">
        <f t="shared" si="101"/>
        <v>2</v>
      </c>
      <c r="AG75" s="12"/>
      <c r="AH75" s="12" t="str">
        <f t="shared" si="37"/>
        <v>0</v>
      </c>
      <c r="AI75" s="3" t="str">
        <f t="shared" si="38"/>
        <v>0</v>
      </c>
      <c r="AJ75" s="3" t="str">
        <f t="shared" si="39"/>
        <v>1</v>
      </c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</row>
    <row r="76" ht="12.0" customHeight="1">
      <c r="U76" t="s">
        <v>200</v>
      </c>
      <c r="V76" s="86" t="str">
        <f t="shared" si="102"/>
        <v>55</v>
      </c>
      <c r="W76" s="86" t="str">
        <f t="shared" si="103"/>
        <v>55</v>
      </c>
      <c r="AE76" s="3">
        <v>70.0</v>
      </c>
      <c r="AF76" s="12" t="str">
        <f t="shared" si="101"/>
        <v>2</v>
      </c>
      <c r="AG76" s="12"/>
      <c r="AH76" s="12" t="str">
        <f t="shared" si="37"/>
        <v>0</v>
      </c>
      <c r="AI76" s="3" t="str">
        <f t="shared" si="38"/>
        <v>0</v>
      </c>
      <c r="AJ76" s="3" t="str">
        <f t="shared" si="39"/>
        <v>1</v>
      </c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</row>
    <row r="77" ht="12.0" customHeight="1">
      <c r="U77" t="s">
        <v>201</v>
      </c>
      <c r="V77" s="86" t="str">
        <f t="shared" si="102"/>
        <v>46</v>
      </c>
      <c r="W77" s="86" t="str">
        <f t="shared" si="103"/>
        <v>46</v>
      </c>
      <c r="AE77" s="3">
        <v>71.0</v>
      </c>
      <c r="AF77" s="12" t="str">
        <f t="shared" si="101"/>
        <v>2</v>
      </c>
      <c r="AG77" s="12"/>
      <c r="AH77" s="12" t="str">
        <f t="shared" si="37"/>
        <v>0</v>
      </c>
      <c r="AI77" s="3" t="str">
        <f t="shared" si="38"/>
        <v>0</v>
      </c>
      <c r="AJ77" s="3" t="str">
        <f t="shared" si="39"/>
        <v>1</v>
      </c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</row>
    <row r="78" ht="12.0" customHeight="1">
      <c r="U78" t="s">
        <v>194</v>
      </c>
      <c r="V78" s="86"/>
      <c r="W78" s="86"/>
      <c r="AE78" s="3">
        <v>72.0</v>
      </c>
      <c r="AF78" s="12" t="str">
        <f t="shared" si="101"/>
        <v>2</v>
      </c>
      <c r="AG78" s="12"/>
      <c r="AH78" s="12" t="str">
        <f t="shared" si="37"/>
        <v>0</v>
      </c>
      <c r="AI78" s="3" t="str">
        <f t="shared" si="38"/>
        <v>0</v>
      </c>
      <c r="AJ78" s="3" t="str">
        <f t="shared" si="39"/>
        <v>1</v>
      </c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</row>
    <row r="79" ht="12.0" customHeight="1">
      <c r="U79" t="s">
        <v>202</v>
      </c>
      <c r="V79" s="86" t="str">
        <f t="shared" ref="V79:V82" si="104">W79</f>
        <v>48</v>
      </c>
      <c r="W79" s="86" t="str">
        <f t="shared" ref="W79:W82" si="105">AA27</f>
        <v>48</v>
      </c>
      <c r="AE79" s="53">
        <v>73.0</v>
      </c>
      <c r="AF79" s="12" t="str">
        <f t="shared" si="101"/>
        <v>2</v>
      </c>
      <c r="AG79" s="12" t="s">
        <v>105</v>
      </c>
      <c r="AH79" s="12" t="str">
        <f t="shared" si="37"/>
        <v>1</v>
      </c>
      <c r="AI79" s="3" t="str">
        <f t="shared" si="38"/>
        <v>0</v>
      </c>
      <c r="AJ79" s="3" t="str">
        <f t="shared" si="39"/>
        <v>1</v>
      </c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</row>
    <row r="80" ht="12.0" customHeight="1">
      <c r="U80" t="s">
        <v>203</v>
      </c>
      <c r="V80" s="86" t="str">
        <f t="shared" si="104"/>
        <v>53</v>
      </c>
      <c r="W80" s="86" t="str">
        <f t="shared" si="105"/>
        <v>53</v>
      </c>
      <c r="AE80" s="53">
        <v>74.0</v>
      </c>
      <c r="AF80" s="12" t="str">
        <f t="shared" si="101"/>
        <v>1</v>
      </c>
      <c r="AG80" s="12" t="s">
        <v>105</v>
      </c>
      <c r="AH80" s="12" t="str">
        <f t="shared" si="37"/>
        <v>0</v>
      </c>
      <c r="AI80" s="3" t="str">
        <f t="shared" si="38"/>
        <v>1</v>
      </c>
      <c r="AJ80" s="3" t="str">
        <f t="shared" si="39"/>
        <v>0</v>
      </c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</row>
    <row r="81" ht="12.0" customHeight="1">
      <c r="U81" t="s">
        <v>204</v>
      </c>
      <c r="V81" s="86" t="str">
        <f t="shared" si="104"/>
        <v>41</v>
      </c>
      <c r="W81" s="86" t="str">
        <f t="shared" si="105"/>
        <v>41</v>
      </c>
      <c r="AE81" s="3">
        <v>75.0</v>
      </c>
      <c r="AF81" s="12" t="str">
        <f t="shared" si="101"/>
        <v>1</v>
      </c>
      <c r="AG81" s="12"/>
      <c r="AH81" s="12" t="str">
        <f t="shared" si="37"/>
        <v>1</v>
      </c>
      <c r="AI81" s="3" t="str">
        <f t="shared" si="38"/>
        <v>1</v>
      </c>
      <c r="AJ81" s="3" t="str">
        <f t="shared" si="39"/>
        <v>0</v>
      </c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</row>
    <row r="82" ht="12.0" customHeight="1">
      <c r="U82" t="s">
        <v>205</v>
      </c>
      <c r="V82" s="86" t="str">
        <f t="shared" si="104"/>
        <v>41</v>
      </c>
      <c r="W82" s="86" t="str">
        <f t="shared" si="105"/>
        <v>41</v>
      </c>
      <c r="AE82" s="3">
        <v>76.0</v>
      </c>
      <c r="AF82" s="12" t="str">
        <f t="shared" si="101"/>
        <v>2</v>
      </c>
      <c r="AG82" s="12"/>
      <c r="AH82" s="12" t="str">
        <f t="shared" si="37"/>
        <v>0</v>
      </c>
      <c r="AI82" s="3" t="str">
        <f t="shared" si="38"/>
        <v>0</v>
      </c>
      <c r="AJ82" s="3" t="str">
        <f t="shared" si="39"/>
        <v>1</v>
      </c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</row>
    <row r="83" ht="12.0" customHeight="1">
      <c r="U83" t="s">
        <v>194</v>
      </c>
      <c r="V83" s="86"/>
      <c r="W83" s="86"/>
      <c r="AE83" s="53">
        <v>77.0</v>
      </c>
      <c r="AF83" s="12" t="str">
        <f t="shared" si="101"/>
        <v>1</v>
      </c>
      <c r="AG83" s="12" t="s">
        <v>105</v>
      </c>
      <c r="AH83" s="12" t="str">
        <f t="shared" si="37"/>
        <v>0</v>
      </c>
      <c r="AI83" s="3" t="str">
        <f t="shared" si="38"/>
        <v>1</v>
      </c>
      <c r="AJ83" s="3" t="str">
        <f t="shared" si="39"/>
        <v>0</v>
      </c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</row>
    <row r="84" ht="12.0" customHeight="1">
      <c r="U84" t="s">
        <v>206</v>
      </c>
      <c r="V84" s="86" t="str">
        <f t="shared" ref="V84:V86" si="106">W84</f>
        <v>44</v>
      </c>
      <c r="W84" s="86" t="str">
        <f t="shared" ref="W84:W86" si="107">AA32</f>
        <v>44</v>
      </c>
      <c r="AE84" s="3">
        <v>78.0</v>
      </c>
      <c r="AF84" s="12" t="str">
        <f t="shared" si="101"/>
        <v>1</v>
      </c>
      <c r="AG84" s="12"/>
      <c r="AH84" s="12" t="str">
        <f t="shared" si="37"/>
        <v>1</v>
      </c>
      <c r="AI84" s="3" t="str">
        <f t="shared" si="38"/>
        <v>1</v>
      </c>
      <c r="AJ84" s="3" t="str">
        <f t="shared" si="39"/>
        <v>0</v>
      </c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</row>
    <row r="85" ht="12.0" customHeight="1">
      <c r="U85" t="s">
        <v>207</v>
      </c>
      <c r="V85" s="86" t="str">
        <f t="shared" si="106"/>
        <v>47</v>
      </c>
      <c r="W85" s="86" t="str">
        <f t="shared" si="107"/>
        <v>47</v>
      </c>
      <c r="AE85" s="3">
        <v>79.0</v>
      </c>
      <c r="AF85" s="12" t="str">
        <f t="shared" si="101"/>
        <v>2</v>
      </c>
      <c r="AG85" s="12"/>
      <c r="AH85" s="12" t="str">
        <f t="shared" si="37"/>
        <v>0</v>
      </c>
      <c r="AI85" s="3" t="str">
        <f t="shared" si="38"/>
        <v>0</v>
      </c>
      <c r="AJ85" s="3" t="str">
        <f t="shared" si="39"/>
        <v>1</v>
      </c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</row>
    <row r="86" ht="12.0" customHeight="1">
      <c r="U86" t="s">
        <v>208</v>
      </c>
      <c r="V86" s="86" t="str">
        <f t="shared" si="106"/>
        <v>41</v>
      </c>
      <c r="W86" s="86" t="str">
        <f t="shared" si="107"/>
        <v>41</v>
      </c>
      <c r="AE86" s="53">
        <v>80.0</v>
      </c>
      <c r="AF86" s="12" t="str">
        <f t="shared" si="101"/>
        <v>1</v>
      </c>
      <c r="AG86" s="12" t="s">
        <v>105</v>
      </c>
      <c r="AH86" s="12" t="str">
        <f t="shared" si="37"/>
        <v>0</v>
      </c>
      <c r="AI86" s="3" t="str">
        <f t="shared" si="38"/>
        <v>1</v>
      </c>
      <c r="AJ86" s="3" t="str">
        <f t="shared" si="39"/>
        <v>0</v>
      </c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</row>
    <row r="87" ht="12.0" customHeight="1">
      <c r="U87" t="s">
        <v>194</v>
      </c>
      <c r="V87" s="86"/>
      <c r="W87" s="86"/>
      <c r="AE87" s="3">
        <v>81.0</v>
      </c>
      <c r="AF87" s="12" t="str">
        <f t="shared" si="101"/>
        <v>2</v>
      </c>
      <c r="AG87" s="12"/>
      <c r="AH87" s="12" t="str">
        <f t="shared" si="37"/>
        <v>0</v>
      </c>
      <c r="AI87" s="3" t="str">
        <f t="shared" si="38"/>
        <v>0</v>
      </c>
      <c r="AJ87" s="3" t="str">
        <f t="shared" si="39"/>
        <v>1</v>
      </c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</row>
    <row r="88" ht="12.0" customHeight="1">
      <c r="U88" t="s">
        <v>209</v>
      </c>
      <c r="V88" s="86" t="str">
        <f t="shared" ref="V88:V89" si="108">W88</f>
        <v>42</v>
      </c>
      <c r="W88" s="86" t="str">
        <f t="shared" ref="W88:W89" si="109">AA36</f>
        <v>42</v>
      </c>
      <c r="AE88" s="53">
        <v>82.0</v>
      </c>
      <c r="AF88" s="12" t="str">
        <f t="shared" si="101"/>
        <v>2</v>
      </c>
      <c r="AG88" s="12" t="s">
        <v>105</v>
      </c>
      <c r="AH88" s="12" t="str">
        <f t="shared" si="37"/>
        <v>1</v>
      </c>
      <c r="AI88" s="3" t="str">
        <f t="shared" si="38"/>
        <v>0</v>
      </c>
      <c r="AJ88" s="3" t="str">
        <f t="shared" si="39"/>
        <v>1</v>
      </c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</row>
    <row r="89" ht="12.0" customHeight="1">
      <c r="U89" t="s">
        <v>210</v>
      </c>
      <c r="V89" s="86" t="str">
        <f t="shared" si="108"/>
        <v>46</v>
      </c>
      <c r="W89" s="86" t="str">
        <f t="shared" si="109"/>
        <v>46</v>
      </c>
      <c r="AE89" s="53">
        <v>83.0</v>
      </c>
      <c r="AF89" s="12" t="str">
        <f t="shared" si="101"/>
        <v>1</v>
      </c>
      <c r="AG89" s="12" t="s">
        <v>105</v>
      </c>
      <c r="AH89" s="12" t="str">
        <f t="shared" si="37"/>
        <v>0</v>
      </c>
      <c r="AI89" s="3" t="str">
        <f t="shared" si="38"/>
        <v>1</v>
      </c>
      <c r="AJ89" s="3" t="str">
        <f t="shared" si="39"/>
        <v>0</v>
      </c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</row>
    <row r="90" ht="12.0" customHeight="1">
      <c r="AE90" s="53">
        <v>84.0</v>
      </c>
      <c r="AF90" s="12" t="str">
        <f t="shared" si="101"/>
        <v>1</v>
      </c>
      <c r="AG90" s="12" t="s">
        <v>105</v>
      </c>
      <c r="AH90" s="12" t="str">
        <f t="shared" si="37"/>
        <v>0</v>
      </c>
      <c r="AI90" s="3" t="str">
        <f t="shared" si="38"/>
        <v>1</v>
      </c>
      <c r="AJ90" s="3" t="str">
        <f t="shared" si="39"/>
        <v>0</v>
      </c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</row>
    <row r="91" ht="12.0" customHeight="1">
      <c r="AE91" s="3">
        <v>85.0</v>
      </c>
      <c r="AF91" s="12" t="str">
        <f t="shared" si="101"/>
        <v>2</v>
      </c>
      <c r="AG91" s="12"/>
      <c r="AH91" s="12" t="str">
        <f t="shared" si="37"/>
        <v>0</v>
      </c>
      <c r="AI91" s="3" t="str">
        <f t="shared" si="38"/>
        <v>0</v>
      </c>
      <c r="AJ91" s="3" t="str">
        <f t="shared" si="39"/>
        <v>1</v>
      </c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</row>
    <row r="92" ht="12.0" customHeight="1">
      <c r="AE92" s="3">
        <v>86.0</v>
      </c>
      <c r="AF92" s="12" t="str">
        <f t="shared" si="101"/>
        <v>2</v>
      </c>
      <c r="AG92" s="12"/>
      <c r="AH92" s="12" t="str">
        <f t="shared" si="37"/>
        <v>0</v>
      </c>
      <c r="AI92" s="3" t="str">
        <f t="shared" si="38"/>
        <v>0</v>
      </c>
      <c r="AJ92" s="3" t="str">
        <f t="shared" si="39"/>
        <v>1</v>
      </c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</row>
    <row r="93" ht="12.0" customHeight="1">
      <c r="AE93" s="3">
        <v>87.0</v>
      </c>
      <c r="AF93" s="12" t="str">
        <f t="shared" si="101"/>
        <v>2</v>
      </c>
      <c r="AG93" s="12"/>
      <c r="AH93" s="12" t="str">
        <f t="shared" si="37"/>
        <v>0</v>
      </c>
      <c r="AI93" s="3" t="str">
        <f t="shared" si="38"/>
        <v>0</v>
      </c>
      <c r="AJ93" s="3" t="str">
        <f t="shared" si="39"/>
        <v>1</v>
      </c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</row>
    <row r="94" ht="12.0" customHeight="1">
      <c r="AE94" s="3">
        <v>88.0</v>
      </c>
      <c r="AF94" s="12" t="str">
        <f t="shared" si="101"/>
        <v>2</v>
      </c>
      <c r="AG94" s="12"/>
      <c r="AH94" s="12" t="str">
        <f t="shared" si="37"/>
        <v>0</v>
      </c>
      <c r="AI94" s="3" t="str">
        <f t="shared" si="38"/>
        <v>0</v>
      </c>
      <c r="AJ94" s="3" t="str">
        <f t="shared" si="39"/>
        <v>1</v>
      </c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</row>
    <row r="95" ht="12.0" customHeight="1">
      <c r="AE95" s="53">
        <v>89.0</v>
      </c>
      <c r="AF95" s="12" t="str">
        <f t="shared" si="101"/>
        <v>1</v>
      </c>
      <c r="AG95" s="12" t="s">
        <v>105</v>
      </c>
      <c r="AH95" s="12" t="str">
        <f t="shared" si="37"/>
        <v>0</v>
      </c>
      <c r="AI95" s="3" t="str">
        <f t="shared" si="38"/>
        <v>1</v>
      </c>
      <c r="AJ95" s="3" t="str">
        <f t="shared" si="39"/>
        <v>0</v>
      </c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</row>
    <row r="96" ht="12.0" customHeight="1">
      <c r="AE96" s="3">
        <v>90.0</v>
      </c>
      <c r="AF96" s="12" t="str">
        <f t="shared" si="101"/>
        <v>2</v>
      </c>
      <c r="AG96" s="12"/>
      <c r="AH96" s="12" t="str">
        <f t="shared" si="37"/>
        <v>0</v>
      </c>
      <c r="AI96" s="3" t="str">
        <f t="shared" si="38"/>
        <v>0</v>
      </c>
      <c r="AJ96" s="3" t="str">
        <f t="shared" si="39"/>
        <v>1</v>
      </c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</row>
    <row r="97" ht="12.0" customHeight="1">
      <c r="AE97" s="3">
        <v>91.0</v>
      </c>
      <c r="AF97" s="12" t="str">
        <f t="shared" si="101"/>
        <v>2</v>
      </c>
      <c r="AG97" s="12"/>
      <c r="AH97" s="12" t="str">
        <f t="shared" si="37"/>
        <v>0</v>
      </c>
      <c r="AI97" s="3" t="str">
        <f t="shared" si="38"/>
        <v>0</v>
      </c>
      <c r="AJ97" s="3" t="str">
        <f t="shared" si="39"/>
        <v>1</v>
      </c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</row>
    <row r="98" ht="12.0" customHeight="1">
      <c r="AE98" s="3">
        <v>92.0</v>
      </c>
      <c r="AF98" s="12" t="str">
        <f t="shared" si="101"/>
        <v>2</v>
      </c>
      <c r="AG98" s="12"/>
      <c r="AH98" s="12" t="str">
        <f t="shared" si="37"/>
        <v>0</v>
      </c>
      <c r="AI98" s="3" t="str">
        <f t="shared" si="38"/>
        <v>0</v>
      </c>
      <c r="AJ98" s="3" t="str">
        <f t="shared" si="39"/>
        <v>1</v>
      </c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</row>
    <row r="99" ht="12.0" customHeight="1">
      <c r="AE99" s="3">
        <v>93.0</v>
      </c>
      <c r="AF99" s="12" t="str">
        <f t="shared" si="101"/>
        <v>1</v>
      </c>
      <c r="AG99" s="12"/>
      <c r="AH99" s="12" t="str">
        <f t="shared" si="37"/>
        <v>1</v>
      </c>
      <c r="AI99" s="3" t="str">
        <f t="shared" si="38"/>
        <v>1</v>
      </c>
      <c r="AJ99" s="3" t="str">
        <f t="shared" si="39"/>
        <v>0</v>
      </c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</row>
    <row r="100" ht="12.0" customHeight="1">
      <c r="AE100" s="53">
        <v>94.0</v>
      </c>
      <c r="AF100" s="12" t="str">
        <f t="shared" si="101"/>
        <v>1</v>
      </c>
      <c r="AG100" s="12" t="s">
        <v>105</v>
      </c>
      <c r="AH100" s="12" t="str">
        <f t="shared" si="37"/>
        <v>0</v>
      </c>
      <c r="AI100" s="3" t="str">
        <f t="shared" si="38"/>
        <v>1</v>
      </c>
      <c r="AJ100" s="3" t="str">
        <f t="shared" si="39"/>
        <v>0</v>
      </c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</row>
    <row r="101" ht="12.0" customHeight="1">
      <c r="AE101" s="3">
        <v>95.0</v>
      </c>
      <c r="AF101" s="12" t="str">
        <f t="shared" si="101"/>
        <v>2</v>
      </c>
      <c r="AG101" s="12"/>
      <c r="AH101" s="12" t="str">
        <f t="shared" si="37"/>
        <v>0</v>
      </c>
      <c r="AI101" s="3" t="str">
        <f t="shared" si="38"/>
        <v>0</v>
      </c>
      <c r="AJ101" s="3" t="str">
        <f t="shared" si="39"/>
        <v>1</v>
      </c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</row>
    <row r="102" ht="12.0" customHeight="1">
      <c r="AE102" s="3">
        <v>96.0</v>
      </c>
      <c r="AF102" s="12" t="str">
        <f t="shared" si="101"/>
        <v>1</v>
      </c>
      <c r="AG102" s="12"/>
      <c r="AH102" s="12" t="str">
        <f t="shared" si="37"/>
        <v>1</v>
      </c>
      <c r="AI102" s="3" t="str">
        <f t="shared" si="38"/>
        <v>1</v>
      </c>
      <c r="AJ102" s="3" t="str">
        <f t="shared" si="39"/>
        <v>0</v>
      </c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</row>
    <row r="103" ht="12.0" customHeight="1">
      <c r="AE103" s="3">
        <v>97.0</v>
      </c>
      <c r="AF103" s="12" t="str">
        <f t="shared" si="101"/>
        <v>2</v>
      </c>
      <c r="AG103" s="12"/>
      <c r="AH103" s="12" t="str">
        <f t="shared" si="37"/>
        <v>0</v>
      </c>
      <c r="AI103" s="3" t="str">
        <f t="shared" si="38"/>
        <v>0</v>
      </c>
      <c r="AJ103" s="3" t="str">
        <f t="shared" si="39"/>
        <v>1</v>
      </c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</row>
    <row r="104" ht="12.0" customHeight="1">
      <c r="AE104" s="3">
        <v>98.0</v>
      </c>
      <c r="AF104" s="12" t="str">
        <f t="shared" si="101"/>
        <v>2</v>
      </c>
      <c r="AG104" s="12"/>
      <c r="AH104" s="12" t="str">
        <f t="shared" si="37"/>
        <v>0</v>
      </c>
      <c r="AI104" s="3" t="str">
        <f t="shared" si="38"/>
        <v>0</v>
      </c>
      <c r="AJ104" s="3" t="str">
        <f t="shared" si="39"/>
        <v>1</v>
      </c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</row>
    <row r="105" ht="12.0" customHeight="1">
      <c r="AE105" s="3">
        <v>99.0</v>
      </c>
      <c r="AF105" s="12" t="str">
        <f t="shared" si="101"/>
        <v>2</v>
      </c>
      <c r="AG105" s="12"/>
      <c r="AH105" s="12" t="str">
        <f t="shared" si="37"/>
        <v>0</v>
      </c>
      <c r="AI105" s="3" t="str">
        <f t="shared" si="38"/>
        <v>0</v>
      </c>
      <c r="AJ105" s="3" t="str">
        <f t="shared" si="39"/>
        <v>1</v>
      </c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</row>
    <row r="106" ht="12.0" customHeight="1">
      <c r="AE106" s="3">
        <v>100.0</v>
      </c>
      <c r="AF106" s="12" t="str">
        <f t="shared" si="101"/>
        <v>2</v>
      </c>
      <c r="AG106" s="12"/>
      <c r="AH106" s="12" t="str">
        <f t="shared" si="37"/>
        <v>0</v>
      </c>
      <c r="AI106" s="3" t="str">
        <f t="shared" si="38"/>
        <v>0</v>
      </c>
      <c r="AJ106" s="3" t="str">
        <f t="shared" si="39"/>
        <v>1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</row>
    <row r="107" ht="12.0" customHeight="1">
      <c r="AE107" s="53">
        <v>101.0</v>
      </c>
      <c r="AF107" s="12" t="str">
        <f t="shared" si="101"/>
        <v>2</v>
      </c>
      <c r="AG107" s="12" t="s">
        <v>105</v>
      </c>
      <c r="AH107" s="12" t="str">
        <f t="shared" si="37"/>
        <v>1</v>
      </c>
      <c r="AI107" s="3" t="str">
        <f t="shared" si="38"/>
        <v>0</v>
      </c>
      <c r="AJ107" s="3" t="str">
        <f t="shared" si="39"/>
        <v>1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</row>
    <row r="108" ht="12.0" customHeight="1">
      <c r="AE108" s="3">
        <v>102.0</v>
      </c>
      <c r="AF108" s="12" t="str">
        <f t="shared" si="101"/>
        <v>2</v>
      </c>
      <c r="AG108" s="12"/>
      <c r="AH108" s="12" t="str">
        <f t="shared" si="37"/>
        <v>0</v>
      </c>
      <c r="AI108" s="3" t="str">
        <f t="shared" si="38"/>
        <v>0</v>
      </c>
      <c r="AJ108" s="3" t="str">
        <f t="shared" si="39"/>
        <v>1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</row>
    <row r="109" ht="12.0" customHeight="1">
      <c r="AE109" s="3">
        <v>103.0</v>
      </c>
      <c r="AF109" s="12" t="str">
        <f t="shared" si="101"/>
        <v>2</v>
      </c>
      <c r="AG109" s="12"/>
      <c r="AH109" s="12" t="str">
        <f t="shared" si="37"/>
        <v>0</v>
      </c>
      <c r="AI109" s="3" t="str">
        <f t="shared" si="38"/>
        <v>0</v>
      </c>
      <c r="AJ109" s="3" t="str">
        <f t="shared" si="39"/>
        <v>1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</row>
    <row r="110" ht="12.0" customHeight="1">
      <c r="AE110" s="3">
        <v>104.0</v>
      </c>
      <c r="AF110" s="12" t="str">
        <f t="shared" si="101"/>
        <v>2</v>
      </c>
      <c r="AG110" s="12"/>
      <c r="AH110" s="12" t="str">
        <f t="shared" si="37"/>
        <v>0</v>
      </c>
      <c r="AI110" s="3" t="str">
        <f t="shared" si="38"/>
        <v>0</v>
      </c>
      <c r="AJ110" s="3" t="str">
        <f t="shared" si="39"/>
        <v>1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</row>
    <row r="111" ht="12.0" customHeight="1">
      <c r="AE111" s="3">
        <v>105.0</v>
      </c>
      <c r="AF111" s="12" t="str">
        <f t="shared" si="101"/>
        <v>2</v>
      </c>
      <c r="AG111" s="12"/>
      <c r="AH111" s="12" t="str">
        <f t="shared" si="37"/>
        <v>0</v>
      </c>
      <c r="AI111" s="3" t="str">
        <f t="shared" si="38"/>
        <v>0</v>
      </c>
      <c r="AJ111" s="3" t="str">
        <f t="shared" si="39"/>
        <v>1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</row>
    <row r="112" ht="12.0" customHeight="1">
      <c r="AE112" s="3">
        <v>106.0</v>
      </c>
      <c r="AF112" s="12" t="str">
        <f t="shared" si="101"/>
        <v>2</v>
      </c>
      <c r="AG112" s="12"/>
      <c r="AH112" s="12" t="str">
        <f t="shared" si="37"/>
        <v>0</v>
      </c>
      <c r="AI112" s="3" t="str">
        <f t="shared" si="38"/>
        <v>0</v>
      </c>
      <c r="AJ112" s="3" t="str">
        <f t="shared" si="39"/>
        <v>1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</row>
    <row r="113" ht="12.0" customHeight="1">
      <c r="AE113" s="3">
        <v>107.0</v>
      </c>
      <c r="AF113" s="12" t="str">
        <f t="shared" si="101"/>
        <v>2</v>
      </c>
      <c r="AG113" s="12"/>
      <c r="AH113" s="12" t="str">
        <f t="shared" si="37"/>
        <v>0</v>
      </c>
      <c r="AI113" s="3" t="str">
        <f t="shared" si="38"/>
        <v>0</v>
      </c>
      <c r="AJ113" s="3" t="str">
        <f t="shared" si="39"/>
        <v>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</row>
    <row r="114" ht="12.0" customHeight="1">
      <c r="AE114" s="3">
        <v>108.0</v>
      </c>
      <c r="AF114" s="12" t="str">
        <f t="shared" si="101"/>
        <v>2</v>
      </c>
      <c r="AG114" s="12"/>
      <c r="AH114" s="12" t="str">
        <f t="shared" si="37"/>
        <v>0</v>
      </c>
      <c r="AI114" s="3" t="str">
        <f t="shared" si="38"/>
        <v>0</v>
      </c>
      <c r="AJ114" s="3" t="str">
        <f t="shared" si="39"/>
        <v>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</row>
    <row r="115" ht="12.0" customHeight="1">
      <c r="AE115" s="53">
        <v>109.0</v>
      </c>
      <c r="AF115" s="12" t="str">
        <f t="shared" si="101"/>
        <v>2</v>
      </c>
      <c r="AG115" s="12" t="s">
        <v>105</v>
      </c>
      <c r="AH115" s="12" t="str">
        <f t="shared" si="37"/>
        <v>1</v>
      </c>
      <c r="AI115" s="3" t="str">
        <f t="shared" si="38"/>
        <v>0</v>
      </c>
      <c r="AJ115" s="3" t="str">
        <f t="shared" si="39"/>
        <v>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</row>
    <row r="116" ht="12.0" customHeight="1">
      <c r="AE116" s="53">
        <v>110.0</v>
      </c>
      <c r="AF116" s="12" t="str">
        <f t="shared" si="101"/>
        <v>2</v>
      </c>
      <c r="AG116" s="12" t="s">
        <v>105</v>
      </c>
      <c r="AH116" s="12" t="str">
        <f t="shared" si="37"/>
        <v>1</v>
      </c>
      <c r="AI116" s="3" t="str">
        <f t="shared" si="38"/>
        <v>0</v>
      </c>
      <c r="AJ116" s="3" t="str">
        <f t="shared" si="39"/>
        <v>1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</row>
    <row r="117" ht="12.0" customHeight="1">
      <c r="AE117" s="3">
        <v>111.0</v>
      </c>
      <c r="AF117" s="12" t="str">
        <f t="shared" si="101"/>
        <v>2</v>
      </c>
      <c r="AG117" s="12"/>
      <c r="AH117" s="12" t="str">
        <f t="shared" si="37"/>
        <v>0</v>
      </c>
      <c r="AI117" s="3" t="str">
        <f t="shared" si="38"/>
        <v>0</v>
      </c>
      <c r="AJ117" s="3" t="str">
        <f t="shared" si="39"/>
        <v>1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</row>
    <row r="118" ht="12.0" customHeight="1">
      <c r="AE118" s="53">
        <v>112.0</v>
      </c>
      <c r="AF118" s="12" t="str">
        <f t="shared" si="101"/>
        <v>2</v>
      </c>
      <c r="AG118" s="12" t="s">
        <v>105</v>
      </c>
      <c r="AH118" s="12" t="str">
        <f t="shared" si="37"/>
        <v>1</v>
      </c>
      <c r="AI118" s="3" t="str">
        <f t="shared" si="38"/>
        <v>0</v>
      </c>
      <c r="AJ118" s="3" t="str">
        <f t="shared" si="39"/>
        <v>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</row>
    <row r="119" ht="12.0" customHeight="1">
      <c r="AE119" s="3">
        <v>113.0</v>
      </c>
      <c r="AF119" s="12" t="str">
        <f t="shared" si="101"/>
        <v>2</v>
      </c>
      <c r="AG119" s="12"/>
      <c r="AH119" s="12" t="str">
        <f t="shared" si="37"/>
        <v>0</v>
      </c>
      <c r="AI119" s="3" t="str">
        <f t="shared" si="38"/>
        <v>0</v>
      </c>
      <c r="AJ119" s="3" t="str">
        <f t="shared" si="39"/>
        <v>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</row>
    <row r="120" ht="12.0" customHeight="1">
      <c r="AE120" s="3">
        <v>114.0</v>
      </c>
      <c r="AF120" s="12" t="str">
        <f t="shared" si="101"/>
        <v>2</v>
      </c>
      <c r="AG120" s="12"/>
      <c r="AH120" s="12" t="str">
        <f t="shared" si="37"/>
        <v>0</v>
      </c>
      <c r="AI120" s="3" t="str">
        <f t="shared" si="38"/>
        <v>0</v>
      </c>
      <c r="AJ120" s="3" t="str">
        <f t="shared" si="39"/>
        <v>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</row>
    <row r="121" ht="12.0" customHeight="1">
      <c r="AE121" s="3">
        <v>115.0</v>
      </c>
      <c r="AF121" s="12" t="str">
        <f t="shared" si="101"/>
        <v>2</v>
      </c>
      <c r="AG121" s="12"/>
      <c r="AH121" s="12" t="str">
        <f t="shared" si="37"/>
        <v>0</v>
      </c>
      <c r="AI121" s="3" t="str">
        <f t="shared" si="38"/>
        <v>0</v>
      </c>
      <c r="AJ121" s="3" t="str">
        <f t="shared" si="39"/>
        <v>1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</row>
    <row r="122" ht="12.0" customHeight="1">
      <c r="AE122" s="3">
        <v>116.0</v>
      </c>
      <c r="AF122" s="12" t="str">
        <f t="shared" si="101"/>
        <v>2</v>
      </c>
      <c r="AG122" s="12"/>
      <c r="AH122" s="12" t="str">
        <f t="shared" si="37"/>
        <v>0</v>
      </c>
      <c r="AI122" s="3" t="str">
        <f t="shared" si="38"/>
        <v>0</v>
      </c>
      <c r="AJ122" s="3" t="str">
        <f t="shared" si="39"/>
        <v>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</row>
    <row r="123" ht="12.0" customHeight="1">
      <c r="AE123" s="3">
        <v>117.0</v>
      </c>
      <c r="AF123" s="12" t="str">
        <f t="shared" si="101"/>
        <v>2</v>
      </c>
      <c r="AG123" s="12"/>
      <c r="AH123" s="12" t="str">
        <f t="shared" si="37"/>
        <v>0</v>
      </c>
      <c r="AI123" s="3" t="str">
        <f t="shared" si="38"/>
        <v>0</v>
      </c>
      <c r="AJ123" s="3" t="str">
        <f t="shared" si="39"/>
        <v>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</row>
    <row r="124" ht="12.0" customHeight="1">
      <c r="AE124" s="3">
        <v>118.0</v>
      </c>
      <c r="AF124" s="12" t="str">
        <f t="shared" si="101"/>
        <v>2</v>
      </c>
      <c r="AG124" s="12"/>
      <c r="AH124" s="12" t="str">
        <f t="shared" si="37"/>
        <v>0</v>
      </c>
      <c r="AI124" s="3" t="str">
        <f t="shared" si="38"/>
        <v>0</v>
      </c>
      <c r="AJ124" s="3" t="str">
        <f t="shared" si="39"/>
        <v>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</row>
    <row r="125" ht="12.0" customHeight="1">
      <c r="AE125" s="3">
        <v>119.0</v>
      </c>
      <c r="AF125" s="12" t="str">
        <f t="shared" si="101"/>
        <v>2</v>
      </c>
      <c r="AG125" s="12"/>
      <c r="AH125" s="12" t="str">
        <f t="shared" si="37"/>
        <v>0</v>
      </c>
      <c r="AI125" s="3" t="str">
        <f t="shared" si="38"/>
        <v>0</v>
      </c>
      <c r="AJ125" s="3" t="str">
        <f t="shared" si="39"/>
        <v>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</row>
    <row r="126" ht="12.0" customHeight="1">
      <c r="AE126" s="3">
        <v>120.0</v>
      </c>
      <c r="AF126" s="12" t="str">
        <f t="shared" si="101"/>
        <v>2</v>
      </c>
      <c r="AG126" s="12"/>
      <c r="AH126" s="12" t="str">
        <f t="shared" si="37"/>
        <v>0</v>
      </c>
      <c r="AI126" s="3" t="str">
        <f t="shared" si="38"/>
        <v>0</v>
      </c>
      <c r="AJ126" s="3" t="str">
        <f t="shared" si="39"/>
        <v>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</row>
    <row r="127" ht="12.0" customHeight="1">
      <c r="AE127" s="3">
        <v>121.0</v>
      </c>
      <c r="AF127" s="12" t="str">
        <f t="shared" ref="AF127:AF186" si="110">IF(ISERROR(VALUE(MID($C$13,$AE127-120,1)))=TRUE,"TEXT",VALUE(MID($C$13,$AE127-120,1)))</f>
        <v>2</v>
      </c>
      <c r="AG127" s="12"/>
      <c r="AH127" s="12" t="str">
        <f t="shared" si="37"/>
        <v>0</v>
      </c>
      <c r="AI127" s="3" t="str">
        <f t="shared" si="38"/>
        <v>0</v>
      </c>
      <c r="AJ127" s="3" t="str">
        <f t="shared" si="39"/>
        <v>1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</row>
    <row r="128" ht="12.0" customHeight="1">
      <c r="AE128" s="3">
        <v>122.0</v>
      </c>
      <c r="AF128" s="12" t="str">
        <f t="shared" si="110"/>
        <v>2</v>
      </c>
      <c r="AG128" s="12"/>
      <c r="AH128" s="12" t="str">
        <f t="shared" si="37"/>
        <v>0</v>
      </c>
      <c r="AI128" s="3" t="str">
        <f t="shared" si="38"/>
        <v>0</v>
      </c>
      <c r="AJ128" s="3" t="str">
        <f t="shared" si="39"/>
        <v>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</row>
    <row r="129" ht="12.0" customHeight="1">
      <c r="AE129" s="3">
        <v>123.0</v>
      </c>
      <c r="AF129" s="12" t="str">
        <f t="shared" si="110"/>
        <v>2</v>
      </c>
      <c r="AG129" s="12"/>
      <c r="AH129" s="12" t="str">
        <f t="shared" si="37"/>
        <v>0</v>
      </c>
      <c r="AI129" s="3" t="str">
        <f t="shared" si="38"/>
        <v>0</v>
      </c>
      <c r="AJ129" s="3" t="str">
        <f t="shared" si="39"/>
        <v>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</row>
    <row r="130" ht="12.0" customHeight="1">
      <c r="AE130" s="3">
        <v>124.0</v>
      </c>
      <c r="AF130" s="12" t="str">
        <f t="shared" si="110"/>
        <v>1</v>
      </c>
      <c r="AG130" s="12"/>
      <c r="AH130" s="12" t="str">
        <f t="shared" si="37"/>
        <v>1</v>
      </c>
      <c r="AI130" s="3" t="str">
        <f t="shared" si="38"/>
        <v>1</v>
      </c>
      <c r="AJ130" s="3" t="str">
        <f t="shared" si="39"/>
        <v>0</v>
      </c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</row>
    <row r="131" ht="12.0" customHeight="1">
      <c r="AE131" s="3">
        <v>125.0</v>
      </c>
      <c r="AF131" s="12" t="str">
        <f t="shared" si="110"/>
        <v>2</v>
      </c>
      <c r="AG131" s="12"/>
      <c r="AH131" s="12" t="str">
        <f t="shared" si="37"/>
        <v>0</v>
      </c>
      <c r="AI131" s="3" t="str">
        <f t="shared" si="38"/>
        <v>0</v>
      </c>
      <c r="AJ131" s="3" t="str">
        <f t="shared" si="39"/>
        <v>1</v>
      </c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</row>
    <row r="132" ht="12.0" customHeight="1">
      <c r="AE132" s="53">
        <v>126.0</v>
      </c>
      <c r="AF132" s="12" t="str">
        <f t="shared" si="110"/>
        <v>2</v>
      </c>
      <c r="AG132" s="12" t="s">
        <v>105</v>
      </c>
      <c r="AH132" s="12" t="str">
        <f t="shared" si="37"/>
        <v>1</v>
      </c>
      <c r="AI132" s="3" t="str">
        <f t="shared" si="38"/>
        <v>0</v>
      </c>
      <c r="AJ132" s="3" t="str">
        <f t="shared" si="39"/>
        <v>1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</row>
    <row r="133" ht="12.0" customHeight="1">
      <c r="AE133" s="53">
        <v>127.0</v>
      </c>
      <c r="AF133" s="12" t="str">
        <f t="shared" si="110"/>
        <v>2</v>
      </c>
      <c r="AG133" s="12" t="s">
        <v>105</v>
      </c>
      <c r="AH133" s="12" t="str">
        <f t="shared" si="37"/>
        <v>1</v>
      </c>
      <c r="AI133" s="3" t="str">
        <f t="shared" si="38"/>
        <v>0</v>
      </c>
      <c r="AJ133" s="3" t="str">
        <f t="shared" si="39"/>
        <v>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</row>
    <row r="134" ht="12.0" customHeight="1">
      <c r="AE134" s="3">
        <v>128.0</v>
      </c>
      <c r="AF134" s="12" t="str">
        <f t="shared" si="110"/>
        <v>2</v>
      </c>
      <c r="AG134" s="12"/>
      <c r="AH134" s="12" t="str">
        <f t="shared" si="37"/>
        <v>0</v>
      </c>
      <c r="AI134" s="3" t="str">
        <f t="shared" si="38"/>
        <v>0</v>
      </c>
      <c r="AJ134" s="3" t="str">
        <f t="shared" si="39"/>
        <v>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</row>
    <row r="135" ht="12.0" customHeight="1">
      <c r="AE135" s="3">
        <v>129.0</v>
      </c>
      <c r="AF135" s="12" t="str">
        <f t="shared" si="110"/>
        <v>2</v>
      </c>
      <c r="AG135" s="12"/>
      <c r="AH135" s="12" t="str">
        <f t="shared" si="37"/>
        <v>0</v>
      </c>
      <c r="AI135" s="3" t="str">
        <f t="shared" si="38"/>
        <v>0</v>
      </c>
      <c r="AJ135" s="3" t="str">
        <f t="shared" si="39"/>
        <v>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</row>
    <row r="136" ht="12.0" customHeight="1">
      <c r="AE136" s="53">
        <v>130.0</v>
      </c>
      <c r="AF136" s="12" t="str">
        <f t="shared" si="110"/>
        <v>2</v>
      </c>
      <c r="AG136" s="12" t="s">
        <v>105</v>
      </c>
      <c r="AH136" s="12" t="str">
        <f t="shared" si="37"/>
        <v>1</v>
      </c>
      <c r="AI136" s="3" t="str">
        <f t="shared" si="38"/>
        <v>0</v>
      </c>
      <c r="AJ136" s="3" t="str">
        <f t="shared" si="39"/>
        <v>1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</row>
    <row r="137" ht="12.0" customHeight="1">
      <c r="AE137" s="53">
        <v>131.0</v>
      </c>
      <c r="AF137" s="12" t="str">
        <f t="shared" si="110"/>
        <v>1</v>
      </c>
      <c r="AG137" s="12" t="s">
        <v>105</v>
      </c>
      <c r="AH137" s="12" t="str">
        <f t="shared" si="37"/>
        <v>0</v>
      </c>
      <c r="AI137" s="3" t="str">
        <f t="shared" si="38"/>
        <v>1</v>
      </c>
      <c r="AJ137" s="3" t="str">
        <f t="shared" si="39"/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</row>
    <row r="138" ht="12.0" customHeight="1">
      <c r="AE138" s="3">
        <v>132.0</v>
      </c>
      <c r="AF138" s="12" t="str">
        <f t="shared" si="110"/>
        <v>2</v>
      </c>
      <c r="AG138" s="12"/>
      <c r="AH138" s="12" t="str">
        <f t="shared" si="37"/>
        <v>0</v>
      </c>
      <c r="AI138" s="3" t="str">
        <f t="shared" si="38"/>
        <v>0</v>
      </c>
      <c r="AJ138" s="3" t="str">
        <f t="shared" si="39"/>
        <v>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</row>
    <row r="139" ht="12.0" customHeight="1">
      <c r="AE139" s="53">
        <v>133.0</v>
      </c>
      <c r="AF139" s="12" t="str">
        <f t="shared" si="110"/>
        <v>1</v>
      </c>
      <c r="AG139" s="12" t="s">
        <v>105</v>
      </c>
      <c r="AH139" s="12" t="str">
        <f t="shared" si="37"/>
        <v>0</v>
      </c>
      <c r="AI139" s="3" t="str">
        <f t="shared" si="38"/>
        <v>1</v>
      </c>
      <c r="AJ139" s="3" t="str">
        <f t="shared" si="39"/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</row>
    <row r="140" ht="12.0" customHeight="1">
      <c r="AE140" s="3">
        <v>134.0</v>
      </c>
      <c r="AF140" s="12" t="str">
        <f t="shared" si="110"/>
        <v>2</v>
      </c>
      <c r="AG140" s="12"/>
      <c r="AH140" s="12" t="str">
        <f t="shared" si="37"/>
        <v>0</v>
      </c>
      <c r="AI140" s="3" t="str">
        <f t="shared" si="38"/>
        <v>0</v>
      </c>
      <c r="AJ140" s="3" t="str">
        <f t="shared" si="39"/>
        <v>1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</row>
    <row r="141" ht="12.0" customHeight="1">
      <c r="AE141" s="3">
        <v>135.0</v>
      </c>
      <c r="AF141" s="12" t="str">
        <f t="shared" si="110"/>
        <v>1</v>
      </c>
      <c r="AG141" s="12"/>
      <c r="AH141" s="12" t="str">
        <f t="shared" si="37"/>
        <v>1</v>
      </c>
      <c r="AI141" s="3" t="str">
        <f t="shared" si="38"/>
        <v>1</v>
      </c>
      <c r="AJ141" s="3" t="str">
        <f t="shared" si="39"/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</row>
    <row r="142" ht="12.0" customHeight="1">
      <c r="AE142" s="53">
        <v>136.0</v>
      </c>
      <c r="AF142" s="12" t="str">
        <f t="shared" si="110"/>
        <v>2</v>
      </c>
      <c r="AG142" s="12" t="s">
        <v>105</v>
      </c>
      <c r="AH142" s="12" t="str">
        <f t="shared" si="37"/>
        <v>1</v>
      </c>
      <c r="AI142" s="3" t="str">
        <f t="shared" si="38"/>
        <v>0</v>
      </c>
      <c r="AJ142" s="3" t="str">
        <f t="shared" si="39"/>
        <v>1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</row>
    <row r="143" ht="12.0" customHeight="1">
      <c r="AE143" s="53">
        <v>137.0</v>
      </c>
      <c r="AF143" s="12" t="str">
        <f t="shared" si="110"/>
        <v>2</v>
      </c>
      <c r="AG143" s="12" t="s">
        <v>105</v>
      </c>
      <c r="AH143" s="12" t="str">
        <f t="shared" si="37"/>
        <v>1</v>
      </c>
      <c r="AI143" s="3" t="str">
        <f t="shared" si="38"/>
        <v>0</v>
      </c>
      <c r="AJ143" s="3" t="str">
        <f t="shared" si="39"/>
        <v>1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</row>
    <row r="144" ht="12.0" customHeight="1">
      <c r="AE144" s="53">
        <v>138.0</v>
      </c>
      <c r="AF144" s="12" t="str">
        <f t="shared" si="110"/>
        <v>2</v>
      </c>
      <c r="AG144" s="12" t="s">
        <v>105</v>
      </c>
      <c r="AH144" s="12" t="str">
        <f t="shared" si="37"/>
        <v>1</v>
      </c>
      <c r="AI144" s="3" t="str">
        <f t="shared" si="38"/>
        <v>0</v>
      </c>
      <c r="AJ144" s="3" t="str">
        <f t="shared" si="39"/>
        <v>1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</row>
    <row r="145" ht="12.0" customHeight="1">
      <c r="AE145" s="3">
        <v>139.0</v>
      </c>
      <c r="AF145" s="12" t="str">
        <f t="shared" si="110"/>
        <v>1</v>
      </c>
      <c r="AG145" s="12"/>
      <c r="AH145" s="12" t="str">
        <f t="shared" si="37"/>
        <v>1</v>
      </c>
      <c r="AI145" s="3" t="str">
        <f t="shared" si="38"/>
        <v>1</v>
      </c>
      <c r="AJ145" s="3" t="str">
        <f t="shared" si="39"/>
        <v>0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</row>
    <row r="146" ht="12.0" customHeight="1">
      <c r="AE146" s="3">
        <v>140.0</v>
      </c>
      <c r="AF146" s="12" t="str">
        <f t="shared" si="110"/>
        <v>2</v>
      </c>
      <c r="AG146" s="12"/>
      <c r="AH146" s="12" t="str">
        <f t="shared" si="37"/>
        <v>0</v>
      </c>
      <c r="AI146" s="3" t="str">
        <f t="shared" si="38"/>
        <v>0</v>
      </c>
      <c r="AJ146" s="3" t="str">
        <f t="shared" si="39"/>
        <v>1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</row>
    <row r="147" ht="12.0" customHeight="1">
      <c r="AE147" s="3">
        <v>141.0</v>
      </c>
      <c r="AF147" s="12" t="str">
        <f t="shared" si="110"/>
        <v>2</v>
      </c>
      <c r="AG147" s="12"/>
      <c r="AH147" s="12" t="str">
        <f t="shared" si="37"/>
        <v>0</v>
      </c>
      <c r="AI147" s="3" t="str">
        <f t="shared" si="38"/>
        <v>0</v>
      </c>
      <c r="AJ147" s="3" t="str">
        <f t="shared" si="39"/>
        <v>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</row>
    <row r="148" ht="12.0" customHeight="1">
      <c r="AE148" s="3">
        <v>142.0</v>
      </c>
      <c r="AF148" s="12" t="str">
        <f t="shared" si="110"/>
        <v>2</v>
      </c>
      <c r="AG148" s="12"/>
      <c r="AH148" s="12" t="str">
        <f t="shared" si="37"/>
        <v>0</v>
      </c>
      <c r="AI148" s="3" t="str">
        <f t="shared" si="38"/>
        <v>0</v>
      </c>
      <c r="AJ148" s="3" t="str">
        <f t="shared" si="39"/>
        <v>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</row>
    <row r="149" ht="12.0" customHeight="1">
      <c r="AE149" s="3">
        <v>143.0</v>
      </c>
      <c r="AF149" s="12" t="str">
        <f t="shared" si="110"/>
        <v>2</v>
      </c>
      <c r="AG149" s="12"/>
      <c r="AH149" s="12" t="str">
        <f t="shared" si="37"/>
        <v>0</v>
      </c>
      <c r="AI149" s="3" t="str">
        <f t="shared" si="38"/>
        <v>0</v>
      </c>
      <c r="AJ149" s="3" t="str">
        <f t="shared" si="39"/>
        <v>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</row>
    <row r="150" ht="12.0" customHeight="1">
      <c r="AE150" s="3">
        <v>144.0</v>
      </c>
      <c r="AF150" s="12" t="str">
        <f t="shared" si="110"/>
        <v>2</v>
      </c>
      <c r="AG150" s="12"/>
      <c r="AH150" s="12" t="str">
        <f t="shared" si="37"/>
        <v>0</v>
      </c>
      <c r="AI150" s="3" t="str">
        <f t="shared" si="38"/>
        <v>0</v>
      </c>
      <c r="AJ150" s="3" t="str">
        <f t="shared" si="39"/>
        <v>1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</row>
    <row r="151" ht="12.0" customHeight="1">
      <c r="AE151" s="53">
        <v>145.0</v>
      </c>
      <c r="AF151" s="12" t="str">
        <f t="shared" si="110"/>
        <v>2</v>
      </c>
      <c r="AG151" s="12" t="s">
        <v>105</v>
      </c>
      <c r="AH151" s="12" t="str">
        <f t="shared" si="37"/>
        <v>1</v>
      </c>
      <c r="AI151" s="3" t="str">
        <f t="shared" si="38"/>
        <v>0</v>
      </c>
      <c r="AJ151" s="3" t="str">
        <f t="shared" si="39"/>
        <v>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</row>
    <row r="152" ht="12.0" customHeight="1">
      <c r="AE152" s="53">
        <v>146.0</v>
      </c>
      <c r="AF152" s="12" t="str">
        <f t="shared" si="110"/>
        <v>1</v>
      </c>
      <c r="AG152" s="12" t="s">
        <v>105</v>
      </c>
      <c r="AH152" s="12" t="str">
        <f t="shared" si="37"/>
        <v>0</v>
      </c>
      <c r="AI152" s="3" t="str">
        <f t="shared" si="38"/>
        <v>1</v>
      </c>
      <c r="AJ152" s="3" t="str">
        <f t="shared" si="39"/>
        <v>0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</row>
    <row r="153" ht="12.0" customHeight="1">
      <c r="AE153" s="53">
        <v>147.0</v>
      </c>
      <c r="AF153" s="12" t="str">
        <f t="shared" si="110"/>
        <v>2</v>
      </c>
      <c r="AG153" s="12" t="s">
        <v>105</v>
      </c>
      <c r="AH153" s="12" t="str">
        <f t="shared" si="37"/>
        <v>1</v>
      </c>
      <c r="AI153" s="3" t="str">
        <f t="shared" si="38"/>
        <v>0</v>
      </c>
      <c r="AJ153" s="3" t="str">
        <f t="shared" si="39"/>
        <v>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</row>
    <row r="154" ht="12.0" customHeight="1">
      <c r="AE154" s="53">
        <v>148.0</v>
      </c>
      <c r="AF154" s="12" t="str">
        <f t="shared" si="110"/>
        <v>1</v>
      </c>
      <c r="AG154" s="12" t="s">
        <v>105</v>
      </c>
      <c r="AH154" s="12" t="str">
        <f t="shared" si="37"/>
        <v>0</v>
      </c>
      <c r="AI154" s="3" t="str">
        <f t="shared" si="38"/>
        <v>1</v>
      </c>
      <c r="AJ154" s="3" t="str">
        <f t="shared" si="39"/>
        <v>0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</row>
    <row r="155" ht="12.0" customHeight="1">
      <c r="AE155" s="3">
        <v>149.0</v>
      </c>
      <c r="AF155" s="12" t="str">
        <f t="shared" si="110"/>
        <v>1</v>
      </c>
      <c r="AG155" s="12"/>
      <c r="AH155" s="12" t="str">
        <f t="shared" si="37"/>
        <v>1</v>
      </c>
      <c r="AI155" s="3" t="str">
        <f t="shared" si="38"/>
        <v>1</v>
      </c>
      <c r="AJ155" s="3" t="str">
        <f t="shared" si="39"/>
        <v>0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</row>
    <row r="156" ht="12.0" customHeight="1">
      <c r="AE156" s="3">
        <v>150.0</v>
      </c>
      <c r="AF156" s="12" t="str">
        <f t="shared" si="110"/>
        <v>1</v>
      </c>
      <c r="AG156" s="12"/>
      <c r="AH156" s="12" t="str">
        <f t="shared" si="37"/>
        <v>1</v>
      </c>
      <c r="AI156" s="3" t="str">
        <f t="shared" si="38"/>
        <v>1</v>
      </c>
      <c r="AJ156" s="3" t="str">
        <f t="shared" si="39"/>
        <v>0</v>
      </c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</row>
    <row r="157" ht="12.0" customHeight="1">
      <c r="AE157" s="3">
        <v>151.0</v>
      </c>
      <c r="AF157" s="12" t="str">
        <f t="shared" si="110"/>
        <v>2</v>
      </c>
      <c r="AG157" s="12"/>
      <c r="AH157" s="12" t="str">
        <f t="shared" si="37"/>
        <v>0</v>
      </c>
      <c r="AI157" s="3" t="str">
        <f t="shared" si="38"/>
        <v>0</v>
      </c>
      <c r="AJ157" s="3" t="str">
        <f t="shared" si="39"/>
        <v>1</v>
      </c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</row>
    <row r="158" ht="12.0" customHeight="1">
      <c r="AE158" s="3">
        <v>152.0</v>
      </c>
      <c r="AF158" s="12" t="str">
        <f t="shared" si="110"/>
        <v>1</v>
      </c>
      <c r="AG158" s="12"/>
      <c r="AH158" s="12" t="str">
        <f t="shared" si="37"/>
        <v>1</v>
      </c>
      <c r="AI158" s="3" t="str">
        <f t="shared" si="38"/>
        <v>1</v>
      </c>
      <c r="AJ158" s="3" t="str">
        <f t="shared" si="39"/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</row>
    <row r="159" ht="12.0" customHeight="1">
      <c r="AE159" s="53">
        <v>153.0</v>
      </c>
      <c r="AF159" s="12" t="str">
        <f t="shared" si="110"/>
        <v>1</v>
      </c>
      <c r="AG159" s="12" t="s">
        <v>105</v>
      </c>
      <c r="AH159" s="12" t="str">
        <f t="shared" si="37"/>
        <v>0</v>
      </c>
      <c r="AI159" s="3" t="str">
        <f t="shared" si="38"/>
        <v>1</v>
      </c>
      <c r="AJ159" s="3" t="str">
        <f t="shared" si="39"/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</row>
    <row r="160" ht="12.0" customHeight="1">
      <c r="AE160" s="53">
        <v>154.0</v>
      </c>
      <c r="AF160" s="12" t="str">
        <f t="shared" si="110"/>
        <v>2</v>
      </c>
      <c r="AG160" s="12" t="s">
        <v>105</v>
      </c>
      <c r="AH160" s="12" t="str">
        <f t="shared" si="37"/>
        <v>1</v>
      </c>
      <c r="AI160" s="3" t="str">
        <f t="shared" si="38"/>
        <v>0</v>
      </c>
      <c r="AJ160" s="3" t="str">
        <f t="shared" si="39"/>
        <v>1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</row>
    <row r="161" ht="12.0" customHeight="1">
      <c r="AE161" s="3">
        <v>155.0</v>
      </c>
      <c r="AF161" s="12" t="str">
        <f t="shared" si="110"/>
        <v>1</v>
      </c>
      <c r="AG161" s="12"/>
      <c r="AH161" s="12" t="str">
        <f t="shared" si="37"/>
        <v>1</v>
      </c>
      <c r="AI161" s="3" t="str">
        <f t="shared" si="38"/>
        <v>1</v>
      </c>
      <c r="AJ161" s="3" t="str">
        <f t="shared" si="39"/>
        <v>0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</row>
    <row r="162" ht="12.0" customHeight="1">
      <c r="AE162" s="53">
        <v>156.0</v>
      </c>
      <c r="AF162" s="12" t="str">
        <f t="shared" si="110"/>
        <v>1</v>
      </c>
      <c r="AG162" s="12" t="s">
        <v>105</v>
      </c>
      <c r="AH162" s="12" t="str">
        <f t="shared" si="37"/>
        <v>0</v>
      </c>
      <c r="AI162" s="3" t="str">
        <f t="shared" si="38"/>
        <v>1</v>
      </c>
      <c r="AJ162" s="3" t="str">
        <f t="shared" si="39"/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</row>
    <row r="163" ht="12.0" customHeight="1">
      <c r="AE163" s="3">
        <v>157.0</v>
      </c>
      <c r="AF163" s="12" t="str">
        <f t="shared" si="110"/>
        <v>2</v>
      </c>
      <c r="AG163" s="12"/>
      <c r="AH163" s="12" t="str">
        <f t="shared" si="37"/>
        <v>0</v>
      </c>
      <c r="AI163" s="3" t="str">
        <f t="shared" si="38"/>
        <v>0</v>
      </c>
      <c r="AJ163" s="3" t="str">
        <f t="shared" si="39"/>
        <v>1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</row>
    <row r="164" ht="12.0" customHeight="1">
      <c r="AE164" s="53">
        <v>158.0</v>
      </c>
      <c r="AF164" s="12" t="str">
        <f t="shared" si="110"/>
        <v>2</v>
      </c>
      <c r="AG164" s="12" t="s">
        <v>105</v>
      </c>
      <c r="AH164" s="12" t="str">
        <f t="shared" si="37"/>
        <v>1</v>
      </c>
      <c r="AI164" s="3" t="str">
        <f t="shared" si="38"/>
        <v>0</v>
      </c>
      <c r="AJ164" s="3" t="str">
        <f t="shared" si="39"/>
        <v>1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</row>
    <row r="165" ht="12.0" customHeight="1">
      <c r="AE165" s="3">
        <v>159.0</v>
      </c>
      <c r="AF165" s="12" t="str">
        <f t="shared" si="110"/>
        <v>2</v>
      </c>
      <c r="AG165" s="12"/>
      <c r="AH165" s="12" t="str">
        <f t="shared" si="37"/>
        <v>0</v>
      </c>
      <c r="AI165" s="3" t="str">
        <f t="shared" si="38"/>
        <v>0</v>
      </c>
      <c r="AJ165" s="3" t="str">
        <f t="shared" si="39"/>
        <v>1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</row>
    <row r="166" ht="12.0" customHeight="1">
      <c r="AE166" s="3">
        <v>160.0</v>
      </c>
      <c r="AF166" s="12" t="str">
        <f t="shared" si="110"/>
        <v>2</v>
      </c>
      <c r="AG166" s="12"/>
      <c r="AH166" s="12" t="str">
        <f t="shared" si="37"/>
        <v>0</v>
      </c>
      <c r="AI166" s="3" t="str">
        <f t="shared" si="38"/>
        <v>0</v>
      </c>
      <c r="AJ166" s="3" t="str">
        <f t="shared" si="39"/>
        <v>1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</row>
    <row r="167" ht="12.0" customHeight="1">
      <c r="AE167" s="53">
        <v>161.0</v>
      </c>
      <c r="AF167" s="12" t="str">
        <f t="shared" si="110"/>
        <v>2</v>
      </c>
      <c r="AG167" s="12" t="s">
        <v>105</v>
      </c>
      <c r="AH167" s="12" t="str">
        <f t="shared" si="37"/>
        <v>1</v>
      </c>
      <c r="AI167" s="3" t="str">
        <f t="shared" si="38"/>
        <v>0</v>
      </c>
      <c r="AJ167" s="3" t="str">
        <f t="shared" si="39"/>
        <v>1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</row>
    <row r="168" ht="12.0" customHeight="1">
      <c r="AE168" s="3">
        <v>162.0</v>
      </c>
      <c r="AF168" s="12" t="str">
        <f t="shared" si="110"/>
        <v>2</v>
      </c>
      <c r="AG168" s="12"/>
      <c r="AH168" s="12" t="str">
        <f t="shared" si="37"/>
        <v>0</v>
      </c>
      <c r="AI168" s="3" t="str">
        <f t="shared" si="38"/>
        <v>0</v>
      </c>
      <c r="AJ168" s="3" t="str">
        <f t="shared" si="39"/>
        <v>1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</row>
    <row r="169" ht="12.0" customHeight="1">
      <c r="AE169" s="3">
        <v>163.0</v>
      </c>
      <c r="AF169" s="12" t="str">
        <f t="shared" si="110"/>
        <v>2</v>
      </c>
      <c r="AG169" s="12"/>
      <c r="AH169" s="12" t="str">
        <f t="shared" si="37"/>
        <v>0</v>
      </c>
      <c r="AI169" s="3" t="str">
        <f t="shared" si="38"/>
        <v>0</v>
      </c>
      <c r="AJ169" s="3" t="str">
        <f t="shared" si="39"/>
        <v>1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</row>
    <row r="170" ht="12.0" customHeight="1">
      <c r="AE170" s="3">
        <v>164.0</v>
      </c>
      <c r="AF170" s="12" t="str">
        <f t="shared" si="110"/>
        <v>1</v>
      </c>
      <c r="AG170" s="12"/>
      <c r="AH170" s="12" t="str">
        <f t="shared" si="37"/>
        <v>1</v>
      </c>
      <c r="AI170" s="3" t="str">
        <f t="shared" si="38"/>
        <v>1</v>
      </c>
      <c r="AJ170" s="3" t="str">
        <f t="shared" si="39"/>
        <v>0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</row>
    <row r="171" ht="12.0" customHeight="1">
      <c r="AE171" s="3">
        <v>165.0</v>
      </c>
      <c r="AF171" s="12" t="str">
        <f t="shared" si="110"/>
        <v>1</v>
      </c>
      <c r="AG171" s="12"/>
      <c r="AH171" s="12" t="str">
        <f t="shared" si="37"/>
        <v>1</v>
      </c>
      <c r="AI171" s="3" t="str">
        <f t="shared" si="38"/>
        <v>1</v>
      </c>
      <c r="AJ171" s="3" t="str">
        <f t="shared" si="39"/>
        <v>0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</row>
    <row r="172" ht="12.0" customHeight="1">
      <c r="AE172" s="3">
        <v>166.0</v>
      </c>
      <c r="AF172" s="12" t="str">
        <f t="shared" si="110"/>
        <v>2</v>
      </c>
      <c r="AG172" s="12"/>
      <c r="AH172" s="12" t="str">
        <f t="shared" si="37"/>
        <v>0</v>
      </c>
      <c r="AI172" s="3" t="str">
        <f t="shared" si="38"/>
        <v>0</v>
      </c>
      <c r="AJ172" s="3" t="str">
        <f t="shared" si="39"/>
        <v>1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</row>
    <row r="173" ht="12.0" customHeight="1">
      <c r="AE173" s="3">
        <v>167.0</v>
      </c>
      <c r="AF173" s="12" t="str">
        <f t="shared" si="110"/>
        <v>1</v>
      </c>
      <c r="AG173" s="12"/>
      <c r="AH173" s="12" t="str">
        <f t="shared" si="37"/>
        <v>1</v>
      </c>
      <c r="AI173" s="3" t="str">
        <f t="shared" si="38"/>
        <v>1</v>
      </c>
      <c r="AJ173" s="3" t="str">
        <f t="shared" si="39"/>
        <v>0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</row>
    <row r="174" ht="12.0" customHeight="1">
      <c r="AE174" s="3">
        <v>168.0</v>
      </c>
      <c r="AF174" s="12" t="str">
        <f t="shared" si="110"/>
        <v>1</v>
      </c>
      <c r="AG174" s="12"/>
      <c r="AH174" s="12" t="str">
        <f t="shared" si="37"/>
        <v>1</v>
      </c>
      <c r="AI174" s="3" t="str">
        <f t="shared" si="38"/>
        <v>1</v>
      </c>
      <c r="AJ174" s="3" t="str">
        <f t="shared" si="39"/>
        <v>0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</row>
    <row r="175" ht="12.0" customHeight="1">
      <c r="AE175" s="3">
        <v>169.0</v>
      </c>
      <c r="AF175" s="12" t="str">
        <f t="shared" si="110"/>
        <v>2</v>
      </c>
      <c r="AG175" s="12"/>
      <c r="AH175" s="12" t="str">
        <f t="shared" si="37"/>
        <v>0</v>
      </c>
      <c r="AI175" s="3" t="str">
        <f t="shared" si="38"/>
        <v>0</v>
      </c>
      <c r="AJ175" s="3" t="str">
        <f t="shared" si="39"/>
        <v>1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</row>
    <row r="176" ht="12.0" customHeight="1">
      <c r="AE176" s="53">
        <v>170.0</v>
      </c>
      <c r="AF176" s="12" t="str">
        <f t="shared" si="110"/>
        <v>2</v>
      </c>
      <c r="AG176" s="12" t="s">
        <v>105</v>
      </c>
      <c r="AH176" s="12" t="str">
        <f t="shared" si="37"/>
        <v>1</v>
      </c>
      <c r="AI176" s="3" t="str">
        <f t="shared" si="38"/>
        <v>0</v>
      </c>
      <c r="AJ176" s="3" t="str">
        <f t="shared" si="39"/>
        <v>1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</row>
    <row r="177" ht="12.0" customHeight="1">
      <c r="AE177" s="3">
        <v>171.0</v>
      </c>
      <c r="AF177" s="12" t="str">
        <f t="shared" si="110"/>
        <v>2</v>
      </c>
      <c r="AG177" s="12"/>
      <c r="AH177" s="12" t="str">
        <f t="shared" si="37"/>
        <v>0</v>
      </c>
      <c r="AI177" s="3" t="str">
        <f t="shared" si="38"/>
        <v>0</v>
      </c>
      <c r="AJ177" s="3" t="str">
        <f t="shared" si="39"/>
        <v>1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</row>
    <row r="178" ht="12.0" customHeight="1">
      <c r="AE178" s="3">
        <v>172.0</v>
      </c>
      <c r="AF178" s="12" t="str">
        <f t="shared" si="110"/>
        <v>2</v>
      </c>
      <c r="AG178" s="12"/>
      <c r="AH178" s="12" t="str">
        <f t="shared" si="37"/>
        <v>0</v>
      </c>
      <c r="AI178" s="3" t="str">
        <f t="shared" si="38"/>
        <v>0</v>
      </c>
      <c r="AJ178" s="3" t="str">
        <f t="shared" si="39"/>
        <v>1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</row>
    <row r="179" ht="12.0" customHeight="1">
      <c r="AE179" s="53">
        <v>173.0</v>
      </c>
      <c r="AF179" s="12" t="str">
        <f t="shared" si="110"/>
        <v>2</v>
      </c>
      <c r="AG179" s="12" t="s">
        <v>105</v>
      </c>
      <c r="AH179" s="12" t="str">
        <f t="shared" si="37"/>
        <v>1</v>
      </c>
      <c r="AI179" s="3" t="str">
        <f t="shared" si="38"/>
        <v>0</v>
      </c>
      <c r="AJ179" s="3" t="str">
        <f t="shared" si="39"/>
        <v>1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</row>
    <row r="180" ht="12.0" customHeight="1">
      <c r="AE180" s="3">
        <v>174.0</v>
      </c>
      <c r="AF180" s="12" t="str">
        <f t="shared" si="110"/>
        <v>1</v>
      </c>
      <c r="AG180" s="12"/>
      <c r="AH180" s="12" t="str">
        <f t="shared" si="37"/>
        <v>1</v>
      </c>
      <c r="AI180" s="3" t="str">
        <f t="shared" si="38"/>
        <v>1</v>
      </c>
      <c r="AJ180" s="3" t="str">
        <f t="shared" si="39"/>
        <v>0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</row>
    <row r="181" ht="12.0" customHeight="1">
      <c r="AE181" s="3">
        <v>175.0</v>
      </c>
      <c r="AF181" s="12" t="str">
        <f t="shared" si="110"/>
        <v>1</v>
      </c>
      <c r="AG181" s="12"/>
      <c r="AH181" s="12" t="str">
        <f t="shared" si="37"/>
        <v>1</v>
      </c>
      <c r="AI181" s="3" t="str">
        <f t="shared" si="38"/>
        <v>1</v>
      </c>
      <c r="AJ181" s="3" t="str">
        <f t="shared" si="39"/>
        <v>0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</row>
    <row r="182" ht="12.0" customHeight="1">
      <c r="AE182" s="3">
        <v>176.0</v>
      </c>
      <c r="AF182" s="12" t="str">
        <f t="shared" si="110"/>
        <v>2</v>
      </c>
      <c r="AG182" s="12"/>
      <c r="AH182" s="12" t="str">
        <f t="shared" si="37"/>
        <v>0</v>
      </c>
      <c r="AI182" s="3" t="str">
        <f t="shared" si="38"/>
        <v>0</v>
      </c>
      <c r="AJ182" s="3" t="str">
        <f t="shared" si="39"/>
        <v>1</v>
      </c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</row>
    <row r="183" ht="12.0" customHeight="1">
      <c r="AE183" s="3">
        <v>177.0</v>
      </c>
      <c r="AF183" s="12" t="str">
        <f t="shared" si="110"/>
        <v>1</v>
      </c>
      <c r="AG183" s="12"/>
      <c r="AH183" s="12" t="str">
        <f t="shared" si="37"/>
        <v>1</v>
      </c>
      <c r="AI183" s="3" t="str">
        <f t="shared" si="38"/>
        <v>1</v>
      </c>
      <c r="AJ183" s="3" t="str">
        <f t="shared" si="39"/>
        <v>0</v>
      </c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</row>
    <row r="184" ht="12.0" customHeight="1">
      <c r="AE184" s="3">
        <v>178.0</v>
      </c>
      <c r="AF184" s="12" t="str">
        <f t="shared" si="110"/>
        <v>1</v>
      </c>
      <c r="AG184" s="12"/>
      <c r="AH184" s="12" t="str">
        <f t="shared" si="37"/>
        <v>1</v>
      </c>
      <c r="AI184" s="3" t="str">
        <f t="shared" si="38"/>
        <v>1</v>
      </c>
      <c r="AJ184" s="3" t="str">
        <f t="shared" si="39"/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</row>
    <row r="185" ht="12.0" customHeight="1">
      <c r="AE185" s="3">
        <v>179.0</v>
      </c>
      <c r="AF185" s="12" t="str">
        <f t="shared" si="110"/>
        <v>1</v>
      </c>
      <c r="AG185" s="12"/>
      <c r="AH185" s="12" t="str">
        <f t="shared" si="37"/>
        <v>1</v>
      </c>
      <c r="AI185" s="3" t="str">
        <f t="shared" si="38"/>
        <v>1</v>
      </c>
      <c r="AJ185" s="3" t="str">
        <f t="shared" si="39"/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</row>
    <row r="186" ht="12.0" customHeight="1">
      <c r="AE186" s="3">
        <v>180.0</v>
      </c>
      <c r="AF186" s="12" t="str">
        <f t="shared" si="110"/>
        <v>1</v>
      </c>
      <c r="AG186" s="12"/>
      <c r="AH186" s="12" t="str">
        <f t="shared" si="37"/>
        <v>1</v>
      </c>
      <c r="AI186" s="3" t="str">
        <f t="shared" si="38"/>
        <v>1</v>
      </c>
      <c r="AJ186" s="3" t="str">
        <f t="shared" si="39"/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</row>
    <row r="187" ht="12.0" customHeight="1">
      <c r="AE187" s="53">
        <v>181.0</v>
      </c>
      <c r="AF187" s="12" t="str">
        <f t="shared" ref="AF187:AF246" si="111">IF(ISERROR(VALUE(MID($C$14,$AE187-180,1)))=TRUE,"TEXT",VALUE(MID($C$14,$AE187-180,1)))</f>
        <v>1</v>
      </c>
      <c r="AG187" s="12" t="s">
        <v>105</v>
      </c>
      <c r="AH187" s="12" t="str">
        <f t="shared" si="37"/>
        <v>0</v>
      </c>
      <c r="AI187" s="3" t="str">
        <f t="shared" si="38"/>
        <v>1</v>
      </c>
      <c r="AJ187" s="3" t="str">
        <f t="shared" si="39"/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</row>
    <row r="188" ht="12.0" customHeight="1">
      <c r="AE188" s="53">
        <v>182.0</v>
      </c>
      <c r="AF188" s="12" t="str">
        <f t="shared" si="111"/>
        <v>1</v>
      </c>
      <c r="AG188" s="12" t="s">
        <v>105</v>
      </c>
      <c r="AH188" s="12" t="str">
        <f t="shared" si="37"/>
        <v>0</v>
      </c>
      <c r="AI188" s="3" t="str">
        <f t="shared" si="38"/>
        <v>1</v>
      </c>
      <c r="AJ188" s="3" t="str">
        <f t="shared" si="39"/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</row>
    <row r="189" ht="12.0" customHeight="1">
      <c r="AE189" s="3">
        <v>183.0</v>
      </c>
      <c r="AF189" s="12" t="str">
        <f t="shared" si="111"/>
        <v>2</v>
      </c>
      <c r="AG189" s="12"/>
      <c r="AH189" s="12" t="str">
        <f t="shared" si="37"/>
        <v>0</v>
      </c>
      <c r="AI189" s="3" t="str">
        <f t="shared" si="38"/>
        <v>0</v>
      </c>
      <c r="AJ189" s="3" t="str">
        <f t="shared" si="39"/>
        <v>1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</row>
    <row r="190" ht="12.0" customHeight="1">
      <c r="AE190" s="3">
        <v>184.0</v>
      </c>
      <c r="AF190" s="12" t="str">
        <f t="shared" si="111"/>
        <v>1</v>
      </c>
      <c r="AG190" s="12"/>
      <c r="AH190" s="12" t="str">
        <f t="shared" si="37"/>
        <v>1</v>
      </c>
      <c r="AI190" s="3" t="str">
        <f t="shared" si="38"/>
        <v>1</v>
      </c>
      <c r="AJ190" s="3" t="str">
        <f t="shared" si="39"/>
        <v>0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</row>
    <row r="191" ht="12.0" customHeight="1">
      <c r="AE191" s="53">
        <v>185.0</v>
      </c>
      <c r="AF191" s="12" t="str">
        <f t="shared" si="111"/>
        <v>2</v>
      </c>
      <c r="AG191" s="12" t="s">
        <v>105</v>
      </c>
      <c r="AH191" s="12" t="str">
        <f t="shared" si="37"/>
        <v>1</v>
      </c>
      <c r="AI191" s="3" t="str">
        <f t="shared" si="38"/>
        <v>0</v>
      </c>
      <c r="AJ191" s="3" t="str">
        <f t="shared" si="39"/>
        <v>1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</row>
    <row r="192" ht="12.0" customHeight="1">
      <c r="AE192" s="3">
        <v>186.0</v>
      </c>
      <c r="AF192" s="12" t="str">
        <f t="shared" si="111"/>
        <v>1</v>
      </c>
      <c r="AG192" s="12"/>
      <c r="AH192" s="12" t="str">
        <f t="shared" si="37"/>
        <v>1</v>
      </c>
      <c r="AI192" s="3" t="str">
        <f t="shared" si="38"/>
        <v>1</v>
      </c>
      <c r="AJ192" s="3" t="str">
        <f t="shared" si="39"/>
        <v>0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</row>
    <row r="193" ht="12.0" customHeight="1">
      <c r="AE193" s="3">
        <v>187.0</v>
      </c>
      <c r="AF193" s="12" t="str">
        <f t="shared" si="111"/>
        <v>2</v>
      </c>
      <c r="AG193" s="12"/>
      <c r="AH193" s="12" t="str">
        <f t="shared" si="37"/>
        <v>0</v>
      </c>
      <c r="AI193" s="3" t="str">
        <f t="shared" si="38"/>
        <v>0</v>
      </c>
      <c r="AJ193" s="3" t="str">
        <f t="shared" si="39"/>
        <v>1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</row>
    <row r="194" ht="12.0" customHeight="1">
      <c r="AE194" s="3">
        <v>188.0</v>
      </c>
      <c r="AF194" s="12" t="str">
        <f t="shared" si="111"/>
        <v>2</v>
      </c>
      <c r="AG194" s="12"/>
      <c r="AH194" s="12" t="str">
        <f t="shared" si="37"/>
        <v>0</v>
      </c>
      <c r="AI194" s="3" t="str">
        <f t="shared" si="38"/>
        <v>0</v>
      </c>
      <c r="AJ194" s="3" t="str">
        <f t="shared" si="39"/>
        <v>1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</row>
    <row r="195" ht="12.0" customHeight="1">
      <c r="AE195" s="3">
        <v>189.0</v>
      </c>
      <c r="AF195" s="12" t="str">
        <f t="shared" si="111"/>
        <v>2</v>
      </c>
      <c r="AG195" s="12"/>
      <c r="AH195" s="12" t="str">
        <f t="shared" si="37"/>
        <v>0</v>
      </c>
      <c r="AI195" s="3" t="str">
        <f t="shared" si="38"/>
        <v>0</v>
      </c>
      <c r="AJ195" s="3" t="str">
        <f t="shared" si="39"/>
        <v>1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</row>
    <row r="196" ht="12.0" customHeight="1">
      <c r="AE196" s="3">
        <v>190.0</v>
      </c>
      <c r="AF196" s="12" t="str">
        <f t="shared" si="111"/>
        <v>2</v>
      </c>
      <c r="AG196" s="12"/>
      <c r="AH196" s="12" t="str">
        <f t="shared" si="37"/>
        <v>0</v>
      </c>
      <c r="AI196" s="3" t="str">
        <f t="shared" si="38"/>
        <v>0</v>
      </c>
      <c r="AJ196" s="3" t="str">
        <f t="shared" si="39"/>
        <v>1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</row>
    <row r="197" ht="12.0" customHeight="1">
      <c r="AE197" s="3">
        <v>191.0</v>
      </c>
      <c r="AF197" s="12" t="str">
        <f t="shared" si="111"/>
        <v>1</v>
      </c>
      <c r="AG197" s="12"/>
      <c r="AH197" s="12" t="str">
        <f t="shared" si="37"/>
        <v>1</v>
      </c>
      <c r="AI197" s="3" t="str">
        <f t="shared" si="38"/>
        <v>1</v>
      </c>
      <c r="AJ197" s="3" t="str">
        <f t="shared" si="39"/>
        <v>0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</row>
    <row r="198" ht="12.0" customHeight="1">
      <c r="AE198" s="3">
        <v>192.0</v>
      </c>
      <c r="AF198" s="12" t="str">
        <f t="shared" si="111"/>
        <v>2</v>
      </c>
      <c r="AG198" s="12"/>
      <c r="AH198" s="12" t="str">
        <f t="shared" si="37"/>
        <v>0</v>
      </c>
      <c r="AI198" s="3" t="str">
        <f t="shared" si="38"/>
        <v>0</v>
      </c>
      <c r="AJ198" s="3" t="str">
        <f t="shared" si="39"/>
        <v>1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</row>
    <row r="199" ht="12.0" customHeight="1">
      <c r="AE199" s="3">
        <v>193.0</v>
      </c>
      <c r="AF199" s="12" t="str">
        <f t="shared" si="111"/>
        <v>2</v>
      </c>
      <c r="AG199" s="12"/>
      <c r="AH199" s="12" t="str">
        <f t="shared" si="37"/>
        <v>0</v>
      </c>
      <c r="AI199" s="3" t="str">
        <f t="shared" si="38"/>
        <v>0</v>
      </c>
      <c r="AJ199" s="3" t="str">
        <f t="shared" si="39"/>
        <v>1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</row>
    <row r="200" ht="12.0" customHeight="1">
      <c r="AE200" s="3">
        <v>194.0</v>
      </c>
      <c r="AF200" s="12" t="str">
        <f t="shared" si="111"/>
        <v>2</v>
      </c>
      <c r="AG200" s="12"/>
      <c r="AH200" s="12" t="str">
        <f t="shared" si="37"/>
        <v>0</v>
      </c>
      <c r="AI200" s="3" t="str">
        <f t="shared" si="38"/>
        <v>0</v>
      </c>
      <c r="AJ200" s="3" t="str">
        <f t="shared" si="39"/>
        <v>1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</row>
    <row r="201" ht="12.0" customHeight="1">
      <c r="AE201" s="3">
        <v>195.0</v>
      </c>
      <c r="AF201" s="12" t="str">
        <f t="shared" si="111"/>
        <v>2</v>
      </c>
      <c r="AG201" s="12"/>
      <c r="AH201" s="12" t="str">
        <f t="shared" si="37"/>
        <v>0</v>
      </c>
      <c r="AI201" s="3" t="str">
        <f t="shared" si="38"/>
        <v>0</v>
      </c>
      <c r="AJ201" s="3" t="str">
        <f t="shared" si="39"/>
        <v>1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</row>
    <row r="202" ht="12.0" customHeight="1">
      <c r="AE202" s="3">
        <v>196.0</v>
      </c>
      <c r="AF202" s="12" t="str">
        <f t="shared" si="111"/>
        <v>2</v>
      </c>
      <c r="AG202" s="12"/>
      <c r="AH202" s="12" t="str">
        <f t="shared" si="37"/>
        <v>0</v>
      </c>
      <c r="AI202" s="3" t="str">
        <f t="shared" si="38"/>
        <v>0</v>
      </c>
      <c r="AJ202" s="3" t="str">
        <f t="shared" si="39"/>
        <v>1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</row>
    <row r="203" ht="12.0" customHeight="1">
      <c r="AE203" s="3">
        <v>197.0</v>
      </c>
      <c r="AF203" s="12" t="str">
        <f t="shared" si="111"/>
        <v>2</v>
      </c>
      <c r="AG203" s="12"/>
      <c r="AH203" s="12" t="str">
        <f t="shared" si="37"/>
        <v>0</v>
      </c>
      <c r="AI203" s="3" t="str">
        <f t="shared" si="38"/>
        <v>0</v>
      </c>
      <c r="AJ203" s="3" t="str">
        <f t="shared" si="39"/>
        <v>1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</row>
    <row r="204" ht="12.0" customHeight="1">
      <c r="AE204" s="3">
        <v>198.0</v>
      </c>
      <c r="AF204" s="12" t="str">
        <f t="shared" si="111"/>
        <v>1</v>
      </c>
      <c r="AG204" s="12"/>
      <c r="AH204" s="12" t="str">
        <f t="shared" si="37"/>
        <v>1</v>
      </c>
      <c r="AI204" s="3" t="str">
        <f t="shared" si="38"/>
        <v>1</v>
      </c>
      <c r="AJ204" s="3" t="str">
        <f t="shared" si="39"/>
        <v>0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</row>
    <row r="205" ht="12.0" customHeight="1">
      <c r="AE205" s="53">
        <v>199.0</v>
      </c>
      <c r="AF205" s="12" t="str">
        <f t="shared" si="111"/>
        <v>1</v>
      </c>
      <c r="AG205" s="12" t="s">
        <v>105</v>
      </c>
      <c r="AH205" s="12" t="str">
        <f t="shared" si="37"/>
        <v>0</v>
      </c>
      <c r="AI205" s="3" t="str">
        <f t="shared" si="38"/>
        <v>1</v>
      </c>
      <c r="AJ205" s="3" t="str">
        <f t="shared" si="39"/>
        <v>0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</row>
    <row r="206" ht="12.0" customHeight="1">
      <c r="AE206" s="53">
        <v>200.0</v>
      </c>
      <c r="AF206" s="12" t="str">
        <f t="shared" si="111"/>
        <v>1</v>
      </c>
      <c r="AG206" s="12" t="s">
        <v>105</v>
      </c>
      <c r="AH206" s="12" t="str">
        <f t="shared" si="37"/>
        <v>0</v>
      </c>
      <c r="AI206" s="3" t="str">
        <f t="shared" si="38"/>
        <v>1</v>
      </c>
      <c r="AJ206" s="3" t="str">
        <f t="shared" si="39"/>
        <v>0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</row>
    <row r="207" ht="12.0" customHeight="1">
      <c r="AE207" s="3">
        <v>201.0</v>
      </c>
      <c r="AF207" s="12" t="str">
        <f t="shared" si="111"/>
        <v>1</v>
      </c>
      <c r="AG207" s="12"/>
      <c r="AH207" s="12" t="str">
        <f t="shared" si="37"/>
        <v>1</v>
      </c>
      <c r="AI207" s="3" t="str">
        <f t="shared" si="38"/>
        <v>1</v>
      </c>
      <c r="AJ207" s="3" t="str">
        <f t="shared" si="39"/>
        <v>0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</row>
    <row r="208" ht="12.0" customHeight="1">
      <c r="AE208" s="3">
        <v>202.0</v>
      </c>
      <c r="AF208" s="12" t="str">
        <f t="shared" si="111"/>
        <v>1</v>
      </c>
      <c r="AG208" s="12"/>
      <c r="AH208" s="12" t="str">
        <f t="shared" si="37"/>
        <v>1</v>
      </c>
      <c r="AI208" s="3" t="str">
        <f t="shared" si="38"/>
        <v>1</v>
      </c>
      <c r="AJ208" s="3" t="str">
        <f t="shared" si="39"/>
        <v>0</v>
      </c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</row>
    <row r="209" ht="12.0" customHeight="1">
      <c r="AE209" s="3">
        <v>203.0</v>
      </c>
      <c r="AF209" s="12" t="str">
        <f t="shared" si="111"/>
        <v>2</v>
      </c>
      <c r="AG209" s="12"/>
      <c r="AH209" s="12" t="str">
        <f t="shared" si="37"/>
        <v>0</v>
      </c>
      <c r="AI209" s="3" t="str">
        <f t="shared" si="38"/>
        <v>0</v>
      </c>
      <c r="AJ209" s="3" t="str">
        <f t="shared" si="39"/>
        <v>1</v>
      </c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</row>
    <row r="210" ht="12.0" customHeight="1">
      <c r="AE210" s="3">
        <v>204.0</v>
      </c>
      <c r="AF210" s="12" t="str">
        <f t="shared" si="111"/>
        <v>2</v>
      </c>
      <c r="AG210" s="12"/>
      <c r="AH210" s="12" t="str">
        <f t="shared" si="37"/>
        <v>0</v>
      </c>
      <c r="AI210" s="3" t="str">
        <f t="shared" si="38"/>
        <v>0</v>
      </c>
      <c r="AJ210" s="3" t="str">
        <f t="shared" si="39"/>
        <v>1</v>
      </c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</row>
    <row r="211" ht="12.0" customHeight="1">
      <c r="AE211" s="3">
        <v>205.0</v>
      </c>
      <c r="AF211" s="12" t="str">
        <f t="shared" si="111"/>
        <v>2</v>
      </c>
      <c r="AG211" s="12"/>
      <c r="AH211" s="12" t="str">
        <f t="shared" si="37"/>
        <v>0</v>
      </c>
      <c r="AI211" s="3" t="str">
        <f t="shared" si="38"/>
        <v>0</v>
      </c>
      <c r="AJ211" s="3" t="str">
        <f t="shared" si="39"/>
        <v>1</v>
      </c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</row>
    <row r="212" ht="12.0" customHeight="1">
      <c r="AE212" s="53">
        <v>206.0</v>
      </c>
      <c r="AF212" s="12" t="str">
        <f t="shared" si="111"/>
        <v>1</v>
      </c>
      <c r="AG212" s="12" t="s">
        <v>105</v>
      </c>
      <c r="AH212" s="12" t="str">
        <f t="shared" si="37"/>
        <v>0</v>
      </c>
      <c r="AI212" s="3" t="str">
        <f t="shared" si="38"/>
        <v>1</v>
      </c>
      <c r="AJ212" s="3" t="str">
        <f t="shared" si="39"/>
        <v>0</v>
      </c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</row>
    <row r="213" ht="12.0" customHeight="1">
      <c r="AE213" s="3">
        <v>207.0</v>
      </c>
      <c r="AF213" s="12" t="str">
        <f t="shared" si="111"/>
        <v>2</v>
      </c>
      <c r="AG213" s="12"/>
      <c r="AH213" s="12" t="str">
        <f t="shared" si="37"/>
        <v>0</v>
      </c>
      <c r="AI213" s="3" t="str">
        <f t="shared" si="38"/>
        <v>0</v>
      </c>
      <c r="AJ213" s="3" t="str">
        <f t="shared" si="39"/>
        <v>1</v>
      </c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</row>
    <row r="214" ht="12.0" customHeight="1">
      <c r="AE214" s="3">
        <v>208.0</v>
      </c>
      <c r="AF214" s="12" t="str">
        <f t="shared" si="111"/>
        <v>2</v>
      </c>
      <c r="AG214" s="12"/>
      <c r="AH214" s="12" t="str">
        <f t="shared" si="37"/>
        <v>0</v>
      </c>
      <c r="AI214" s="3" t="str">
        <f t="shared" si="38"/>
        <v>0</v>
      </c>
      <c r="AJ214" s="3" t="str">
        <f t="shared" si="39"/>
        <v>1</v>
      </c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</row>
    <row r="215" ht="12.0" customHeight="1">
      <c r="AE215" s="3">
        <v>209.0</v>
      </c>
      <c r="AF215" s="12" t="str">
        <f t="shared" si="111"/>
        <v>2</v>
      </c>
      <c r="AG215" s="12"/>
      <c r="AH215" s="12" t="str">
        <f t="shared" si="37"/>
        <v>0</v>
      </c>
      <c r="AI215" s="3" t="str">
        <f t="shared" si="38"/>
        <v>0</v>
      </c>
      <c r="AJ215" s="3" t="str">
        <f t="shared" si="39"/>
        <v>1</v>
      </c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</row>
    <row r="216" ht="12.0" customHeight="1">
      <c r="AE216" s="3">
        <v>210.0</v>
      </c>
      <c r="AF216" s="12" t="str">
        <f t="shared" si="111"/>
        <v>2</v>
      </c>
      <c r="AG216" s="12"/>
      <c r="AH216" s="12" t="str">
        <f t="shared" si="37"/>
        <v>0</v>
      </c>
      <c r="AI216" s="3" t="str">
        <f t="shared" si="38"/>
        <v>0</v>
      </c>
      <c r="AJ216" s="3" t="str">
        <f t="shared" si="39"/>
        <v>1</v>
      </c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</row>
    <row r="217" ht="12.0" customHeight="1">
      <c r="AE217" s="3">
        <v>211.0</v>
      </c>
      <c r="AF217" s="12" t="str">
        <f t="shared" si="111"/>
        <v>2</v>
      </c>
      <c r="AG217" s="12"/>
      <c r="AH217" s="12" t="str">
        <f t="shared" si="37"/>
        <v>0</v>
      </c>
      <c r="AI217" s="3" t="str">
        <f t="shared" si="38"/>
        <v>0</v>
      </c>
      <c r="AJ217" s="3" t="str">
        <f t="shared" si="39"/>
        <v>1</v>
      </c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</row>
    <row r="218" ht="12.0" customHeight="1">
      <c r="AE218" s="3">
        <v>212.0</v>
      </c>
      <c r="AF218" s="12" t="str">
        <f t="shared" si="111"/>
        <v>2</v>
      </c>
      <c r="AG218" s="12"/>
      <c r="AH218" s="12" t="str">
        <f t="shared" si="37"/>
        <v>0</v>
      </c>
      <c r="AI218" s="3" t="str">
        <f t="shared" si="38"/>
        <v>0</v>
      </c>
      <c r="AJ218" s="3" t="str">
        <f t="shared" si="39"/>
        <v>1</v>
      </c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</row>
    <row r="219" ht="12.0" customHeight="1">
      <c r="AE219" s="3">
        <v>213.0</v>
      </c>
      <c r="AF219" s="12" t="str">
        <f t="shared" si="111"/>
        <v>2</v>
      </c>
      <c r="AG219" s="12"/>
      <c r="AH219" s="12" t="str">
        <f t="shared" si="37"/>
        <v>0</v>
      </c>
      <c r="AI219" s="3" t="str">
        <f t="shared" si="38"/>
        <v>0</v>
      </c>
      <c r="AJ219" s="3" t="str">
        <f t="shared" si="39"/>
        <v>1</v>
      </c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</row>
    <row r="220" ht="12.0" customHeight="1">
      <c r="AE220" s="3">
        <v>214.0</v>
      </c>
      <c r="AF220" s="12" t="str">
        <f t="shared" si="111"/>
        <v>2</v>
      </c>
      <c r="AG220" s="12"/>
      <c r="AH220" s="12" t="str">
        <f t="shared" si="37"/>
        <v>0</v>
      </c>
      <c r="AI220" s="3" t="str">
        <f t="shared" si="38"/>
        <v>0</v>
      </c>
      <c r="AJ220" s="3" t="str">
        <f t="shared" si="39"/>
        <v>1</v>
      </c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</row>
    <row r="221" ht="12.0" customHeight="1">
      <c r="AE221" s="53">
        <v>215.0</v>
      </c>
      <c r="AF221" s="12" t="str">
        <f t="shared" si="111"/>
        <v>2</v>
      </c>
      <c r="AG221" s="12" t="s">
        <v>105</v>
      </c>
      <c r="AH221" s="12" t="str">
        <f t="shared" si="37"/>
        <v>1</v>
      </c>
      <c r="AI221" s="3" t="str">
        <f t="shared" si="38"/>
        <v>0</v>
      </c>
      <c r="AJ221" s="3" t="str">
        <f t="shared" si="39"/>
        <v>1</v>
      </c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</row>
    <row r="222" ht="12.0" customHeight="1">
      <c r="AE222" s="3">
        <v>216.0</v>
      </c>
      <c r="AF222" s="12" t="str">
        <f t="shared" si="111"/>
        <v>2</v>
      </c>
      <c r="AG222" s="12"/>
      <c r="AH222" s="12" t="str">
        <f t="shared" si="37"/>
        <v>0</v>
      </c>
      <c r="AI222" s="3" t="str">
        <f t="shared" si="38"/>
        <v>0</v>
      </c>
      <c r="AJ222" s="3" t="str">
        <f t="shared" si="39"/>
        <v>1</v>
      </c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</row>
    <row r="223" ht="12.0" customHeight="1">
      <c r="AE223" s="3">
        <v>217.0</v>
      </c>
      <c r="AF223" s="12" t="str">
        <f t="shared" si="111"/>
        <v>2</v>
      </c>
      <c r="AG223" s="12"/>
      <c r="AH223" s="12" t="str">
        <f t="shared" si="37"/>
        <v>0</v>
      </c>
      <c r="AI223" s="3" t="str">
        <f t="shared" si="38"/>
        <v>0</v>
      </c>
      <c r="AJ223" s="3" t="str">
        <f t="shared" si="39"/>
        <v>1</v>
      </c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</row>
    <row r="224" ht="12.0" customHeight="1">
      <c r="AE224" s="53">
        <v>218.0</v>
      </c>
      <c r="AF224" s="12" t="str">
        <f t="shared" si="111"/>
        <v>2</v>
      </c>
      <c r="AG224" s="12" t="s">
        <v>105</v>
      </c>
      <c r="AH224" s="12" t="str">
        <f t="shared" si="37"/>
        <v>1</v>
      </c>
      <c r="AI224" s="3" t="str">
        <f t="shared" si="38"/>
        <v>0</v>
      </c>
      <c r="AJ224" s="3" t="str">
        <f t="shared" si="39"/>
        <v>1</v>
      </c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</row>
    <row r="225" ht="12.0" customHeight="1">
      <c r="AE225" s="3">
        <v>219.0</v>
      </c>
      <c r="AF225" s="12" t="str">
        <f t="shared" si="111"/>
        <v>2</v>
      </c>
      <c r="AG225" s="12"/>
      <c r="AH225" s="12" t="str">
        <f t="shared" si="37"/>
        <v>0</v>
      </c>
      <c r="AI225" s="3" t="str">
        <f t="shared" si="38"/>
        <v>0</v>
      </c>
      <c r="AJ225" s="3" t="str">
        <f t="shared" si="39"/>
        <v>1</v>
      </c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</row>
    <row r="226" ht="12.0" customHeight="1">
      <c r="AE226" s="3">
        <v>220.0</v>
      </c>
      <c r="AF226" s="12" t="str">
        <f t="shared" si="111"/>
        <v>2</v>
      </c>
      <c r="AG226" s="12"/>
      <c r="AH226" s="12" t="str">
        <f t="shared" si="37"/>
        <v>0</v>
      </c>
      <c r="AI226" s="3" t="str">
        <f t="shared" si="38"/>
        <v>0</v>
      </c>
      <c r="AJ226" s="3" t="str">
        <f t="shared" si="39"/>
        <v>1</v>
      </c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</row>
    <row r="227" ht="12.0" customHeight="1">
      <c r="AE227" s="3">
        <v>221.0</v>
      </c>
      <c r="AF227" s="12" t="str">
        <f t="shared" si="111"/>
        <v>2</v>
      </c>
      <c r="AG227" s="12"/>
      <c r="AH227" s="12" t="str">
        <f t="shared" si="37"/>
        <v>0</v>
      </c>
      <c r="AI227" s="3" t="str">
        <f t="shared" si="38"/>
        <v>0</v>
      </c>
      <c r="AJ227" s="3" t="str">
        <f t="shared" si="39"/>
        <v>1</v>
      </c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</row>
    <row r="228" ht="12.0" customHeight="1">
      <c r="AE228" s="3">
        <v>222.0</v>
      </c>
      <c r="AF228" s="12" t="str">
        <f t="shared" si="111"/>
        <v>2</v>
      </c>
      <c r="AG228" s="12"/>
      <c r="AH228" s="12" t="str">
        <f t="shared" si="37"/>
        <v>0</v>
      </c>
      <c r="AI228" s="3" t="str">
        <f t="shared" si="38"/>
        <v>0</v>
      </c>
      <c r="AJ228" s="3" t="str">
        <f t="shared" si="39"/>
        <v>1</v>
      </c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</row>
    <row r="229" ht="12.0" customHeight="1">
      <c r="AE229" s="3">
        <v>223.0</v>
      </c>
      <c r="AF229" s="12" t="str">
        <f t="shared" si="111"/>
        <v>2</v>
      </c>
      <c r="AG229" s="12"/>
      <c r="AH229" s="12" t="str">
        <f t="shared" si="37"/>
        <v>0</v>
      </c>
      <c r="AI229" s="3" t="str">
        <f t="shared" si="38"/>
        <v>0</v>
      </c>
      <c r="AJ229" s="3" t="str">
        <f t="shared" si="39"/>
        <v>1</v>
      </c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</row>
    <row r="230" ht="12.0" customHeight="1">
      <c r="AE230" s="3">
        <v>224.0</v>
      </c>
      <c r="AF230" s="12" t="str">
        <f t="shared" si="111"/>
        <v>2</v>
      </c>
      <c r="AG230" s="12"/>
      <c r="AH230" s="12" t="str">
        <f t="shared" si="37"/>
        <v>0</v>
      </c>
      <c r="AI230" s="3" t="str">
        <f t="shared" si="38"/>
        <v>0</v>
      </c>
      <c r="AJ230" s="3" t="str">
        <f t="shared" si="39"/>
        <v>1</v>
      </c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</row>
    <row r="231" ht="12.0" customHeight="1">
      <c r="AE231" s="53">
        <v>225.0</v>
      </c>
      <c r="AF231" s="12" t="str">
        <f t="shared" si="111"/>
        <v>2</v>
      </c>
      <c r="AG231" s="12" t="s">
        <v>105</v>
      </c>
      <c r="AH231" s="12" t="str">
        <f t="shared" si="37"/>
        <v>1</v>
      </c>
      <c r="AI231" s="3" t="str">
        <f t="shared" si="38"/>
        <v>0</v>
      </c>
      <c r="AJ231" s="3" t="str">
        <f t="shared" si="39"/>
        <v>1</v>
      </c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</row>
    <row r="232" ht="12.0" customHeight="1">
      <c r="AE232" s="53">
        <v>226.0</v>
      </c>
      <c r="AF232" s="12" t="str">
        <f t="shared" si="111"/>
        <v>2</v>
      </c>
      <c r="AG232" s="12" t="s">
        <v>105</v>
      </c>
      <c r="AH232" s="12" t="str">
        <f t="shared" si="37"/>
        <v>1</v>
      </c>
      <c r="AI232" s="3" t="str">
        <f t="shared" si="38"/>
        <v>0</v>
      </c>
      <c r="AJ232" s="3" t="str">
        <f t="shared" si="39"/>
        <v>1</v>
      </c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</row>
    <row r="233" ht="12.0" customHeight="1">
      <c r="AE233" s="53">
        <v>227.0</v>
      </c>
      <c r="AF233" s="12" t="str">
        <f t="shared" si="111"/>
        <v>2</v>
      </c>
      <c r="AG233" s="12" t="s">
        <v>105</v>
      </c>
      <c r="AH233" s="12" t="str">
        <f t="shared" si="37"/>
        <v>1</v>
      </c>
      <c r="AI233" s="3" t="str">
        <f t="shared" si="38"/>
        <v>0</v>
      </c>
      <c r="AJ233" s="3" t="str">
        <f t="shared" si="39"/>
        <v>1</v>
      </c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</row>
    <row r="234" ht="12.0" customHeight="1">
      <c r="AE234" s="3">
        <v>228.0</v>
      </c>
      <c r="AF234" s="12" t="str">
        <f t="shared" si="111"/>
        <v>2</v>
      </c>
      <c r="AG234" s="12"/>
      <c r="AH234" s="12" t="str">
        <f t="shared" si="37"/>
        <v>0</v>
      </c>
      <c r="AI234" s="3" t="str">
        <f t="shared" si="38"/>
        <v>0</v>
      </c>
      <c r="AJ234" s="3" t="str">
        <f t="shared" si="39"/>
        <v>1</v>
      </c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</row>
    <row r="235" ht="12.0" customHeight="1">
      <c r="AE235" s="3">
        <v>229.0</v>
      </c>
      <c r="AF235" s="12" t="str">
        <f t="shared" si="111"/>
        <v>2</v>
      </c>
      <c r="AG235" s="12"/>
      <c r="AH235" s="12" t="str">
        <f t="shared" si="37"/>
        <v>0</v>
      </c>
      <c r="AI235" s="3" t="str">
        <f t="shared" si="38"/>
        <v>0</v>
      </c>
      <c r="AJ235" s="3" t="str">
        <f t="shared" si="39"/>
        <v>1</v>
      </c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</row>
    <row r="236" ht="12.0" customHeight="1">
      <c r="AE236" s="3">
        <v>230.0</v>
      </c>
      <c r="AF236" s="12" t="str">
        <f t="shared" si="111"/>
        <v>2</v>
      </c>
      <c r="AG236" s="12"/>
      <c r="AH236" s="12" t="str">
        <f t="shared" si="37"/>
        <v>0</v>
      </c>
      <c r="AI236" s="3" t="str">
        <f t="shared" si="38"/>
        <v>0</v>
      </c>
      <c r="AJ236" s="3" t="str">
        <f t="shared" si="39"/>
        <v>1</v>
      </c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</row>
    <row r="237" ht="12.0" customHeight="1">
      <c r="AE237" s="3">
        <v>231.0</v>
      </c>
      <c r="AF237" s="12" t="str">
        <f t="shared" si="111"/>
        <v>2</v>
      </c>
      <c r="AG237" s="12"/>
      <c r="AH237" s="12" t="str">
        <f t="shared" si="37"/>
        <v>0</v>
      </c>
      <c r="AI237" s="3" t="str">
        <f t="shared" si="38"/>
        <v>0</v>
      </c>
      <c r="AJ237" s="3" t="str">
        <f t="shared" si="39"/>
        <v>1</v>
      </c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</row>
    <row r="238" ht="12.0" customHeight="1">
      <c r="AE238" s="3">
        <v>232.0</v>
      </c>
      <c r="AF238" s="12" t="str">
        <f t="shared" si="111"/>
        <v>2</v>
      </c>
      <c r="AG238" s="12"/>
      <c r="AH238" s="12" t="str">
        <f t="shared" si="37"/>
        <v>0</v>
      </c>
      <c r="AI238" s="3" t="str">
        <f t="shared" si="38"/>
        <v>0</v>
      </c>
      <c r="AJ238" s="3" t="str">
        <f t="shared" si="39"/>
        <v>1</v>
      </c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</row>
    <row r="239" ht="12.0" customHeight="1">
      <c r="AE239" s="3">
        <v>233.0</v>
      </c>
      <c r="AF239" s="12" t="str">
        <f t="shared" si="111"/>
        <v>2</v>
      </c>
      <c r="AG239" s="12"/>
      <c r="AH239" s="12" t="str">
        <f t="shared" si="37"/>
        <v>0</v>
      </c>
      <c r="AI239" s="3" t="str">
        <f t="shared" si="38"/>
        <v>0</v>
      </c>
      <c r="AJ239" s="3" t="str">
        <f t="shared" si="39"/>
        <v>1</v>
      </c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</row>
    <row r="240" ht="12.0" customHeight="1">
      <c r="AE240" s="3">
        <v>234.0</v>
      </c>
      <c r="AF240" s="12" t="str">
        <f t="shared" si="111"/>
        <v>2</v>
      </c>
      <c r="AG240" s="12"/>
      <c r="AH240" s="12" t="str">
        <f t="shared" si="37"/>
        <v>0</v>
      </c>
      <c r="AI240" s="3" t="str">
        <f t="shared" si="38"/>
        <v>0</v>
      </c>
      <c r="AJ240" s="3" t="str">
        <f t="shared" si="39"/>
        <v>1</v>
      </c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</row>
    <row r="241" ht="12.0" customHeight="1">
      <c r="AE241" s="3">
        <v>235.0</v>
      </c>
      <c r="AF241" s="12" t="str">
        <f t="shared" si="111"/>
        <v>2</v>
      </c>
      <c r="AG241" s="12"/>
      <c r="AH241" s="12" t="str">
        <f t="shared" si="37"/>
        <v>0</v>
      </c>
      <c r="AI241" s="3" t="str">
        <f t="shared" si="38"/>
        <v>0</v>
      </c>
      <c r="AJ241" s="3" t="str">
        <f t="shared" si="39"/>
        <v>1</v>
      </c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</row>
    <row r="242" ht="12.0" customHeight="1">
      <c r="AE242" s="53">
        <v>236.0</v>
      </c>
      <c r="AF242" s="12" t="str">
        <f t="shared" si="111"/>
        <v>2</v>
      </c>
      <c r="AG242" s="12" t="s">
        <v>105</v>
      </c>
      <c r="AH242" s="12" t="str">
        <f t="shared" si="37"/>
        <v>1</v>
      </c>
      <c r="AI242" s="3" t="str">
        <f t="shared" si="38"/>
        <v>0</v>
      </c>
      <c r="AJ242" s="3" t="str">
        <f t="shared" si="39"/>
        <v>1</v>
      </c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</row>
    <row r="243" ht="12.0" customHeight="1">
      <c r="AE243" s="53">
        <v>237.0</v>
      </c>
      <c r="AF243" s="12" t="str">
        <f t="shared" si="111"/>
        <v>2</v>
      </c>
      <c r="AG243" s="12" t="s">
        <v>105</v>
      </c>
      <c r="AH243" s="12" t="str">
        <f t="shared" si="37"/>
        <v>1</v>
      </c>
      <c r="AI243" s="3" t="str">
        <f t="shared" si="38"/>
        <v>0</v>
      </c>
      <c r="AJ243" s="3" t="str">
        <f t="shared" si="39"/>
        <v>1</v>
      </c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</row>
    <row r="244" ht="12.0" customHeight="1">
      <c r="AE244" s="3">
        <v>238.0</v>
      </c>
      <c r="AF244" s="12" t="str">
        <f t="shared" si="111"/>
        <v>2</v>
      </c>
      <c r="AG244" s="12"/>
      <c r="AH244" s="12" t="str">
        <f t="shared" si="37"/>
        <v>0</v>
      </c>
      <c r="AI244" s="3" t="str">
        <f t="shared" si="38"/>
        <v>0</v>
      </c>
      <c r="AJ244" s="3" t="str">
        <f t="shared" si="39"/>
        <v>1</v>
      </c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</row>
    <row r="245" ht="12.0" customHeight="1">
      <c r="AE245" s="3">
        <v>239.0</v>
      </c>
      <c r="AF245" s="12" t="str">
        <f t="shared" si="111"/>
        <v>2</v>
      </c>
      <c r="AG245" s="12"/>
      <c r="AH245" s="12" t="str">
        <f t="shared" si="37"/>
        <v>0</v>
      </c>
      <c r="AI245" s="3" t="str">
        <f t="shared" si="38"/>
        <v>0</v>
      </c>
      <c r="AJ245" s="3" t="str">
        <f t="shared" si="39"/>
        <v>1</v>
      </c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</row>
    <row r="246" ht="12.0" customHeight="1">
      <c r="AE246" s="3">
        <v>240.0</v>
      </c>
      <c r="AF246" s="12" t="str">
        <f t="shared" si="111"/>
        <v>1</v>
      </c>
      <c r="AG246" s="12"/>
      <c r="AH246" s="12" t="str">
        <f t="shared" si="37"/>
        <v>1</v>
      </c>
      <c r="AI246" s="3" t="str">
        <f t="shared" si="38"/>
        <v>1</v>
      </c>
      <c r="AJ246" s="3" t="str">
        <f t="shared" si="39"/>
        <v>0</v>
      </c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</row>
    <row r="247" ht="12.0" customHeight="1">
      <c r="AE247" s="3">
        <v>241.0</v>
      </c>
      <c r="AF247" s="12" t="str">
        <f t="shared" ref="AF247:AF306" si="112">IF(ISERROR(VALUE(MID($C$15,$AE247-240,1)))=TRUE,"TEXT",VALUE(MID($C$15,$AE247-240,1)))</f>
        <v>2</v>
      </c>
      <c r="AG247" s="12"/>
      <c r="AH247" s="12" t="str">
        <f t="shared" si="37"/>
        <v>0</v>
      </c>
      <c r="AI247" s="3" t="str">
        <f t="shared" si="38"/>
        <v>0</v>
      </c>
      <c r="AJ247" s="3" t="str">
        <f t="shared" si="39"/>
        <v>1</v>
      </c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</row>
    <row r="248" ht="12.0" customHeight="1">
      <c r="AE248" s="3">
        <v>242.0</v>
      </c>
      <c r="AF248" s="12" t="str">
        <f t="shared" si="112"/>
        <v>1</v>
      </c>
      <c r="AG248" s="12"/>
      <c r="AH248" s="12" t="str">
        <f t="shared" si="37"/>
        <v>1</v>
      </c>
      <c r="AI248" s="3" t="str">
        <f t="shared" si="38"/>
        <v>1</v>
      </c>
      <c r="AJ248" s="3" t="str">
        <f t="shared" si="39"/>
        <v>0</v>
      </c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</row>
    <row r="249" ht="12.0" customHeight="1">
      <c r="AE249" s="3">
        <v>243.0</v>
      </c>
      <c r="AF249" s="12" t="str">
        <f t="shared" si="112"/>
        <v>2</v>
      </c>
      <c r="AG249" s="12"/>
      <c r="AH249" s="12" t="str">
        <f t="shared" si="37"/>
        <v>0</v>
      </c>
      <c r="AI249" s="3" t="str">
        <f t="shared" si="38"/>
        <v>0</v>
      </c>
      <c r="AJ249" s="3" t="str">
        <f t="shared" si="39"/>
        <v>1</v>
      </c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</row>
    <row r="250" ht="12.0" customHeight="1">
      <c r="AE250" s="3">
        <v>244.0</v>
      </c>
      <c r="AF250" s="12" t="str">
        <f t="shared" si="112"/>
        <v>2</v>
      </c>
      <c r="AG250" s="12"/>
      <c r="AH250" s="12" t="str">
        <f t="shared" si="37"/>
        <v>0</v>
      </c>
      <c r="AI250" s="3" t="str">
        <f t="shared" si="38"/>
        <v>0</v>
      </c>
      <c r="AJ250" s="3" t="str">
        <f t="shared" si="39"/>
        <v>1</v>
      </c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</row>
    <row r="251" ht="12.0" customHeight="1">
      <c r="AE251" s="3">
        <v>245.0</v>
      </c>
      <c r="AF251" s="12" t="str">
        <f t="shared" si="112"/>
        <v>2</v>
      </c>
      <c r="AG251" s="12"/>
      <c r="AH251" s="12" t="str">
        <f t="shared" si="37"/>
        <v>0</v>
      </c>
      <c r="AI251" s="3" t="str">
        <f t="shared" si="38"/>
        <v>0</v>
      </c>
      <c r="AJ251" s="3" t="str">
        <f t="shared" si="39"/>
        <v>1</v>
      </c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</row>
    <row r="252" ht="12.0" customHeight="1">
      <c r="AE252" s="3">
        <v>246.0</v>
      </c>
      <c r="AF252" s="12" t="str">
        <f t="shared" si="112"/>
        <v>2</v>
      </c>
      <c r="AG252" s="12"/>
      <c r="AH252" s="12" t="str">
        <f t="shared" si="37"/>
        <v>0</v>
      </c>
      <c r="AI252" s="3" t="str">
        <f t="shared" si="38"/>
        <v>0</v>
      </c>
      <c r="AJ252" s="3" t="str">
        <f t="shared" si="39"/>
        <v>1</v>
      </c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</row>
    <row r="253" ht="12.0" customHeight="1">
      <c r="AE253" s="3">
        <v>247.0</v>
      </c>
      <c r="AF253" s="12" t="str">
        <f t="shared" si="112"/>
        <v>2</v>
      </c>
      <c r="AG253" s="12"/>
      <c r="AH253" s="12" t="str">
        <f t="shared" si="37"/>
        <v>0</v>
      </c>
      <c r="AI253" s="3" t="str">
        <f t="shared" si="38"/>
        <v>0</v>
      </c>
      <c r="AJ253" s="3" t="str">
        <f t="shared" si="39"/>
        <v>1</v>
      </c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</row>
    <row r="254" ht="12.0" customHeight="1">
      <c r="AE254" s="3">
        <v>248.0</v>
      </c>
      <c r="AF254" s="12" t="str">
        <f t="shared" si="112"/>
        <v>2</v>
      </c>
      <c r="AG254" s="12"/>
      <c r="AH254" s="12" t="str">
        <f t="shared" si="37"/>
        <v>0</v>
      </c>
      <c r="AI254" s="3" t="str">
        <f t="shared" si="38"/>
        <v>0</v>
      </c>
      <c r="AJ254" s="3" t="str">
        <f t="shared" si="39"/>
        <v>1</v>
      </c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</row>
    <row r="255" ht="12.0" customHeight="1">
      <c r="AE255" s="3">
        <v>249.0</v>
      </c>
      <c r="AF255" s="12" t="str">
        <f t="shared" si="112"/>
        <v>1</v>
      </c>
      <c r="AG255" s="12"/>
      <c r="AH255" s="12" t="str">
        <f t="shared" si="37"/>
        <v>1</v>
      </c>
      <c r="AI255" s="3" t="str">
        <f t="shared" si="38"/>
        <v>1</v>
      </c>
      <c r="AJ255" s="3" t="str">
        <f t="shared" si="39"/>
        <v>0</v>
      </c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</row>
    <row r="256" ht="12.0" customHeight="1">
      <c r="AE256" s="3">
        <v>250.0</v>
      </c>
      <c r="AF256" s="12" t="str">
        <f t="shared" si="112"/>
        <v>2</v>
      </c>
      <c r="AG256" s="12"/>
      <c r="AH256" s="12" t="str">
        <f t="shared" si="37"/>
        <v>0</v>
      </c>
      <c r="AI256" s="3" t="str">
        <f t="shared" si="38"/>
        <v>0</v>
      </c>
      <c r="AJ256" s="3" t="str">
        <f t="shared" si="39"/>
        <v>1</v>
      </c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</row>
    <row r="257" ht="12.0" customHeight="1">
      <c r="AE257" s="3">
        <v>251.0</v>
      </c>
      <c r="AF257" s="12" t="str">
        <f t="shared" si="112"/>
        <v>1</v>
      </c>
      <c r="AG257" s="12"/>
      <c r="AH257" s="12" t="str">
        <f t="shared" si="37"/>
        <v>1</v>
      </c>
      <c r="AI257" s="3" t="str">
        <f t="shared" si="38"/>
        <v>1</v>
      </c>
      <c r="AJ257" s="3" t="str">
        <f t="shared" si="39"/>
        <v>0</v>
      </c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</row>
    <row r="258" ht="12.0" customHeight="1">
      <c r="AE258" s="3">
        <v>252.0</v>
      </c>
      <c r="AF258" s="12" t="str">
        <f t="shared" si="112"/>
        <v>2</v>
      </c>
      <c r="AG258" s="12"/>
      <c r="AH258" s="12" t="str">
        <f t="shared" si="37"/>
        <v>0</v>
      </c>
      <c r="AI258" s="3" t="str">
        <f t="shared" si="38"/>
        <v>0</v>
      </c>
      <c r="AJ258" s="3" t="str">
        <f t="shared" si="39"/>
        <v>1</v>
      </c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</row>
    <row r="259" ht="12.0" customHeight="1">
      <c r="AE259" s="3">
        <v>253.0</v>
      </c>
      <c r="AF259" s="12" t="str">
        <f t="shared" si="112"/>
        <v>1</v>
      </c>
      <c r="AG259" s="12"/>
      <c r="AH259" s="12" t="str">
        <f t="shared" si="37"/>
        <v>1</v>
      </c>
      <c r="AI259" s="3" t="str">
        <f t="shared" si="38"/>
        <v>1</v>
      </c>
      <c r="AJ259" s="3" t="str">
        <f t="shared" si="39"/>
        <v>0</v>
      </c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</row>
    <row r="260" ht="12.0" customHeight="1">
      <c r="AE260" s="3">
        <v>254.0</v>
      </c>
      <c r="AF260" s="12" t="str">
        <f t="shared" si="112"/>
        <v>1</v>
      </c>
      <c r="AG260" s="12"/>
      <c r="AH260" s="12" t="str">
        <f t="shared" si="37"/>
        <v>1</v>
      </c>
      <c r="AI260" s="3" t="str">
        <f t="shared" si="38"/>
        <v>1</v>
      </c>
      <c r="AJ260" s="3" t="str">
        <f t="shared" si="39"/>
        <v>0</v>
      </c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</row>
    <row r="261" ht="12.0" customHeight="1">
      <c r="AE261" s="3">
        <v>255.0</v>
      </c>
      <c r="AF261" s="12" t="str">
        <f t="shared" si="112"/>
        <v>2</v>
      </c>
      <c r="AG261" s="12"/>
      <c r="AH261" s="12" t="str">
        <f t="shared" si="37"/>
        <v>0</v>
      </c>
      <c r="AI261" s="3" t="str">
        <f t="shared" si="38"/>
        <v>0</v>
      </c>
      <c r="AJ261" s="3" t="str">
        <f t="shared" si="39"/>
        <v>1</v>
      </c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</row>
    <row r="262" ht="12.0" customHeight="1">
      <c r="AE262" s="3">
        <v>256.0</v>
      </c>
      <c r="AF262" s="12" t="str">
        <f t="shared" si="112"/>
        <v>1</v>
      </c>
      <c r="AG262" s="12"/>
      <c r="AH262" s="12" t="str">
        <f t="shared" si="37"/>
        <v>1</v>
      </c>
      <c r="AI262" s="3" t="str">
        <f t="shared" si="38"/>
        <v>1</v>
      </c>
      <c r="AJ262" s="3" t="str">
        <f t="shared" si="39"/>
        <v>0</v>
      </c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</row>
    <row r="263" ht="12.0" customHeight="1">
      <c r="AE263" s="3">
        <v>257.0</v>
      </c>
      <c r="AF263" s="12" t="str">
        <f t="shared" si="112"/>
        <v>1</v>
      </c>
      <c r="AG263" s="12"/>
      <c r="AH263" s="12" t="str">
        <f t="shared" si="37"/>
        <v>1</v>
      </c>
      <c r="AI263" s="3" t="str">
        <f t="shared" si="38"/>
        <v>1</v>
      </c>
      <c r="AJ263" s="3" t="str">
        <f t="shared" si="39"/>
        <v>0</v>
      </c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</row>
    <row r="264" ht="12.0" customHeight="1">
      <c r="AE264" s="3">
        <v>258.0</v>
      </c>
      <c r="AF264" s="12" t="str">
        <f t="shared" si="112"/>
        <v>2</v>
      </c>
      <c r="AG264" s="12"/>
      <c r="AH264" s="12" t="str">
        <f t="shared" si="37"/>
        <v>0</v>
      </c>
      <c r="AI264" s="3" t="str">
        <f t="shared" si="38"/>
        <v>0</v>
      </c>
      <c r="AJ264" s="3" t="str">
        <f t="shared" si="39"/>
        <v>1</v>
      </c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</row>
    <row r="265" ht="12.0" customHeight="1">
      <c r="AE265" s="3">
        <v>259.0</v>
      </c>
      <c r="AF265" s="12" t="str">
        <f t="shared" si="112"/>
        <v>2</v>
      </c>
      <c r="AG265" s="12"/>
      <c r="AH265" s="12" t="str">
        <f t="shared" si="37"/>
        <v>0</v>
      </c>
      <c r="AI265" s="3" t="str">
        <f t="shared" si="38"/>
        <v>0</v>
      </c>
      <c r="AJ265" s="3" t="str">
        <f t="shared" si="39"/>
        <v>1</v>
      </c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</row>
    <row r="266" ht="12.0" customHeight="1">
      <c r="AE266" s="3">
        <v>260.0</v>
      </c>
      <c r="AF266" s="12" t="str">
        <f t="shared" si="112"/>
        <v>2</v>
      </c>
      <c r="AG266" s="12"/>
      <c r="AH266" s="12" t="str">
        <f t="shared" si="37"/>
        <v>0</v>
      </c>
      <c r="AI266" s="3" t="str">
        <f t="shared" si="38"/>
        <v>0</v>
      </c>
      <c r="AJ266" s="3" t="str">
        <f t="shared" si="39"/>
        <v>1</v>
      </c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</row>
    <row r="267" ht="12.0" customHeight="1">
      <c r="AE267" s="3">
        <v>261.0</v>
      </c>
      <c r="AF267" s="12" t="str">
        <f t="shared" si="112"/>
        <v>2</v>
      </c>
      <c r="AG267" s="12"/>
      <c r="AH267" s="12" t="str">
        <f t="shared" si="37"/>
        <v>0</v>
      </c>
      <c r="AI267" s="3" t="str">
        <f t="shared" si="38"/>
        <v>0</v>
      </c>
      <c r="AJ267" s="3" t="str">
        <f t="shared" si="39"/>
        <v>1</v>
      </c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</row>
    <row r="268" ht="12.0" customHeight="1">
      <c r="AE268" s="3">
        <v>262.0</v>
      </c>
      <c r="AF268" s="12" t="str">
        <f t="shared" si="112"/>
        <v>2</v>
      </c>
      <c r="AG268" s="12"/>
      <c r="AH268" s="12" t="str">
        <f t="shared" si="37"/>
        <v>0</v>
      </c>
      <c r="AI268" s="3" t="str">
        <f t="shared" si="38"/>
        <v>0</v>
      </c>
      <c r="AJ268" s="3" t="str">
        <f t="shared" si="39"/>
        <v>1</v>
      </c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</row>
    <row r="269" ht="12.0" customHeight="1">
      <c r="AE269" s="53">
        <v>263.0</v>
      </c>
      <c r="AF269" s="12" t="str">
        <f t="shared" si="112"/>
        <v>1</v>
      </c>
      <c r="AG269" s="12" t="s">
        <v>105</v>
      </c>
      <c r="AH269" s="12" t="str">
        <f t="shared" si="37"/>
        <v>0</v>
      </c>
      <c r="AI269" s="3" t="str">
        <f t="shared" si="38"/>
        <v>1</v>
      </c>
      <c r="AJ269" s="3" t="str">
        <f t="shared" si="39"/>
        <v>0</v>
      </c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</row>
    <row r="270" ht="12.0" customHeight="1">
      <c r="AE270" s="3">
        <v>264.0</v>
      </c>
      <c r="AF270" s="12" t="str">
        <f t="shared" si="112"/>
        <v>1</v>
      </c>
      <c r="AG270" s="12"/>
      <c r="AH270" s="12" t="str">
        <f t="shared" si="37"/>
        <v>1</v>
      </c>
      <c r="AI270" s="3" t="str">
        <f t="shared" si="38"/>
        <v>1</v>
      </c>
      <c r="AJ270" s="3" t="str">
        <f t="shared" si="39"/>
        <v>0</v>
      </c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</row>
    <row r="271" ht="12.0" customHeight="1">
      <c r="AE271" s="3">
        <v>265.0</v>
      </c>
      <c r="AF271" s="12" t="str">
        <f t="shared" si="112"/>
        <v>2</v>
      </c>
      <c r="AG271" s="12"/>
      <c r="AH271" s="12" t="str">
        <f t="shared" si="37"/>
        <v>0</v>
      </c>
      <c r="AI271" s="3" t="str">
        <f t="shared" si="38"/>
        <v>0</v>
      </c>
      <c r="AJ271" s="3" t="str">
        <f t="shared" si="39"/>
        <v>1</v>
      </c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</row>
    <row r="272" ht="12.0" customHeight="1">
      <c r="AE272" s="3">
        <v>266.0</v>
      </c>
      <c r="AF272" s="12" t="str">
        <f t="shared" si="112"/>
        <v>2</v>
      </c>
      <c r="AG272" s="12"/>
      <c r="AH272" s="12" t="str">
        <f t="shared" si="37"/>
        <v>0</v>
      </c>
      <c r="AI272" s="3" t="str">
        <f t="shared" si="38"/>
        <v>0</v>
      </c>
      <c r="AJ272" s="3" t="str">
        <f t="shared" si="39"/>
        <v>1</v>
      </c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</row>
    <row r="273" ht="12.0" customHeight="1">
      <c r="AE273" s="3">
        <v>267.0</v>
      </c>
      <c r="AF273" s="12" t="str">
        <f t="shared" si="112"/>
        <v>2</v>
      </c>
      <c r="AG273" s="12"/>
      <c r="AH273" s="12" t="str">
        <f t="shared" si="37"/>
        <v>0</v>
      </c>
      <c r="AI273" s="3" t="str">
        <f t="shared" si="38"/>
        <v>0</v>
      </c>
      <c r="AJ273" s="3" t="str">
        <f t="shared" si="39"/>
        <v>1</v>
      </c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</row>
    <row r="274" ht="12.0" customHeight="1">
      <c r="AE274" s="3">
        <v>268.0</v>
      </c>
      <c r="AF274" s="12" t="str">
        <f t="shared" si="112"/>
        <v>2</v>
      </c>
      <c r="AG274" s="12"/>
      <c r="AH274" s="12" t="str">
        <f t="shared" si="37"/>
        <v>0</v>
      </c>
      <c r="AI274" s="3" t="str">
        <f t="shared" si="38"/>
        <v>0</v>
      </c>
      <c r="AJ274" s="3" t="str">
        <f t="shared" si="39"/>
        <v>1</v>
      </c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</row>
    <row r="275" ht="12.0" customHeight="1">
      <c r="AE275" s="3">
        <v>269.0</v>
      </c>
      <c r="AF275" s="12" t="str">
        <f t="shared" si="112"/>
        <v>2</v>
      </c>
      <c r="AG275" s="12"/>
      <c r="AH275" s="12" t="str">
        <f t="shared" si="37"/>
        <v>0</v>
      </c>
      <c r="AI275" s="3" t="str">
        <f t="shared" si="38"/>
        <v>0</v>
      </c>
      <c r="AJ275" s="3" t="str">
        <f t="shared" si="39"/>
        <v>1</v>
      </c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</row>
    <row r="276" ht="12.0" customHeight="1">
      <c r="AE276" s="3">
        <v>270.0</v>
      </c>
      <c r="AF276" s="12" t="str">
        <f t="shared" si="112"/>
        <v>2</v>
      </c>
      <c r="AG276" s="12"/>
      <c r="AH276" s="12" t="str">
        <f t="shared" si="37"/>
        <v>0</v>
      </c>
      <c r="AI276" s="3" t="str">
        <f t="shared" si="38"/>
        <v>0</v>
      </c>
      <c r="AJ276" s="3" t="str">
        <f t="shared" si="39"/>
        <v>1</v>
      </c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</row>
    <row r="277" ht="12.0" customHeight="1">
      <c r="AE277" s="3">
        <v>271.0</v>
      </c>
      <c r="AF277" s="12" t="str">
        <f t="shared" si="112"/>
        <v>2</v>
      </c>
      <c r="AG277" s="12"/>
      <c r="AH277" s="12" t="str">
        <f t="shared" si="37"/>
        <v>0</v>
      </c>
      <c r="AI277" s="3" t="str">
        <f t="shared" si="38"/>
        <v>0</v>
      </c>
      <c r="AJ277" s="3" t="str">
        <f t="shared" si="39"/>
        <v>1</v>
      </c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</row>
    <row r="278" ht="12.0" customHeight="1">
      <c r="AE278" s="3">
        <v>272.0</v>
      </c>
      <c r="AF278" s="12" t="str">
        <f t="shared" si="112"/>
        <v>2</v>
      </c>
      <c r="AG278" s="12"/>
      <c r="AH278" s="12" t="str">
        <f t="shared" si="37"/>
        <v>0</v>
      </c>
      <c r="AI278" s="3" t="str">
        <f t="shared" si="38"/>
        <v>0</v>
      </c>
      <c r="AJ278" s="3" t="str">
        <f t="shared" si="39"/>
        <v>1</v>
      </c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</row>
    <row r="279" ht="12.0" customHeight="1">
      <c r="AE279" s="3">
        <v>273.0</v>
      </c>
      <c r="AF279" s="12" t="str">
        <f t="shared" si="112"/>
        <v>2</v>
      </c>
      <c r="AG279" s="12"/>
      <c r="AH279" s="12" t="str">
        <f t="shared" si="37"/>
        <v>0</v>
      </c>
      <c r="AI279" s="3" t="str">
        <f t="shared" si="38"/>
        <v>0</v>
      </c>
      <c r="AJ279" s="3" t="str">
        <f t="shared" si="39"/>
        <v>1</v>
      </c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</row>
    <row r="280" ht="12.0" customHeight="1">
      <c r="AE280" s="3">
        <v>274.0</v>
      </c>
      <c r="AF280" s="12" t="str">
        <f t="shared" si="112"/>
        <v>2</v>
      </c>
      <c r="AG280" s="12"/>
      <c r="AH280" s="12" t="str">
        <f t="shared" si="37"/>
        <v>0</v>
      </c>
      <c r="AI280" s="3" t="str">
        <f t="shared" si="38"/>
        <v>0</v>
      </c>
      <c r="AJ280" s="3" t="str">
        <f t="shared" si="39"/>
        <v>1</v>
      </c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</row>
    <row r="281" ht="12.0" customHeight="1">
      <c r="AE281" s="3">
        <v>275.0</v>
      </c>
      <c r="AF281" s="12" t="str">
        <f t="shared" si="112"/>
        <v>2</v>
      </c>
      <c r="AG281" s="12"/>
      <c r="AH281" s="12" t="str">
        <f t="shared" si="37"/>
        <v>0</v>
      </c>
      <c r="AI281" s="3" t="str">
        <f t="shared" si="38"/>
        <v>0</v>
      </c>
      <c r="AJ281" s="3" t="str">
        <f t="shared" si="39"/>
        <v>1</v>
      </c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</row>
    <row r="282" ht="12.0" customHeight="1">
      <c r="AE282" s="3">
        <v>276.0</v>
      </c>
      <c r="AF282" s="12" t="str">
        <f t="shared" si="112"/>
        <v>2</v>
      </c>
      <c r="AG282" s="12"/>
      <c r="AH282" s="12" t="str">
        <f t="shared" si="37"/>
        <v>0</v>
      </c>
      <c r="AI282" s="3" t="str">
        <f t="shared" si="38"/>
        <v>0</v>
      </c>
      <c r="AJ282" s="3" t="str">
        <f t="shared" si="39"/>
        <v>1</v>
      </c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</row>
    <row r="283" ht="12.0" customHeight="1">
      <c r="AE283" s="3">
        <v>277.0</v>
      </c>
      <c r="AF283" s="12" t="str">
        <f t="shared" si="112"/>
        <v>2</v>
      </c>
      <c r="AG283" s="12"/>
      <c r="AH283" s="12" t="str">
        <f t="shared" si="37"/>
        <v>0</v>
      </c>
      <c r="AI283" s="3" t="str">
        <f t="shared" si="38"/>
        <v>0</v>
      </c>
      <c r="AJ283" s="3" t="str">
        <f t="shared" si="39"/>
        <v>1</v>
      </c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</row>
    <row r="284" ht="12.0" customHeight="1">
      <c r="AE284" s="3">
        <v>278.0</v>
      </c>
      <c r="AF284" s="12" t="str">
        <f t="shared" si="112"/>
        <v>2</v>
      </c>
      <c r="AG284" s="12"/>
      <c r="AH284" s="12" t="str">
        <f t="shared" si="37"/>
        <v>0</v>
      </c>
      <c r="AI284" s="3" t="str">
        <f t="shared" si="38"/>
        <v>0</v>
      </c>
      <c r="AJ284" s="3" t="str">
        <f t="shared" si="39"/>
        <v>1</v>
      </c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</row>
    <row r="285" ht="12.0" customHeight="1">
      <c r="AE285" s="3">
        <v>279.0</v>
      </c>
      <c r="AF285" s="12" t="str">
        <f t="shared" si="112"/>
        <v>2</v>
      </c>
      <c r="AG285" s="12"/>
      <c r="AH285" s="12" t="str">
        <f t="shared" si="37"/>
        <v>0</v>
      </c>
      <c r="AI285" s="3" t="str">
        <f t="shared" si="38"/>
        <v>0</v>
      </c>
      <c r="AJ285" s="3" t="str">
        <f t="shared" si="39"/>
        <v>1</v>
      </c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</row>
    <row r="286" ht="12.0" customHeight="1">
      <c r="AE286" s="53">
        <v>280.0</v>
      </c>
      <c r="AF286" s="12" t="str">
        <f t="shared" si="112"/>
        <v>2</v>
      </c>
      <c r="AG286" s="12" t="s">
        <v>105</v>
      </c>
      <c r="AH286" s="12" t="str">
        <f t="shared" si="37"/>
        <v>1</v>
      </c>
      <c r="AI286" s="3" t="str">
        <f t="shared" si="38"/>
        <v>0</v>
      </c>
      <c r="AJ286" s="3" t="str">
        <f t="shared" si="39"/>
        <v>1</v>
      </c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</row>
    <row r="287" ht="12.0" customHeight="1">
      <c r="AE287" s="3">
        <v>281.0</v>
      </c>
      <c r="AF287" s="12" t="str">
        <f t="shared" si="112"/>
        <v>2</v>
      </c>
      <c r="AG287" s="12"/>
      <c r="AH287" s="12" t="str">
        <f t="shared" si="37"/>
        <v>0</v>
      </c>
      <c r="AI287" s="3" t="str">
        <f t="shared" si="38"/>
        <v>0</v>
      </c>
      <c r="AJ287" s="3" t="str">
        <f t="shared" si="39"/>
        <v>1</v>
      </c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</row>
    <row r="288" ht="12.0" customHeight="1">
      <c r="AE288" s="3">
        <v>282.0</v>
      </c>
      <c r="AF288" s="12" t="str">
        <f t="shared" si="112"/>
        <v>2</v>
      </c>
      <c r="AG288" s="12"/>
      <c r="AH288" s="12" t="str">
        <f t="shared" si="37"/>
        <v>0</v>
      </c>
      <c r="AI288" s="3" t="str">
        <f t="shared" si="38"/>
        <v>0</v>
      </c>
      <c r="AJ288" s="3" t="str">
        <f t="shared" si="39"/>
        <v>1</v>
      </c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</row>
    <row r="289" ht="12.0" customHeight="1">
      <c r="AE289" s="3">
        <v>283.0</v>
      </c>
      <c r="AF289" s="12" t="str">
        <f t="shared" si="112"/>
        <v>2</v>
      </c>
      <c r="AG289" s="12"/>
      <c r="AH289" s="12" t="str">
        <f t="shared" si="37"/>
        <v>0</v>
      </c>
      <c r="AI289" s="3" t="str">
        <f t="shared" si="38"/>
        <v>0</v>
      </c>
      <c r="AJ289" s="3" t="str">
        <f t="shared" si="39"/>
        <v>1</v>
      </c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</row>
    <row r="290" ht="12.0" customHeight="1">
      <c r="AE290" s="53">
        <v>284.0</v>
      </c>
      <c r="AF290" s="12" t="str">
        <f t="shared" si="112"/>
        <v>1</v>
      </c>
      <c r="AG290" s="12" t="s">
        <v>105</v>
      </c>
      <c r="AH290" s="12" t="str">
        <f t="shared" si="37"/>
        <v>0</v>
      </c>
      <c r="AI290" s="3" t="str">
        <f t="shared" si="38"/>
        <v>1</v>
      </c>
      <c r="AJ290" s="3" t="str">
        <f t="shared" si="39"/>
        <v>0</v>
      </c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</row>
    <row r="291" ht="12.0" customHeight="1">
      <c r="AE291" s="3">
        <v>285.0</v>
      </c>
      <c r="AF291" s="12" t="str">
        <f t="shared" si="112"/>
        <v>2</v>
      </c>
      <c r="AG291" s="12"/>
      <c r="AH291" s="12" t="str">
        <f t="shared" si="37"/>
        <v>0</v>
      </c>
      <c r="AI291" s="3" t="str">
        <f t="shared" si="38"/>
        <v>0</v>
      </c>
      <c r="AJ291" s="3" t="str">
        <f t="shared" si="39"/>
        <v>1</v>
      </c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</row>
    <row r="292" ht="12.0" customHeight="1">
      <c r="AE292" s="3">
        <v>286.0</v>
      </c>
      <c r="AF292" s="12" t="str">
        <f t="shared" si="112"/>
        <v>2</v>
      </c>
      <c r="AG292" s="12"/>
      <c r="AH292" s="12" t="str">
        <f t="shared" si="37"/>
        <v>0</v>
      </c>
      <c r="AI292" s="3" t="str">
        <f t="shared" si="38"/>
        <v>0</v>
      </c>
      <c r="AJ292" s="3" t="str">
        <f t="shared" si="39"/>
        <v>1</v>
      </c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</row>
    <row r="293" ht="12.0" customHeight="1">
      <c r="AE293" s="3">
        <v>287.0</v>
      </c>
      <c r="AF293" s="12" t="str">
        <f t="shared" si="112"/>
        <v>2</v>
      </c>
      <c r="AG293" s="12"/>
      <c r="AH293" s="12" t="str">
        <f t="shared" si="37"/>
        <v>0</v>
      </c>
      <c r="AI293" s="3" t="str">
        <f t="shared" si="38"/>
        <v>0</v>
      </c>
      <c r="AJ293" s="3" t="str">
        <f t="shared" si="39"/>
        <v>1</v>
      </c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</row>
    <row r="294" ht="12.0" customHeight="1">
      <c r="AE294" s="3">
        <v>288.0</v>
      </c>
      <c r="AF294" s="12" t="str">
        <f t="shared" si="112"/>
        <v>2</v>
      </c>
      <c r="AG294" s="12"/>
      <c r="AH294" s="12" t="str">
        <f t="shared" si="37"/>
        <v>0</v>
      </c>
      <c r="AI294" s="3" t="str">
        <f t="shared" si="38"/>
        <v>0</v>
      </c>
      <c r="AJ294" s="3" t="str">
        <f t="shared" si="39"/>
        <v>1</v>
      </c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</row>
    <row r="295" ht="12.0" customHeight="1">
      <c r="AE295" s="3">
        <v>289.0</v>
      </c>
      <c r="AF295" s="12" t="str">
        <f t="shared" si="112"/>
        <v>2</v>
      </c>
      <c r="AG295" s="12"/>
      <c r="AH295" s="12" t="str">
        <f t="shared" si="37"/>
        <v>0</v>
      </c>
      <c r="AI295" s="3" t="str">
        <f t="shared" si="38"/>
        <v>0</v>
      </c>
      <c r="AJ295" s="3" t="str">
        <f t="shared" si="39"/>
        <v>1</v>
      </c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</row>
    <row r="296" ht="12.0" customHeight="1">
      <c r="AE296" s="3">
        <v>290.0</v>
      </c>
      <c r="AF296" s="12" t="str">
        <f t="shared" si="112"/>
        <v>2</v>
      </c>
      <c r="AG296" s="12"/>
      <c r="AH296" s="12" t="str">
        <f t="shared" si="37"/>
        <v>0</v>
      </c>
      <c r="AI296" s="3" t="str">
        <f t="shared" si="38"/>
        <v>0</v>
      </c>
      <c r="AJ296" s="3" t="str">
        <f t="shared" si="39"/>
        <v>1</v>
      </c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</row>
    <row r="297" ht="12.0" customHeight="1">
      <c r="AE297" s="3">
        <v>291.0</v>
      </c>
      <c r="AF297" s="12" t="str">
        <f t="shared" si="112"/>
        <v>2</v>
      </c>
      <c r="AG297" s="12"/>
      <c r="AH297" s="12" t="str">
        <f t="shared" si="37"/>
        <v>0</v>
      </c>
      <c r="AI297" s="3" t="str">
        <f t="shared" si="38"/>
        <v>0</v>
      </c>
      <c r="AJ297" s="3" t="str">
        <f t="shared" si="39"/>
        <v>1</v>
      </c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</row>
    <row r="298" ht="12.0" customHeight="1">
      <c r="AE298" s="3">
        <v>292.0</v>
      </c>
      <c r="AF298" s="12" t="str">
        <f t="shared" si="112"/>
        <v>2</v>
      </c>
      <c r="AG298" s="12"/>
      <c r="AH298" s="12" t="str">
        <f t="shared" si="37"/>
        <v>0</v>
      </c>
      <c r="AI298" s="3" t="str">
        <f t="shared" si="38"/>
        <v>0</v>
      </c>
      <c r="AJ298" s="3" t="str">
        <f t="shared" si="39"/>
        <v>1</v>
      </c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</row>
    <row r="299" ht="12.0" customHeight="1">
      <c r="AE299" s="3">
        <v>293.0</v>
      </c>
      <c r="AF299" s="12" t="str">
        <f t="shared" si="112"/>
        <v>2</v>
      </c>
      <c r="AG299" s="12"/>
      <c r="AH299" s="12" t="str">
        <f t="shared" si="37"/>
        <v>0</v>
      </c>
      <c r="AI299" s="3" t="str">
        <f t="shared" si="38"/>
        <v>0</v>
      </c>
      <c r="AJ299" s="3" t="str">
        <f t="shared" si="39"/>
        <v>1</v>
      </c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</row>
    <row r="300" ht="12.0" customHeight="1">
      <c r="AE300" s="3">
        <v>294.0</v>
      </c>
      <c r="AF300" s="12" t="str">
        <f t="shared" si="112"/>
        <v>2</v>
      </c>
      <c r="AG300" s="12"/>
      <c r="AH300" s="12" t="str">
        <f t="shared" si="37"/>
        <v>0</v>
      </c>
      <c r="AI300" s="3" t="str">
        <f t="shared" si="38"/>
        <v>0</v>
      </c>
      <c r="AJ300" s="3" t="str">
        <f t="shared" si="39"/>
        <v>1</v>
      </c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</row>
    <row r="301" ht="12.0" customHeight="1">
      <c r="AE301" s="3">
        <v>295.0</v>
      </c>
      <c r="AF301" s="12" t="str">
        <f t="shared" si="112"/>
        <v>1</v>
      </c>
      <c r="AG301" s="12"/>
      <c r="AH301" s="12" t="str">
        <f t="shared" si="37"/>
        <v>1</v>
      </c>
      <c r="AI301" s="3" t="str">
        <f t="shared" si="38"/>
        <v>1</v>
      </c>
      <c r="AJ301" s="3" t="str">
        <f t="shared" si="39"/>
        <v>0</v>
      </c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</row>
    <row r="302" ht="12.0" customHeight="1">
      <c r="AE302" s="53">
        <v>296.0</v>
      </c>
      <c r="AF302" s="12" t="str">
        <f t="shared" si="112"/>
        <v>2</v>
      </c>
      <c r="AG302" s="12" t="s">
        <v>105</v>
      </c>
      <c r="AH302" s="12" t="str">
        <f t="shared" si="37"/>
        <v>1</v>
      </c>
      <c r="AI302" s="3" t="str">
        <f t="shared" si="38"/>
        <v>0</v>
      </c>
      <c r="AJ302" s="3" t="str">
        <f t="shared" si="39"/>
        <v>1</v>
      </c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</row>
    <row r="303" ht="12.0" customHeight="1">
      <c r="AE303" s="3">
        <v>297.0</v>
      </c>
      <c r="AF303" s="12" t="str">
        <f t="shared" si="112"/>
        <v>2</v>
      </c>
      <c r="AG303" s="12"/>
      <c r="AH303" s="12" t="str">
        <f t="shared" si="37"/>
        <v>0</v>
      </c>
      <c r="AI303" s="3" t="str">
        <f t="shared" si="38"/>
        <v>0</v>
      </c>
      <c r="AJ303" s="3" t="str">
        <f t="shared" si="39"/>
        <v>1</v>
      </c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</row>
    <row r="304" ht="12.0" customHeight="1">
      <c r="AE304" s="53">
        <v>298.0</v>
      </c>
      <c r="AF304" s="12" t="str">
        <f t="shared" si="112"/>
        <v>2</v>
      </c>
      <c r="AG304" s="12" t="s">
        <v>105</v>
      </c>
      <c r="AH304" s="12" t="str">
        <f t="shared" si="37"/>
        <v>1</v>
      </c>
      <c r="AI304" s="3" t="str">
        <f t="shared" si="38"/>
        <v>0</v>
      </c>
      <c r="AJ304" s="3" t="str">
        <f t="shared" si="39"/>
        <v>1</v>
      </c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</row>
    <row r="305" ht="12.0" customHeight="1">
      <c r="AE305" s="3">
        <v>299.0</v>
      </c>
      <c r="AF305" s="12" t="str">
        <f t="shared" si="112"/>
        <v>2</v>
      </c>
      <c r="AG305" s="12"/>
      <c r="AH305" s="12" t="str">
        <f t="shared" si="37"/>
        <v>0</v>
      </c>
      <c r="AI305" s="3" t="str">
        <f t="shared" si="38"/>
        <v>0</v>
      </c>
      <c r="AJ305" s="3" t="str">
        <f t="shared" si="39"/>
        <v>1</v>
      </c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</row>
    <row r="306" ht="12.0" customHeight="1">
      <c r="AE306" s="3">
        <v>300.0</v>
      </c>
      <c r="AF306" s="12" t="str">
        <f t="shared" si="112"/>
        <v>1</v>
      </c>
      <c r="AG306" s="12"/>
      <c r="AH306" s="12" t="str">
        <f t="shared" si="37"/>
        <v>1</v>
      </c>
      <c r="AI306" s="3" t="str">
        <f t="shared" si="38"/>
        <v>1</v>
      </c>
      <c r="AJ306" s="3" t="str">
        <f t="shared" si="39"/>
        <v>0</v>
      </c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</row>
    <row r="307" ht="12.0" customHeight="1">
      <c r="AE307" s="3">
        <v>301.0</v>
      </c>
      <c r="AF307" s="12" t="str">
        <f t="shared" ref="AF307:AF366" si="113">IF(ISERROR(VALUE(MID($C$16,$AE307-300,1)))=TRUE,"TEXT",VALUE(MID($C$16,$AE307-300,1)))</f>
        <v>2</v>
      </c>
      <c r="AG307" s="12"/>
      <c r="AH307" s="12" t="str">
        <f t="shared" si="37"/>
        <v>0</v>
      </c>
      <c r="AI307" s="3" t="str">
        <f t="shared" si="38"/>
        <v>0</v>
      </c>
      <c r="AJ307" s="3" t="str">
        <f t="shared" si="39"/>
        <v>1</v>
      </c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</row>
    <row r="308" ht="12.0" customHeight="1">
      <c r="AE308" s="3">
        <v>302.0</v>
      </c>
      <c r="AF308" s="12" t="str">
        <f t="shared" si="113"/>
        <v>2</v>
      </c>
      <c r="AG308" s="12"/>
      <c r="AH308" s="12" t="str">
        <f t="shared" si="37"/>
        <v>0</v>
      </c>
      <c r="AI308" s="3" t="str">
        <f t="shared" si="38"/>
        <v>0</v>
      </c>
      <c r="AJ308" s="3" t="str">
        <f t="shared" si="39"/>
        <v>1</v>
      </c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</row>
    <row r="309" ht="12.0" customHeight="1">
      <c r="AE309" s="3">
        <v>303.0</v>
      </c>
      <c r="AF309" s="12" t="str">
        <f t="shared" si="113"/>
        <v>2</v>
      </c>
      <c r="AG309" s="12"/>
      <c r="AH309" s="12" t="str">
        <f t="shared" si="37"/>
        <v>0</v>
      </c>
      <c r="AI309" s="3" t="str">
        <f t="shared" si="38"/>
        <v>0</v>
      </c>
      <c r="AJ309" s="3" t="str">
        <f t="shared" si="39"/>
        <v>1</v>
      </c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</row>
    <row r="310" ht="12.0" customHeight="1">
      <c r="AE310" s="3">
        <v>304.0</v>
      </c>
      <c r="AF310" s="12" t="str">
        <f t="shared" si="113"/>
        <v>2</v>
      </c>
      <c r="AG310" s="12"/>
      <c r="AH310" s="12" t="str">
        <f t="shared" si="37"/>
        <v>0</v>
      </c>
      <c r="AI310" s="3" t="str">
        <f t="shared" si="38"/>
        <v>0</v>
      </c>
      <c r="AJ310" s="3" t="str">
        <f t="shared" si="39"/>
        <v>1</v>
      </c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</row>
    <row r="311" ht="12.0" customHeight="1">
      <c r="AE311" s="3">
        <v>305.0</v>
      </c>
      <c r="AF311" s="12" t="str">
        <f t="shared" si="113"/>
        <v>2</v>
      </c>
      <c r="AG311" s="12"/>
      <c r="AH311" s="12" t="str">
        <f t="shared" si="37"/>
        <v>0</v>
      </c>
      <c r="AI311" s="3" t="str">
        <f t="shared" si="38"/>
        <v>0</v>
      </c>
      <c r="AJ311" s="3" t="str">
        <f t="shared" si="39"/>
        <v>1</v>
      </c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</row>
    <row r="312" ht="12.0" customHeight="1">
      <c r="AE312" s="3">
        <v>306.0</v>
      </c>
      <c r="AF312" s="12" t="str">
        <f t="shared" si="113"/>
        <v>1</v>
      </c>
      <c r="AG312" s="12"/>
      <c r="AH312" s="12" t="str">
        <f t="shared" si="37"/>
        <v>1</v>
      </c>
      <c r="AI312" s="3" t="str">
        <f t="shared" si="38"/>
        <v>1</v>
      </c>
      <c r="AJ312" s="3" t="str">
        <f t="shared" si="39"/>
        <v>0</v>
      </c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</row>
    <row r="313" ht="12.0" customHeight="1">
      <c r="AE313" s="3">
        <v>307.0</v>
      </c>
      <c r="AF313" s="12" t="str">
        <f t="shared" si="113"/>
        <v>2</v>
      </c>
      <c r="AG313" s="12"/>
      <c r="AH313" s="12" t="str">
        <f t="shared" si="37"/>
        <v>0</v>
      </c>
      <c r="AI313" s="3" t="str">
        <f t="shared" si="38"/>
        <v>0</v>
      </c>
      <c r="AJ313" s="3" t="str">
        <f t="shared" si="39"/>
        <v>1</v>
      </c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</row>
    <row r="314" ht="12.0" customHeight="1">
      <c r="AE314" s="3">
        <v>308.0</v>
      </c>
      <c r="AF314" s="12" t="str">
        <f t="shared" si="113"/>
        <v>1</v>
      </c>
      <c r="AG314" s="12"/>
      <c r="AH314" s="12" t="str">
        <f t="shared" si="37"/>
        <v>1</v>
      </c>
      <c r="AI314" s="3" t="str">
        <f t="shared" si="38"/>
        <v>1</v>
      </c>
      <c r="AJ314" s="3" t="str">
        <f t="shared" si="39"/>
        <v>0</v>
      </c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</row>
    <row r="315" ht="12.0" customHeight="1">
      <c r="AE315" s="3">
        <v>309.0</v>
      </c>
      <c r="AF315" s="12" t="str">
        <f t="shared" si="113"/>
        <v>2</v>
      </c>
      <c r="AG315" s="12"/>
      <c r="AH315" s="12" t="str">
        <f t="shared" si="37"/>
        <v>0</v>
      </c>
      <c r="AI315" s="3" t="str">
        <f t="shared" si="38"/>
        <v>0</v>
      </c>
      <c r="AJ315" s="3" t="str">
        <f t="shared" si="39"/>
        <v>1</v>
      </c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</row>
    <row r="316" ht="12.0" customHeight="1">
      <c r="AE316" s="3">
        <v>310.0</v>
      </c>
      <c r="AF316" s="12" t="str">
        <f t="shared" si="113"/>
        <v>2</v>
      </c>
      <c r="AG316" s="12"/>
      <c r="AH316" s="12" t="str">
        <f t="shared" si="37"/>
        <v>0</v>
      </c>
      <c r="AI316" s="3" t="str">
        <f t="shared" si="38"/>
        <v>0</v>
      </c>
      <c r="AJ316" s="3" t="str">
        <f t="shared" si="39"/>
        <v>1</v>
      </c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</row>
    <row r="317" ht="12.0" customHeight="1">
      <c r="AE317" s="3">
        <v>311.0</v>
      </c>
      <c r="AF317" s="12" t="str">
        <f t="shared" si="113"/>
        <v>2</v>
      </c>
      <c r="AG317" s="12"/>
      <c r="AH317" s="12" t="str">
        <f t="shared" si="37"/>
        <v>0</v>
      </c>
      <c r="AI317" s="3" t="str">
        <f t="shared" si="38"/>
        <v>0</v>
      </c>
      <c r="AJ317" s="3" t="str">
        <f t="shared" si="39"/>
        <v>1</v>
      </c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</row>
    <row r="318" ht="12.0" customHeight="1">
      <c r="AE318" s="53">
        <v>312.0</v>
      </c>
      <c r="AF318" s="12" t="str">
        <f t="shared" si="113"/>
        <v>1</v>
      </c>
      <c r="AG318" s="12" t="s">
        <v>105</v>
      </c>
      <c r="AH318" s="12" t="str">
        <f t="shared" si="37"/>
        <v>0</v>
      </c>
      <c r="AI318" s="3" t="str">
        <f t="shared" si="38"/>
        <v>1</v>
      </c>
      <c r="AJ318" s="3" t="str">
        <f t="shared" si="39"/>
        <v>0</v>
      </c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</row>
    <row r="319" ht="12.0" customHeight="1">
      <c r="AE319" s="3">
        <v>313.0</v>
      </c>
      <c r="AF319" s="12" t="str">
        <f t="shared" si="113"/>
        <v>2</v>
      </c>
      <c r="AG319" s="12"/>
      <c r="AH319" s="12" t="str">
        <f t="shared" si="37"/>
        <v>0</v>
      </c>
      <c r="AI319" s="3" t="str">
        <f t="shared" si="38"/>
        <v>0</v>
      </c>
      <c r="AJ319" s="3" t="str">
        <f t="shared" si="39"/>
        <v>1</v>
      </c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</row>
    <row r="320" ht="12.0" customHeight="1">
      <c r="AE320" s="53">
        <v>314.0</v>
      </c>
      <c r="AF320" s="12" t="str">
        <f t="shared" si="113"/>
        <v>1</v>
      </c>
      <c r="AG320" s="12" t="s">
        <v>105</v>
      </c>
      <c r="AH320" s="12" t="str">
        <f t="shared" si="37"/>
        <v>0</v>
      </c>
      <c r="AI320" s="3" t="str">
        <f t="shared" si="38"/>
        <v>1</v>
      </c>
      <c r="AJ320" s="3" t="str">
        <f t="shared" si="39"/>
        <v>0</v>
      </c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</row>
    <row r="321" ht="12.0" customHeight="1">
      <c r="AE321" s="3">
        <v>315.0</v>
      </c>
      <c r="AF321" s="12" t="str">
        <f t="shared" si="113"/>
        <v>2</v>
      </c>
      <c r="AG321" s="12"/>
      <c r="AH321" s="12" t="str">
        <f t="shared" si="37"/>
        <v>0</v>
      </c>
      <c r="AI321" s="3" t="str">
        <f t="shared" si="38"/>
        <v>0</v>
      </c>
      <c r="AJ321" s="3" t="str">
        <f t="shared" si="39"/>
        <v>1</v>
      </c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</row>
    <row r="322" ht="12.0" customHeight="1">
      <c r="AE322" s="3">
        <v>316.0</v>
      </c>
      <c r="AF322" s="12" t="str">
        <f t="shared" si="113"/>
        <v>2</v>
      </c>
      <c r="AG322" s="12"/>
      <c r="AH322" s="12" t="str">
        <f t="shared" si="37"/>
        <v>0</v>
      </c>
      <c r="AI322" s="3" t="str">
        <f t="shared" si="38"/>
        <v>0</v>
      </c>
      <c r="AJ322" s="3" t="str">
        <f t="shared" si="39"/>
        <v>1</v>
      </c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</row>
    <row r="323" ht="12.0" customHeight="1">
      <c r="AE323" s="3">
        <v>317.0</v>
      </c>
      <c r="AF323" s="12" t="str">
        <f t="shared" si="113"/>
        <v>1</v>
      </c>
      <c r="AG323" s="12"/>
      <c r="AH323" s="12" t="str">
        <f t="shared" si="37"/>
        <v>1</v>
      </c>
      <c r="AI323" s="3" t="str">
        <f t="shared" si="38"/>
        <v>1</v>
      </c>
      <c r="AJ323" s="3" t="str">
        <f t="shared" si="39"/>
        <v>0</v>
      </c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</row>
    <row r="324" ht="12.0" customHeight="1">
      <c r="AE324" s="3">
        <v>318.0</v>
      </c>
      <c r="AF324" s="12" t="str">
        <f t="shared" si="113"/>
        <v>2</v>
      </c>
      <c r="AG324" s="12"/>
      <c r="AH324" s="12" t="str">
        <f t="shared" si="37"/>
        <v>0</v>
      </c>
      <c r="AI324" s="3" t="str">
        <f t="shared" si="38"/>
        <v>0</v>
      </c>
      <c r="AJ324" s="3" t="str">
        <f t="shared" si="39"/>
        <v>1</v>
      </c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</row>
    <row r="325" ht="12.0" customHeight="1">
      <c r="AE325" s="3">
        <v>319.0</v>
      </c>
      <c r="AF325" s="12" t="str">
        <f t="shared" si="113"/>
        <v>1</v>
      </c>
      <c r="AG325" s="12"/>
      <c r="AH325" s="12" t="str">
        <f t="shared" si="37"/>
        <v>1</v>
      </c>
      <c r="AI325" s="3" t="str">
        <f t="shared" si="38"/>
        <v>1</v>
      </c>
      <c r="AJ325" s="3" t="str">
        <f t="shared" si="39"/>
        <v>0</v>
      </c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</row>
    <row r="326" ht="12.0" customHeight="1">
      <c r="AE326" s="3">
        <v>320.0</v>
      </c>
      <c r="AF326" s="12" t="str">
        <f t="shared" si="113"/>
        <v>2</v>
      </c>
      <c r="AG326" s="12"/>
      <c r="AH326" s="12" t="str">
        <f t="shared" si="37"/>
        <v>0</v>
      </c>
      <c r="AI326" s="3" t="str">
        <f t="shared" si="38"/>
        <v>0</v>
      </c>
      <c r="AJ326" s="3" t="str">
        <f t="shared" si="39"/>
        <v>1</v>
      </c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</row>
    <row r="327" ht="12.0" customHeight="1">
      <c r="AE327" s="3">
        <v>321.0</v>
      </c>
      <c r="AF327" s="12" t="str">
        <f t="shared" si="113"/>
        <v>2</v>
      </c>
      <c r="AG327" s="12"/>
      <c r="AH327" s="12" t="str">
        <f t="shared" si="37"/>
        <v>0</v>
      </c>
      <c r="AI327" s="3" t="str">
        <f t="shared" si="38"/>
        <v>0</v>
      </c>
      <c r="AJ327" s="3" t="str">
        <f t="shared" si="39"/>
        <v>1</v>
      </c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</row>
    <row r="328" ht="12.0" customHeight="1">
      <c r="AE328" s="3">
        <v>322.0</v>
      </c>
      <c r="AF328" s="12" t="str">
        <f t="shared" si="113"/>
        <v>2</v>
      </c>
      <c r="AG328" s="12"/>
      <c r="AH328" s="12" t="str">
        <f t="shared" si="37"/>
        <v>0</v>
      </c>
      <c r="AI328" s="3" t="str">
        <f t="shared" si="38"/>
        <v>0</v>
      </c>
      <c r="AJ328" s="3" t="str">
        <f t="shared" si="39"/>
        <v>1</v>
      </c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</row>
    <row r="329" ht="12.0" customHeight="1">
      <c r="AE329" s="3">
        <v>323.0</v>
      </c>
      <c r="AF329" s="12" t="str">
        <f t="shared" si="113"/>
        <v>1</v>
      </c>
      <c r="AG329" s="12"/>
      <c r="AH329" s="12" t="str">
        <f t="shared" si="37"/>
        <v>1</v>
      </c>
      <c r="AI329" s="3" t="str">
        <f t="shared" si="38"/>
        <v>1</v>
      </c>
      <c r="AJ329" s="3" t="str">
        <f t="shared" si="39"/>
        <v>0</v>
      </c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</row>
    <row r="330" ht="12.0" customHeight="1">
      <c r="AE330" s="3">
        <v>324.0</v>
      </c>
      <c r="AF330" s="12" t="str">
        <f t="shared" si="113"/>
        <v>1</v>
      </c>
      <c r="AG330" s="12"/>
      <c r="AH330" s="12" t="str">
        <f t="shared" si="37"/>
        <v>1</v>
      </c>
      <c r="AI330" s="3" t="str">
        <f t="shared" si="38"/>
        <v>1</v>
      </c>
      <c r="AJ330" s="3" t="str">
        <f t="shared" si="39"/>
        <v>0</v>
      </c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</row>
    <row r="331" ht="12.0" customHeight="1">
      <c r="AE331" s="3">
        <v>325.0</v>
      </c>
      <c r="AF331" s="12" t="str">
        <f t="shared" si="113"/>
        <v>2</v>
      </c>
      <c r="AG331" s="12"/>
      <c r="AH331" s="12" t="str">
        <f t="shared" si="37"/>
        <v>0</v>
      </c>
      <c r="AI331" s="3" t="str">
        <f t="shared" si="38"/>
        <v>0</v>
      </c>
      <c r="AJ331" s="3" t="str">
        <f t="shared" si="39"/>
        <v>1</v>
      </c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</row>
    <row r="332" ht="12.0" customHeight="1">
      <c r="AE332" s="3">
        <v>326.0</v>
      </c>
      <c r="AF332" s="12" t="str">
        <f t="shared" si="113"/>
        <v>1</v>
      </c>
      <c r="AG332" s="12"/>
      <c r="AH332" s="12" t="str">
        <f t="shared" si="37"/>
        <v>1</v>
      </c>
      <c r="AI332" s="3" t="str">
        <f t="shared" si="38"/>
        <v>1</v>
      </c>
      <c r="AJ332" s="3" t="str">
        <f t="shared" si="39"/>
        <v>0</v>
      </c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</row>
    <row r="333" ht="12.0" customHeight="1">
      <c r="AE333" s="3">
        <v>327.0</v>
      </c>
      <c r="AF333" s="12" t="str">
        <f t="shared" si="113"/>
        <v>2</v>
      </c>
      <c r="AG333" s="12"/>
      <c r="AH333" s="12" t="str">
        <f t="shared" si="37"/>
        <v>0</v>
      </c>
      <c r="AI333" s="3" t="str">
        <f t="shared" si="38"/>
        <v>0</v>
      </c>
      <c r="AJ333" s="3" t="str">
        <f t="shared" si="39"/>
        <v>1</v>
      </c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</row>
    <row r="334" ht="12.0" customHeight="1">
      <c r="AE334" s="3">
        <v>328.0</v>
      </c>
      <c r="AF334" s="12" t="str">
        <f t="shared" si="113"/>
        <v>1</v>
      </c>
      <c r="AG334" s="12"/>
      <c r="AH334" s="12" t="str">
        <f t="shared" si="37"/>
        <v>1</v>
      </c>
      <c r="AI334" s="3" t="str">
        <f t="shared" si="38"/>
        <v>1</v>
      </c>
      <c r="AJ334" s="3" t="str">
        <f t="shared" si="39"/>
        <v>0</v>
      </c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</row>
    <row r="335" ht="12.0" customHeight="1">
      <c r="AE335" s="3">
        <v>329.0</v>
      </c>
      <c r="AF335" s="12" t="str">
        <f t="shared" si="113"/>
        <v>2</v>
      </c>
      <c r="AG335" s="12"/>
      <c r="AH335" s="12" t="str">
        <f t="shared" si="37"/>
        <v>0</v>
      </c>
      <c r="AI335" s="3" t="str">
        <f t="shared" si="38"/>
        <v>0</v>
      </c>
      <c r="AJ335" s="3" t="str">
        <f t="shared" si="39"/>
        <v>1</v>
      </c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</row>
    <row r="336" ht="12.0" customHeight="1">
      <c r="AE336" s="53">
        <v>330.0</v>
      </c>
      <c r="AF336" s="12" t="str">
        <f t="shared" si="113"/>
        <v>1</v>
      </c>
      <c r="AG336" s="12" t="s">
        <v>105</v>
      </c>
      <c r="AH336" s="12" t="str">
        <f t="shared" si="37"/>
        <v>0</v>
      </c>
      <c r="AI336" s="3" t="str">
        <f t="shared" si="38"/>
        <v>1</v>
      </c>
      <c r="AJ336" s="3" t="str">
        <f t="shared" si="39"/>
        <v>0</v>
      </c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</row>
    <row r="337" ht="12.0" customHeight="1">
      <c r="AE337" s="53">
        <v>331.0</v>
      </c>
      <c r="AF337" s="12" t="str">
        <f t="shared" si="113"/>
        <v>1</v>
      </c>
      <c r="AG337" s="12" t="s">
        <v>105</v>
      </c>
      <c r="AH337" s="12" t="str">
        <f t="shared" si="37"/>
        <v>0</v>
      </c>
      <c r="AI337" s="3" t="str">
        <f t="shared" si="38"/>
        <v>1</v>
      </c>
      <c r="AJ337" s="3" t="str">
        <f t="shared" si="39"/>
        <v>0</v>
      </c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</row>
    <row r="338" ht="12.0" customHeight="1">
      <c r="AE338" s="3">
        <v>332.0</v>
      </c>
      <c r="AF338" s="12" t="str">
        <f t="shared" si="113"/>
        <v>2</v>
      </c>
      <c r="AG338" s="12"/>
      <c r="AH338" s="12" t="str">
        <f t="shared" si="37"/>
        <v>0</v>
      </c>
      <c r="AI338" s="3" t="str">
        <f t="shared" si="38"/>
        <v>0</v>
      </c>
      <c r="AJ338" s="3" t="str">
        <f t="shared" si="39"/>
        <v>1</v>
      </c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</row>
    <row r="339" ht="12.0" customHeight="1">
      <c r="AE339" s="3">
        <v>333.0</v>
      </c>
      <c r="AF339" s="12" t="str">
        <f t="shared" si="113"/>
        <v>2</v>
      </c>
      <c r="AG339" s="12"/>
      <c r="AH339" s="12" t="str">
        <f t="shared" si="37"/>
        <v>0</v>
      </c>
      <c r="AI339" s="3" t="str">
        <f t="shared" si="38"/>
        <v>0</v>
      </c>
      <c r="AJ339" s="3" t="str">
        <f t="shared" si="39"/>
        <v>1</v>
      </c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</row>
    <row r="340" ht="12.0" customHeight="1">
      <c r="AE340" s="3">
        <v>334.0</v>
      </c>
      <c r="AF340" s="12" t="str">
        <f t="shared" si="113"/>
        <v>2</v>
      </c>
      <c r="AG340" s="12"/>
      <c r="AH340" s="12" t="str">
        <f t="shared" si="37"/>
        <v>0</v>
      </c>
      <c r="AI340" s="3" t="str">
        <f t="shared" si="38"/>
        <v>0</v>
      </c>
      <c r="AJ340" s="3" t="str">
        <f t="shared" si="39"/>
        <v>1</v>
      </c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</row>
    <row r="341" ht="12.0" customHeight="1">
      <c r="AE341" s="3">
        <v>335.0</v>
      </c>
      <c r="AF341" s="12" t="str">
        <f t="shared" si="113"/>
        <v>2</v>
      </c>
      <c r="AG341" s="12"/>
      <c r="AH341" s="12" t="str">
        <f t="shared" si="37"/>
        <v>0</v>
      </c>
      <c r="AI341" s="3" t="str">
        <f t="shared" si="38"/>
        <v>0</v>
      </c>
      <c r="AJ341" s="3" t="str">
        <f t="shared" si="39"/>
        <v>1</v>
      </c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</row>
    <row r="342" ht="12.0" customHeight="1">
      <c r="AE342" s="3">
        <v>336.0</v>
      </c>
      <c r="AF342" s="12" t="str">
        <f t="shared" si="113"/>
        <v>2</v>
      </c>
      <c r="AG342" s="12"/>
      <c r="AH342" s="12" t="str">
        <f t="shared" si="37"/>
        <v>0</v>
      </c>
      <c r="AI342" s="3" t="str">
        <f t="shared" si="38"/>
        <v>0</v>
      </c>
      <c r="AJ342" s="3" t="str">
        <f t="shared" si="39"/>
        <v>1</v>
      </c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</row>
    <row r="343" ht="12.0" customHeight="1">
      <c r="AE343" s="3">
        <v>337.0</v>
      </c>
      <c r="AF343" s="12" t="str">
        <f t="shared" si="113"/>
        <v>2</v>
      </c>
      <c r="AG343" s="12"/>
      <c r="AH343" s="12" t="str">
        <f t="shared" si="37"/>
        <v>0</v>
      </c>
      <c r="AI343" s="3" t="str">
        <f t="shared" si="38"/>
        <v>0</v>
      </c>
      <c r="AJ343" s="3" t="str">
        <f t="shared" si="39"/>
        <v>1</v>
      </c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</row>
    <row r="344" ht="12.0" customHeight="1">
      <c r="AE344" s="3">
        <v>338.0</v>
      </c>
      <c r="AF344" s="12" t="str">
        <f t="shared" si="113"/>
        <v>1</v>
      </c>
      <c r="AG344" s="12"/>
      <c r="AH344" s="12" t="str">
        <f t="shared" si="37"/>
        <v>1</v>
      </c>
      <c r="AI344" s="3" t="str">
        <f t="shared" si="38"/>
        <v>1</v>
      </c>
      <c r="AJ344" s="3" t="str">
        <f t="shared" si="39"/>
        <v>0</v>
      </c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</row>
    <row r="345" ht="12.0" customHeight="1">
      <c r="AE345" s="3">
        <v>339.0</v>
      </c>
      <c r="AF345" s="12" t="str">
        <f t="shared" si="113"/>
        <v>1</v>
      </c>
      <c r="AG345" s="12"/>
      <c r="AH345" s="12" t="str">
        <f t="shared" si="37"/>
        <v>1</v>
      </c>
      <c r="AI345" s="3" t="str">
        <f t="shared" si="38"/>
        <v>1</v>
      </c>
      <c r="AJ345" s="3" t="str">
        <f t="shared" si="39"/>
        <v>0</v>
      </c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</row>
    <row r="346" ht="12.0" customHeight="1">
      <c r="AE346" s="3">
        <v>340.0</v>
      </c>
      <c r="AF346" s="12" t="str">
        <f t="shared" si="113"/>
        <v>2</v>
      </c>
      <c r="AG346" s="12"/>
      <c r="AH346" s="12" t="str">
        <f t="shared" si="37"/>
        <v>0</v>
      </c>
      <c r="AI346" s="3" t="str">
        <f t="shared" si="38"/>
        <v>0</v>
      </c>
      <c r="AJ346" s="3" t="str">
        <f t="shared" si="39"/>
        <v>1</v>
      </c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</row>
    <row r="347" ht="12.0" customHeight="1">
      <c r="AE347" s="3">
        <v>341.0</v>
      </c>
      <c r="AF347" s="12" t="str">
        <f t="shared" si="113"/>
        <v>2</v>
      </c>
      <c r="AG347" s="12"/>
      <c r="AH347" s="12" t="str">
        <f t="shared" si="37"/>
        <v>0</v>
      </c>
      <c r="AI347" s="3" t="str">
        <f t="shared" si="38"/>
        <v>0</v>
      </c>
      <c r="AJ347" s="3" t="str">
        <f t="shared" si="39"/>
        <v>1</v>
      </c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</row>
    <row r="348" ht="12.0" customHeight="1">
      <c r="AE348" s="3">
        <v>342.0</v>
      </c>
      <c r="AF348" s="12" t="str">
        <f t="shared" si="113"/>
        <v>1</v>
      </c>
      <c r="AG348" s="12"/>
      <c r="AH348" s="12" t="str">
        <f t="shared" si="37"/>
        <v>1</v>
      </c>
      <c r="AI348" s="3" t="str">
        <f t="shared" si="38"/>
        <v>1</v>
      </c>
      <c r="AJ348" s="3" t="str">
        <f t="shared" si="39"/>
        <v>0</v>
      </c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</row>
    <row r="349" ht="12.0" customHeight="1">
      <c r="AE349" s="3">
        <v>343.0</v>
      </c>
      <c r="AF349" s="12" t="str">
        <f t="shared" si="113"/>
        <v>2</v>
      </c>
      <c r="AG349" s="12"/>
      <c r="AH349" s="12" t="str">
        <f t="shared" si="37"/>
        <v>0</v>
      </c>
      <c r="AI349" s="3" t="str">
        <f t="shared" si="38"/>
        <v>0</v>
      </c>
      <c r="AJ349" s="3" t="str">
        <f t="shared" si="39"/>
        <v>1</v>
      </c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</row>
    <row r="350" ht="12.0" customHeight="1">
      <c r="AE350" s="3">
        <v>344.0</v>
      </c>
      <c r="AF350" s="12" t="str">
        <f t="shared" si="113"/>
        <v>1</v>
      </c>
      <c r="AG350" s="12"/>
      <c r="AH350" s="12" t="str">
        <f t="shared" si="37"/>
        <v>1</v>
      </c>
      <c r="AI350" s="3" t="str">
        <f t="shared" si="38"/>
        <v>1</v>
      </c>
      <c r="AJ350" s="3" t="str">
        <f t="shared" si="39"/>
        <v>0</v>
      </c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</row>
    <row r="351" ht="12.0" customHeight="1">
      <c r="AE351" s="3">
        <v>345.0</v>
      </c>
      <c r="AF351" s="12" t="str">
        <f t="shared" si="113"/>
        <v>2</v>
      </c>
      <c r="AG351" s="12"/>
      <c r="AH351" s="12" t="str">
        <f t="shared" si="37"/>
        <v>0</v>
      </c>
      <c r="AI351" s="3" t="str">
        <f t="shared" si="38"/>
        <v>0</v>
      </c>
      <c r="AJ351" s="3" t="str">
        <f t="shared" si="39"/>
        <v>1</v>
      </c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</row>
    <row r="352" ht="12.0" customHeight="1">
      <c r="AE352" s="3">
        <v>346.0</v>
      </c>
      <c r="AF352" s="12" t="str">
        <f t="shared" si="113"/>
        <v>2</v>
      </c>
      <c r="AG352" s="12"/>
      <c r="AH352" s="12" t="str">
        <f t="shared" si="37"/>
        <v>0</v>
      </c>
      <c r="AI352" s="3" t="str">
        <f t="shared" si="38"/>
        <v>0</v>
      </c>
      <c r="AJ352" s="3" t="str">
        <f t="shared" si="39"/>
        <v>1</v>
      </c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</row>
    <row r="353" ht="12.0" customHeight="1">
      <c r="AE353" s="53">
        <v>347.0</v>
      </c>
      <c r="AF353" s="12" t="str">
        <f t="shared" si="113"/>
        <v>2</v>
      </c>
      <c r="AG353" s="12" t="s">
        <v>105</v>
      </c>
      <c r="AH353" s="12" t="str">
        <f t="shared" si="37"/>
        <v>1</v>
      </c>
      <c r="AI353" s="3" t="str">
        <f t="shared" si="38"/>
        <v>0</v>
      </c>
      <c r="AJ353" s="3" t="str">
        <f t="shared" si="39"/>
        <v>1</v>
      </c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</row>
    <row r="354" ht="12.0" customHeight="1">
      <c r="AE354" s="3">
        <v>348.0</v>
      </c>
      <c r="AF354" s="12" t="str">
        <f t="shared" si="113"/>
        <v>2</v>
      </c>
      <c r="AG354" s="12"/>
      <c r="AH354" s="12" t="str">
        <f t="shared" si="37"/>
        <v>0</v>
      </c>
      <c r="AI354" s="3" t="str">
        <f t="shared" si="38"/>
        <v>0</v>
      </c>
      <c r="AJ354" s="3" t="str">
        <f t="shared" si="39"/>
        <v>1</v>
      </c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</row>
    <row r="355" ht="12.0" customHeight="1">
      <c r="AE355" s="3">
        <v>349.0</v>
      </c>
      <c r="AF355" s="12" t="str">
        <f t="shared" si="113"/>
        <v>2</v>
      </c>
      <c r="AG355" s="12"/>
      <c r="AH355" s="12" t="str">
        <f t="shared" si="37"/>
        <v>0</v>
      </c>
      <c r="AI355" s="3" t="str">
        <f t="shared" si="38"/>
        <v>0</v>
      </c>
      <c r="AJ355" s="3" t="str">
        <f t="shared" si="39"/>
        <v>1</v>
      </c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</row>
    <row r="356" ht="12.0" customHeight="1">
      <c r="AE356" s="3">
        <v>350.0</v>
      </c>
      <c r="AF356" s="12" t="str">
        <f t="shared" si="113"/>
        <v>2</v>
      </c>
      <c r="AG356" s="12"/>
      <c r="AH356" s="12" t="str">
        <f t="shared" si="37"/>
        <v>0</v>
      </c>
      <c r="AI356" s="3" t="str">
        <f t="shared" si="38"/>
        <v>0</v>
      </c>
      <c r="AJ356" s="3" t="str">
        <f t="shared" si="39"/>
        <v>1</v>
      </c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</row>
    <row r="357" ht="12.0" customHeight="1">
      <c r="AE357" s="3">
        <v>351.0</v>
      </c>
      <c r="AF357" s="12" t="str">
        <f t="shared" si="113"/>
        <v>2</v>
      </c>
      <c r="AG357" s="12"/>
      <c r="AH357" s="12" t="str">
        <f t="shared" si="37"/>
        <v>0</v>
      </c>
      <c r="AI357" s="3" t="str">
        <f t="shared" si="38"/>
        <v>0</v>
      </c>
      <c r="AJ357" s="3" t="str">
        <f t="shared" si="39"/>
        <v>1</v>
      </c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</row>
    <row r="358" ht="12.0" customHeight="1">
      <c r="AE358" s="3">
        <v>352.0</v>
      </c>
      <c r="AF358" s="12" t="str">
        <f t="shared" si="113"/>
        <v>2</v>
      </c>
      <c r="AG358" s="12"/>
      <c r="AH358" s="12" t="str">
        <f t="shared" si="37"/>
        <v>0</v>
      </c>
      <c r="AI358" s="3" t="str">
        <f t="shared" si="38"/>
        <v>0</v>
      </c>
      <c r="AJ358" s="3" t="str">
        <f t="shared" si="39"/>
        <v>1</v>
      </c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</row>
    <row r="359" ht="12.0" customHeight="1">
      <c r="AE359" s="3">
        <v>353.0</v>
      </c>
      <c r="AF359" s="12" t="str">
        <f t="shared" si="113"/>
        <v>2</v>
      </c>
      <c r="AG359" s="12"/>
      <c r="AH359" s="12" t="str">
        <f t="shared" si="37"/>
        <v>0</v>
      </c>
      <c r="AI359" s="3" t="str">
        <f t="shared" si="38"/>
        <v>0</v>
      </c>
      <c r="AJ359" s="3" t="str">
        <f t="shared" si="39"/>
        <v>1</v>
      </c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</row>
    <row r="360" ht="12.0" customHeight="1">
      <c r="AE360" s="3">
        <v>354.0</v>
      </c>
      <c r="AF360" s="12" t="str">
        <f t="shared" si="113"/>
        <v>2</v>
      </c>
      <c r="AG360" s="12"/>
      <c r="AH360" s="12" t="str">
        <f t="shared" si="37"/>
        <v>0</v>
      </c>
      <c r="AI360" s="3" t="str">
        <f t="shared" si="38"/>
        <v>0</v>
      </c>
      <c r="AJ360" s="3" t="str">
        <f t="shared" si="39"/>
        <v>1</v>
      </c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</row>
    <row r="361" ht="12.0" customHeight="1">
      <c r="AE361" s="3">
        <v>355.0</v>
      </c>
      <c r="AF361" s="12" t="str">
        <f t="shared" si="113"/>
        <v>2</v>
      </c>
      <c r="AG361" s="12"/>
      <c r="AH361" s="12" t="str">
        <f t="shared" si="37"/>
        <v>0</v>
      </c>
      <c r="AI361" s="3" t="str">
        <f t="shared" si="38"/>
        <v>0</v>
      </c>
      <c r="AJ361" s="3" t="str">
        <f t="shared" si="39"/>
        <v>1</v>
      </c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</row>
    <row r="362" ht="12.0" customHeight="1">
      <c r="AE362" s="3">
        <v>356.0</v>
      </c>
      <c r="AF362" s="12" t="str">
        <f t="shared" si="113"/>
        <v>2</v>
      </c>
      <c r="AG362" s="12"/>
      <c r="AH362" s="12" t="str">
        <f t="shared" si="37"/>
        <v>0</v>
      </c>
      <c r="AI362" s="3" t="str">
        <f t="shared" si="38"/>
        <v>0</v>
      </c>
      <c r="AJ362" s="3" t="str">
        <f t="shared" si="39"/>
        <v>1</v>
      </c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</row>
    <row r="363" ht="12.0" customHeight="1">
      <c r="AE363" s="3">
        <v>357.0</v>
      </c>
      <c r="AF363" s="12" t="str">
        <f t="shared" si="113"/>
        <v>2</v>
      </c>
      <c r="AG363" s="12"/>
      <c r="AH363" s="12" t="str">
        <f t="shared" si="37"/>
        <v>0</v>
      </c>
      <c r="AI363" s="3" t="str">
        <f t="shared" si="38"/>
        <v>0</v>
      </c>
      <c r="AJ363" s="3" t="str">
        <f t="shared" si="39"/>
        <v>1</v>
      </c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</row>
    <row r="364" ht="12.0" customHeight="1">
      <c r="AE364" s="3">
        <v>358.0</v>
      </c>
      <c r="AF364" s="12" t="str">
        <f t="shared" si="113"/>
        <v>2</v>
      </c>
      <c r="AG364" s="12"/>
      <c r="AH364" s="12" t="str">
        <f t="shared" si="37"/>
        <v>0</v>
      </c>
      <c r="AI364" s="3" t="str">
        <f t="shared" si="38"/>
        <v>0</v>
      </c>
      <c r="AJ364" s="3" t="str">
        <f t="shared" si="39"/>
        <v>1</v>
      </c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</row>
    <row r="365" ht="12.0" customHeight="1">
      <c r="AE365" s="3">
        <v>359.0</v>
      </c>
      <c r="AF365" s="12" t="str">
        <f t="shared" si="113"/>
        <v>2</v>
      </c>
      <c r="AG365" s="12"/>
      <c r="AH365" s="12" t="str">
        <f t="shared" si="37"/>
        <v>0</v>
      </c>
      <c r="AI365" s="3" t="str">
        <f t="shared" si="38"/>
        <v>0</v>
      </c>
      <c r="AJ365" s="3" t="str">
        <f t="shared" si="39"/>
        <v>1</v>
      </c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</row>
    <row r="366" ht="12.0" customHeight="1">
      <c r="AE366" s="3">
        <v>360.0</v>
      </c>
      <c r="AF366" s="12" t="str">
        <f t="shared" si="113"/>
        <v>2</v>
      </c>
      <c r="AG366" s="12"/>
      <c r="AH366" s="12" t="str">
        <f t="shared" si="37"/>
        <v>0</v>
      </c>
      <c r="AI366" s="3" t="str">
        <f t="shared" si="38"/>
        <v>0</v>
      </c>
      <c r="AJ366" s="3" t="str">
        <f t="shared" si="39"/>
        <v>1</v>
      </c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</row>
    <row r="367" ht="12.0" customHeight="1">
      <c r="AE367" s="3">
        <v>361.0</v>
      </c>
      <c r="AF367" s="12" t="str">
        <f t="shared" ref="AF367:AF396" si="114">IF(ISERROR(VALUE(MID($C$17,$AE367-360,1)))=TRUE,"TEXT",VALUE(MID($C$17,$AE367-360,1)))</f>
        <v>2</v>
      </c>
      <c r="AG367" s="12"/>
      <c r="AH367" s="12" t="str">
        <f t="shared" si="37"/>
        <v>0</v>
      </c>
      <c r="AI367" s="3" t="str">
        <f t="shared" si="38"/>
        <v>0</v>
      </c>
      <c r="AJ367" s="3" t="str">
        <f t="shared" si="39"/>
        <v>1</v>
      </c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</row>
    <row r="368" ht="12.0" customHeight="1">
      <c r="AE368" s="3">
        <v>362.0</v>
      </c>
      <c r="AF368" s="12" t="str">
        <f t="shared" si="114"/>
        <v>2</v>
      </c>
      <c r="AG368" s="12"/>
      <c r="AH368" s="12" t="str">
        <f t="shared" si="37"/>
        <v>0</v>
      </c>
      <c r="AI368" s="3" t="str">
        <f t="shared" si="38"/>
        <v>0</v>
      </c>
      <c r="AJ368" s="3" t="str">
        <f t="shared" si="39"/>
        <v>1</v>
      </c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</row>
    <row r="369" ht="12.0" customHeight="1">
      <c r="AE369" s="3">
        <v>363.0</v>
      </c>
      <c r="AF369" s="12" t="str">
        <f t="shared" si="114"/>
        <v>1</v>
      </c>
      <c r="AG369" s="12"/>
      <c r="AH369" s="12" t="str">
        <f t="shared" si="37"/>
        <v>1</v>
      </c>
      <c r="AI369" s="3" t="str">
        <f t="shared" si="38"/>
        <v>1</v>
      </c>
      <c r="AJ369" s="3" t="str">
        <f t="shared" si="39"/>
        <v>0</v>
      </c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</row>
    <row r="370" ht="12.0" customHeight="1">
      <c r="AE370" s="3">
        <v>364.0</v>
      </c>
      <c r="AF370" s="12" t="str">
        <f t="shared" si="114"/>
        <v>2</v>
      </c>
      <c r="AG370" s="12"/>
      <c r="AH370" s="12" t="str">
        <f t="shared" si="37"/>
        <v>0</v>
      </c>
      <c r="AI370" s="3" t="str">
        <f t="shared" si="38"/>
        <v>0</v>
      </c>
      <c r="AJ370" s="3" t="str">
        <f t="shared" si="39"/>
        <v>1</v>
      </c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</row>
    <row r="371" ht="12.0" customHeight="1">
      <c r="AE371" s="3">
        <v>365.0</v>
      </c>
      <c r="AF371" s="12" t="str">
        <f t="shared" si="114"/>
        <v>2</v>
      </c>
      <c r="AG371" s="12"/>
      <c r="AH371" s="12" t="str">
        <f t="shared" si="37"/>
        <v>0</v>
      </c>
      <c r="AI371" s="3" t="str">
        <f t="shared" si="38"/>
        <v>0</v>
      </c>
      <c r="AJ371" s="3" t="str">
        <f t="shared" si="39"/>
        <v>1</v>
      </c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</row>
    <row r="372" ht="12.0" customHeight="1">
      <c r="AE372" s="3">
        <v>366.0</v>
      </c>
      <c r="AF372" s="12" t="str">
        <f t="shared" si="114"/>
        <v>2</v>
      </c>
      <c r="AG372" s="12"/>
      <c r="AH372" s="12" t="str">
        <f t="shared" si="37"/>
        <v>0</v>
      </c>
      <c r="AI372" s="3" t="str">
        <f t="shared" si="38"/>
        <v>0</v>
      </c>
      <c r="AJ372" s="3" t="str">
        <f t="shared" si="39"/>
        <v>1</v>
      </c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</row>
    <row r="373" ht="12.0" customHeight="1">
      <c r="AE373" s="3">
        <v>367.0</v>
      </c>
      <c r="AF373" s="12" t="str">
        <f t="shared" si="114"/>
        <v>2</v>
      </c>
      <c r="AG373" s="12"/>
      <c r="AH373" s="12" t="str">
        <f t="shared" si="37"/>
        <v>0</v>
      </c>
      <c r="AI373" s="3" t="str">
        <f t="shared" si="38"/>
        <v>0</v>
      </c>
      <c r="AJ373" s="3" t="str">
        <f t="shared" si="39"/>
        <v>1</v>
      </c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</row>
    <row r="374" ht="12.0" customHeight="1">
      <c r="AE374" s="53">
        <v>368.0</v>
      </c>
      <c r="AF374" s="12" t="str">
        <f t="shared" si="114"/>
        <v>2</v>
      </c>
      <c r="AG374" s="12" t="s">
        <v>105</v>
      </c>
      <c r="AH374" s="12" t="str">
        <f t="shared" si="37"/>
        <v>1</v>
      </c>
      <c r="AI374" s="3" t="str">
        <f t="shared" si="38"/>
        <v>0</v>
      </c>
      <c r="AJ374" s="3" t="str">
        <f t="shared" si="39"/>
        <v>1</v>
      </c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</row>
    <row r="375" ht="12.0" customHeight="1">
      <c r="AE375" s="3">
        <v>369.0</v>
      </c>
      <c r="AF375" s="12" t="str">
        <f t="shared" si="114"/>
        <v>2</v>
      </c>
      <c r="AG375" s="12"/>
      <c r="AH375" s="12" t="str">
        <f t="shared" si="37"/>
        <v>0</v>
      </c>
      <c r="AI375" s="3" t="str">
        <f t="shared" si="38"/>
        <v>0</v>
      </c>
      <c r="AJ375" s="3" t="str">
        <f t="shared" si="39"/>
        <v>1</v>
      </c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</row>
    <row r="376" ht="12.0" customHeight="1">
      <c r="AE376" s="3">
        <v>370.0</v>
      </c>
      <c r="AF376" s="12" t="str">
        <f t="shared" si="114"/>
        <v>2</v>
      </c>
      <c r="AG376" s="12"/>
      <c r="AH376" s="12" t="str">
        <f t="shared" si="37"/>
        <v>0</v>
      </c>
      <c r="AI376" s="3" t="str">
        <f t="shared" si="38"/>
        <v>0</v>
      </c>
      <c r="AJ376" s="3" t="str">
        <f t="shared" si="39"/>
        <v>1</v>
      </c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</row>
    <row r="377" ht="12.0" customHeight="1">
      <c r="AE377" s="3">
        <v>371.0</v>
      </c>
      <c r="AF377" s="12" t="str">
        <f t="shared" si="114"/>
        <v>2</v>
      </c>
      <c r="AG377" s="12"/>
      <c r="AH377" s="12" t="str">
        <f t="shared" si="37"/>
        <v>0</v>
      </c>
      <c r="AI377" s="3" t="str">
        <f t="shared" si="38"/>
        <v>0</v>
      </c>
      <c r="AJ377" s="3" t="str">
        <f t="shared" si="39"/>
        <v>1</v>
      </c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</row>
    <row r="378" ht="12.0" customHeight="1">
      <c r="AE378" s="3">
        <v>372.0</v>
      </c>
      <c r="AF378" s="12" t="str">
        <f t="shared" si="114"/>
        <v>2</v>
      </c>
      <c r="AG378" s="12"/>
      <c r="AH378" s="12" t="str">
        <f t="shared" si="37"/>
        <v>0</v>
      </c>
      <c r="AI378" s="3" t="str">
        <f t="shared" si="38"/>
        <v>0</v>
      </c>
      <c r="AJ378" s="3" t="str">
        <f t="shared" si="39"/>
        <v>1</v>
      </c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</row>
    <row r="379" ht="12.0" customHeight="1">
      <c r="AE379" s="3">
        <v>373.0</v>
      </c>
      <c r="AF379" s="12" t="str">
        <f t="shared" si="114"/>
        <v>2</v>
      </c>
      <c r="AG379" s="12"/>
      <c r="AH379" s="12" t="str">
        <f t="shared" si="37"/>
        <v>0</v>
      </c>
      <c r="AI379" s="3" t="str">
        <f t="shared" si="38"/>
        <v>0</v>
      </c>
      <c r="AJ379" s="3" t="str">
        <f t="shared" si="39"/>
        <v>1</v>
      </c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</row>
    <row r="380" ht="12.0" customHeight="1">
      <c r="AE380" s="3">
        <v>374.0</v>
      </c>
      <c r="AF380" s="12" t="str">
        <f t="shared" si="114"/>
        <v>2</v>
      </c>
      <c r="AG380" s="12"/>
      <c r="AH380" s="12" t="str">
        <f t="shared" si="37"/>
        <v>0</v>
      </c>
      <c r="AI380" s="3" t="str">
        <f t="shared" si="38"/>
        <v>0</v>
      </c>
      <c r="AJ380" s="3" t="str">
        <f t="shared" si="39"/>
        <v>1</v>
      </c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</row>
    <row r="381" ht="12.0" customHeight="1">
      <c r="AE381" s="3">
        <v>375.0</v>
      </c>
      <c r="AF381" s="12" t="str">
        <f t="shared" si="114"/>
        <v>2</v>
      </c>
      <c r="AG381" s="12"/>
      <c r="AH381" s="12" t="str">
        <f t="shared" si="37"/>
        <v>0</v>
      </c>
      <c r="AI381" s="3" t="str">
        <f t="shared" si="38"/>
        <v>0</v>
      </c>
      <c r="AJ381" s="3" t="str">
        <f t="shared" si="39"/>
        <v>1</v>
      </c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</row>
    <row r="382" ht="12.0" customHeight="1">
      <c r="AE382" s="3">
        <v>376.0</v>
      </c>
      <c r="AF382" s="12" t="str">
        <f t="shared" si="114"/>
        <v>2</v>
      </c>
      <c r="AG382" s="12"/>
      <c r="AH382" s="12" t="str">
        <f t="shared" si="37"/>
        <v>0</v>
      </c>
      <c r="AI382" s="3" t="str">
        <f t="shared" si="38"/>
        <v>0</v>
      </c>
      <c r="AJ382" s="3" t="str">
        <f t="shared" si="39"/>
        <v>1</v>
      </c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</row>
    <row r="383" ht="12.0" customHeight="1">
      <c r="AE383" s="3">
        <v>377.0</v>
      </c>
      <c r="AF383" s="12" t="str">
        <f t="shared" si="114"/>
        <v>2</v>
      </c>
      <c r="AG383" s="12"/>
      <c r="AH383" s="12" t="str">
        <f t="shared" si="37"/>
        <v>0</v>
      </c>
      <c r="AI383" s="3" t="str">
        <f t="shared" si="38"/>
        <v>0</v>
      </c>
      <c r="AJ383" s="3" t="str">
        <f t="shared" si="39"/>
        <v>1</v>
      </c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</row>
    <row r="384" ht="12.0" customHeight="1">
      <c r="AE384" s="3">
        <v>378.0</v>
      </c>
      <c r="AF384" s="12" t="str">
        <f t="shared" si="114"/>
        <v>2</v>
      </c>
      <c r="AG384" s="12"/>
      <c r="AH384" s="12" t="str">
        <f t="shared" si="37"/>
        <v>0</v>
      </c>
      <c r="AI384" s="3" t="str">
        <f t="shared" si="38"/>
        <v>0</v>
      </c>
      <c r="AJ384" s="3" t="str">
        <f t="shared" si="39"/>
        <v>1</v>
      </c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</row>
    <row r="385" ht="12.0" customHeight="1">
      <c r="AE385" s="3">
        <v>379.0</v>
      </c>
      <c r="AF385" s="12" t="str">
        <f t="shared" si="114"/>
        <v>2</v>
      </c>
      <c r="AG385" s="12"/>
      <c r="AH385" s="12" t="str">
        <f t="shared" si="37"/>
        <v>0</v>
      </c>
      <c r="AI385" s="3" t="str">
        <f t="shared" si="38"/>
        <v>0</v>
      </c>
      <c r="AJ385" s="3" t="str">
        <f t="shared" si="39"/>
        <v>1</v>
      </c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</row>
    <row r="386" ht="12.0" customHeight="1">
      <c r="AE386" s="3">
        <v>380.0</v>
      </c>
      <c r="AF386" s="12" t="str">
        <f t="shared" si="114"/>
        <v>2</v>
      </c>
      <c r="AG386" s="12"/>
      <c r="AH386" s="12" t="str">
        <f t="shared" si="37"/>
        <v>0</v>
      </c>
      <c r="AI386" s="3" t="str">
        <f t="shared" si="38"/>
        <v>0</v>
      </c>
      <c r="AJ386" s="3" t="str">
        <f t="shared" si="39"/>
        <v>1</v>
      </c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</row>
    <row r="387" ht="12.0" customHeight="1">
      <c r="AE387" s="3">
        <v>381.0</v>
      </c>
      <c r="AF387" s="12" t="str">
        <f t="shared" si="114"/>
        <v>2</v>
      </c>
      <c r="AG387" s="12"/>
      <c r="AH387" s="12" t="str">
        <f t="shared" si="37"/>
        <v>0</v>
      </c>
      <c r="AI387" s="3" t="str">
        <f t="shared" si="38"/>
        <v>0</v>
      </c>
      <c r="AJ387" s="3" t="str">
        <f t="shared" si="39"/>
        <v>1</v>
      </c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</row>
    <row r="388" ht="12.0" customHeight="1">
      <c r="AE388" s="3">
        <v>382.0</v>
      </c>
      <c r="AF388" s="12" t="str">
        <f t="shared" si="114"/>
        <v>2</v>
      </c>
      <c r="AG388" s="12"/>
      <c r="AH388" s="12" t="str">
        <f t="shared" si="37"/>
        <v>0</v>
      </c>
      <c r="AI388" s="3" t="str">
        <f t="shared" si="38"/>
        <v>0</v>
      </c>
      <c r="AJ388" s="3" t="str">
        <f t="shared" si="39"/>
        <v>1</v>
      </c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</row>
    <row r="389" ht="12.0" customHeight="1">
      <c r="AE389" s="3">
        <v>383.0</v>
      </c>
      <c r="AF389" s="12" t="str">
        <f t="shared" si="114"/>
        <v>2</v>
      </c>
      <c r="AG389" s="12"/>
      <c r="AH389" s="12" t="str">
        <f t="shared" si="37"/>
        <v>0</v>
      </c>
      <c r="AI389" s="3" t="str">
        <f t="shared" si="38"/>
        <v>0</v>
      </c>
      <c r="AJ389" s="3" t="str">
        <f t="shared" si="39"/>
        <v>1</v>
      </c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</row>
    <row r="390" ht="12.0" customHeight="1">
      <c r="AE390" s="3">
        <v>384.0</v>
      </c>
      <c r="AF390" s="12" t="str">
        <f t="shared" si="114"/>
        <v>2</v>
      </c>
      <c r="AG390" s="12"/>
      <c r="AH390" s="12" t="str">
        <f t="shared" si="37"/>
        <v>0</v>
      </c>
      <c r="AI390" s="3" t="str">
        <f t="shared" si="38"/>
        <v>0</v>
      </c>
      <c r="AJ390" s="3" t="str">
        <f t="shared" si="39"/>
        <v>1</v>
      </c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</row>
    <row r="391" ht="12.0" customHeight="1">
      <c r="AE391" s="3">
        <v>385.0</v>
      </c>
      <c r="AF391" s="12" t="str">
        <f t="shared" si="114"/>
        <v>2</v>
      </c>
      <c r="AG391" s="12"/>
      <c r="AH391" s="12" t="str">
        <f t="shared" si="37"/>
        <v>0</v>
      </c>
      <c r="AI391" s="3" t="str">
        <f t="shared" si="38"/>
        <v>0</v>
      </c>
      <c r="AJ391" s="3" t="str">
        <f t="shared" si="39"/>
        <v>1</v>
      </c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</row>
    <row r="392" ht="12.0" customHeight="1">
      <c r="AE392" s="3">
        <v>386.0</v>
      </c>
      <c r="AF392" s="12" t="str">
        <f t="shared" si="114"/>
        <v>2</v>
      </c>
      <c r="AG392" s="12"/>
      <c r="AH392" s="12" t="str">
        <f t="shared" si="37"/>
        <v>0</v>
      </c>
      <c r="AI392" s="3" t="str">
        <f t="shared" si="38"/>
        <v>0</v>
      </c>
      <c r="AJ392" s="3" t="str">
        <f t="shared" si="39"/>
        <v>1</v>
      </c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</row>
    <row r="393" ht="12.0" customHeight="1">
      <c r="AE393" s="3">
        <v>387.0</v>
      </c>
      <c r="AF393" s="12" t="str">
        <f t="shared" si="114"/>
        <v>2</v>
      </c>
      <c r="AG393" s="12"/>
      <c r="AH393" s="12" t="str">
        <f t="shared" si="37"/>
        <v>0</v>
      </c>
      <c r="AI393" s="3" t="str">
        <f t="shared" si="38"/>
        <v>0</v>
      </c>
      <c r="AJ393" s="3" t="str">
        <f t="shared" si="39"/>
        <v>1</v>
      </c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</row>
    <row r="394" ht="12.0" customHeight="1">
      <c r="AE394" s="3">
        <v>388.0</v>
      </c>
      <c r="AF394" s="12" t="str">
        <f t="shared" si="114"/>
        <v>2</v>
      </c>
      <c r="AG394" s="12"/>
      <c r="AH394" s="12" t="str">
        <f t="shared" si="37"/>
        <v>0</v>
      </c>
      <c r="AI394" s="3" t="str">
        <f t="shared" si="38"/>
        <v>0</v>
      </c>
      <c r="AJ394" s="3" t="str">
        <f t="shared" si="39"/>
        <v>1</v>
      </c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</row>
    <row r="395" ht="12.0" customHeight="1">
      <c r="AE395" s="3">
        <v>389.0</v>
      </c>
      <c r="AF395" s="12" t="str">
        <f t="shared" si="114"/>
        <v>2</v>
      </c>
      <c r="AG395" s="12"/>
      <c r="AH395" s="12" t="str">
        <f t="shared" si="37"/>
        <v>0</v>
      </c>
      <c r="AI395" s="3" t="str">
        <f t="shared" si="38"/>
        <v>0</v>
      </c>
      <c r="AJ395" s="3" t="str">
        <f t="shared" si="39"/>
        <v>1</v>
      </c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</row>
    <row r="396" ht="12.0" customHeight="1">
      <c r="AE396" s="3">
        <v>390.0</v>
      </c>
      <c r="AF396" s="12" t="str">
        <f t="shared" si="114"/>
        <v>2</v>
      </c>
      <c r="AG396" s="12"/>
      <c r="AH396" s="12" t="str">
        <f t="shared" si="37"/>
        <v>0</v>
      </c>
      <c r="AI396" s="3" t="str">
        <f t="shared" si="38"/>
        <v>0</v>
      </c>
      <c r="AJ396" s="3" t="str">
        <f t="shared" si="39"/>
        <v>1</v>
      </c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</row>
    <row r="397" ht="12.0" customHeight="1">
      <c r="AE397" s="3"/>
      <c r="AF397" s="12"/>
      <c r="AG397" s="12"/>
      <c r="AH397" s="12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</row>
    <row r="398" ht="12.0" customHeight="1">
      <c r="AE398" s="3"/>
      <c r="AF398" s="12"/>
      <c r="AG398" s="12" t="str">
        <f>COUNTIF(AG7:AG396,"y")</f>
        <v>72</v>
      </c>
      <c r="AH398" s="12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</row>
  </sheetData>
  <mergeCells count="3">
    <mergeCell ref="AI5:AJ5"/>
    <mergeCell ref="V6:W6"/>
    <mergeCell ref="Z20:AA20"/>
  </mergeCells>
  <printOptions horizontalCentered="1" verticalCentered="1"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10.57"/>
    <col customWidth="1" hidden="1" min="2" max="2" width="17.0"/>
    <col customWidth="1" hidden="1" min="3" max="3" width="68.14"/>
    <col customWidth="1" hidden="1" min="4" max="4" width="8.43"/>
    <col customWidth="1" min="5" max="5" width="1.57"/>
    <col customWidth="1" min="6" max="6" width="21.57"/>
    <col customWidth="1" min="7" max="8" width="8.86"/>
    <col customWidth="1" min="9" max="9" width="1.57"/>
    <col customWidth="1" min="10" max="10" width="21.57"/>
    <col customWidth="1" min="11" max="15" width="8.86"/>
    <col customWidth="1" min="16" max="164" width="9.14"/>
    <col customWidth="1" min="165" max="168" width="8.86"/>
  </cols>
  <sheetData>
    <row r="1" ht="12.0" customHeight="1">
      <c r="A1" s="1"/>
      <c r="B1" s="1"/>
      <c r="C1" s="1"/>
      <c r="R1" s="2"/>
      <c r="AD1" t="s">
        <v>0</v>
      </c>
      <c r="AF1" t="s">
        <v>1</v>
      </c>
      <c r="AH1" t="s">
        <v>2</v>
      </c>
      <c r="AJ1" t="s">
        <v>3</v>
      </c>
      <c r="AL1" t="s">
        <v>4</v>
      </c>
      <c r="AN1" t="s">
        <v>5</v>
      </c>
      <c r="AP1" t="s">
        <v>6</v>
      </c>
      <c r="AR1" t="s">
        <v>7</v>
      </c>
      <c r="AT1" t="s">
        <v>8</v>
      </c>
      <c r="AV1" t="s">
        <v>9</v>
      </c>
      <c r="AX1" t="s">
        <v>10</v>
      </c>
      <c r="AZ1" t="s">
        <v>11</v>
      </c>
      <c r="BB1" t="s">
        <v>12</v>
      </c>
      <c r="BD1" t="s">
        <v>13</v>
      </c>
      <c r="BF1" t="s">
        <v>14</v>
      </c>
      <c r="BH1" t="s">
        <v>15</v>
      </c>
      <c r="BJ1" t="s">
        <v>16</v>
      </c>
      <c r="BL1" t="s">
        <v>17</v>
      </c>
      <c r="BN1" t="s">
        <v>18</v>
      </c>
      <c r="BP1" t="s">
        <v>19</v>
      </c>
      <c r="BR1" t="s">
        <v>20</v>
      </c>
      <c r="BT1" t="s">
        <v>21</v>
      </c>
      <c r="BV1" t="s">
        <v>22</v>
      </c>
      <c r="BX1" t="s">
        <v>23</v>
      </c>
      <c r="CB1" t="s">
        <v>24</v>
      </c>
      <c r="CF1" t="s">
        <v>25</v>
      </c>
      <c r="CJ1" t="s">
        <v>26</v>
      </c>
      <c r="CN1" t="s">
        <v>27</v>
      </c>
      <c r="CR1" t="s">
        <v>28</v>
      </c>
      <c r="CV1" t="s">
        <v>29</v>
      </c>
      <c r="CZ1" t="s">
        <v>30</v>
      </c>
      <c r="DD1" t="s">
        <v>31</v>
      </c>
      <c r="DH1" t="s">
        <v>32</v>
      </c>
      <c r="DL1" t="s">
        <v>33</v>
      </c>
      <c r="DP1" t="s">
        <v>34</v>
      </c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</row>
    <row r="2" ht="12.0" customHeight="1">
      <c r="A2" s="1"/>
      <c r="B2" s="4" t="s">
        <v>211</v>
      </c>
      <c r="P2" s="5" t="s">
        <v>36</v>
      </c>
      <c r="Q2" s="5" t="s">
        <v>37</v>
      </c>
      <c r="R2" s="6" t="s">
        <v>38</v>
      </c>
      <c r="S2" s="5" t="s">
        <v>39</v>
      </c>
      <c r="T2" s="7" t="s">
        <v>40</v>
      </c>
      <c r="U2" s="5" t="s">
        <v>41</v>
      </c>
      <c r="V2" s="5" t="s">
        <v>42</v>
      </c>
      <c r="W2" s="5" t="s">
        <v>43</v>
      </c>
      <c r="X2" s="5" t="s">
        <v>44</v>
      </c>
      <c r="Y2" s="5" t="s">
        <v>45</v>
      </c>
      <c r="Z2" s="5" t="s">
        <v>46</v>
      </c>
      <c r="AA2" s="5" t="s">
        <v>47</v>
      </c>
      <c r="AB2" s="5" t="s">
        <v>48</v>
      </c>
      <c r="AC2" s="5" t="s">
        <v>49</v>
      </c>
      <c r="AD2" s="5" t="s">
        <v>50</v>
      </c>
      <c r="AE2" s="5" t="s">
        <v>51</v>
      </c>
      <c r="AF2" s="5" t="s">
        <v>50</v>
      </c>
      <c r="AG2" s="5" t="s">
        <v>51</v>
      </c>
      <c r="AH2" s="5" t="s">
        <v>50</v>
      </c>
      <c r="AI2" s="5" t="s">
        <v>51</v>
      </c>
      <c r="AJ2" s="5" t="s">
        <v>50</v>
      </c>
      <c r="AK2" s="5" t="s">
        <v>51</v>
      </c>
      <c r="AL2" s="5" t="s">
        <v>50</v>
      </c>
      <c r="AM2" s="5" t="s">
        <v>51</v>
      </c>
      <c r="AN2" s="5" t="s">
        <v>50</v>
      </c>
      <c r="AO2" s="5" t="s">
        <v>51</v>
      </c>
      <c r="AP2" s="5" t="s">
        <v>50</v>
      </c>
      <c r="AQ2" s="5" t="s">
        <v>51</v>
      </c>
      <c r="AR2" s="5" t="s">
        <v>50</v>
      </c>
      <c r="AS2" s="5" t="s">
        <v>51</v>
      </c>
      <c r="AT2" s="5" t="s">
        <v>50</v>
      </c>
      <c r="AU2" s="5" t="s">
        <v>51</v>
      </c>
      <c r="AV2" s="5" t="s">
        <v>50</v>
      </c>
      <c r="AW2" s="5" t="s">
        <v>51</v>
      </c>
      <c r="AX2" s="5" t="s">
        <v>50</v>
      </c>
      <c r="AY2" s="5" t="s">
        <v>51</v>
      </c>
      <c r="AZ2" s="5" t="s">
        <v>50</v>
      </c>
      <c r="BA2" s="5" t="s">
        <v>51</v>
      </c>
      <c r="BB2" s="5" t="s">
        <v>50</v>
      </c>
      <c r="BC2" s="5" t="s">
        <v>51</v>
      </c>
      <c r="BD2" s="5" t="s">
        <v>50</v>
      </c>
      <c r="BE2" s="5" t="s">
        <v>51</v>
      </c>
      <c r="BF2" s="5" t="s">
        <v>50</v>
      </c>
      <c r="BG2" s="5" t="s">
        <v>51</v>
      </c>
      <c r="BH2" s="5" t="s">
        <v>50</v>
      </c>
      <c r="BI2" s="5" t="s">
        <v>51</v>
      </c>
      <c r="BJ2" s="5" t="s">
        <v>50</v>
      </c>
      <c r="BK2" s="5" t="s">
        <v>51</v>
      </c>
      <c r="BL2" s="5" t="s">
        <v>50</v>
      </c>
      <c r="BM2" s="5" t="s">
        <v>51</v>
      </c>
      <c r="BN2" s="5" t="s">
        <v>50</v>
      </c>
      <c r="BO2" s="5" t="s">
        <v>51</v>
      </c>
      <c r="BP2" s="5" t="s">
        <v>50</v>
      </c>
      <c r="BQ2" s="5" t="s">
        <v>51</v>
      </c>
      <c r="BR2" s="5" t="s">
        <v>50</v>
      </c>
      <c r="BS2" s="5" t="s">
        <v>51</v>
      </c>
      <c r="BT2" s="5" t="s">
        <v>50</v>
      </c>
      <c r="BU2" s="5" t="s">
        <v>51</v>
      </c>
      <c r="BV2" s="5" t="s">
        <v>50</v>
      </c>
      <c r="BW2" s="5" t="s">
        <v>51</v>
      </c>
      <c r="BX2" s="5" t="s">
        <v>50</v>
      </c>
      <c r="BY2" s="5" t="s">
        <v>51</v>
      </c>
      <c r="BZ2" s="5" t="s">
        <v>52</v>
      </c>
      <c r="CA2" s="5" t="s">
        <v>53</v>
      </c>
      <c r="CB2" s="5" t="s">
        <v>50</v>
      </c>
      <c r="CC2" s="5" t="s">
        <v>51</v>
      </c>
      <c r="CD2" s="5" t="s">
        <v>52</v>
      </c>
      <c r="CE2" s="5" t="s">
        <v>53</v>
      </c>
      <c r="CF2" s="5" t="s">
        <v>50</v>
      </c>
      <c r="CG2" s="5" t="s">
        <v>51</v>
      </c>
      <c r="CH2" s="5" t="s">
        <v>52</v>
      </c>
      <c r="CI2" s="5" t="s">
        <v>53</v>
      </c>
      <c r="CJ2" s="5" t="s">
        <v>50</v>
      </c>
      <c r="CK2" s="5" t="s">
        <v>51</v>
      </c>
      <c r="CL2" s="5" t="s">
        <v>52</v>
      </c>
      <c r="CM2" s="5" t="s">
        <v>53</v>
      </c>
      <c r="CN2" s="5" t="s">
        <v>50</v>
      </c>
      <c r="CO2" s="5" t="s">
        <v>51</v>
      </c>
      <c r="CP2" s="5" t="s">
        <v>52</v>
      </c>
      <c r="CQ2" s="5" t="s">
        <v>53</v>
      </c>
      <c r="CR2" s="5" t="s">
        <v>50</v>
      </c>
      <c r="CS2" s="5" t="s">
        <v>51</v>
      </c>
      <c r="CT2" s="5" t="s">
        <v>52</v>
      </c>
      <c r="CU2" s="5" t="s">
        <v>53</v>
      </c>
      <c r="CV2" s="5" t="s">
        <v>50</v>
      </c>
      <c r="CW2" s="5" t="s">
        <v>51</v>
      </c>
      <c r="CX2" s="5" t="s">
        <v>52</v>
      </c>
      <c r="CY2" s="5" t="s">
        <v>53</v>
      </c>
      <c r="CZ2" s="5" t="s">
        <v>50</v>
      </c>
      <c r="DA2" s="5" t="s">
        <v>51</v>
      </c>
      <c r="DB2" s="5" t="s">
        <v>52</v>
      </c>
      <c r="DC2" s="5" t="s">
        <v>53</v>
      </c>
      <c r="DD2" s="5" t="s">
        <v>50</v>
      </c>
      <c r="DE2" s="5" t="s">
        <v>51</v>
      </c>
      <c r="DF2" s="5" t="s">
        <v>52</v>
      </c>
      <c r="DG2" s="5" t="s">
        <v>53</v>
      </c>
      <c r="DH2" s="5" t="s">
        <v>50</v>
      </c>
      <c r="DI2" s="5" t="s">
        <v>51</v>
      </c>
      <c r="DJ2" s="5" t="s">
        <v>52</v>
      </c>
      <c r="DK2" s="5" t="s">
        <v>53</v>
      </c>
      <c r="DL2" s="5" t="s">
        <v>50</v>
      </c>
      <c r="DM2" s="5" t="s">
        <v>51</v>
      </c>
      <c r="DN2" s="5" t="s">
        <v>52</v>
      </c>
      <c r="DO2" s="5" t="s">
        <v>53</v>
      </c>
      <c r="DP2" s="5" t="s">
        <v>50</v>
      </c>
      <c r="DQ2" s="5" t="s">
        <v>51</v>
      </c>
      <c r="DR2" s="5" t="s">
        <v>52</v>
      </c>
      <c r="DS2" s="5" t="s">
        <v>53</v>
      </c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</row>
    <row r="3" ht="12.0" customHeight="1">
      <c r="A3" s="1"/>
      <c r="B3" t="s">
        <v>212</v>
      </c>
      <c r="P3" s="8" t="str">
        <f>C5</f>
        <v>Alex Carter</v>
      </c>
      <c r="Q3" s="8" t="str">
        <f>C6</f>
        <v/>
      </c>
      <c r="R3" s="9" t="str">
        <f>C7</f>
        <v/>
      </c>
      <c r="S3" s="8" t="str">
        <f>C8</f>
        <v/>
      </c>
      <c r="T3" s="10" t="str">
        <f>C11</f>
        <v>222121222122222221222222111211222221122222222222222212122212</v>
      </c>
      <c r="U3" s="10" t="str">
        <f>C12</f>
        <v>112122222222211211212211222212221121222222222222222222222222</v>
      </c>
      <c r="V3" s="10" t="str">
        <f>C13</f>
        <v>222122222212121222122222212111211211222222211211222221121111</v>
      </c>
      <c r="W3" s="10" t="str">
        <f>C14</f>
        <v>112121222212222221111122212222222222222222222222222222222221</v>
      </c>
      <c r="X3" s="10" t="str">
        <f>C15</f>
        <v>212222221212112112222211222222222222222222212222222222122221</v>
      </c>
      <c r="Y3" s="10" t="str">
        <f>C16</f>
        <v>222221212221212212122211212121122222211221212222222222222222</v>
      </c>
      <c r="Z3" s="10" t="str">
        <f>C17</f>
        <v>221222222222222222222222222222</v>
      </c>
      <c r="AA3" s="11" t="str">
        <f>C20</f>
        <v>0</v>
      </c>
      <c r="AB3" s="11" t="str">
        <f>C21</f>
        <v>0</v>
      </c>
      <c r="AC3" s="11" t="str">
        <f>C22</f>
        <v>0</v>
      </c>
      <c r="AD3" s="11" t="str">
        <f t="shared" ref="AD3:AE3" si="1">G10</f>
        <v>9</v>
      </c>
      <c r="AE3" s="11" t="str">
        <f t="shared" si="1"/>
        <v>67</v>
      </c>
      <c r="AF3" s="11" t="str">
        <f t="shared" ref="AF3:AG3" si="2">G11</f>
        <v>11</v>
      </c>
      <c r="AG3" s="11" t="str">
        <f t="shared" si="2"/>
        <v>26</v>
      </c>
      <c r="AH3" s="11" t="str">
        <f t="shared" ref="AH3:AI3" si="3">G12</f>
        <v>17</v>
      </c>
      <c r="AI3" s="11" t="str">
        <f t="shared" si="3"/>
        <v>40</v>
      </c>
      <c r="AJ3" s="11" t="str">
        <f t="shared" ref="AJ3:AK3" si="4">G13</f>
        <v>3</v>
      </c>
      <c r="AK3" s="11" t="str">
        <f t="shared" si="4"/>
        <v>50</v>
      </c>
      <c r="AL3" s="11" t="str">
        <f t="shared" ref="AL3:AM3" si="5">G14</f>
        <v>7</v>
      </c>
      <c r="AM3" s="11" t="str">
        <f t="shared" si="5"/>
        <v>71</v>
      </c>
      <c r="AN3" s="11" t="str">
        <f t="shared" ref="AN3:AO3" si="6">G16</f>
        <v>28</v>
      </c>
      <c r="AO3" s="11" t="str">
        <f t="shared" si="6"/>
        <v>74</v>
      </c>
      <c r="AP3" s="11" t="str">
        <f t="shared" ref="AP3:AQ3" si="7">G19</f>
        <v>3</v>
      </c>
      <c r="AQ3" s="11" t="str">
        <f t="shared" si="7"/>
        <v>40</v>
      </c>
      <c r="AR3" s="11" t="str">
        <f t="shared" ref="AR3:AS3" si="8">G20</f>
        <v>4</v>
      </c>
      <c r="AS3" s="11" t="str">
        <f t="shared" si="8"/>
        <v>49</v>
      </c>
      <c r="AT3" s="11" t="str">
        <f t="shared" ref="AT3:AU3" si="9">G21</f>
        <v>3</v>
      </c>
      <c r="AU3" s="11" t="str">
        <f t="shared" si="9"/>
        <v>47</v>
      </c>
      <c r="AV3" s="11" t="str">
        <f t="shared" ref="AV3:AW3" si="10">G22</f>
        <v>6</v>
      </c>
      <c r="AW3" s="11" t="str">
        <f t="shared" si="10"/>
        <v>58</v>
      </c>
      <c r="AX3" s="11" t="str">
        <f t="shared" ref="AX3:AY3" si="11">G23</f>
        <v>6</v>
      </c>
      <c r="AY3" s="11" t="str">
        <f t="shared" si="11"/>
        <v>66</v>
      </c>
      <c r="AZ3" s="11" t="str">
        <f t="shared" ref="AZ3:BA3" si="12">G24</f>
        <v>3</v>
      </c>
      <c r="BA3" s="11" t="str">
        <f t="shared" si="12"/>
        <v>65</v>
      </c>
      <c r="BB3" s="11" t="str">
        <f t="shared" ref="BB3:BC3" si="13">G25</f>
        <v>3</v>
      </c>
      <c r="BC3" s="11" t="str">
        <f t="shared" si="13"/>
        <v>63</v>
      </c>
      <c r="BD3" s="11" t="str">
        <f t="shared" ref="BD3:BE3" si="14">G26</f>
        <v>2</v>
      </c>
      <c r="BE3" s="11" t="str">
        <f t="shared" si="14"/>
        <v>44</v>
      </c>
      <c r="BF3" s="11" t="str">
        <f t="shared" ref="BF3:BG3" si="15">G27</f>
        <v>5</v>
      </c>
      <c r="BG3" s="11" t="str">
        <f t="shared" si="15"/>
        <v>53</v>
      </c>
      <c r="BH3" s="11" t="str">
        <f t="shared" ref="BH3:BI3" si="16">G29</f>
        <v>13</v>
      </c>
      <c r="BI3" s="11" t="str">
        <f t="shared" si="16"/>
        <v>40</v>
      </c>
      <c r="BJ3" s="11" t="str">
        <f t="shared" ref="BJ3:BK3" si="17">G30</f>
        <v>6</v>
      </c>
      <c r="BK3" s="11" t="str">
        <f t="shared" si="17"/>
        <v>48</v>
      </c>
      <c r="BL3" s="11" t="str">
        <f t="shared" ref="BL3:BM3" si="18">G31</f>
        <v>5</v>
      </c>
      <c r="BM3" s="11" t="str">
        <f t="shared" si="18"/>
        <v>41</v>
      </c>
      <c r="BN3" s="11" t="str">
        <f t="shared" ref="BN3:BO3" si="19">G32</f>
        <v>5</v>
      </c>
      <c r="BO3" s="11" t="str">
        <f t="shared" si="19"/>
        <v>49</v>
      </c>
      <c r="BP3" s="11" t="str">
        <f t="shared" ref="BP3:BQ3" si="20">G34</f>
        <v>10</v>
      </c>
      <c r="BQ3" s="11" t="str">
        <f t="shared" si="20"/>
        <v>52</v>
      </c>
      <c r="BR3" s="11" t="str">
        <f t="shared" ref="BR3:BS3" si="21">G35</f>
        <v>9</v>
      </c>
      <c r="BS3" s="11" t="str">
        <f t="shared" si="21"/>
        <v>59</v>
      </c>
      <c r="BT3" s="11" t="str">
        <f t="shared" ref="BT3:BU3" si="22">G36</f>
        <v>8</v>
      </c>
      <c r="BU3" s="11" t="str">
        <f t="shared" si="22"/>
        <v>42</v>
      </c>
      <c r="BV3" s="11" t="str">
        <f t="shared" ref="BV3:BW3" si="23">G37</f>
        <v>6</v>
      </c>
      <c r="BW3" s="11" t="str">
        <f t="shared" si="23"/>
        <v>46</v>
      </c>
      <c r="BX3" s="11" t="str">
        <f t="shared" ref="BX3:CA3" si="24">K23</f>
        <v>4</v>
      </c>
      <c r="BY3" s="11" t="str">
        <f t="shared" si="24"/>
        <v>46</v>
      </c>
      <c r="BZ3" s="11" t="str">
        <f t="shared" si="24"/>
        <v>0</v>
      </c>
      <c r="CA3" s="11" t="str">
        <f t="shared" si="24"/>
        <v>N</v>
      </c>
      <c r="CB3" s="11" t="str">
        <f t="shared" ref="CB3:CE3" si="25">K24</f>
        <v>7</v>
      </c>
      <c r="CC3" s="11" t="str">
        <f t="shared" si="25"/>
        <v>55</v>
      </c>
      <c r="CD3" s="11" t="str">
        <f t="shared" si="25"/>
        <v>0</v>
      </c>
      <c r="CE3" s="11" t="str">
        <f t="shared" si="25"/>
        <v>N</v>
      </c>
      <c r="CF3" s="11" t="str">
        <f t="shared" ref="CF3:CI3" si="26">K25</f>
        <v>5</v>
      </c>
      <c r="CG3" s="11" t="str">
        <f t="shared" si="26"/>
        <v>46</v>
      </c>
      <c r="CH3" s="11" t="str">
        <f t="shared" si="26"/>
        <v>0</v>
      </c>
      <c r="CI3" s="11" t="str">
        <f t="shared" si="26"/>
        <v>N</v>
      </c>
      <c r="CJ3" s="11" t="str">
        <f t="shared" ref="CJ3:CM3" si="27">K27</f>
        <v>6</v>
      </c>
      <c r="CK3" s="11" t="str">
        <f t="shared" si="27"/>
        <v>48</v>
      </c>
      <c r="CL3" s="11" t="str">
        <f t="shared" si="27"/>
        <v>0/2</v>
      </c>
      <c r="CM3" s="11" t="str">
        <f t="shared" si="27"/>
        <v>N</v>
      </c>
      <c r="CN3" s="11" t="str">
        <f t="shared" ref="CN3:CQ3" si="28">K28</f>
        <v>8</v>
      </c>
      <c r="CO3" s="11" t="str">
        <f t="shared" si="28"/>
        <v>53</v>
      </c>
      <c r="CP3" s="11" t="str">
        <f t="shared" si="28"/>
        <v>0</v>
      </c>
      <c r="CQ3" s="11" t="str">
        <f t="shared" si="28"/>
        <v>N</v>
      </c>
      <c r="CR3" s="11" t="str">
        <f t="shared" ref="CR3:CU3" si="29">K29</f>
        <v>5</v>
      </c>
      <c r="CS3" s="11" t="str">
        <f t="shared" si="29"/>
        <v>41</v>
      </c>
      <c r="CT3" s="11" t="str">
        <f t="shared" si="29"/>
        <v>0</v>
      </c>
      <c r="CU3" s="11" t="str">
        <f t="shared" si="29"/>
        <v>N</v>
      </c>
      <c r="CV3" s="11" t="str">
        <f t="shared" ref="CV3:CY3" si="30">K30</f>
        <v>6</v>
      </c>
      <c r="CW3" s="11" t="str">
        <f t="shared" si="30"/>
        <v>41</v>
      </c>
      <c r="CX3" s="11" t="str">
        <f t="shared" si="30"/>
        <v>0</v>
      </c>
      <c r="CY3" s="11" t="str">
        <f t="shared" si="30"/>
        <v>N</v>
      </c>
      <c r="CZ3" s="11" t="str">
        <f t="shared" ref="CZ3:DC3" si="31">K32</f>
        <v>3</v>
      </c>
      <c r="DA3" s="11" t="str">
        <f t="shared" si="31"/>
        <v>44</v>
      </c>
      <c r="DB3" s="11" t="str">
        <f t="shared" si="31"/>
        <v>0</v>
      </c>
      <c r="DC3" s="11" t="str">
        <f t="shared" si="31"/>
        <v>N</v>
      </c>
      <c r="DD3" s="11" t="str">
        <f t="shared" ref="DD3:DG3" si="32">K33</f>
        <v>2</v>
      </c>
      <c r="DE3" s="11" t="str">
        <f t="shared" si="32"/>
        <v>47</v>
      </c>
      <c r="DF3" s="11" t="str">
        <f t="shared" si="32"/>
        <v>0</v>
      </c>
      <c r="DG3" s="11" t="str">
        <f t="shared" si="32"/>
        <v>N</v>
      </c>
      <c r="DH3" s="11" t="str">
        <f t="shared" ref="DH3:DK3" si="33">K34</f>
        <v>8</v>
      </c>
      <c r="DI3" s="11" t="str">
        <f t="shared" si="33"/>
        <v>41</v>
      </c>
      <c r="DJ3" s="11" t="str">
        <f t="shared" si="33"/>
        <v>1</v>
      </c>
      <c r="DK3" s="11" t="str">
        <f t="shared" si="33"/>
        <v>N</v>
      </c>
      <c r="DL3" s="11" t="str">
        <f t="shared" ref="DL3:DO3" si="34">K36</f>
        <v>3</v>
      </c>
      <c r="DM3" s="11" t="str">
        <f t="shared" si="34"/>
        <v>42</v>
      </c>
      <c r="DN3" s="11" t="str">
        <f t="shared" si="34"/>
        <v>0</v>
      </c>
      <c r="DO3" s="11" t="str">
        <f t="shared" si="34"/>
        <v>N</v>
      </c>
      <c r="DP3" s="11" t="str">
        <f t="shared" ref="DP3:DS3" si="35">K37</f>
        <v>3</v>
      </c>
      <c r="DQ3" s="11" t="str">
        <f t="shared" si="35"/>
        <v>46</v>
      </c>
      <c r="DR3" s="11" t="str">
        <f t="shared" si="35"/>
        <v>0</v>
      </c>
      <c r="DS3" s="11" t="str">
        <f t="shared" si="35"/>
        <v>N</v>
      </c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</row>
    <row r="4" ht="12.0" customHeight="1">
      <c r="A4" s="1"/>
      <c r="P4" s="3"/>
      <c r="Q4" s="12"/>
      <c r="R4" s="12"/>
      <c r="S4" s="12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</row>
    <row r="5" ht="12.0" customHeight="1">
      <c r="A5" s="13"/>
      <c r="B5" s="14" t="s">
        <v>55</v>
      </c>
      <c r="C5" s="15" t="str">
        <f>'Data Entry Sheet'!C5</f>
        <v>Alex Carter</v>
      </c>
      <c r="E5" s="16"/>
      <c r="F5" s="17" t="s">
        <v>57</v>
      </c>
      <c r="G5" s="18"/>
      <c r="H5" s="18"/>
      <c r="I5" s="16"/>
      <c r="J5" s="18"/>
      <c r="K5" s="18"/>
      <c r="L5" s="18"/>
      <c r="M5" s="18"/>
      <c r="N5" s="19"/>
      <c r="P5" s="3"/>
      <c r="Q5" s="12"/>
      <c r="R5" s="12"/>
      <c r="S5" s="12"/>
      <c r="T5" s="20" t="s">
        <v>58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</row>
    <row r="6" ht="12.0" customHeight="1">
      <c r="A6" s="13"/>
      <c r="B6" s="21" t="s">
        <v>213</v>
      </c>
      <c r="C6" s="15" t="str">
        <f>'Data Entry Sheet'!C6</f>
        <v/>
      </c>
      <c r="E6" s="23"/>
      <c r="F6" s="24"/>
      <c r="G6" s="25" t="s">
        <v>60</v>
      </c>
      <c r="H6" s="26"/>
      <c r="I6" s="27"/>
      <c r="J6" s="24"/>
      <c r="K6" s="28"/>
      <c r="L6" s="28"/>
      <c r="M6" s="24"/>
      <c r="N6" s="29"/>
      <c r="P6" s="20" t="s">
        <v>61</v>
      </c>
      <c r="Q6" s="20" t="s">
        <v>62</v>
      </c>
      <c r="R6" s="20" t="s">
        <v>63</v>
      </c>
      <c r="S6" s="20" t="s">
        <v>64</v>
      </c>
      <c r="T6" s="20" t="s">
        <v>65</v>
      </c>
      <c r="U6" s="20" t="s">
        <v>66</v>
      </c>
      <c r="V6" s="3"/>
      <c r="W6" s="8" t="s">
        <v>6</v>
      </c>
      <c r="X6" s="8"/>
      <c r="Y6" s="8"/>
      <c r="Z6" s="8" t="s">
        <v>7</v>
      </c>
      <c r="AA6" s="8"/>
      <c r="AB6" s="8"/>
      <c r="AC6" s="8" t="s">
        <v>8</v>
      </c>
      <c r="AD6" s="8"/>
      <c r="AE6" s="8"/>
      <c r="AF6" s="8" t="s">
        <v>9</v>
      </c>
      <c r="AG6" s="8"/>
      <c r="AH6" s="8"/>
      <c r="AI6" s="8" t="s">
        <v>10</v>
      </c>
      <c r="AJ6" s="8"/>
      <c r="AK6" s="3"/>
      <c r="AL6" s="8" t="s">
        <v>67</v>
      </c>
      <c r="AM6" s="8"/>
      <c r="AN6" s="8"/>
      <c r="AO6" s="8" t="s">
        <v>68</v>
      </c>
      <c r="AP6" s="8"/>
      <c r="AQ6" s="8"/>
      <c r="AR6" s="8" t="s">
        <v>69</v>
      </c>
      <c r="AS6" s="8"/>
      <c r="AT6" s="8"/>
      <c r="AU6" s="8" t="s">
        <v>70</v>
      </c>
      <c r="AV6" s="8"/>
      <c r="AW6" s="8"/>
      <c r="AX6" s="8" t="s">
        <v>15</v>
      </c>
      <c r="AY6" s="8"/>
      <c r="AZ6" s="3"/>
      <c r="BA6" s="8" t="s">
        <v>71</v>
      </c>
      <c r="BB6" s="8"/>
      <c r="BC6" s="8"/>
      <c r="BD6" s="8" t="s">
        <v>72</v>
      </c>
      <c r="BE6" s="8"/>
      <c r="BF6" s="8"/>
      <c r="BG6" s="8" t="s">
        <v>73</v>
      </c>
      <c r="BH6" s="8"/>
      <c r="BI6" s="8"/>
      <c r="BJ6" s="8" t="s">
        <v>74</v>
      </c>
      <c r="BK6" s="8"/>
      <c r="BL6" s="8"/>
      <c r="BM6" s="8" t="s">
        <v>75</v>
      </c>
      <c r="BN6" s="8"/>
      <c r="BO6" s="3"/>
      <c r="BP6" s="8" t="s">
        <v>76</v>
      </c>
      <c r="BQ6" s="8"/>
      <c r="BR6" s="3"/>
      <c r="BS6" s="8" t="s">
        <v>3</v>
      </c>
      <c r="BT6" s="8"/>
      <c r="BU6" s="3"/>
      <c r="BV6" s="8" t="s">
        <v>4</v>
      </c>
      <c r="BW6" s="8"/>
      <c r="BX6" s="3"/>
      <c r="BY6" s="3"/>
      <c r="BZ6" s="3"/>
      <c r="CA6" s="8" t="s">
        <v>19</v>
      </c>
      <c r="CB6" s="8"/>
      <c r="CC6" s="3"/>
      <c r="CD6" s="3"/>
      <c r="CE6" s="3"/>
      <c r="CF6" s="8" t="s">
        <v>77</v>
      </c>
      <c r="CG6" s="8"/>
      <c r="CH6" s="3"/>
      <c r="CI6" s="3"/>
      <c r="CJ6" s="3"/>
      <c r="CK6" s="8" t="s">
        <v>78</v>
      </c>
      <c r="CL6" s="8"/>
      <c r="CM6" s="3"/>
      <c r="CN6" s="3"/>
      <c r="CO6" s="3"/>
      <c r="CP6" s="8" t="s">
        <v>79</v>
      </c>
      <c r="CQ6" s="8"/>
      <c r="CR6" s="3"/>
      <c r="CS6" s="3"/>
      <c r="CT6" s="3"/>
      <c r="CU6" s="8" t="s">
        <v>80</v>
      </c>
      <c r="CV6" s="8"/>
      <c r="CW6" s="3"/>
      <c r="CX6" s="3"/>
      <c r="CY6" s="3"/>
      <c r="CZ6" s="8" t="s">
        <v>81</v>
      </c>
      <c r="DA6" s="8"/>
      <c r="DB6" s="3"/>
      <c r="DC6" s="3"/>
      <c r="DD6" s="3"/>
      <c r="DE6" s="8" t="s">
        <v>82</v>
      </c>
      <c r="DF6" s="8"/>
      <c r="DG6" s="3"/>
      <c r="DH6" s="3"/>
      <c r="DI6" s="3"/>
      <c r="DJ6" s="8" t="s">
        <v>83</v>
      </c>
      <c r="DK6" s="8"/>
      <c r="DL6" s="3"/>
      <c r="DM6" s="3"/>
      <c r="DN6" s="3"/>
      <c r="DO6" s="8" t="s">
        <v>84</v>
      </c>
      <c r="DP6" s="8"/>
      <c r="DQ6" s="3"/>
      <c r="DR6" s="3"/>
      <c r="DS6" s="3"/>
      <c r="DT6" s="8" t="s">
        <v>32</v>
      </c>
      <c r="DU6" s="8"/>
      <c r="DV6" s="3"/>
      <c r="DW6" s="3"/>
      <c r="DX6" s="3"/>
      <c r="DY6" s="8" t="s">
        <v>85</v>
      </c>
      <c r="DZ6" s="8"/>
      <c r="EA6" s="3"/>
      <c r="EB6" s="3"/>
      <c r="EC6" s="3"/>
      <c r="ED6" s="8" t="s">
        <v>86</v>
      </c>
      <c r="EE6" s="8"/>
      <c r="EF6" s="3"/>
      <c r="EG6" s="3"/>
      <c r="EH6" s="3"/>
      <c r="EI6" s="8" t="s">
        <v>87</v>
      </c>
      <c r="EJ6" s="8"/>
      <c r="EK6" s="3"/>
      <c r="EL6" s="3"/>
      <c r="EM6" s="3"/>
      <c r="EN6" s="8" t="s">
        <v>0</v>
      </c>
      <c r="EO6" s="8"/>
      <c r="EP6" s="3"/>
      <c r="EQ6" s="3"/>
      <c r="ER6" s="3"/>
      <c r="ES6" s="3"/>
      <c r="ET6" s="8" t="s">
        <v>1</v>
      </c>
      <c r="EU6" s="8"/>
      <c r="EV6" s="3"/>
      <c r="EW6" s="3"/>
      <c r="EX6" s="3"/>
      <c r="EY6" s="3"/>
      <c r="EZ6" s="8" t="s">
        <v>2</v>
      </c>
      <c r="FA6" s="8"/>
      <c r="FB6" s="3"/>
      <c r="FC6" s="3"/>
      <c r="FD6" s="3"/>
      <c r="FE6" s="3"/>
      <c r="FF6" s="3"/>
      <c r="FG6" s="3"/>
      <c r="FH6" s="3"/>
      <c r="FI6" s="8" t="s">
        <v>88</v>
      </c>
      <c r="FJ6" s="8"/>
      <c r="FK6" s="3"/>
      <c r="FL6" s="3"/>
    </row>
    <row r="7" ht="12.0" customHeight="1">
      <c r="A7" s="13"/>
      <c r="B7" s="21" t="s">
        <v>89</v>
      </c>
      <c r="C7" s="95" t="str">
        <f>'Data Entry Sheet'!C7</f>
        <v/>
      </c>
      <c r="E7" s="31"/>
      <c r="F7" s="32"/>
      <c r="G7" s="33" t="s">
        <v>50</v>
      </c>
      <c r="H7" s="34" t="s">
        <v>51</v>
      </c>
      <c r="I7" s="27"/>
      <c r="J7" s="24"/>
      <c r="K7" s="28"/>
      <c r="L7" s="28"/>
      <c r="M7" s="28"/>
      <c r="N7" s="29"/>
      <c r="P7" s="3">
        <v>1.0</v>
      </c>
      <c r="Q7" s="12" t="str">
        <f t="shared" ref="Q7:Q66" si="36">IF(ISERROR(VALUE(MID($C$11,$P7,1)))=TRUE,"TEXT",VALUE(MID($C$11,$P7,1)))</f>
        <v>2</v>
      </c>
      <c r="R7" s="12"/>
      <c r="S7" s="12" t="str">
        <f t="shared" ref="S7:S396" si="37">IF(Q7=9,0,(IF(R7="Y",Q7-1,2-Q7)))</f>
        <v>0</v>
      </c>
      <c r="T7" s="3" t="str">
        <f t="shared" ref="T7:T396" si="38">IF(Q7=1,1,0)</f>
        <v>0</v>
      </c>
      <c r="U7" s="3" t="str">
        <f t="shared" ref="U7:U396" si="39">IF(Q7=2,1,0)</f>
        <v>1</v>
      </c>
      <c r="V7" s="3"/>
      <c r="W7" s="35" t="s">
        <v>90</v>
      </c>
      <c r="X7" s="35" t="s">
        <v>91</v>
      </c>
      <c r="Y7" s="8"/>
      <c r="Z7" s="35" t="s">
        <v>90</v>
      </c>
      <c r="AA7" s="35" t="s">
        <v>91</v>
      </c>
      <c r="AB7" s="8"/>
      <c r="AC7" s="35" t="s">
        <v>90</v>
      </c>
      <c r="AD7" s="35" t="s">
        <v>91</v>
      </c>
      <c r="AE7" s="8"/>
      <c r="AF7" s="35" t="s">
        <v>90</v>
      </c>
      <c r="AG7" s="35" t="s">
        <v>91</v>
      </c>
      <c r="AH7" s="8"/>
      <c r="AI7" s="35" t="s">
        <v>90</v>
      </c>
      <c r="AJ7" s="35" t="s">
        <v>91</v>
      </c>
      <c r="AK7" s="3"/>
      <c r="AL7" s="35" t="s">
        <v>90</v>
      </c>
      <c r="AM7" s="35" t="s">
        <v>91</v>
      </c>
      <c r="AN7" s="8"/>
      <c r="AO7" s="35" t="s">
        <v>90</v>
      </c>
      <c r="AP7" s="35" t="s">
        <v>91</v>
      </c>
      <c r="AQ7" s="8"/>
      <c r="AR7" s="35" t="s">
        <v>90</v>
      </c>
      <c r="AS7" s="35" t="s">
        <v>91</v>
      </c>
      <c r="AT7" s="8"/>
      <c r="AU7" s="35" t="s">
        <v>90</v>
      </c>
      <c r="AV7" s="35" t="s">
        <v>91</v>
      </c>
      <c r="AW7" s="8"/>
      <c r="AX7" s="35" t="s">
        <v>90</v>
      </c>
      <c r="AY7" s="35" t="s">
        <v>91</v>
      </c>
      <c r="AZ7" s="3"/>
      <c r="BA7" s="35" t="s">
        <v>90</v>
      </c>
      <c r="BB7" s="35" t="s">
        <v>91</v>
      </c>
      <c r="BC7" s="8"/>
      <c r="BD7" s="35" t="s">
        <v>90</v>
      </c>
      <c r="BE7" s="35" t="s">
        <v>91</v>
      </c>
      <c r="BF7" s="8"/>
      <c r="BG7" s="35" t="s">
        <v>90</v>
      </c>
      <c r="BH7" s="35" t="s">
        <v>91</v>
      </c>
      <c r="BI7" s="8"/>
      <c r="BJ7" s="35" t="s">
        <v>90</v>
      </c>
      <c r="BK7" s="35" t="s">
        <v>91</v>
      </c>
      <c r="BL7" s="8"/>
      <c r="BM7" s="35" t="s">
        <v>90</v>
      </c>
      <c r="BN7" s="35" t="s">
        <v>91</v>
      </c>
      <c r="BO7" s="3"/>
      <c r="BP7" s="35" t="s">
        <v>90</v>
      </c>
      <c r="BQ7" s="35" t="s">
        <v>91</v>
      </c>
      <c r="BR7" s="3"/>
      <c r="BS7" s="35" t="s">
        <v>90</v>
      </c>
      <c r="BT7" s="35" t="s">
        <v>91</v>
      </c>
      <c r="BU7" s="3"/>
      <c r="BV7" s="35" t="s">
        <v>92</v>
      </c>
      <c r="BW7" s="35" t="s">
        <v>93</v>
      </c>
      <c r="BX7" s="35" t="s">
        <v>94</v>
      </c>
      <c r="BY7" s="35" t="s">
        <v>93</v>
      </c>
      <c r="BZ7" s="3"/>
      <c r="CA7" s="35" t="s">
        <v>92</v>
      </c>
      <c r="CB7" s="35" t="s">
        <v>93</v>
      </c>
      <c r="CC7" s="35" t="s">
        <v>94</v>
      </c>
      <c r="CD7" s="35" t="s">
        <v>93</v>
      </c>
      <c r="CE7" s="3"/>
      <c r="CF7" s="35" t="s">
        <v>92</v>
      </c>
      <c r="CG7" s="35" t="s">
        <v>93</v>
      </c>
      <c r="CH7" s="35" t="s">
        <v>94</v>
      </c>
      <c r="CI7" s="35" t="s">
        <v>93</v>
      </c>
      <c r="CJ7" s="3"/>
      <c r="CK7" s="35" t="s">
        <v>92</v>
      </c>
      <c r="CL7" s="35" t="s">
        <v>93</v>
      </c>
      <c r="CM7" s="35" t="s">
        <v>94</v>
      </c>
      <c r="CN7" s="35" t="s">
        <v>93</v>
      </c>
      <c r="CO7" s="3"/>
      <c r="CP7" s="35" t="s">
        <v>92</v>
      </c>
      <c r="CQ7" s="35" t="s">
        <v>93</v>
      </c>
      <c r="CR7" s="35" t="s">
        <v>94</v>
      </c>
      <c r="CS7" s="35" t="s">
        <v>93</v>
      </c>
      <c r="CT7" s="3"/>
      <c r="CU7" s="35" t="s">
        <v>92</v>
      </c>
      <c r="CV7" s="35" t="s">
        <v>93</v>
      </c>
      <c r="CW7" s="35" t="s">
        <v>94</v>
      </c>
      <c r="CX7" s="35" t="s">
        <v>93</v>
      </c>
      <c r="CY7" s="3"/>
      <c r="CZ7" s="35" t="s">
        <v>92</v>
      </c>
      <c r="DA7" s="35" t="s">
        <v>93</v>
      </c>
      <c r="DB7" s="35" t="s">
        <v>94</v>
      </c>
      <c r="DC7" s="35" t="s">
        <v>93</v>
      </c>
      <c r="DD7" s="3"/>
      <c r="DE7" s="35" t="s">
        <v>92</v>
      </c>
      <c r="DF7" s="35" t="s">
        <v>93</v>
      </c>
      <c r="DG7" s="35" t="s">
        <v>94</v>
      </c>
      <c r="DH7" s="35" t="s">
        <v>93</v>
      </c>
      <c r="DI7" s="3"/>
      <c r="DJ7" s="35" t="s">
        <v>92</v>
      </c>
      <c r="DK7" s="35" t="s">
        <v>93</v>
      </c>
      <c r="DL7" s="35" t="s">
        <v>94</v>
      </c>
      <c r="DM7" s="35" t="s">
        <v>93</v>
      </c>
      <c r="DN7" s="3"/>
      <c r="DO7" s="35" t="s">
        <v>92</v>
      </c>
      <c r="DP7" s="35" t="s">
        <v>93</v>
      </c>
      <c r="DQ7" s="35" t="s">
        <v>94</v>
      </c>
      <c r="DR7" s="35" t="s">
        <v>93</v>
      </c>
      <c r="DS7" s="3"/>
      <c r="DT7" s="35" t="s">
        <v>92</v>
      </c>
      <c r="DU7" s="35" t="s">
        <v>93</v>
      </c>
      <c r="DV7" s="35" t="s">
        <v>94</v>
      </c>
      <c r="DW7" s="35" t="s">
        <v>93</v>
      </c>
      <c r="DX7" s="3"/>
      <c r="DY7" s="35" t="s">
        <v>92</v>
      </c>
      <c r="DZ7" s="35" t="s">
        <v>93</v>
      </c>
      <c r="EA7" s="35" t="s">
        <v>94</v>
      </c>
      <c r="EB7" s="35" t="s">
        <v>93</v>
      </c>
      <c r="EC7" s="3"/>
      <c r="ED7" s="35" t="s">
        <v>92</v>
      </c>
      <c r="EE7" s="35" t="s">
        <v>93</v>
      </c>
      <c r="EF7" s="35" t="s">
        <v>94</v>
      </c>
      <c r="EG7" s="35" t="s">
        <v>93</v>
      </c>
      <c r="EH7" s="3"/>
      <c r="EI7" s="35" t="s">
        <v>92</v>
      </c>
      <c r="EJ7" s="35" t="s">
        <v>93</v>
      </c>
      <c r="EK7" s="35" t="s">
        <v>94</v>
      </c>
      <c r="EL7" s="35" t="s">
        <v>93</v>
      </c>
      <c r="EM7" s="3"/>
      <c r="EN7" s="35" t="s">
        <v>95</v>
      </c>
      <c r="EO7" s="35" t="s">
        <v>93</v>
      </c>
      <c r="EP7" s="35" t="s">
        <v>96</v>
      </c>
      <c r="EQ7" s="35" t="s">
        <v>93</v>
      </c>
      <c r="ER7" s="35" t="s">
        <v>97</v>
      </c>
      <c r="ES7" s="3"/>
      <c r="ET7" s="35" t="s">
        <v>92</v>
      </c>
      <c r="EU7" s="35" t="s">
        <v>93</v>
      </c>
      <c r="EV7" s="35"/>
      <c r="EW7" s="35"/>
      <c r="EX7" s="35"/>
      <c r="EY7" s="3"/>
      <c r="EZ7" s="36" t="s">
        <v>98</v>
      </c>
      <c r="FA7" s="36" t="s">
        <v>93</v>
      </c>
      <c r="FB7" s="36" t="s">
        <v>63</v>
      </c>
      <c r="FC7" s="36" t="s">
        <v>99</v>
      </c>
      <c r="FD7" s="36" t="s">
        <v>100</v>
      </c>
      <c r="FE7" s="36" t="s">
        <v>93</v>
      </c>
      <c r="FF7" s="36" t="s">
        <v>63</v>
      </c>
      <c r="FG7" s="36" t="s">
        <v>99</v>
      </c>
      <c r="FH7" s="3"/>
      <c r="FI7" s="35" t="s">
        <v>92</v>
      </c>
      <c r="FJ7" s="35" t="s">
        <v>93</v>
      </c>
      <c r="FK7" s="35" t="s">
        <v>94</v>
      </c>
      <c r="FL7" s="35" t="s">
        <v>93</v>
      </c>
    </row>
    <row r="8" ht="12.0" customHeight="1">
      <c r="A8" s="13"/>
      <c r="B8" s="37" t="s">
        <v>101</v>
      </c>
      <c r="C8" s="15" t="str">
        <f>'Data Entry Sheet'!C8</f>
        <v/>
      </c>
      <c r="E8" s="39"/>
      <c r="F8" s="40"/>
      <c r="G8" s="41"/>
      <c r="H8" s="20"/>
      <c r="I8" s="23"/>
      <c r="J8" s="42" t="s">
        <v>102</v>
      </c>
      <c r="K8" s="43" t="str">
        <f t="shared" ref="K8:K11" si="40">C5</f>
        <v>Alex Carter</v>
      </c>
      <c r="L8" s="44"/>
      <c r="M8" s="44"/>
      <c r="N8" s="45"/>
      <c r="P8" s="3">
        <v>2.0</v>
      </c>
      <c r="Q8" s="12" t="str">
        <f t="shared" si="36"/>
        <v>2</v>
      </c>
      <c r="R8" s="12"/>
      <c r="S8" s="12" t="str">
        <f t="shared" si="37"/>
        <v>0</v>
      </c>
      <c r="T8" s="3" t="str">
        <f t="shared" si="38"/>
        <v>0</v>
      </c>
      <c r="U8" s="3" t="str">
        <f t="shared" si="39"/>
        <v>1</v>
      </c>
      <c r="V8" s="3"/>
      <c r="W8" s="3">
        <v>241.0</v>
      </c>
      <c r="X8" s="3" t="str">
        <f t="shared" ref="X8:X35" si="41">VLOOKUP(W8,$P$7:$S$396,4)</f>
        <v>0</v>
      </c>
      <c r="Y8" s="3"/>
      <c r="Z8" s="3">
        <v>8.0</v>
      </c>
      <c r="AA8" s="3" t="str">
        <f t="shared" ref="AA8:AA26" si="42">VLOOKUP(Z8,$P$7:$S$396,4)</f>
        <v>0</v>
      </c>
      <c r="AB8" s="3"/>
      <c r="AC8" s="3">
        <v>12.0</v>
      </c>
      <c r="AD8" s="3" t="str">
        <f t="shared" ref="AD8:AD27" si="43">VLOOKUP(AC8,$P$7:$S$396,4)</f>
        <v>0</v>
      </c>
      <c r="AE8" s="3"/>
      <c r="AF8" s="3">
        <v>2.0</v>
      </c>
      <c r="AG8" s="3" t="str">
        <f t="shared" ref="AG8:AG27" si="44">VLOOKUP(AF8,$P$7:$S$396,4)</f>
        <v>0</v>
      </c>
      <c r="AH8" s="3"/>
      <c r="AI8" s="3">
        <v>13.0</v>
      </c>
      <c r="AJ8" s="3" t="str">
        <f t="shared" ref="AJ8:AJ23" si="45">VLOOKUP(AI8,$P$7:$S$396,4)</f>
        <v>0</v>
      </c>
      <c r="AK8" s="3"/>
      <c r="AL8" s="3">
        <v>13.0</v>
      </c>
      <c r="AM8" s="3" t="str">
        <f t="shared" ref="AM8:AM14" si="46">VLOOKUP(AL8,$P$7:$S$396,4)</f>
        <v>0</v>
      </c>
      <c r="AN8" s="3"/>
      <c r="AO8" s="3">
        <v>30.0</v>
      </c>
      <c r="AP8" s="3" t="str">
        <f t="shared" ref="AP8:AP16" si="47">VLOOKUP(AO8,$P$7:$S$396,4)</f>
        <v>1</v>
      </c>
      <c r="AQ8" s="3"/>
      <c r="AR8" s="3">
        <v>7.0</v>
      </c>
      <c r="AS8" s="3" t="str">
        <f t="shared" ref="AS8:AS22" si="48">VLOOKUP(AR8,$P$7:$S$396,4)</f>
        <v>0</v>
      </c>
      <c r="AT8" s="3"/>
      <c r="AU8" s="3">
        <v>16.0</v>
      </c>
      <c r="AV8" s="3" t="str">
        <f t="shared" ref="AV8:AV25" si="49">VLOOKUP(AU8,$P$7:$S$396,4)</f>
        <v>1</v>
      </c>
      <c r="AW8" s="3"/>
      <c r="AX8" s="3">
        <v>211.0</v>
      </c>
      <c r="AY8" s="3" t="str">
        <f t="shared" ref="AY8:AY34" si="50">VLOOKUP(AX8,$P$7:$S$396,4)</f>
        <v>0</v>
      </c>
      <c r="AZ8" s="3"/>
      <c r="BA8" s="3">
        <v>6.0</v>
      </c>
      <c r="BB8" s="3" t="str">
        <f t="shared" ref="BB8:BB23" si="51">VLOOKUP(BA8,$P$7:$S$396,4)</f>
        <v>0</v>
      </c>
      <c r="BC8" s="3"/>
      <c r="BD8" s="3">
        <v>49.0</v>
      </c>
      <c r="BE8" s="3" t="str">
        <f t="shared" ref="BE8:BE23" si="52">VLOOKUP(BD8,$P$7:$S$396,4)</f>
        <v>0</v>
      </c>
      <c r="BF8" s="3"/>
      <c r="BG8" s="3">
        <v>9.0</v>
      </c>
      <c r="BH8" s="3" t="str">
        <f t="shared" ref="BH8:BH25" si="53">VLOOKUP(BG8,$P$7:$S$396,4)</f>
        <v>0</v>
      </c>
      <c r="BI8" s="3"/>
      <c r="BJ8" s="3">
        <v>4.0</v>
      </c>
      <c r="BK8" s="3" t="str">
        <f t="shared" ref="BK8:BK26" si="54">VLOOKUP(BJ8,$P$7:$S$396,4)</f>
        <v>0</v>
      </c>
      <c r="BL8" s="3"/>
      <c r="BM8" s="3">
        <v>3.0</v>
      </c>
      <c r="BN8" s="3" t="str">
        <f t="shared" ref="BN8:BN27" si="55">VLOOKUP(BM8,$P$7:$S$396,4)</f>
        <v>0</v>
      </c>
      <c r="BO8" s="3"/>
      <c r="BP8" s="3">
        <v>1.0</v>
      </c>
      <c r="BQ8" s="3" t="str">
        <f t="shared" ref="BQ8:BQ25" si="56">VLOOKUP(BP8,$P$7:$S$396,4)</f>
        <v>0</v>
      </c>
      <c r="BR8" s="3"/>
      <c r="BS8" s="3">
        <v>255.0</v>
      </c>
      <c r="BT8" s="3" t="str">
        <f t="shared" ref="BT8:BT19" si="57">VLOOKUP(BS8,$P$7:$S$396,4)</f>
        <v>0</v>
      </c>
      <c r="BU8" s="3"/>
      <c r="BV8" s="3">
        <v>22.0</v>
      </c>
      <c r="BW8" s="3" t="str">
        <f t="shared" ref="BW8:BW15" si="58">VLOOKUP(BV8,$P$7:$U$396,5)</f>
        <v>0</v>
      </c>
      <c r="BX8" s="3">
        <v>3.0</v>
      </c>
      <c r="BY8" s="3" t="str">
        <f t="shared" ref="BY8:BY19" si="59">VLOOKUP(BX8,$P$7:$U$396,6)</f>
        <v>1</v>
      </c>
      <c r="BZ8" s="3"/>
      <c r="CA8" s="3">
        <v>33.0</v>
      </c>
      <c r="CB8" s="3" t="str">
        <f t="shared" ref="CB8:CB28" si="60">VLOOKUP(CA8,$P$7:$U$396,5)</f>
        <v>0</v>
      </c>
      <c r="CC8" s="3">
        <v>4.0</v>
      </c>
      <c r="CD8" s="3" t="str">
        <f t="shared" ref="CD8:CD21" si="61">VLOOKUP(CC8,$P$7:$U$396,6)</f>
        <v>0</v>
      </c>
      <c r="CE8" s="3"/>
      <c r="CF8" s="3">
        <v>5.0</v>
      </c>
      <c r="CG8" s="3" t="str">
        <f t="shared" ref="CG8:CG33" si="62">VLOOKUP(CF8,$P$7:$U$396,5)</f>
        <v>0</v>
      </c>
      <c r="CH8" s="3">
        <v>29.0</v>
      </c>
      <c r="CI8" s="3" t="str">
        <f t="shared" ref="CI8:CI15" si="63">VLOOKUP(CH8,$P$7:$U$396,6)</f>
        <v>0</v>
      </c>
      <c r="CJ8" s="3"/>
      <c r="CK8" s="3">
        <v>6.0</v>
      </c>
      <c r="CL8" s="3" t="str">
        <f t="shared" ref="CL8:CL24" si="64">VLOOKUP(CK8,$P$7:$U$396,5)</f>
        <v>1</v>
      </c>
      <c r="CM8" s="3">
        <v>74.0</v>
      </c>
      <c r="CN8" s="3" t="str">
        <f t="shared" ref="CN8:CN9" si="65">VLOOKUP(CM8,$P$7:$U$396,6)</f>
        <v>0</v>
      </c>
      <c r="CO8" s="3"/>
      <c r="CP8" s="3">
        <v>11.0</v>
      </c>
      <c r="CQ8" s="3" t="str">
        <f t="shared" ref="CQ8:CQ36" si="66">VLOOKUP(CP8,$P$7:$U$396,5)</f>
        <v>0</v>
      </c>
      <c r="CR8" s="3">
        <v>37.0</v>
      </c>
      <c r="CS8" s="3" t="str">
        <f t="shared" ref="CS8:CS11" si="67">VLOOKUP(CR8,$P$7:$U$396,6)</f>
        <v>0</v>
      </c>
      <c r="CT8" s="3"/>
      <c r="CU8" s="3">
        <v>40.0</v>
      </c>
      <c r="CV8" s="3" t="str">
        <f t="shared" ref="CV8:CV21" si="68">VLOOKUP(CU8,$P$7:$U$396,5)</f>
        <v>0</v>
      </c>
      <c r="CW8" s="3">
        <v>16.0</v>
      </c>
      <c r="CX8" s="3" t="str">
        <f t="shared" ref="CX8:CX13" si="69">VLOOKUP(CW8,$P$7:$U$396,6)</f>
        <v>1</v>
      </c>
      <c r="CY8" s="3"/>
      <c r="CZ8" s="3">
        <v>13.0</v>
      </c>
      <c r="DA8" s="3" t="str">
        <f t="shared" ref="DA8:DA27" si="70">VLOOKUP(CZ8,$P$7:$U$396,5)</f>
        <v>0</v>
      </c>
      <c r="DB8" s="3">
        <v>161.0</v>
      </c>
      <c r="DC8" s="3" t="str">
        <f t="shared" ref="DC8:DC10" si="71">VLOOKUP(DB8,$P$7:$U$396,6)</f>
        <v>1</v>
      </c>
      <c r="DD8" s="3"/>
      <c r="DE8" s="3">
        <v>57.0</v>
      </c>
      <c r="DF8" s="3" t="str">
        <f t="shared" ref="DF8:DF25" si="72">VLOOKUP(DE8,$P$7:$U$396,5)</f>
        <v>0</v>
      </c>
      <c r="DG8" s="3">
        <v>19.0</v>
      </c>
      <c r="DH8" s="3" t="str">
        <f t="shared" ref="DH8:DH12" si="73">VLOOKUP(DG8,$P$7:$U$396,6)</f>
        <v>1</v>
      </c>
      <c r="DI8" s="3"/>
      <c r="DJ8" s="3">
        <v>49.0</v>
      </c>
      <c r="DK8" s="3" t="str">
        <f t="shared" ref="DK8:DK28" si="74">VLOOKUP(DJ8,$P$7:$U$396,5)</f>
        <v>0</v>
      </c>
      <c r="DL8" s="3">
        <v>25.0</v>
      </c>
      <c r="DM8" s="3" t="str">
        <f t="shared" ref="DM8:DM11" si="75">VLOOKUP(DL8,$P$7:$U$396,6)</f>
        <v>0</v>
      </c>
      <c r="DN8" s="3"/>
      <c r="DO8" s="3">
        <v>12.0</v>
      </c>
      <c r="DP8" s="3" t="str">
        <f t="shared" ref="DP8:DP26" si="76">VLOOKUP(DO8,$P$7:$U$396,5)</f>
        <v>0</v>
      </c>
      <c r="DQ8" s="3">
        <v>147.0</v>
      </c>
      <c r="DR8" s="3" t="str">
        <f>VLOOKUP(DQ8,$P$7:$U$396,6)</f>
        <v>1</v>
      </c>
      <c r="DS8" s="3"/>
      <c r="DT8" s="3">
        <v>18.0</v>
      </c>
      <c r="DU8" s="3" t="str">
        <f t="shared" ref="DU8:DU27" si="77">VLOOKUP(DT8,$P$7:$U$396,5)</f>
        <v>1</v>
      </c>
      <c r="DV8" s="3">
        <v>127.0</v>
      </c>
      <c r="DW8" s="3" t="str">
        <f t="shared" ref="DW8:DW12" si="78">VLOOKUP(DV8,$P$7:$U$396,6)</f>
        <v>1</v>
      </c>
      <c r="DX8" s="3"/>
      <c r="DY8" s="3">
        <v>8.0</v>
      </c>
      <c r="DZ8" s="3" t="str">
        <f t="shared" ref="DZ8:DZ27" si="79">VLOOKUP(DY8,$P$7:$U$396,5)</f>
        <v>0</v>
      </c>
      <c r="EA8" s="3">
        <v>24.0</v>
      </c>
      <c r="EB8" s="3" t="str">
        <f t="shared" ref="EB8:EB11" si="80">VLOOKUP(EA8,$P$7:$U$396,6)</f>
        <v>1</v>
      </c>
      <c r="EC8" s="3"/>
      <c r="ED8" s="3">
        <v>11.0</v>
      </c>
      <c r="EE8" s="3" t="str">
        <f t="shared" ref="EE8:EE20" si="81">VLOOKUP(ED8,$P$7:$U$396,5)</f>
        <v>0</v>
      </c>
      <c r="EF8" s="3">
        <v>74.0</v>
      </c>
      <c r="EG8" s="3" t="str">
        <f t="shared" ref="EG8:EG15" si="82">VLOOKUP(EF8,$P$7:$U$396,6)</f>
        <v>0</v>
      </c>
      <c r="EH8" s="3"/>
      <c r="EI8" s="3">
        <v>7.0</v>
      </c>
      <c r="EJ8" s="3" t="str">
        <f t="shared" ref="EJ8:EJ29" si="83">VLOOKUP(EI8,$P$7:$U$396,5)</f>
        <v>0</v>
      </c>
      <c r="EK8" s="3">
        <v>133.0</v>
      </c>
      <c r="EL8" s="3" t="str">
        <f t="shared" ref="EL8:EL10" si="84">VLOOKUP(EK8,$P$7:$U$396,6)</f>
        <v>0</v>
      </c>
      <c r="EM8" s="3"/>
      <c r="EN8" s="3">
        <v>27.0</v>
      </c>
      <c r="EO8" s="3" t="str">
        <f t="shared" ref="EO8:EO29" si="85">VLOOKUP(EN8,$P$7:$U$396,2)</f>
        <v>1</v>
      </c>
      <c r="EP8" s="3">
        <v>87.0</v>
      </c>
      <c r="EQ8" s="3" t="str">
        <f t="shared" ref="EQ8:EQ29" si="86">VLOOKUP(EP8,$P$7:$U$396,2)</f>
        <v>2</v>
      </c>
      <c r="ER8" s="3" t="str">
        <f t="shared" ref="ER8:ER29" si="87">IF(EO8&lt;&gt;EQ8,1,0)</f>
        <v>1</v>
      </c>
      <c r="ES8" s="3"/>
      <c r="ET8" s="3">
        <v>133.0</v>
      </c>
      <c r="EU8" s="3" t="str">
        <f t="shared" ref="EU8:EU47" si="88">VLOOKUP(ET8,$P$7:$U$396,2)</f>
        <v>1</v>
      </c>
      <c r="EV8" s="3"/>
      <c r="EW8" s="3"/>
      <c r="EX8" s="3"/>
      <c r="EY8" s="3"/>
      <c r="EZ8" s="3">
        <v>18.0</v>
      </c>
      <c r="FA8" s="3" t="str">
        <f t="shared" ref="FA8:FA24" si="89">VLOOKUP(EZ8,$P$7:$U$396,2)</f>
        <v>1</v>
      </c>
      <c r="FB8" s="12"/>
      <c r="FC8" s="12" t="str">
        <f t="shared" ref="FC8:FC24" si="90">IF(OR(AND(FA8=1,FB8&lt;&gt;"Y"),AND(FA8=2,FB8="Y")),1,0)</f>
        <v>1</v>
      </c>
      <c r="FD8" s="12">
        <v>31.0</v>
      </c>
      <c r="FE8" s="12" t="str">
        <f t="shared" ref="FE8:FE24" si="91">VLOOKUP(FD8,$P$7:$U$396,2)</f>
        <v>2</v>
      </c>
      <c r="FF8" s="12"/>
      <c r="FG8" s="3" t="str">
        <f t="shared" ref="FG8:FG24" si="92">IF(OR(AND(FE8=1,FF8&lt;&gt;"Y"),AND(FE8=2,FF8="Y")),1,0)</f>
        <v>0</v>
      </c>
      <c r="FH8" s="3"/>
      <c r="FI8" s="3">
        <v>204.0</v>
      </c>
      <c r="FJ8" s="3" t="str">
        <f t="shared" ref="FJ8:FJ24" si="93">VLOOKUP(FI8,$P$7:$U$396,5)</f>
        <v>0</v>
      </c>
      <c r="FK8" s="3">
        <v>276.0</v>
      </c>
      <c r="FL8" s="3" t="str">
        <f t="shared" ref="FL8:FL10" si="94">VLOOKUP(FK8,$P$7:$U$396,6)</f>
        <v>1</v>
      </c>
    </row>
    <row r="9" ht="12.0" customHeight="1">
      <c r="A9" s="1"/>
      <c r="E9" s="23"/>
      <c r="F9" s="46" t="s">
        <v>103</v>
      </c>
      <c r="G9" s="47"/>
      <c r="H9" s="20"/>
      <c r="I9" s="23"/>
      <c r="J9" s="42" t="s">
        <v>104</v>
      </c>
      <c r="K9" s="43" t="str">
        <f t="shared" si="40"/>
        <v/>
      </c>
      <c r="L9" s="44"/>
      <c r="M9" s="44"/>
      <c r="N9" s="45"/>
      <c r="P9" s="3">
        <v>3.0</v>
      </c>
      <c r="Q9" s="12" t="str">
        <f t="shared" si="36"/>
        <v>2</v>
      </c>
      <c r="R9" s="12"/>
      <c r="S9" s="12" t="str">
        <f t="shared" si="37"/>
        <v>0</v>
      </c>
      <c r="T9" s="3" t="str">
        <f t="shared" si="38"/>
        <v>0</v>
      </c>
      <c r="U9" s="3" t="str">
        <f t="shared" si="39"/>
        <v>1</v>
      </c>
      <c r="V9" s="3"/>
      <c r="W9" s="3">
        <v>244.0</v>
      </c>
      <c r="X9" s="3" t="str">
        <f t="shared" si="41"/>
        <v>0</v>
      </c>
      <c r="Y9" s="3"/>
      <c r="Z9" s="3">
        <v>14.0</v>
      </c>
      <c r="AA9" s="3" t="str">
        <f t="shared" si="42"/>
        <v>0</v>
      </c>
      <c r="AB9" s="3"/>
      <c r="AC9" s="3">
        <v>25.0</v>
      </c>
      <c r="AD9" s="3" t="str">
        <f t="shared" si="43"/>
        <v>0</v>
      </c>
      <c r="AE9" s="3"/>
      <c r="AF9" s="3">
        <v>17.0</v>
      </c>
      <c r="AG9" s="3" t="str">
        <f t="shared" si="44"/>
        <v>1</v>
      </c>
      <c r="AH9" s="3"/>
      <c r="AI9" s="3">
        <v>30.0</v>
      </c>
      <c r="AJ9" s="3" t="str">
        <f t="shared" si="45"/>
        <v>1</v>
      </c>
      <c r="AK9" s="3"/>
      <c r="AL9" s="3">
        <v>77.0</v>
      </c>
      <c r="AM9" s="3" t="str">
        <f t="shared" si="46"/>
        <v>0</v>
      </c>
      <c r="AN9" s="3"/>
      <c r="AO9" s="3">
        <v>65.0</v>
      </c>
      <c r="AP9" s="3" t="str">
        <f t="shared" si="47"/>
        <v>0</v>
      </c>
      <c r="AQ9" s="3"/>
      <c r="AR9" s="3">
        <v>20.0</v>
      </c>
      <c r="AS9" s="3" t="str">
        <f t="shared" si="48"/>
        <v>0</v>
      </c>
      <c r="AT9" s="3"/>
      <c r="AU9" s="3">
        <v>26.0</v>
      </c>
      <c r="AV9" s="3" t="str">
        <f t="shared" si="49"/>
        <v>0</v>
      </c>
      <c r="AW9" s="3"/>
      <c r="AX9" s="3">
        <v>239.0</v>
      </c>
      <c r="AY9" s="3" t="str">
        <f t="shared" si="50"/>
        <v>0</v>
      </c>
      <c r="AZ9" s="3"/>
      <c r="BA9" s="3">
        <v>19.0</v>
      </c>
      <c r="BB9" s="3" t="str">
        <f t="shared" si="51"/>
        <v>1</v>
      </c>
      <c r="BC9" s="3"/>
      <c r="BD9" s="3">
        <v>71.0</v>
      </c>
      <c r="BE9" s="3" t="str">
        <f t="shared" si="52"/>
        <v>0</v>
      </c>
      <c r="BF9" s="3"/>
      <c r="BG9" s="3">
        <v>11.0</v>
      </c>
      <c r="BH9" s="3" t="str">
        <f t="shared" si="53"/>
        <v>0</v>
      </c>
      <c r="BI9" s="3"/>
      <c r="BJ9" s="3">
        <v>37.0</v>
      </c>
      <c r="BK9" s="3" t="str">
        <f t="shared" si="54"/>
        <v>0</v>
      </c>
      <c r="BL9" s="3"/>
      <c r="BM9" s="3">
        <v>10.0</v>
      </c>
      <c r="BN9" s="3" t="str">
        <f t="shared" si="55"/>
        <v>1</v>
      </c>
      <c r="BO9" s="3"/>
      <c r="BP9" s="3">
        <v>18.0</v>
      </c>
      <c r="BQ9" s="3" t="str">
        <f t="shared" si="56"/>
        <v>1</v>
      </c>
      <c r="BR9" s="3"/>
      <c r="BS9" s="3">
        <v>263.0</v>
      </c>
      <c r="BT9" s="3" t="str">
        <f t="shared" si="57"/>
        <v>0</v>
      </c>
      <c r="BU9" s="3"/>
      <c r="BV9" s="3">
        <v>30.0</v>
      </c>
      <c r="BW9" s="3" t="str">
        <f t="shared" si="58"/>
        <v>1</v>
      </c>
      <c r="BX9" s="3">
        <v>10.0</v>
      </c>
      <c r="BY9" s="3" t="str">
        <f t="shared" si="59"/>
        <v>0</v>
      </c>
      <c r="BZ9" s="3"/>
      <c r="CA9" s="3">
        <v>57.0</v>
      </c>
      <c r="CB9" s="3" t="str">
        <f t="shared" si="60"/>
        <v>0</v>
      </c>
      <c r="CC9" s="3">
        <v>25.0</v>
      </c>
      <c r="CD9" s="3" t="str">
        <f t="shared" si="61"/>
        <v>0</v>
      </c>
      <c r="CE9" s="3"/>
      <c r="CF9" s="3">
        <v>23.0</v>
      </c>
      <c r="CG9" s="3" t="str">
        <f t="shared" si="62"/>
        <v>0</v>
      </c>
      <c r="CH9" s="3">
        <v>37.0</v>
      </c>
      <c r="CI9" s="3" t="str">
        <f t="shared" si="63"/>
        <v>0</v>
      </c>
      <c r="CJ9" s="3"/>
      <c r="CK9" s="3">
        <v>15.0</v>
      </c>
      <c r="CL9" s="3" t="str">
        <f t="shared" si="64"/>
        <v>0</v>
      </c>
      <c r="CM9" s="3">
        <v>158.0</v>
      </c>
      <c r="CN9" s="3" t="str">
        <f t="shared" si="65"/>
        <v>1</v>
      </c>
      <c r="CO9" s="3"/>
      <c r="CP9" s="3">
        <v>21.0</v>
      </c>
      <c r="CQ9" s="3" t="str">
        <f t="shared" si="66"/>
        <v>0</v>
      </c>
      <c r="CR9" s="3">
        <v>73.0</v>
      </c>
      <c r="CS9" s="3" t="str">
        <f t="shared" si="67"/>
        <v>1</v>
      </c>
      <c r="CT9" s="3"/>
      <c r="CU9" s="3">
        <v>55.0</v>
      </c>
      <c r="CV9" s="3" t="str">
        <f t="shared" si="68"/>
        <v>1</v>
      </c>
      <c r="CW9" s="3">
        <v>26.0</v>
      </c>
      <c r="CX9" s="3" t="str">
        <f t="shared" si="69"/>
        <v>0</v>
      </c>
      <c r="CY9" s="3"/>
      <c r="CZ9" s="3">
        <v>67.0</v>
      </c>
      <c r="DA9" s="3" t="str">
        <f t="shared" si="70"/>
        <v>0</v>
      </c>
      <c r="DB9" s="3">
        <v>237.0</v>
      </c>
      <c r="DC9" s="3" t="str">
        <f t="shared" si="71"/>
        <v>1</v>
      </c>
      <c r="DD9" s="3"/>
      <c r="DE9" s="3">
        <v>69.0</v>
      </c>
      <c r="DF9" s="3" t="str">
        <f t="shared" si="72"/>
        <v>0</v>
      </c>
      <c r="DG9" s="3">
        <v>82.0</v>
      </c>
      <c r="DH9" s="3" t="str">
        <f t="shared" si="73"/>
        <v>1</v>
      </c>
      <c r="DI9" s="3"/>
      <c r="DJ9" s="3">
        <v>51.0</v>
      </c>
      <c r="DK9" s="3" t="str">
        <f t="shared" si="74"/>
        <v>0</v>
      </c>
      <c r="DL9" s="3">
        <v>82.0</v>
      </c>
      <c r="DM9" s="3" t="str">
        <f t="shared" si="75"/>
        <v>1</v>
      </c>
      <c r="DN9" s="3"/>
      <c r="DO9" s="3">
        <v>21.0</v>
      </c>
      <c r="DP9" s="3" t="str">
        <f t="shared" si="76"/>
        <v>0</v>
      </c>
      <c r="DQ9" s="3"/>
      <c r="DR9" s="3"/>
      <c r="DS9" s="3"/>
      <c r="DT9" s="3">
        <v>34.0</v>
      </c>
      <c r="DU9" s="3" t="str">
        <f t="shared" si="77"/>
        <v>0</v>
      </c>
      <c r="DV9" s="3">
        <v>170.0</v>
      </c>
      <c r="DW9" s="3" t="str">
        <f t="shared" si="78"/>
        <v>1</v>
      </c>
      <c r="DX9" s="3"/>
      <c r="DY9" s="3">
        <v>9.0</v>
      </c>
      <c r="DZ9" s="3" t="str">
        <f t="shared" si="79"/>
        <v>0</v>
      </c>
      <c r="EA9" s="3">
        <v>133.0</v>
      </c>
      <c r="EB9" s="3" t="str">
        <f t="shared" si="80"/>
        <v>0</v>
      </c>
      <c r="EC9" s="3"/>
      <c r="ED9" s="3">
        <v>22.0</v>
      </c>
      <c r="EE9" s="3" t="str">
        <f t="shared" si="81"/>
        <v>0</v>
      </c>
      <c r="EF9" s="3">
        <v>101.0</v>
      </c>
      <c r="EG9" s="3" t="str">
        <f t="shared" si="82"/>
        <v>1</v>
      </c>
      <c r="EH9" s="3"/>
      <c r="EI9" s="3">
        <v>14.0</v>
      </c>
      <c r="EJ9" s="3" t="str">
        <f t="shared" si="83"/>
        <v>0</v>
      </c>
      <c r="EK9" s="3">
        <v>199.0</v>
      </c>
      <c r="EL9" s="3" t="str">
        <f t="shared" si="84"/>
        <v>0</v>
      </c>
      <c r="EM9" s="3"/>
      <c r="EN9" s="3">
        <v>176.0</v>
      </c>
      <c r="EO9" s="3" t="str">
        <f t="shared" si="85"/>
        <v>2</v>
      </c>
      <c r="EP9" s="3">
        <v>205.0</v>
      </c>
      <c r="EQ9" s="3" t="str">
        <f t="shared" si="86"/>
        <v>2</v>
      </c>
      <c r="ER9" s="3" t="str">
        <f t="shared" si="87"/>
        <v>0</v>
      </c>
      <c r="ES9" s="3"/>
      <c r="ET9" s="3">
        <v>224.0</v>
      </c>
      <c r="EU9" s="3" t="str">
        <f t="shared" si="88"/>
        <v>2</v>
      </c>
      <c r="EV9" s="3"/>
      <c r="EW9" s="3"/>
      <c r="EX9" s="3"/>
      <c r="EY9" s="3"/>
      <c r="EZ9" s="3">
        <v>25.0</v>
      </c>
      <c r="FA9" s="3" t="str">
        <f t="shared" si="89"/>
        <v>1</v>
      </c>
      <c r="FB9" s="12" t="s">
        <v>105</v>
      </c>
      <c r="FC9" s="12" t="str">
        <f t="shared" si="90"/>
        <v>0</v>
      </c>
      <c r="FD9" s="12">
        <v>47.0</v>
      </c>
      <c r="FE9" s="12" t="str">
        <f t="shared" si="91"/>
        <v>2</v>
      </c>
      <c r="FF9" s="12"/>
      <c r="FG9" s="3" t="str">
        <f t="shared" si="92"/>
        <v>0</v>
      </c>
      <c r="FH9" s="3"/>
      <c r="FI9" s="3">
        <v>212.0</v>
      </c>
      <c r="FJ9" s="3" t="str">
        <f t="shared" si="93"/>
        <v>0</v>
      </c>
      <c r="FK9" s="3">
        <v>306.0</v>
      </c>
      <c r="FL9" s="3" t="str">
        <f t="shared" si="94"/>
        <v>0</v>
      </c>
    </row>
    <row r="10" ht="12.0" customHeight="1">
      <c r="A10" s="1"/>
      <c r="B10" s="48" t="s">
        <v>106</v>
      </c>
      <c r="C10" s="49"/>
      <c r="E10" s="23"/>
      <c r="F10" s="50" t="s">
        <v>0</v>
      </c>
      <c r="G10" s="47" t="str">
        <f>EQ38</f>
        <v>9</v>
      </c>
      <c r="H10" s="51" t="str">
        <f>EQ39</f>
        <v>67</v>
      </c>
      <c r="I10" s="23"/>
      <c r="J10" s="42" t="s">
        <v>107</v>
      </c>
      <c r="K10" s="52" t="str">
        <f t="shared" si="40"/>
        <v/>
      </c>
      <c r="L10" s="44"/>
      <c r="M10" s="44"/>
      <c r="N10" s="45"/>
      <c r="P10" s="53">
        <v>4.0</v>
      </c>
      <c r="Q10" s="12" t="str">
        <f t="shared" si="36"/>
        <v>1</v>
      </c>
      <c r="R10" s="12" t="s">
        <v>105</v>
      </c>
      <c r="S10" s="12" t="str">
        <f t="shared" si="37"/>
        <v>0</v>
      </c>
      <c r="T10" s="3" t="str">
        <f t="shared" si="38"/>
        <v>1</v>
      </c>
      <c r="U10" s="3" t="str">
        <f t="shared" si="39"/>
        <v>0</v>
      </c>
      <c r="V10" s="3"/>
      <c r="W10" s="3">
        <v>245.0</v>
      </c>
      <c r="X10" s="3" t="str">
        <f t="shared" si="41"/>
        <v>0</v>
      </c>
      <c r="Y10" s="3"/>
      <c r="Z10" s="3">
        <v>27.0</v>
      </c>
      <c r="AA10" s="3" t="str">
        <f t="shared" si="42"/>
        <v>1</v>
      </c>
      <c r="AB10" s="3"/>
      <c r="AC10" s="3">
        <v>33.0</v>
      </c>
      <c r="AD10" s="3" t="str">
        <f t="shared" si="43"/>
        <v>0</v>
      </c>
      <c r="AE10" s="3"/>
      <c r="AF10" s="3">
        <v>21.0</v>
      </c>
      <c r="AG10" s="3" t="str">
        <f t="shared" si="44"/>
        <v>0</v>
      </c>
      <c r="AH10" s="3"/>
      <c r="AI10" s="3">
        <v>65.0</v>
      </c>
      <c r="AJ10" s="3" t="str">
        <f t="shared" si="45"/>
        <v>0</v>
      </c>
      <c r="AK10" s="3"/>
      <c r="AL10" s="3">
        <v>98.0</v>
      </c>
      <c r="AM10" s="3" t="str">
        <f t="shared" si="46"/>
        <v>0</v>
      </c>
      <c r="AN10" s="3"/>
      <c r="AO10" s="3">
        <v>110.0</v>
      </c>
      <c r="AP10" s="3" t="str">
        <f t="shared" si="47"/>
        <v>1</v>
      </c>
      <c r="AQ10" s="3"/>
      <c r="AR10" s="3">
        <v>42.0</v>
      </c>
      <c r="AS10" s="3" t="str">
        <f t="shared" si="48"/>
        <v>0</v>
      </c>
      <c r="AT10" s="3"/>
      <c r="AU10" s="3">
        <v>36.0</v>
      </c>
      <c r="AV10" s="3" t="str">
        <f t="shared" si="49"/>
        <v>0</v>
      </c>
      <c r="AW10" s="3"/>
      <c r="AX10" s="3">
        <v>240.0</v>
      </c>
      <c r="AY10" s="3" t="str">
        <f t="shared" si="50"/>
        <v>1</v>
      </c>
      <c r="AZ10" s="3"/>
      <c r="BA10" s="3">
        <v>28.0</v>
      </c>
      <c r="BB10" s="3" t="str">
        <f t="shared" si="51"/>
        <v>0</v>
      </c>
      <c r="BC10" s="3"/>
      <c r="BD10" s="3">
        <v>83.0</v>
      </c>
      <c r="BE10" s="3" t="str">
        <f t="shared" si="52"/>
        <v>0</v>
      </c>
      <c r="BF10" s="3"/>
      <c r="BG10" s="3">
        <v>22.0</v>
      </c>
      <c r="BH10" s="3" t="str">
        <f t="shared" si="53"/>
        <v>0</v>
      </c>
      <c r="BI10" s="3"/>
      <c r="BJ10" s="3">
        <v>41.0</v>
      </c>
      <c r="BK10" s="3" t="str">
        <f t="shared" si="54"/>
        <v>0</v>
      </c>
      <c r="BL10" s="3"/>
      <c r="BM10" s="3">
        <v>32.0</v>
      </c>
      <c r="BN10" s="3" t="str">
        <f t="shared" si="55"/>
        <v>0</v>
      </c>
      <c r="BO10" s="3"/>
      <c r="BP10" s="3">
        <v>29.0</v>
      </c>
      <c r="BQ10" s="3" t="str">
        <f t="shared" si="56"/>
        <v>1</v>
      </c>
      <c r="BR10" s="3"/>
      <c r="BS10" s="3">
        <v>271.0</v>
      </c>
      <c r="BT10" s="3" t="str">
        <f t="shared" si="57"/>
        <v>0</v>
      </c>
      <c r="BU10" s="3"/>
      <c r="BV10" s="3">
        <v>142.0</v>
      </c>
      <c r="BW10" s="3" t="str">
        <f t="shared" si="58"/>
        <v>0</v>
      </c>
      <c r="BX10" s="3">
        <v>26.0</v>
      </c>
      <c r="BY10" s="3" t="str">
        <f t="shared" si="59"/>
        <v>0</v>
      </c>
      <c r="BZ10" s="3"/>
      <c r="CA10" s="3">
        <v>88.0</v>
      </c>
      <c r="CB10" s="3" t="str">
        <f t="shared" si="60"/>
        <v>0</v>
      </c>
      <c r="CC10" s="3">
        <v>34.0</v>
      </c>
      <c r="CD10" s="3" t="str">
        <f t="shared" si="61"/>
        <v>1</v>
      </c>
      <c r="CE10" s="3"/>
      <c r="CF10" s="3">
        <v>56.0</v>
      </c>
      <c r="CG10" s="3" t="str">
        <f t="shared" si="62"/>
        <v>0</v>
      </c>
      <c r="CH10" s="3">
        <v>73.0</v>
      </c>
      <c r="CI10" s="3" t="str">
        <f t="shared" si="63"/>
        <v>1</v>
      </c>
      <c r="CJ10" s="3"/>
      <c r="CK10" s="3">
        <v>19.0</v>
      </c>
      <c r="CL10" s="3" t="str">
        <f t="shared" si="64"/>
        <v>0</v>
      </c>
      <c r="CM10" s="3"/>
      <c r="CN10" s="3"/>
      <c r="CO10" s="3"/>
      <c r="CP10" s="3">
        <v>39.0</v>
      </c>
      <c r="CQ10" s="3" t="str">
        <f t="shared" si="66"/>
        <v>0</v>
      </c>
      <c r="CR10" s="3">
        <v>185.0</v>
      </c>
      <c r="CS10" s="3" t="str">
        <f t="shared" si="67"/>
        <v>1</v>
      </c>
      <c r="CT10" s="3"/>
      <c r="CU10" s="3">
        <v>100.0</v>
      </c>
      <c r="CV10" s="3" t="str">
        <f t="shared" si="68"/>
        <v>0</v>
      </c>
      <c r="CW10" s="3">
        <v>36.0</v>
      </c>
      <c r="CX10" s="3" t="str">
        <f t="shared" si="69"/>
        <v>0</v>
      </c>
      <c r="CY10" s="3"/>
      <c r="CZ10" s="3">
        <v>98.0</v>
      </c>
      <c r="DA10" s="3" t="str">
        <f t="shared" si="70"/>
        <v>0</v>
      </c>
      <c r="DB10" s="3">
        <v>253.0</v>
      </c>
      <c r="DC10" s="3" t="str">
        <f t="shared" si="71"/>
        <v>0</v>
      </c>
      <c r="DD10" s="3"/>
      <c r="DE10" s="3">
        <v>100.0</v>
      </c>
      <c r="DF10" s="3" t="str">
        <f t="shared" si="72"/>
        <v>0</v>
      </c>
      <c r="DG10" s="3">
        <v>83.0</v>
      </c>
      <c r="DH10" s="3" t="str">
        <f t="shared" si="73"/>
        <v>0</v>
      </c>
      <c r="DI10" s="3"/>
      <c r="DJ10" s="3">
        <v>57.0</v>
      </c>
      <c r="DK10" s="3" t="str">
        <f t="shared" si="74"/>
        <v>0</v>
      </c>
      <c r="DL10" s="3">
        <v>350.0</v>
      </c>
      <c r="DM10" s="3" t="str">
        <f t="shared" si="75"/>
        <v>1</v>
      </c>
      <c r="DN10" s="3"/>
      <c r="DO10" s="3">
        <v>59.0</v>
      </c>
      <c r="DP10" s="3" t="str">
        <f t="shared" si="76"/>
        <v>1</v>
      </c>
      <c r="DQ10" s="3"/>
      <c r="DR10" s="3"/>
      <c r="DS10" s="3"/>
      <c r="DT10" s="3">
        <v>71.0</v>
      </c>
      <c r="DU10" s="3" t="str">
        <f t="shared" si="77"/>
        <v>0</v>
      </c>
      <c r="DV10" s="3">
        <v>198.0</v>
      </c>
      <c r="DW10" s="3" t="str">
        <f t="shared" si="78"/>
        <v>0</v>
      </c>
      <c r="DX10" s="3"/>
      <c r="DY10" s="3">
        <v>14.0</v>
      </c>
      <c r="DZ10" s="3" t="str">
        <f t="shared" si="79"/>
        <v>0</v>
      </c>
      <c r="EA10" s="3">
        <v>147.0</v>
      </c>
      <c r="EB10" s="3" t="str">
        <f t="shared" si="80"/>
        <v>1</v>
      </c>
      <c r="EC10" s="3"/>
      <c r="ED10" s="3">
        <v>35.0</v>
      </c>
      <c r="EE10" s="3" t="str">
        <f t="shared" si="81"/>
        <v>0</v>
      </c>
      <c r="EF10" s="3">
        <v>182.0</v>
      </c>
      <c r="EG10" s="3" t="str">
        <f t="shared" si="82"/>
        <v>0</v>
      </c>
      <c r="EH10" s="3"/>
      <c r="EI10" s="3">
        <v>20.0</v>
      </c>
      <c r="EJ10" s="3" t="str">
        <f t="shared" si="83"/>
        <v>0</v>
      </c>
      <c r="EK10" s="3">
        <v>218.0</v>
      </c>
      <c r="EL10" s="3" t="str">
        <f t="shared" si="84"/>
        <v>1</v>
      </c>
      <c r="EM10" s="3"/>
      <c r="EN10" s="3">
        <v>25.0</v>
      </c>
      <c r="EO10" s="3" t="str">
        <f t="shared" si="85"/>
        <v>1</v>
      </c>
      <c r="EP10" s="3">
        <v>200.0</v>
      </c>
      <c r="EQ10" s="3" t="str">
        <f t="shared" si="86"/>
        <v>1</v>
      </c>
      <c r="ER10" s="3" t="str">
        <f t="shared" si="87"/>
        <v>0</v>
      </c>
      <c r="ES10" s="3"/>
      <c r="ET10" s="3">
        <v>25.0</v>
      </c>
      <c r="EU10" s="3" t="str">
        <f t="shared" si="88"/>
        <v>1</v>
      </c>
      <c r="EV10" s="3"/>
      <c r="EW10" s="3"/>
      <c r="EX10" s="3"/>
      <c r="EY10" s="3"/>
      <c r="EZ10" s="3">
        <v>49.0</v>
      </c>
      <c r="FA10" s="3" t="str">
        <f t="shared" si="89"/>
        <v>2</v>
      </c>
      <c r="FB10" s="12"/>
      <c r="FC10" s="12" t="str">
        <f t="shared" si="90"/>
        <v>0</v>
      </c>
      <c r="FD10" s="12">
        <v>54.0</v>
      </c>
      <c r="FE10" s="12" t="str">
        <f t="shared" si="91"/>
        <v>2</v>
      </c>
      <c r="FF10" s="12"/>
      <c r="FG10" s="3" t="str">
        <f t="shared" si="92"/>
        <v>0</v>
      </c>
      <c r="FH10" s="3"/>
      <c r="FI10" s="3">
        <v>220.0</v>
      </c>
      <c r="FJ10" s="3" t="str">
        <f t="shared" si="93"/>
        <v>0</v>
      </c>
      <c r="FK10" s="3">
        <v>308.0</v>
      </c>
      <c r="FL10" s="3" t="str">
        <f t="shared" si="94"/>
        <v>0</v>
      </c>
    </row>
    <row r="11" ht="12.0" customHeight="1">
      <c r="A11" s="1"/>
      <c r="B11" s="54" t="s">
        <v>108</v>
      </c>
      <c r="C11" s="96" t="str">
        <f>'Data Entry Sheet'!C11</f>
        <v>222121222122222221222222111211222221122222222222222212122212</v>
      </c>
      <c r="E11" s="23"/>
      <c r="F11" s="50" t="s">
        <v>1</v>
      </c>
      <c r="G11" s="47" t="str">
        <f>EX38</f>
        <v>11</v>
      </c>
      <c r="H11" s="51" t="str">
        <f>EX39</f>
        <v>26</v>
      </c>
      <c r="I11" s="23"/>
      <c r="J11" s="42" t="s">
        <v>110</v>
      </c>
      <c r="K11" s="43" t="str">
        <f t="shared" si="40"/>
        <v/>
      </c>
      <c r="L11" s="44"/>
      <c r="M11" s="44"/>
      <c r="N11" s="45"/>
      <c r="P11" s="3">
        <v>5.0</v>
      </c>
      <c r="Q11" s="12" t="str">
        <f t="shared" si="36"/>
        <v>2</v>
      </c>
      <c r="R11" s="12"/>
      <c r="S11" s="12" t="str">
        <f t="shared" si="37"/>
        <v>0</v>
      </c>
      <c r="T11" s="3" t="str">
        <f t="shared" si="38"/>
        <v>0</v>
      </c>
      <c r="U11" s="3" t="str">
        <f t="shared" si="39"/>
        <v>1</v>
      </c>
      <c r="V11" s="3"/>
      <c r="W11" s="3">
        <v>248.0</v>
      </c>
      <c r="X11" s="3" t="str">
        <f t="shared" si="41"/>
        <v>0</v>
      </c>
      <c r="Y11" s="3"/>
      <c r="Z11" s="3">
        <v>38.0</v>
      </c>
      <c r="AA11" s="3" t="str">
        <f t="shared" si="42"/>
        <v>0</v>
      </c>
      <c r="AB11" s="3"/>
      <c r="AC11" s="3">
        <v>46.0</v>
      </c>
      <c r="AD11" s="3" t="str">
        <f t="shared" si="43"/>
        <v>0</v>
      </c>
      <c r="AE11" s="3"/>
      <c r="AF11" s="3">
        <v>24.0</v>
      </c>
      <c r="AG11" s="3" t="str">
        <f t="shared" si="44"/>
        <v>1</v>
      </c>
      <c r="AH11" s="3"/>
      <c r="AI11" s="3">
        <v>77.0</v>
      </c>
      <c r="AJ11" s="3" t="str">
        <f t="shared" si="45"/>
        <v>0</v>
      </c>
      <c r="AK11" s="3"/>
      <c r="AL11" s="3">
        <v>139.0</v>
      </c>
      <c r="AM11" s="3" t="str">
        <f t="shared" si="46"/>
        <v>1</v>
      </c>
      <c r="AN11" s="3"/>
      <c r="AO11" s="3">
        <v>142.0</v>
      </c>
      <c r="AP11" s="3" t="str">
        <f t="shared" si="47"/>
        <v>0</v>
      </c>
      <c r="AQ11" s="3"/>
      <c r="AR11" s="3">
        <v>51.0</v>
      </c>
      <c r="AS11" s="3" t="str">
        <f t="shared" si="48"/>
        <v>0</v>
      </c>
      <c r="AT11" s="3"/>
      <c r="AU11" s="3">
        <v>40.0</v>
      </c>
      <c r="AV11" s="3" t="str">
        <f t="shared" si="49"/>
        <v>0</v>
      </c>
      <c r="AW11" s="3"/>
      <c r="AX11" s="3">
        <v>242.0</v>
      </c>
      <c r="AY11" s="3" t="str">
        <f t="shared" si="50"/>
        <v>1</v>
      </c>
      <c r="AZ11" s="3"/>
      <c r="BA11" s="3">
        <v>45.0</v>
      </c>
      <c r="BB11" s="3" t="str">
        <f t="shared" si="51"/>
        <v>1</v>
      </c>
      <c r="BC11" s="3"/>
      <c r="BD11" s="3">
        <v>90.0</v>
      </c>
      <c r="BE11" s="3" t="str">
        <f t="shared" si="52"/>
        <v>0</v>
      </c>
      <c r="BF11" s="3"/>
      <c r="BG11" s="3">
        <v>35.0</v>
      </c>
      <c r="BH11" s="3" t="str">
        <f t="shared" si="53"/>
        <v>0</v>
      </c>
      <c r="BI11" s="3"/>
      <c r="BJ11" s="3">
        <v>58.0</v>
      </c>
      <c r="BK11" s="3" t="str">
        <f t="shared" si="54"/>
        <v>1</v>
      </c>
      <c r="BL11" s="3"/>
      <c r="BM11" s="3">
        <v>34.0</v>
      </c>
      <c r="BN11" s="3" t="str">
        <f t="shared" si="55"/>
        <v>0</v>
      </c>
      <c r="BO11" s="3"/>
      <c r="BP11" s="3">
        <v>47.0</v>
      </c>
      <c r="BQ11" s="3" t="str">
        <f t="shared" si="56"/>
        <v>0</v>
      </c>
      <c r="BR11" s="3"/>
      <c r="BS11" s="3">
        <v>280.0</v>
      </c>
      <c r="BT11" s="3" t="str">
        <f t="shared" si="57"/>
        <v>1</v>
      </c>
      <c r="BU11" s="3"/>
      <c r="BV11" s="3">
        <v>2.0</v>
      </c>
      <c r="BW11" s="3" t="str">
        <f t="shared" si="58"/>
        <v>0</v>
      </c>
      <c r="BX11" s="3">
        <v>49.0</v>
      </c>
      <c r="BY11" s="3" t="str">
        <f t="shared" si="59"/>
        <v>1</v>
      </c>
      <c r="BZ11" s="3"/>
      <c r="CA11" s="3">
        <v>91.0</v>
      </c>
      <c r="CB11" s="3" t="str">
        <f t="shared" si="60"/>
        <v>0</v>
      </c>
      <c r="CC11" s="3">
        <v>37.0</v>
      </c>
      <c r="CD11" s="3" t="str">
        <f t="shared" si="61"/>
        <v>0</v>
      </c>
      <c r="CE11" s="3"/>
      <c r="CF11" s="3">
        <v>66.0</v>
      </c>
      <c r="CG11" s="3" t="str">
        <f t="shared" si="62"/>
        <v>0</v>
      </c>
      <c r="CH11" s="3">
        <v>80.0</v>
      </c>
      <c r="CI11" s="3" t="str">
        <f t="shared" si="63"/>
        <v>0</v>
      </c>
      <c r="CJ11" s="3"/>
      <c r="CK11" s="3">
        <v>92.0</v>
      </c>
      <c r="CL11" s="3" t="str">
        <f t="shared" si="64"/>
        <v>0</v>
      </c>
      <c r="CM11" s="3"/>
      <c r="CN11" s="3"/>
      <c r="CO11" s="3"/>
      <c r="CP11" s="3">
        <v>42.0</v>
      </c>
      <c r="CQ11" s="3" t="str">
        <f t="shared" si="66"/>
        <v>0</v>
      </c>
      <c r="CR11" s="3">
        <v>199.0</v>
      </c>
      <c r="CS11" s="3" t="str">
        <f t="shared" si="67"/>
        <v>0</v>
      </c>
      <c r="CT11" s="3"/>
      <c r="CU11" s="3">
        <v>123.0</v>
      </c>
      <c r="CV11" s="3" t="str">
        <f t="shared" si="68"/>
        <v>0</v>
      </c>
      <c r="CW11" s="3">
        <v>62.0</v>
      </c>
      <c r="CX11" s="3" t="str">
        <f t="shared" si="69"/>
        <v>0</v>
      </c>
      <c r="CY11" s="3"/>
      <c r="CZ11" s="3">
        <v>115.0</v>
      </c>
      <c r="DA11" s="3" t="str">
        <f t="shared" si="70"/>
        <v>0</v>
      </c>
      <c r="DB11" s="3"/>
      <c r="DC11" s="3"/>
      <c r="DD11" s="3"/>
      <c r="DE11" s="3">
        <v>123.0</v>
      </c>
      <c r="DF11" s="3" t="str">
        <f t="shared" si="72"/>
        <v>0</v>
      </c>
      <c r="DG11" s="3">
        <v>145.0</v>
      </c>
      <c r="DH11" s="3" t="str">
        <f t="shared" si="73"/>
        <v>1</v>
      </c>
      <c r="DI11" s="3"/>
      <c r="DJ11" s="3">
        <v>69.0</v>
      </c>
      <c r="DK11" s="3" t="str">
        <f t="shared" si="74"/>
        <v>0</v>
      </c>
      <c r="DL11" s="3">
        <v>368.0</v>
      </c>
      <c r="DM11" s="3" t="str">
        <f t="shared" si="75"/>
        <v>1</v>
      </c>
      <c r="DN11" s="3"/>
      <c r="DO11" s="3">
        <v>107.0</v>
      </c>
      <c r="DP11" s="3" t="str">
        <f t="shared" si="76"/>
        <v>0</v>
      </c>
      <c r="DQ11" s="3"/>
      <c r="DR11" s="3"/>
      <c r="DS11" s="3"/>
      <c r="DT11" s="3">
        <v>111.0</v>
      </c>
      <c r="DU11" s="3" t="str">
        <f t="shared" si="77"/>
        <v>0</v>
      </c>
      <c r="DV11" s="3">
        <v>228.0</v>
      </c>
      <c r="DW11" s="3" t="str">
        <f t="shared" si="78"/>
        <v>1</v>
      </c>
      <c r="DX11" s="3"/>
      <c r="DY11" s="3">
        <v>38.0</v>
      </c>
      <c r="DZ11" s="3" t="str">
        <f t="shared" si="79"/>
        <v>0</v>
      </c>
      <c r="EA11" s="3">
        <v>148.0</v>
      </c>
      <c r="EB11" s="3" t="str">
        <f t="shared" si="80"/>
        <v>0</v>
      </c>
      <c r="EC11" s="3"/>
      <c r="ED11" s="3">
        <v>48.0</v>
      </c>
      <c r="EE11" s="3" t="str">
        <f t="shared" si="81"/>
        <v>0</v>
      </c>
      <c r="EF11" s="3">
        <v>218.0</v>
      </c>
      <c r="EG11" s="3" t="str">
        <f t="shared" si="82"/>
        <v>1</v>
      </c>
      <c r="EH11" s="3"/>
      <c r="EI11" s="3">
        <v>38.0</v>
      </c>
      <c r="EJ11" s="3" t="str">
        <f t="shared" si="83"/>
        <v>0</v>
      </c>
      <c r="EK11" s="3"/>
      <c r="EL11" s="3"/>
      <c r="EM11" s="3"/>
      <c r="EN11" s="3">
        <v>91.0</v>
      </c>
      <c r="EO11" s="3" t="str">
        <f t="shared" si="85"/>
        <v>2</v>
      </c>
      <c r="EP11" s="3">
        <v>102.0</v>
      </c>
      <c r="EQ11" s="3" t="str">
        <f t="shared" si="86"/>
        <v>2</v>
      </c>
      <c r="ER11" s="3" t="str">
        <f t="shared" si="87"/>
        <v>0</v>
      </c>
      <c r="ES11" s="3"/>
      <c r="ET11" s="3">
        <v>105.0</v>
      </c>
      <c r="EU11" s="3" t="str">
        <f t="shared" si="88"/>
        <v>2</v>
      </c>
      <c r="EV11" s="3"/>
      <c r="EW11" s="3"/>
      <c r="EX11" s="3"/>
      <c r="EY11" s="3"/>
      <c r="EZ11" s="3">
        <v>79.0</v>
      </c>
      <c r="FA11" s="3" t="str">
        <f t="shared" si="89"/>
        <v>2</v>
      </c>
      <c r="FB11" s="12"/>
      <c r="FC11" s="12" t="str">
        <f t="shared" si="90"/>
        <v>0</v>
      </c>
      <c r="FD11" s="12">
        <v>84.0</v>
      </c>
      <c r="FE11" s="12" t="str">
        <f t="shared" si="91"/>
        <v>1</v>
      </c>
      <c r="FF11" s="12" t="s">
        <v>105</v>
      </c>
      <c r="FG11" s="3" t="str">
        <f t="shared" si="92"/>
        <v>0</v>
      </c>
      <c r="FH11" s="3"/>
      <c r="FI11" s="3">
        <v>229.0</v>
      </c>
      <c r="FJ11" s="3" t="str">
        <f t="shared" si="93"/>
        <v>0</v>
      </c>
      <c r="FK11" s="3"/>
      <c r="FL11" s="3"/>
    </row>
    <row r="12" ht="12.0" customHeight="1">
      <c r="A12" s="1"/>
      <c r="B12" s="56" t="s">
        <v>111</v>
      </c>
      <c r="C12" s="96" t="str">
        <f>'Data Entry Sheet'!C12</f>
        <v>112122222222211211212211222212221121222222222222222222222222</v>
      </c>
      <c r="E12" s="23"/>
      <c r="F12" s="50" t="s">
        <v>2</v>
      </c>
      <c r="G12" s="47" t="str">
        <f>FD30</f>
        <v>17</v>
      </c>
      <c r="H12" s="51" t="str">
        <f>FD31</f>
        <v>40</v>
      </c>
      <c r="I12" s="23"/>
      <c r="J12" s="24"/>
      <c r="K12" s="24"/>
      <c r="L12" s="44"/>
      <c r="M12" s="44"/>
      <c r="N12" s="45"/>
      <c r="P12" s="53">
        <v>6.0</v>
      </c>
      <c r="Q12" s="12" t="str">
        <f t="shared" si="36"/>
        <v>1</v>
      </c>
      <c r="R12" s="12" t="s">
        <v>105</v>
      </c>
      <c r="S12" s="12" t="str">
        <f t="shared" si="37"/>
        <v>0</v>
      </c>
      <c r="T12" s="3" t="str">
        <f t="shared" si="38"/>
        <v>1</v>
      </c>
      <c r="U12" s="3" t="str">
        <f t="shared" si="39"/>
        <v>0</v>
      </c>
      <c r="V12" s="3"/>
      <c r="W12" s="3">
        <v>250.0</v>
      </c>
      <c r="X12" s="3" t="str">
        <f t="shared" si="41"/>
        <v>0</v>
      </c>
      <c r="Y12" s="3"/>
      <c r="Z12" s="3">
        <v>53.0</v>
      </c>
      <c r="AA12" s="3" t="str">
        <f t="shared" si="42"/>
        <v>1</v>
      </c>
      <c r="AB12" s="3"/>
      <c r="AC12" s="3">
        <v>63.0</v>
      </c>
      <c r="AD12" s="3" t="str">
        <f t="shared" si="43"/>
        <v>1</v>
      </c>
      <c r="AE12" s="3"/>
      <c r="AF12" s="3">
        <v>31.0</v>
      </c>
      <c r="AG12" s="3" t="str">
        <f t="shared" si="44"/>
        <v>0</v>
      </c>
      <c r="AH12" s="3"/>
      <c r="AI12" s="3">
        <v>98.0</v>
      </c>
      <c r="AJ12" s="3" t="str">
        <f t="shared" si="45"/>
        <v>0</v>
      </c>
      <c r="AK12" s="3"/>
      <c r="AL12" s="3">
        <v>161.0</v>
      </c>
      <c r="AM12" s="3" t="str">
        <f t="shared" si="46"/>
        <v>1</v>
      </c>
      <c r="AN12" s="3"/>
      <c r="AO12" s="3">
        <v>157.0</v>
      </c>
      <c r="AP12" s="3" t="str">
        <f t="shared" si="47"/>
        <v>0</v>
      </c>
      <c r="AQ12" s="3"/>
      <c r="AR12" s="3">
        <v>60.0</v>
      </c>
      <c r="AS12" s="3" t="str">
        <f t="shared" si="48"/>
        <v>0</v>
      </c>
      <c r="AT12" s="3"/>
      <c r="AU12" s="3">
        <v>44.0</v>
      </c>
      <c r="AV12" s="3" t="str">
        <f t="shared" si="49"/>
        <v>0</v>
      </c>
      <c r="AW12" s="3"/>
      <c r="AX12" s="3">
        <v>249.0</v>
      </c>
      <c r="AY12" s="3" t="str">
        <f t="shared" si="50"/>
        <v>1</v>
      </c>
      <c r="AZ12" s="3"/>
      <c r="BA12" s="3">
        <v>57.0</v>
      </c>
      <c r="BB12" s="3" t="str">
        <f t="shared" si="51"/>
        <v>0</v>
      </c>
      <c r="BC12" s="3"/>
      <c r="BD12" s="3">
        <v>113.0</v>
      </c>
      <c r="BE12" s="3" t="str">
        <f t="shared" si="52"/>
        <v>0</v>
      </c>
      <c r="BF12" s="3"/>
      <c r="BG12" s="3">
        <v>48.0</v>
      </c>
      <c r="BH12" s="3" t="str">
        <f t="shared" si="53"/>
        <v>0</v>
      </c>
      <c r="BI12" s="3"/>
      <c r="BJ12" s="3">
        <v>66.0</v>
      </c>
      <c r="BK12" s="3" t="str">
        <f t="shared" si="54"/>
        <v>0</v>
      </c>
      <c r="BL12" s="3"/>
      <c r="BM12" s="3">
        <v>50.0</v>
      </c>
      <c r="BN12" s="3" t="str">
        <f t="shared" si="55"/>
        <v>0</v>
      </c>
      <c r="BO12" s="3"/>
      <c r="BP12" s="3">
        <v>54.0</v>
      </c>
      <c r="BQ12" s="3" t="str">
        <f t="shared" si="56"/>
        <v>0</v>
      </c>
      <c r="BR12" s="3"/>
      <c r="BS12" s="3">
        <v>286.0</v>
      </c>
      <c r="BT12" s="3" t="str">
        <f t="shared" si="57"/>
        <v>0</v>
      </c>
      <c r="BU12" s="3"/>
      <c r="BV12" s="3">
        <v>149.0</v>
      </c>
      <c r="BW12" s="3" t="str">
        <f t="shared" si="58"/>
        <v>1</v>
      </c>
      <c r="BX12" s="3">
        <v>52.0</v>
      </c>
      <c r="BY12" s="3" t="str">
        <f t="shared" si="59"/>
        <v>1</v>
      </c>
      <c r="BZ12" s="3"/>
      <c r="CA12" s="3">
        <v>99.0</v>
      </c>
      <c r="CB12" s="3" t="str">
        <f t="shared" si="60"/>
        <v>0</v>
      </c>
      <c r="CC12" s="3">
        <v>124.0</v>
      </c>
      <c r="CD12" s="3" t="str">
        <f t="shared" si="61"/>
        <v>0</v>
      </c>
      <c r="CE12" s="3"/>
      <c r="CF12" s="3">
        <v>91.0</v>
      </c>
      <c r="CG12" s="3" t="str">
        <f t="shared" si="62"/>
        <v>0</v>
      </c>
      <c r="CH12" s="3">
        <v>146.0</v>
      </c>
      <c r="CI12" s="3" t="str">
        <f t="shared" si="63"/>
        <v>0</v>
      </c>
      <c r="CJ12" s="3"/>
      <c r="CK12" s="3">
        <v>196.0</v>
      </c>
      <c r="CL12" s="3" t="str">
        <f t="shared" si="64"/>
        <v>0</v>
      </c>
      <c r="CM12" s="3"/>
      <c r="CN12" s="3"/>
      <c r="CO12" s="3"/>
      <c r="CP12" s="3">
        <v>55.0</v>
      </c>
      <c r="CQ12" s="3" t="str">
        <f t="shared" si="66"/>
        <v>1</v>
      </c>
      <c r="CR12" s="3"/>
      <c r="CS12" s="3"/>
      <c r="CT12" s="3"/>
      <c r="CU12" s="3">
        <v>197.0</v>
      </c>
      <c r="CV12" s="3" t="str">
        <f t="shared" si="68"/>
        <v>0</v>
      </c>
      <c r="CW12" s="3">
        <v>84.0</v>
      </c>
      <c r="CX12" s="3" t="str">
        <f t="shared" si="69"/>
        <v>0</v>
      </c>
      <c r="CY12" s="3"/>
      <c r="CZ12" s="3">
        <v>139.0</v>
      </c>
      <c r="DA12" s="3" t="str">
        <f t="shared" si="70"/>
        <v>1</v>
      </c>
      <c r="DB12" s="3"/>
      <c r="DC12" s="3"/>
      <c r="DD12" s="3"/>
      <c r="DE12" s="3">
        <v>169.0</v>
      </c>
      <c r="DF12" s="3" t="str">
        <f t="shared" si="72"/>
        <v>0</v>
      </c>
      <c r="DG12" s="3">
        <v>207.0</v>
      </c>
      <c r="DH12" s="3" t="str">
        <f t="shared" si="73"/>
        <v>1</v>
      </c>
      <c r="DI12" s="3"/>
      <c r="DJ12" s="3">
        <v>108.0</v>
      </c>
      <c r="DK12" s="3" t="str">
        <f t="shared" si="74"/>
        <v>0</v>
      </c>
      <c r="DL12" s="3"/>
      <c r="DM12" s="3"/>
      <c r="DN12" s="3"/>
      <c r="DO12" s="3">
        <v>186.0</v>
      </c>
      <c r="DP12" s="3" t="str">
        <f t="shared" si="76"/>
        <v>1</v>
      </c>
      <c r="DQ12" s="3"/>
      <c r="DR12" s="3"/>
      <c r="DS12" s="3"/>
      <c r="DT12" s="3">
        <v>124.0</v>
      </c>
      <c r="DU12" s="3" t="str">
        <f t="shared" si="77"/>
        <v>1</v>
      </c>
      <c r="DV12" s="3">
        <v>329.0</v>
      </c>
      <c r="DW12" s="3" t="str">
        <f t="shared" si="78"/>
        <v>1</v>
      </c>
      <c r="DX12" s="3"/>
      <c r="DY12" s="3">
        <v>53.0</v>
      </c>
      <c r="DZ12" s="3" t="str">
        <f t="shared" si="79"/>
        <v>1</v>
      </c>
      <c r="EA12" s="3"/>
      <c r="EB12" s="3"/>
      <c r="EC12" s="3"/>
      <c r="ED12" s="3">
        <v>140.0</v>
      </c>
      <c r="EE12" s="3" t="str">
        <f t="shared" si="81"/>
        <v>0</v>
      </c>
      <c r="EF12" s="3">
        <v>239.0</v>
      </c>
      <c r="EG12" s="3" t="str">
        <f t="shared" si="82"/>
        <v>1</v>
      </c>
      <c r="EH12" s="3"/>
      <c r="EI12" s="3">
        <v>48.0</v>
      </c>
      <c r="EJ12" s="3" t="str">
        <f t="shared" si="83"/>
        <v>0</v>
      </c>
      <c r="EK12" s="3"/>
      <c r="EL12" s="3"/>
      <c r="EM12" s="3"/>
      <c r="EN12" s="3">
        <v>157.0</v>
      </c>
      <c r="EO12" s="3" t="str">
        <f t="shared" si="85"/>
        <v>2</v>
      </c>
      <c r="EP12" s="3">
        <v>190.0</v>
      </c>
      <c r="EQ12" s="3" t="str">
        <f t="shared" si="86"/>
        <v>2</v>
      </c>
      <c r="ER12" s="3" t="str">
        <f t="shared" si="87"/>
        <v>0</v>
      </c>
      <c r="ES12" s="3"/>
      <c r="ET12" s="3">
        <v>129.0</v>
      </c>
      <c r="EU12" s="3" t="str">
        <f t="shared" si="88"/>
        <v>2</v>
      </c>
      <c r="EV12" s="3"/>
      <c r="EW12" s="3"/>
      <c r="EX12" s="3"/>
      <c r="EY12" s="3"/>
      <c r="EZ12" s="3">
        <v>93.0</v>
      </c>
      <c r="FA12" s="3" t="str">
        <f t="shared" si="89"/>
        <v>1</v>
      </c>
      <c r="FB12" s="12"/>
      <c r="FC12" s="12" t="str">
        <f t="shared" si="90"/>
        <v>1</v>
      </c>
      <c r="FD12" s="12">
        <v>91.0</v>
      </c>
      <c r="FE12" s="12" t="str">
        <f t="shared" si="91"/>
        <v>2</v>
      </c>
      <c r="FF12" s="12"/>
      <c r="FG12" s="3" t="str">
        <f t="shared" si="92"/>
        <v>0</v>
      </c>
      <c r="FH12" s="3"/>
      <c r="FI12" s="3">
        <v>230.0</v>
      </c>
      <c r="FJ12" s="3" t="str">
        <f t="shared" si="93"/>
        <v>0</v>
      </c>
      <c r="FK12" s="3"/>
      <c r="FL12" s="3"/>
    </row>
    <row r="13" ht="12.0" customHeight="1">
      <c r="A13" s="1"/>
      <c r="B13" s="56" t="s">
        <v>113</v>
      </c>
      <c r="C13" s="96" t="str">
        <f>'Data Entry Sheet'!C13</f>
        <v>222122222212121222122222212111211211222222211211222221121111</v>
      </c>
      <c r="E13" s="23"/>
      <c r="F13" s="50" t="s">
        <v>115</v>
      </c>
      <c r="G13" s="47" t="str">
        <f>BT37</f>
        <v>3</v>
      </c>
      <c r="H13" s="51" t="str">
        <f>BT38</f>
        <v>50</v>
      </c>
      <c r="I13" s="31"/>
      <c r="J13" s="32"/>
      <c r="K13" s="32"/>
      <c r="L13" s="58"/>
      <c r="M13" s="58"/>
      <c r="N13" s="59"/>
      <c r="P13" s="3">
        <v>7.0</v>
      </c>
      <c r="Q13" s="12" t="str">
        <f t="shared" si="36"/>
        <v>2</v>
      </c>
      <c r="R13" s="12"/>
      <c r="S13" s="12" t="str">
        <f t="shared" si="37"/>
        <v>0</v>
      </c>
      <c r="T13" s="3" t="str">
        <f t="shared" si="38"/>
        <v>0</v>
      </c>
      <c r="U13" s="3" t="str">
        <f t="shared" si="39"/>
        <v>1</v>
      </c>
      <c r="V13" s="3"/>
      <c r="W13" s="3">
        <v>252.0</v>
      </c>
      <c r="X13" s="3" t="str">
        <f t="shared" si="41"/>
        <v>0</v>
      </c>
      <c r="Y13" s="3"/>
      <c r="Z13" s="3">
        <v>59.0</v>
      </c>
      <c r="AA13" s="3" t="str">
        <f t="shared" si="42"/>
        <v>1</v>
      </c>
      <c r="AB13" s="3"/>
      <c r="AC13" s="3">
        <v>76.0</v>
      </c>
      <c r="AD13" s="3" t="str">
        <f t="shared" si="43"/>
        <v>0</v>
      </c>
      <c r="AE13" s="3"/>
      <c r="AF13" s="3">
        <v>43.0</v>
      </c>
      <c r="AG13" s="3" t="str">
        <f t="shared" si="44"/>
        <v>0</v>
      </c>
      <c r="AH13" s="3"/>
      <c r="AI13" s="3">
        <v>110.0</v>
      </c>
      <c r="AJ13" s="3" t="str">
        <f t="shared" si="45"/>
        <v>1</v>
      </c>
      <c r="AK13" s="3"/>
      <c r="AL13" s="3">
        <v>193.0</v>
      </c>
      <c r="AM13" s="3" t="str">
        <f t="shared" si="46"/>
        <v>0</v>
      </c>
      <c r="AN13" s="3"/>
      <c r="AO13" s="3">
        <v>172.0</v>
      </c>
      <c r="AP13" s="3" t="str">
        <f t="shared" si="47"/>
        <v>0</v>
      </c>
      <c r="AQ13" s="3"/>
      <c r="AR13" s="3">
        <v>72.0</v>
      </c>
      <c r="AS13" s="3" t="str">
        <f t="shared" si="48"/>
        <v>0</v>
      </c>
      <c r="AT13" s="3"/>
      <c r="AU13" s="3">
        <v>52.0</v>
      </c>
      <c r="AV13" s="3" t="str">
        <f t="shared" si="49"/>
        <v>1</v>
      </c>
      <c r="AW13" s="3"/>
      <c r="AX13" s="3">
        <v>253.0</v>
      </c>
      <c r="AY13" s="3" t="str">
        <f t="shared" si="50"/>
        <v>1</v>
      </c>
      <c r="AZ13" s="3"/>
      <c r="BA13" s="3">
        <v>69.0</v>
      </c>
      <c r="BB13" s="3" t="str">
        <f t="shared" si="51"/>
        <v>0</v>
      </c>
      <c r="BC13" s="3"/>
      <c r="BD13" s="3">
        <v>120.0</v>
      </c>
      <c r="BE13" s="3" t="str">
        <f t="shared" si="52"/>
        <v>0</v>
      </c>
      <c r="BF13" s="3"/>
      <c r="BG13" s="3">
        <v>61.0</v>
      </c>
      <c r="BH13" s="3" t="str">
        <f t="shared" si="53"/>
        <v>0</v>
      </c>
      <c r="BI13" s="3"/>
      <c r="BJ13" s="3">
        <v>89.0</v>
      </c>
      <c r="BK13" s="3" t="str">
        <f t="shared" si="54"/>
        <v>0</v>
      </c>
      <c r="BL13" s="3"/>
      <c r="BM13" s="3">
        <v>64.0</v>
      </c>
      <c r="BN13" s="3" t="str">
        <f t="shared" si="55"/>
        <v>1</v>
      </c>
      <c r="BO13" s="3"/>
      <c r="BP13" s="3">
        <v>68.0</v>
      </c>
      <c r="BQ13" s="3" t="str">
        <f t="shared" si="56"/>
        <v>0</v>
      </c>
      <c r="BR13" s="3"/>
      <c r="BS13" s="3">
        <v>296.0</v>
      </c>
      <c r="BT13" s="3" t="str">
        <f t="shared" si="57"/>
        <v>1</v>
      </c>
      <c r="BU13" s="3"/>
      <c r="BV13" s="3">
        <v>79.0</v>
      </c>
      <c r="BW13" s="3" t="str">
        <f t="shared" si="58"/>
        <v>0</v>
      </c>
      <c r="BX13" s="3">
        <v>74.0</v>
      </c>
      <c r="BY13" s="3" t="str">
        <f t="shared" si="59"/>
        <v>0</v>
      </c>
      <c r="BZ13" s="3"/>
      <c r="CA13" s="3">
        <v>117.0</v>
      </c>
      <c r="CB13" s="3" t="str">
        <f t="shared" si="60"/>
        <v>0</v>
      </c>
      <c r="CC13" s="3">
        <v>130.0</v>
      </c>
      <c r="CD13" s="3" t="str">
        <f t="shared" si="61"/>
        <v>1</v>
      </c>
      <c r="CE13" s="3"/>
      <c r="CF13" s="3">
        <v>97.0</v>
      </c>
      <c r="CG13" s="3" t="str">
        <f t="shared" si="62"/>
        <v>0</v>
      </c>
      <c r="CH13" s="3">
        <v>225.0</v>
      </c>
      <c r="CI13" s="3" t="str">
        <f t="shared" si="63"/>
        <v>1</v>
      </c>
      <c r="CJ13" s="3"/>
      <c r="CK13" s="3">
        <v>238.0</v>
      </c>
      <c r="CL13" s="3" t="str">
        <f t="shared" si="64"/>
        <v>0</v>
      </c>
      <c r="CM13" s="3"/>
      <c r="CN13" s="3"/>
      <c r="CO13" s="3"/>
      <c r="CP13" s="3">
        <v>65.0</v>
      </c>
      <c r="CQ13" s="3" t="str">
        <f t="shared" si="66"/>
        <v>0</v>
      </c>
      <c r="CR13" s="3"/>
      <c r="CS13" s="3"/>
      <c r="CT13" s="3"/>
      <c r="CU13" s="3">
        <v>313.0</v>
      </c>
      <c r="CV13" s="3" t="str">
        <f t="shared" si="68"/>
        <v>0</v>
      </c>
      <c r="CW13" s="3">
        <v>156.0</v>
      </c>
      <c r="CX13" s="3" t="str">
        <f t="shared" si="69"/>
        <v>0</v>
      </c>
      <c r="CY13" s="3"/>
      <c r="CZ13" s="3">
        <v>193.0</v>
      </c>
      <c r="DA13" s="3" t="str">
        <f t="shared" si="70"/>
        <v>0</v>
      </c>
      <c r="DB13" s="3"/>
      <c r="DC13" s="3"/>
      <c r="DD13" s="3"/>
      <c r="DE13" s="3">
        <v>183.0</v>
      </c>
      <c r="DF13" s="3" t="str">
        <f t="shared" si="72"/>
        <v>0</v>
      </c>
      <c r="DG13" s="3"/>
      <c r="DH13" s="3"/>
      <c r="DI13" s="3"/>
      <c r="DJ13" s="3">
        <v>113.0</v>
      </c>
      <c r="DK13" s="3" t="str">
        <f t="shared" si="74"/>
        <v>0</v>
      </c>
      <c r="DL13" s="3"/>
      <c r="DM13" s="3"/>
      <c r="DN13" s="3"/>
      <c r="DO13" s="3">
        <v>219.0</v>
      </c>
      <c r="DP13" s="3" t="str">
        <f t="shared" si="76"/>
        <v>0</v>
      </c>
      <c r="DQ13" s="3"/>
      <c r="DR13" s="3"/>
      <c r="DS13" s="3"/>
      <c r="DT13" s="3">
        <v>125.0</v>
      </c>
      <c r="DU13" s="3" t="str">
        <f t="shared" si="77"/>
        <v>0</v>
      </c>
      <c r="DV13" s="3"/>
      <c r="DW13" s="3"/>
      <c r="DX13" s="3"/>
      <c r="DY13" s="3">
        <v>67.0</v>
      </c>
      <c r="DZ13" s="3" t="str">
        <f t="shared" si="79"/>
        <v>0</v>
      </c>
      <c r="EA13" s="3"/>
      <c r="EB13" s="3"/>
      <c r="EC13" s="3"/>
      <c r="ED13" s="3">
        <v>177.0</v>
      </c>
      <c r="EE13" s="3" t="str">
        <f t="shared" si="81"/>
        <v>1</v>
      </c>
      <c r="EF13" s="3">
        <v>249.0</v>
      </c>
      <c r="EG13" s="3" t="str">
        <f t="shared" si="82"/>
        <v>0</v>
      </c>
      <c r="EH13" s="3"/>
      <c r="EI13" s="3">
        <v>72.0</v>
      </c>
      <c r="EJ13" s="3" t="str">
        <f t="shared" si="83"/>
        <v>0</v>
      </c>
      <c r="EK13" s="3"/>
      <c r="EL13" s="3"/>
      <c r="EM13" s="3"/>
      <c r="EN13" s="3">
        <v>28.0</v>
      </c>
      <c r="EO13" s="3" t="str">
        <f t="shared" si="85"/>
        <v>2</v>
      </c>
      <c r="EP13" s="3">
        <v>183.0</v>
      </c>
      <c r="EQ13" s="3" t="str">
        <f t="shared" si="86"/>
        <v>2</v>
      </c>
      <c r="ER13" s="3" t="str">
        <f t="shared" si="87"/>
        <v>0</v>
      </c>
      <c r="ES13" s="3"/>
      <c r="ET13" s="3">
        <v>200.0</v>
      </c>
      <c r="EU13" s="3" t="str">
        <f t="shared" si="88"/>
        <v>1</v>
      </c>
      <c r="EV13" s="3"/>
      <c r="EW13" s="3"/>
      <c r="EX13" s="3"/>
      <c r="EY13" s="3"/>
      <c r="EZ13" s="3">
        <v>95.0</v>
      </c>
      <c r="FA13" s="3" t="str">
        <f t="shared" si="89"/>
        <v>2</v>
      </c>
      <c r="FB13" s="12"/>
      <c r="FC13" s="12" t="str">
        <f t="shared" si="90"/>
        <v>0</v>
      </c>
      <c r="FD13" s="12">
        <v>105.0</v>
      </c>
      <c r="FE13" s="12" t="str">
        <f t="shared" si="91"/>
        <v>2</v>
      </c>
      <c r="FF13" s="12"/>
      <c r="FG13" s="3" t="str">
        <f t="shared" si="92"/>
        <v>0</v>
      </c>
      <c r="FH13" s="3"/>
      <c r="FI13" s="3">
        <v>233.0</v>
      </c>
      <c r="FJ13" s="3" t="str">
        <f t="shared" si="93"/>
        <v>0</v>
      </c>
      <c r="FK13" s="3"/>
      <c r="FL13" s="3"/>
    </row>
    <row r="14" ht="12.0" customHeight="1">
      <c r="A14" s="1"/>
      <c r="B14" s="56" t="s">
        <v>116</v>
      </c>
      <c r="C14" s="96" t="str">
        <f>'Data Entry Sheet'!C14</f>
        <v>112121222212222221111122212222222222222222222222222222222221</v>
      </c>
      <c r="E14" s="23"/>
      <c r="F14" s="50" t="s">
        <v>118</v>
      </c>
      <c r="G14" s="47" t="str">
        <f>BX35</f>
        <v>7</v>
      </c>
      <c r="H14" s="51" t="str">
        <f>BX36</f>
        <v>71</v>
      </c>
      <c r="I14" s="23"/>
      <c r="J14" s="60"/>
      <c r="K14" s="47"/>
      <c r="L14" s="61"/>
      <c r="M14" s="61"/>
      <c r="N14" s="45"/>
      <c r="P14" s="3">
        <v>8.0</v>
      </c>
      <c r="Q14" s="12" t="str">
        <f t="shared" si="36"/>
        <v>2</v>
      </c>
      <c r="R14" s="12"/>
      <c r="S14" s="12" t="str">
        <f t="shared" si="37"/>
        <v>0</v>
      </c>
      <c r="T14" s="3" t="str">
        <f t="shared" si="38"/>
        <v>0</v>
      </c>
      <c r="U14" s="3" t="str">
        <f t="shared" si="39"/>
        <v>1</v>
      </c>
      <c r="V14" s="3"/>
      <c r="W14" s="3">
        <v>259.0</v>
      </c>
      <c r="X14" s="3" t="str">
        <f t="shared" si="41"/>
        <v>0</v>
      </c>
      <c r="Y14" s="3"/>
      <c r="Z14" s="3">
        <v>67.0</v>
      </c>
      <c r="AA14" s="3" t="str">
        <f t="shared" si="42"/>
        <v>0</v>
      </c>
      <c r="AB14" s="3"/>
      <c r="AC14" s="3">
        <v>88.0</v>
      </c>
      <c r="AD14" s="3" t="str">
        <f t="shared" si="43"/>
        <v>0</v>
      </c>
      <c r="AE14" s="3"/>
      <c r="AF14" s="3">
        <v>56.0</v>
      </c>
      <c r="AG14" s="3" t="str">
        <f t="shared" si="44"/>
        <v>0</v>
      </c>
      <c r="AH14" s="3"/>
      <c r="AI14" s="3">
        <v>139.0</v>
      </c>
      <c r="AJ14" s="3" t="str">
        <f t="shared" si="45"/>
        <v>1</v>
      </c>
      <c r="AK14" s="3"/>
      <c r="AL14" s="3">
        <v>237.0</v>
      </c>
      <c r="AM14" s="3" t="str">
        <f t="shared" si="46"/>
        <v>1</v>
      </c>
      <c r="AN14" s="3"/>
      <c r="AO14" s="3">
        <v>174.0</v>
      </c>
      <c r="AP14" s="3" t="str">
        <f t="shared" si="47"/>
        <v>1</v>
      </c>
      <c r="AQ14" s="3"/>
      <c r="AR14" s="3">
        <v>86.0</v>
      </c>
      <c r="AS14" s="3" t="str">
        <f t="shared" si="48"/>
        <v>0</v>
      </c>
      <c r="AT14" s="3"/>
      <c r="AU14" s="3">
        <v>62.0</v>
      </c>
      <c r="AV14" s="3" t="str">
        <f t="shared" si="49"/>
        <v>0</v>
      </c>
      <c r="AW14" s="3"/>
      <c r="AX14" s="3">
        <v>256.0</v>
      </c>
      <c r="AY14" s="3" t="str">
        <f t="shared" si="50"/>
        <v>1</v>
      </c>
      <c r="AZ14" s="3"/>
      <c r="BA14" s="3">
        <v>82.0</v>
      </c>
      <c r="BB14" s="3" t="str">
        <f t="shared" si="51"/>
        <v>1</v>
      </c>
      <c r="BC14" s="3"/>
      <c r="BD14" s="3">
        <v>125.0</v>
      </c>
      <c r="BE14" s="3" t="str">
        <f t="shared" si="52"/>
        <v>0</v>
      </c>
      <c r="BF14" s="3"/>
      <c r="BG14" s="3">
        <v>74.0</v>
      </c>
      <c r="BH14" s="3" t="str">
        <f t="shared" si="53"/>
        <v>0</v>
      </c>
      <c r="BI14" s="3"/>
      <c r="BJ14" s="3">
        <v>99.0</v>
      </c>
      <c r="BK14" s="3" t="str">
        <f t="shared" si="54"/>
        <v>0</v>
      </c>
      <c r="BL14" s="3"/>
      <c r="BM14" s="3">
        <v>78.0</v>
      </c>
      <c r="BN14" s="3" t="str">
        <f t="shared" si="55"/>
        <v>1</v>
      </c>
      <c r="BO14" s="3"/>
      <c r="BP14" s="3">
        <v>79.0</v>
      </c>
      <c r="BQ14" s="3" t="str">
        <f t="shared" si="56"/>
        <v>0</v>
      </c>
      <c r="BR14" s="3"/>
      <c r="BS14" s="3">
        <v>305.0</v>
      </c>
      <c r="BT14" s="3" t="str">
        <f t="shared" si="57"/>
        <v>0</v>
      </c>
      <c r="BU14" s="3"/>
      <c r="BV14" s="3">
        <v>43.0</v>
      </c>
      <c r="BW14" s="3" t="str">
        <f t="shared" si="58"/>
        <v>0</v>
      </c>
      <c r="BX14" s="3">
        <v>77.0</v>
      </c>
      <c r="BY14" s="3" t="str">
        <f t="shared" si="59"/>
        <v>0</v>
      </c>
      <c r="BZ14" s="3"/>
      <c r="CA14" s="3">
        <v>164.0</v>
      </c>
      <c r="CB14" s="3" t="str">
        <f t="shared" si="60"/>
        <v>1</v>
      </c>
      <c r="CC14" s="3">
        <v>154.0</v>
      </c>
      <c r="CD14" s="3" t="str">
        <f t="shared" si="61"/>
        <v>1</v>
      </c>
      <c r="CE14" s="3"/>
      <c r="CF14" s="3">
        <v>102.0</v>
      </c>
      <c r="CG14" s="3" t="str">
        <f t="shared" si="62"/>
        <v>0</v>
      </c>
      <c r="CH14" s="3">
        <v>251.0</v>
      </c>
      <c r="CI14" s="3" t="str">
        <f t="shared" si="63"/>
        <v>0</v>
      </c>
      <c r="CJ14" s="3"/>
      <c r="CK14" s="3">
        <v>265.0</v>
      </c>
      <c r="CL14" s="3" t="str">
        <f t="shared" si="64"/>
        <v>0</v>
      </c>
      <c r="CM14" s="3"/>
      <c r="CN14" s="3"/>
      <c r="CO14" s="3"/>
      <c r="CP14" s="3">
        <v>72.0</v>
      </c>
      <c r="CQ14" s="3" t="str">
        <f t="shared" si="66"/>
        <v>0</v>
      </c>
      <c r="CR14" s="3"/>
      <c r="CS14" s="3"/>
      <c r="CT14" s="3"/>
      <c r="CU14" s="3">
        <v>327.0</v>
      </c>
      <c r="CV14" s="3" t="str">
        <f t="shared" si="68"/>
        <v>0</v>
      </c>
      <c r="CW14" s="3"/>
      <c r="CX14" s="3"/>
      <c r="CY14" s="3"/>
      <c r="CZ14" s="3">
        <v>215.0</v>
      </c>
      <c r="DA14" s="3" t="str">
        <f t="shared" si="70"/>
        <v>0</v>
      </c>
      <c r="DB14" s="3"/>
      <c r="DC14" s="3"/>
      <c r="DD14" s="3"/>
      <c r="DE14" s="3">
        <v>217.0</v>
      </c>
      <c r="DF14" s="3" t="str">
        <f t="shared" si="72"/>
        <v>0</v>
      </c>
      <c r="DG14" s="3"/>
      <c r="DH14" s="3"/>
      <c r="DI14" s="3"/>
      <c r="DJ14" s="3">
        <v>119.0</v>
      </c>
      <c r="DK14" s="3" t="str">
        <f t="shared" si="74"/>
        <v>0</v>
      </c>
      <c r="DL14" s="3"/>
      <c r="DM14" s="3"/>
      <c r="DN14" s="3"/>
      <c r="DO14" s="3">
        <v>246.0</v>
      </c>
      <c r="DP14" s="3" t="str">
        <f t="shared" si="76"/>
        <v>0</v>
      </c>
      <c r="DQ14" s="3"/>
      <c r="DR14" s="3"/>
      <c r="DS14" s="3"/>
      <c r="DT14" s="3">
        <v>138.0</v>
      </c>
      <c r="DU14" s="3" t="str">
        <f t="shared" si="77"/>
        <v>0</v>
      </c>
      <c r="DV14" s="3"/>
      <c r="DW14" s="3"/>
      <c r="DX14" s="3"/>
      <c r="DY14" s="3">
        <v>87.0</v>
      </c>
      <c r="DZ14" s="3" t="str">
        <f t="shared" si="79"/>
        <v>0</v>
      </c>
      <c r="EA14" s="3"/>
      <c r="EB14" s="3"/>
      <c r="EC14" s="3"/>
      <c r="ED14" s="3">
        <v>196.0</v>
      </c>
      <c r="EE14" s="3" t="str">
        <f t="shared" si="81"/>
        <v>0</v>
      </c>
      <c r="EF14" s="3">
        <v>304.0</v>
      </c>
      <c r="EG14" s="3" t="str">
        <f t="shared" si="82"/>
        <v>1</v>
      </c>
      <c r="EH14" s="3"/>
      <c r="EI14" s="3">
        <v>86.0</v>
      </c>
      <c r="EJ14" s="3" t="str">
        <f t="shared" si="83"/>
        <v>0</v>
      </c>
      <c r="EK14" s="3"/>
      <c r="EL14" s="3"/>
      <c r="EM14" s="3"/>
      <c r="EN14" s="3">
        <v>93.0</v>
      </c>
      <c r="EO14" s="3" t="str">
        <f t="shared" si="85"/>
        <v>1</v>
      </c>
      <c r="EP14" s="3">
        <v>108.0</v>
      </c>
      <c r="EQ14" s="3" t="str">
        <f t="shared" si="86"/>
        <v>2</v>
      </c>
      <c r="ER14" s="3" t="str">
        <f t="shared" si="87"/>
        <v>1</v>
      </c>
      <c r="ES14" s="3"/>
      <c r="ET14" s="3">
        <v>109.0</v>
      </c>
      <c r="EU14" s="3" t="str">
        <f t="shared" si="88"/>
        <v>2</v>
      </c>
      <c r="EV14" s="3"/>
      <c r="EW14" s="3"/>
      <c r="EX14" s="3"/>
      <c r="EY14" s="3"/>
      <c r="EZ14" s="3">
        <v>102.0</v>
      </c>
      <c r="FA14" s="3" t="str">
        <f t="shared" si="89"/>
        <v>2</v>
      </c>
      <c r="FB14" s="12"/>
      <c r="FC14" s="12" t="str">
        <f t="shared" si="90"/>
        <v>0</v>
      </c>
      <c r="FD14" s="12">
        <v>108.0</v>
      </c>
      <c r="FE14" s="12" t="str">
        <f t="shared" si="91"/>
        <v>2</v>
      </c>
      <c r="FF14" s="12"/>
      <c r="FG14" s="3" t="str">
        <f t="shared" si="92"/>
        <v>0</v>
      </c>
      <c r="FH14" s="3"/>
      <c r="FI14" s="3">
        <v>243.0</v>
      </c>
      <c r="FJ14" s="3" t="str">
        <f t="shared" si="93"/>
        <v>0</v>
      </c>
      <c r="FK14" s="3"/>
      <c r="FL14" s="3"/>
    </row>
    <row r="15" ht="12.0" customHeight="1">
      <c r="A15" s="1"/>
      <c r="B15" s="56" t="s">
        <v>119</v>
      </c>
      <c r="C15" s="96" t="str">
        <f>'Data Entry Sheet'!C15</f>
        <v>212222221212112112222211222222222222222222212222222222122221</v>
      </c>
      <c r="E15" s="23"/>
      <c r="F15" s="50" t="s">
        <v>121</v>
      </c>
      <c r="G15" s="47" t="str">
        <f>FK35</f>
        <v>1</v>
      </c>
      <c r="H15" s="51" t="str">
        <f>FK36</f>
        <v>48</v>
      </c>
      <c r="I15" s="23"/>
      <c r="J15" s="62" t="str">
        <f t="shared" ref="J15:J18" si="95">B19</f>
        <v>Error Flags</v>
      </c>
      <c r="K15" s="47"/>
      <c r="L15" s="44"/>
      <c r="M15" s="63"/>
      <c r="N15" s="45"/>
      <c r="P15" s="3">
        <v>9.0</v>
      </c>
      <c r="Q15" s="12" t="str">
        <f t="shared" si="36"/>
        <v>2</v>
      </c>
      <c r="R15" s="12"/>
      <c r="S15" s="12" t="str">
        <f t="shared" si="37"/>
        <v>0</v>
      </c>
      <c r="T15" s="3" t="str">
        <f t="shared" si="38"/>
        <v>0</v>
      </c>
      <c r="U15" s="3" t="str">
        <f t="shared" si="39"/>
        <v>1</v>
      </c>
      <c r="V15" s="3"/>
      <c r="W15" s="3">
        <v>260.0</v>
      </c>
      <c r="X15" s="3" t="str">
        <f t="shared" si="41"/>
        <v>0</v>
      </c>
      <c r="Y15" s="3"/>
      <c r="Z15" s="3">
        <v>87.0</v>
      </c>
      <c r="AA15" s="3" t="str">
        <f t="shared" si="42"/>
        <v>0</v>
      </c>
      <c r="AB15" s="3"/>
      <c r="AC15" s="3">
        <v>91.0</v>
      </c>
      <c r="AD15" s="3" t="str">
        <f t="shared" si="43"/>
        <v>0</v>
      </c>
      <c r="AE15" s="3"/>
      <c r="AF15" s="3">
        <v>70.0</v>
      </c>
      <c r="AG15" s="3" t="str">
        <f t="shared" si="44"/>
        <v>0</v>
      </c>
      <c r="AH15" s="3"/>
      <c r="AI15" s="3">
        <v>142.0</v>
      </c>
      <c r="AJ15" s="3" t="str">
        <f t="shared" si="45"/>
        <v>0</v>
      </c>
      <c r="AK15" s="3"/>
      <c r="AL15" s="3"/>
      <c r="AM15" s="3"/>
      <c r="AN15" s="3"/>
      <c r="AO15" s="3">
        <v>190.0</v>
      </c>
      <c r="AP15" s="3" t="str">
        <f t="shared" si="47"/>
        <v>0</v>
      </c>
      <c r="AQ15" s="3"/>
      <c r="AR15" s="3">
        <v>103.0</v>
      </c>
      <c r="AS15" s="3" t="str">
        <f t="shared" si="48"/>
        <v>0</v>
      </c>
      <c r="AT15" s="3"/>
      <c r="AU15" s="3">
        <v>75.0</v>
      </c>
      <c r="AV15" s="3" t="str">
        <f t="shared" si="49"/>
        <v>1</v>
      </c>
      <c r="AW15" s="3"/>
      <c r="AX15" s="3">
        <v>257.0</v>
      </c>
      <c r="AY15" s="3" t="str">
        <f t="shared" si="50"/>
        <v>1</v>
      </c>
      <c r="AZ15" s="3"/>
      <c r="BA15" s="3">
        <v>93.0</v>
      </c>
      <c r="BB15" s="3" t="str">
        <f t="shared" si="51"/>
        <v>1</v>
      </c>
      <c r="BC15" s="3"/>
      <c r="BD15" s="3">
        <v>132.0</v>
      </c>
      <c r="BE15" s="3" t="str">
        <f t="shared" si="52"/>
        <v>0</v>
      </c>
      <c r="BF15" s="3"/>
      <c r="BG15" s="3">
        <v>92.0</v>
      </c>
      <c r="BH15" s="3" t="str">
        <f t="shared" si="53"/>
        <v>0</v>
      </c>
      <c r="BI15" s="3"/>
      <c r="BJ15" s="3">
        <v>114.0</v>
      </c>
      <c r="BK15" s="3" t="str">
        <f t="shared" si="54"/>
        <v>0</v>
      </c>
      <c r="BL15" s="3"/>
      <c r="BM15" s="3">
        <v>85.0</v>
      </c>
      <c r="BN15" s="3" t="str">
        <f t="shared" si="55"/>
        <v>0</v>
      </c>
      <c r="BO15" s="3"/>
      <c r="BP15" s="3">
        <v>111.0</v>
      </c>
      <c r="BQ15" s="3" t="str">
        <f t="shared" si="56"/>
        <v>0</v>
      </c>
      <c r="BR15" s="3"/>
      <c r="BS15" s="3">
        <v>314.0</v>
      </c>
      <c r="BT15" s="3" t="str">
        <f t="shared" si="57"/>
        <v>0</v>
      </c>
      <c r="BU15" s="3"/>
      <c r="BV15" s="3">
        <v>105.0</v>
      </c>
      <c r="BW15" s="3" t="str">
        <f t="shared" si="58"/>
        <v>0</v>
      </c>
      <c r="BX15" s="3">
        <v>84.0</v>
      </c>
      <c r="BY15" s="3" t="str">
        <f t="shared" si="59"/>
        <v>0</v>
      </c>
      <c r="BZ15" s="3"/>
      <c r="CA15" s="3">
        <v>186.0</v>
      </c>
      <c r="CB15" s="3" t="str">
        <f t="shared" si="60"/>
        <v>1</v>
      </c>
      <c r="CC15" s="3">
        <v>160.0</v>
      </c>
      <c r="CD15" s="3" t="str">
        <f t="shared" si="61"/>
        <v>1</v>
      </c>
      <c r="CE15" s="3"/>
      <c r="CF15" s="3">
        <v>104.0</v>
      </c>
      <c r="CG15" s="3" t="str">
        <f t="shared" si="62"/>
        <v>0</v>
      </c>
      <c r="CH15" s="3">
        <v>311.0</v>
      </c>
      <c r="CI15" s="3" t="str">
        <f t="shared" si="63"/>
        <v>1</v>
      </c>
      <c r="CJ15" s="3"/>
      <c r="CK15" s="3">
        <v>281.0</v>
      </c>
      <c r="CL15" s="3" t="str">
        <f t="shared" si="64"/>
        <v>0</v>
      </c>
      <c r="CM15" s="3"/>
      <c r="CN15" s="3"/>
      <c r="CO15" s="3"/>
      <c r="CP15" s="3">
        <v>134.0</v>
      </c>
      <c r="CQ15" s="3" t="str">
        <f t="shared" si="66"/>
        <v>0</v>
      </c>
      <c r="CR15" s="3"/>
      <c r="CS15" s="3"/>
      <c r="CT15" s="3"/>
      <c r="CU15" s="3">
        <v>340.0</v>
      </c>
      <c r="CV15" s="3" t="str">
        <f t="shared" si="68"/>
        <v>0</v>
      </c>
      <c r="CW15" s="3"/>
      <c r="CX15" s="3"/>
      <c r="CY15" s="3"/>
      <c r="CZ15" s="3">
        <v>216.0</v>
      </c>
      <c r="DA15" s="3" t="str">
        <f t="shared" si="70"/>
        <v>0</v>
      </c>
      <c r="DB15" s="3"/>
      <c r="DC15" s="3"/>
      <c r="DD15" s="3"/>
      <c r="DE15" s="3">
        <v>218.0</v>
      </c>
      <c r="DF15" s="3" t="str">
        <f t="shared" si="72"/>
        <v>0</v>
      </c>
      <c r="DG15" s="3"/>
      <c r="DH15" s="3"/>
      <c r="DI15" s="3"/>
      <c r="DJ15" s="3">
        <v>120.0</v>
      </c>
      <c r="DK15" s="3" t="str">
        <f t="shared" si="74"/>
        <v>0</v>
      </c>
      <c r="DL15" s="3"/>
      <c r="DM15" s="3"/>
      <c r="DN15" s="3"/>
      <c r="DO15" s="3">
        <v>267.0</v>
      </c>
      <c r="DP15" s="3" t="str">
        <f t="shared" si="76"/>
        <v>0</v>
      </c>
      <c r="DQ15" s="3"/>
      <c r="DR15" s="3"/>
      <c r="DS15" s="3"/>
      <c r="DT15" s="3">
        <v>160.0</v>
      </c>
      <c r="DU15" s="3" t="str">
        <f t="shared" si="77"/>
        <v>0</v>
      </c>
      <c r="DV15" s="3"/>
      <c r="DW15" s="3"/>
      <c r="DX15" s="3"/>
      <c r="DY15" s="3">
        <v>96.0</v>
      </c>
      <c r="DZ15" s="3" t="str">
        <f t="shared" si="79"/>
        <v>1</v>
      </c>
      <c r="EA15" s="3"/>
      <c r="EB15" s="3"/>
      <c r="EC15" s="3"/>
      <c r="ED15" s="3">
        <v>233.0</v>
      </c>
      <c r="EE15" s="3" t="str">
        <f t="shared" si="81"/>
        <v>0</v>
      </c>
      <c r="EF15" s="3">
        <v>341.0</v>
      </c>
      <c r="EG15" s="3" t="str">
        <f t="shared" si="82"/>
        <v>1</v>
      </c>
      <c r="EH15" s="3"/>
      <c r="EI15" s="3">
        <v>121.0</v>
      </c>
      <c r="EJ15" s="3" t="str">
        <f t="shared" si="83"/>
        <v>0</v>
      </c>
      <c r="EK15" s="3"/>
      <c r="EL15" s="3"/>
      <c r="EM15" s="3"/>
      <c r="EN15" s="3">
        <v>132.0</v>
      </c>
      <c r="EO15" s="3" t="str">
        <f t="shared" si="85"/>
        <v>2</v>
      </c>
      <c r="EP15" s="3">
        <v>203.0</v>
      </c>
      <c r="EQ15" s="3" t="str">
        <f t="shared" si="86"/>
        <v>2</v>
      </c>
      <c r="ER15" s="3" t="str">
        <f t="shared" si="87"/>
        <v>0</v>
      </c>
      <c r="ES15" s="3"/>
      <c r="ET15" s="3">
        <v>194.0</v>
      </c>
      <c r="EU15" s="3" t="str">
        <f t="shared" si="88"/>
        <v>2</v>
      </c>
      <c r="EV15" s="3"/>
      <c r="EW15" s="3"/>
      <c r="EX15" s="3"/>
      <c r="EY15" s="3"/>
      <c r="EZ15" s="3">
        <v>116.0</v>
      </c>
      <c r="FA15" s="3" t="str">
        <f t="shared" si="89"/>
        <v>2</v>
      </c>
      <c r="FB15" s="12"/>
      <c r="FC15" s="12" t="str">
        <f t="shared" si="90"/>
        <v>0</v>
      </c>
      <c r="FD15" s="12">
        <v>127.0</v>
      </c>
      <c r="FE15" s="12" t="str">
        <f t="shared" si="91"/>
        <v>2</v>
      </c>
      <c r="FF15" s="12" t="s">
        <v>105</v>
      </c>
      <c r="FG15" s="3" t="str">
        <f t="shared" si="92"/>
        <v>1</v>
      </c>
      <c r="FH15" s="3"/>
      <c r="FI15" s="3">
        <v>268.0</v>
      </c>
      <c r="FJ15" s="3" t="str">
        <f t="shared" si="93"/>
        <v>0</v>
      </c>
      <c r="FK15" s="3"/>
      <c r="FL15" s="3"/>
    </row>
    <row r="16" ht="12.0" customHeight="1">
      <c r="A16" s="1"/>
      <c r="B16" s="56" t="s">
        <v>122</v>
      </c>
      <c r="C16" s="96" t="str">
        <f>'Data Entry Sheet'!C16</f>
        <v>222221212221212212122211212121122222211221212222222222222222</v>
      </c>
      <c r="E16" s="23"/>
      <c r="F16" s="50" t="s">
        <v>124</v>
      </c>
      <c r="G16" s="47" t="str">
        <f>G14+G13+G10+EX41+FD33</f>
        <v>28</v>
      </c>
      <c r="H16" s="51" t="str">
        <f>(((G16-16.2)/5)*10)+50</f>
        <v>74</v>
      </c>
      <c r="I16" s="23"/>
      <c r="J16" s="24" t="str">
        <f t="shared" si="95"/>
        <v>Wrong Characters:</v>
      </c>
      <c r="K16" s="47" t="str">
        <f t="shared" ref="K16:K18" si="96">C20</f>
        <v>0</v>
      </c>
      <c r="L16" s="44"/>
      <c r="M16" s="63" t="str">
        <f>IF(OR($K$16&gt;0,$K$17&gt;0),"D A T A   E N T R Y","")</f>
        <v/>
      </c>
      <c r="N16" s="45"/>
      <c r="P16" s="3">
        <v>10.0</v>
      </c>
      <c r="Q16" s="12" t="str">
        <f t="shared" si="36"/>
        <v>1</v>
      </c>
      <c r="R16" s="12"/>
      <c r="S16" s="12" t="str">
        <f t="shared" si="37"/>
        <v>1</v>
      </c>
      <c r="T16" s="3" t="str">
        <f t="shared" si="38"/>
        <v>1</v>
      </c>
      <c r="U16" s="3" t="str">
        <f t="shared" si="39"/>
        <v>0</v>
      </c>
      <c r="V16" s="3"/>
      <c r="W16" s="3">
        <v>264.0</v>
      </c>
      <c r="X16" s="3" t="str">
        <f t="shared" si="41"/>
        <v>1</v>
      </c>
      <c r="Y16" s="3"/>
      <c r="Z16" s="3">
        <v>106.0</v>
      </c>
      <c r="AA16" s="3" t="str">
        <f t="shared" si="42"/>
        <v>0</v>
      </c>
      <c r="AB16" s="3"/>
      <c r="AC16" s="3">
        <v>102.0</v>
      </c>
      <c r="AD16" s="3" t="str">
        <f t="shared" si="43"/>
        <v>0</v>
      </c>
      <c r="AE16" s="3"/>
      <c r="AF16" s="3">
        <v>80.0</v>
      </c>
      <c r="AG16" s="3" t="str">
        <f t="shared" si="44"/>
        <v>0</v>
      </c>
      <c r="AH16" s="3"/>
      <c r="AI16" s="3">
        <v>157.0</v>
      </c>
      <c r="AJ16" s="3" t="str">
        <f t="shared" si="45"/>
        <v>0</v>
      </c>
      <c r="AK16" s="3"/>
      <c r="AL16" s="3"/>
      <c r="AM16" s="3"/>
      <c r="AN16" s="3"/>
      <c r="AO16" s="3">
        <v>206.0</v>
      </c>
      <c r="AP16" s="3" t="str">
        <f t="shared" si="47"/>
        <v>0</v>
      </c>
      <c r="AQ16" s="3"/>
      <c r="AR16" s="3">
        <v>128.0</v>
      </c>
      <c r="AS16" s="3" t="str">
        <f t="shared" si="48"/>
        <v>0</v>
      </c>
      <c r="AT16" s="3"/>
      <c r="AU16" s="3">
        <v>81.0</v>
      </c>
      <c r="AV16" s="3" t="str">
        <f t="shared" si="49"/>
        <v>0</v>
      </c>
      <c r="AW16" s="3"/>
      <c r="AX16" s="3">
        <v>262.0</v>
      </c>
      <c r="AY16" s="3" t="str">
        <f t="shared" si="50"/>
        <v>0</v>
      </c>
      <c r="AZ16" s="3"/>
      <c r="BA16" s="3">
        <v>108.0</v>
      </c>
      <c r="BB16" s="3" t="str">
        <f t="shared" si="51"/>
        <v>0</v>
      </c>
      <c r="BC16" s="3"/>
      <c r="BD16" s="3">
        <v>143.0</v>
      </c>
      <c r="BE16" s="3" t="str">
        <f t="shared" si="52"/>
        <v>0</v>
      </c>
      <c r="BF16" s="3"/>
      <c r="BG16" s="3">
        <v>101.0</v>
      </c>
      <c r="BH16" s="3" t="str">
        <f t="shared" si="53"/>
        <v>1</v>
      </c>
      <c r="BI16" s="3"/>
      <c r="BJ16" s="3">
        <v>126.0</v>
      </c>
      <c r="BK16" s="3" t="str">
        <f t="shared" si="54"/>
        <v>1</v>
      </c>
      <c r="BL16" s="3"/>
      <c r="BM16" s="3">
        <v>94.0</v>
      </c>
      <c r="BN16" s="3" t="str">
        <f t="shared" si="55"/>
        <v>0</v>
      </c>
      <c r="BO16" s="3"/>
      <c r="BP16" s="3">
        <v>116.0</v>
      </c>
      <c r="BQ16" s="3" t="str">
        <f t="shared" si="56"/>
        <v>0</v>
      </c>
      <c r="BR16" s="3"/>
      <c r="BS16" s="3">
        <v>322.0</v>
      </c>
      <c r="BT16" s="3" t="str">
        <f t="shared" si="57"/>
        <v>0</v>
      </c>
      <c r="BU16" s="3"/>
      <c r="BV16" s="3"/>
      <c r="BW16" s="3"/>
      <c r="BX16" s="3">
        <v>85.0</v>
      </c>
      <c r="BY16" s="3" t="str">
        <f t="shared" si="59"/>
        <v>1</v>
      </c>
      <c r="BZ16" s="3"/>
      <c r="CA16" s="3">
        <v>198.0</v>
      </c>
      <c r="CB16" s="3" t="str">
        <f t="shared" si="60"/>
        <v>1</v>
      </c>
      <c r="CC16" s="3">
        <v>168.0</v>
      </c>
      <c r="CD16" s="3" t="str">
        <f t="shared" si="61"/>
        <v>0</v>
      </c>
      <c r="CE16" s="3"/>
      <c r="CF16" s="3">
        <v>114.0</v>
      </c>
      <c r="CG16" s="3" t="str">
        <f t="shared" si="62"/>
        <v>0</v>
      </c>
      <c r="CH16" s="3"/>
      <c r="CI16" s="3"/>
      <c r="CJ16" s="3"/>
      <c r="CK16" s="3">
        <v>292.0</v>
      </c>
      <c r="CL16" s="3" t="str">
        <f t="shared" si="64"/>
        <v>0</v>
      </c>
      <c r="CM16" s="3"/>
      <c r="CN16" s="3"/>
      <c r="CO16" s="3"/>
      <c r="CP16" s="3">
        <v>142.0</v>
      </c>
      <c r="CQ16" s="3" t="str">
        <f t="shared" si="66"/>
        <v>0</v>
      </c>
      <c r="CR16" s="3"/>
      <c r="CS16" s="3"/>
      <c r="CT16" s="3"/>
      <c r="CU16" s="3">
        <v>355.0</v>
      </c>
      <c r="CV16" s="3" t="str">
        <f t="shared" si="68"/>
        <v>0</v>
      </c>
      <c r="CW16" s="3"/>
      <c r="CX16" s="3"/>
      <c r="CY16" s="3"/>
      <c r="CZ16" s="3">
        <v>244.0</v>
      </c>
      <c r="DA16" s="3" t="str">
        <f t="shared" si="70"/>
        <v>0</v>
      </c>
      <c r="DB16" s="3"/>
      <c r="DC16" s="3"/>
      <c r="DD16" s="3"/>
      <c r="DE16" s="3">
        <v>223.0</v>
      </c>
      <c r="DF16" s="3" t="str">
        <f t="shared" si="72"/>
        <v>0</v>
      </c>
      <c r="DG16" s="3"/>
      <c r="DH16" s="3"/>
      <c r="DI16" s="3"/>
      <c r="DJ16" s="3">
        <v>125.0</v>
      </c>
      <c r="DK16" s="3" t="str">
        <f t="shared" si="74"/>
        <v>0</v>
      </c>
      <c r="DL16" s="3"/>
      <c r="DM16" s="3"/>
      <c r="DN16" s="3"/>
      <c r="DO16" s="3">
        <v>274.0</v>
      </c>
      <c r="DP16" s="3" t="str">
        <f t="shared" si="76"/>
        <v>0</v>
      </c>
      <c r="DQ16" s="3"/>
      <c r="DR16" s="3"/>
      <c r="DS16" s="3"/>
      <c r="DT16" s="3">
        <v>180.0</v>
      </c>
      <c r="DU16" s="3" t="str">
        <f t="shared" si="77"/>
        <v>1</v>
      </c>
      <c r="DV16" s="3"/>
      <c r="DW16" s="3"/>
      <c r="DX16" s="3"/>
      <c r="DY16" s="3">
        <v>121.0</v>
      </c>
      <c r="DZ16" s="3" t="str">
        <f t="shared" si="79"/>
        <v>0</v>
      </c>
      <c r="EA16" s="3"/>
      <c r="EB16" s="3"/>
      <c r="EC16" s="3"/>
      <c r="ED16" s="3">
        <v>278.0</v>
      </c>
      <c r="EE16" s="3" t="str">
        <f t="shared" si="81"/>
        <v>0</v>
      </c>
      <c r="EF16" s="3"/>
      <c r="EG16" s="3"/>
      <c r="EH16" s="3"/>
      <c r="EI16" s="3">
        <v>128.0</v>
      </c>
      <c r="EJ16" s="3" t="str">
        <f t="shared" si="83"/>
        <v>0</v>
      </c>
      <c r="EK16" s="3"/>
      <c r="EL16" s="3"/>
      <c r="EM16" s="3"/>
      <c r="EN16" s="3">
        <v>49.0</v>
      </c>
      <c r="EO16" s="3" t="str">
        <f t="shared" si="85"/>
        <v>2</v>
      </c>
      <c r="EP16" s="3">
        <v>171.0</v>
      </c>
      <c r="EQ16" s="3" t="str">
        <f t="shared" si="86"/>
        <v>2</v>
      </c>
      <c r="ER16" s="3" t="str">
        <f t="shared" si="87"/>
        <v>0</v>
      </c>
      <c r="ES16" s="3"/>
      <c r="ET16" s="3">
        <v>31.0</v>
      </c>
      <c r="EU16" s="3" t="str">
        <f t="shared" si="88"/>
        <v>2</v>
      </c>
      <c r="EV16" s="3"/>
      <c r="EW16" s="3"/>
      <c r="EX16" s="3"/>
      <c r="EY16" s="3"/>
      <c r="EZ16" s="3">
        <v>132.0</v>
      </c>
      <c r="FA16" s="3" t="str">
        <f t="shared" si="89"/>
        <v>2</v>
      </c>
      <c r="FB16" s="12"/>
      <c r="FC16" s="12" t="str">
        <f t="shared" si="90"/>
        <v>0</v>
      </c>
      <c r="FD16" s="12">
        <v>136.0</v>
      </c>
      <c r="FE16" s="12" t="str">
        <f t="shared" si="91"/>
        <v>2</v>
      </c>
      <c r="FF16" s="12" t="s">
        <v>105</v>
      </c>
      <c r="FG16" s="3" t="str">
        <f t="shared" si="92"/>
        <v>1</v>
      </c>
      <c r="FH16" s="3"/>
      <c r="FI16" s="3">
        <v>313.0</v>
      </c>
      <c r="FJ16" s="3" t="str">
        <f t="shared" si="93"/>
        <v>0</v>
      </c>
      <c r="FK16" s="3"/>
      <c r="FL16" s="3"/>
    </row>
    <row r="17" ht="12.0" customHeight="1">
      <c r="A17" s="1"/>
      <c r="B17" s="64" t="s">
        <v>125</v>
      </c>
      <c r="C17" s="96" t="str">
        <f>'Data Entry Sheet'!C17</f>
        <v>221222222222222222222222222222</v>
      </c>
      <c r="E17" s="23"/>
      <c r="F17" s="50"/>
      <c r="G17" s="47"/>
      <c r="H17" s="20"/>
      <c r="I17" s="23"/>
      <c r="J17" s="24" t="str">
        <f t="shared" si="95"/>
        <v>Line Length Errors:</v>
      </c>
      <c r="K17" s="47" t="str">
        <f t="shared" si="96"/>
        <v>0</v>
      </c>
      <c r="L17" s="44"/>
      <c r="M17" s="63" t="str">
        <f>IF(OR($K$16&gt;0,$K$17&gt;0),"E R R O R !","")</f>
        <v/>
      </c>
      <c r="N17" s="45"/>
      <c r="P17" s="3">
        <v>11.0</v>
      </c>
      <c r="Q17" s="12" t="str">
        <f t="shared" si="36"/>
        <v>2</v>
      </c>
      <c r="R17" s="12"/>
      <c r="S17" s="12" t="str">
        <f t="shared" si="37"/>
        <v>0</v>
      </c>
      <c r="T17" s="3" t="str">
        <f t="shared" si="38"/>
        <v>0</v>
      </c>
      <c r="U17" s="3" t="str">
        <f t="shared" si="39"/>
        <v>1</v>
      </c>
      <c r="V17" s="3"/>
      <c r="W17" s="3">
        <v>269.0</v>
      </c>
      <c r="X17" s="3" t="str">
        <f t="shared" si="41"/>
        <v>0</v>
      </c>
      <c r="Y17" s="3"/>
      <c r="Z17" s="3">
        <v>121.0</v>
      </c>
      <c r="AA17" s="3" t="str">
        <f t="shared" si="42"/>
        <v>0</v>
      </c>
      <c r="AB17" s="3"/>
      <c r="AC17" s="3">
        <v>104.0</v>
      </c>
      <c r="AD17" s="3" t="str">
        <f t="shared" si="43"/>
        <v>0</v>
      </c>
      <c r="AE17" s="3"/>
      <c r="AF17" s="3">
        <v>96.0</v>
      </c>
      <c r="AG17" s="3" t="str">
        <f t="shared" si="44"/>
        <v>1</v>
      </c>
      <c r="AH17" s="3"/>
      <c r="AI17" s="3">
        <v>161.0</v>
      </c>
      <c r="AJ17" s="3" t="str">
        <f t="shared" si="45"/>
        <v>1</v>
      </c>
      <c r="AK17" s="3"/>
      <c r="AL17" s="3"/>
      <c r="AM17" s="3"/>
      <c r="AN17" s="3"/>
      <c r="AO17" s="3"/>
      <c r="AP17" s="3"/>
      <c r="AQ17" s="3"/>
      <c r="AR17" s="3">
        <v>150.0</v>
      </c>
      <c r="AS17" s="3" t="str">
        <f t="shared" si="48"/>
        <v>1</v>
      </c>
      <c r="AT17" s="3"/>
      <c r="AU17" s="3">
        <v>84.0</v>
      </c>
      <c r="AV17" s="3" t="str">
        <f t="shared" si="49"/>
        <v>0</v>
      </c>
      <c r="AW17" s="3"/>
      <c r="AX17" s="3">
        <v>266.0</v>
      </c>
      <c r="AY17" s="3" t="str">
        <f t="shared" si="50"/>
        <v>0</v>
      </c>
      <c r="AZ17" s="3"/>
      <c r="BA17" s="3">
        <v>137.0</v>
      </c>
      <c r="BB17" s="3" t="str">
        <f t="shared" si="51"/>
        <v>1</v>
      </c>
      <c r="BC17" s="3"/>
      <c r="BD17" s="3">
        <v>155.0</v>
      </c>
      <c r="BE17" s="3" t="str">
        <f t="shared" si="52"/>
        <v>1</v>
      </c>
      <c r="BF17" s="3"/>
      <c r="BG17" s="3">
        <v>131.0</v>
      </c>
      <c r="BH17" s="3" t="str">
        <f t="shared" si="53"/>
        <v>0</v>
      </c>
      <c r="BI17" s="3"/>
      <c r="BJ17" s="3">
        <v>130.0</v>
      </c>
      <c r="BK17" s="3" t="str">
        <f t="shared" si="54"/>
        <v>1</v>
      </c>
      <c r="BL17" s="3"/>
      <c r="BM17" s="3">
        <v>115.0</v>
      </c>
      <c r="BN17" s="3" t="str">
        <f t="shared" si="55"/>
        <v>0</v>
      </c>
      <c r="BO17" s="3"/>
      <c r="BP17" s="3">
        <v>127.0</v>
      </c>
      <c r="BQ17" s="3" t="str">
        <f t="shared" si="56"/>
        <v>1</v>
      </c>
      <c r="BR17" s="3"/>
      <c r="BS17" s="3">
        <v>330.0</v>
      </c>
      <c r="BT17" s="3" t="str">
        <f t="shared" si="57"/>
        <v>0</v>
      </c>
      <c r="BU17" s="3"/>
      <c r="BV17" s="3"/>
      <c r="BW17" s="3"/>
      <c r="BX17" s="3">
        <v>113.0</v>
      </c>
      <c r="BY17" s="3" t="str">
        <f t="shared" si="59"/>
        <v>1</v>
      </c>
      <c r="BZ17" s="3"/>
      <c r="CA17" s="3">
        <v>204.0</v>
      </c>
      <c r="CB17" s="3" t="str">
        <f t="shared" si="60"/>
        <v>0</v>
      </c>
      <c r="CC17" s="3">
        <v>173.0</v>
      </c>
      <c r="CD17" s="3" t="str">
        <f t="shared" si="61"/>
        <v>1</v>
      </c>
      <c r="CE17" s="3"/>
      <c r="CF17" s="3">
        <v>117.0</v>
      </c>
      <c r="CG17" s="3" t="str">
        <f t="shared" si="62"/>
        <v>0</v>
      </c>
      <c r="CH17" s="3"/>
      <c r="CI17" s="3"/>
      <c r="CJ17" s="3"/>
      <c r="CK17" s="3">
        <v>338.0</v>
      </c>
      <c r="CL17" s="3" t="str">
        <f t="shared" si="64"/>
        <v>1</v>
      </c>
      <c r="CM17" s="3"/>
      <c r="CN17" s="3"/>
      <c r="CO17" s="3"/>
      <c r="CP17" s="3">
        <v>150.0</v>
      </c>
      <c r="CQ17" s="3" t="str">
        <f t="shared" si="66"/>
        <v>1</v>
      </c>
      <c r="CR17" s="3"/>
      <c r="CS17" s="3"/>
      <c r="CT17" s="3"/>
      <c r="CU17" s="3">
        <v>357.0</v>
      </c>
      <c r="CV17" s="3" t="str">
        <f t="shared" si="68"/>
        <v>0</v>
      </c>
      <c r="CW17" s="3"/>
      <c r="CX17" s="3"/>
      <c r="CY17" s="3"/>
      <c r="CZ17" s="3">
        <v>250.0</v>
      </c>
      <c r="DA17" s="3" t="str">
        <f t="shared" si="70"/>
        <v>0</v>
      </c>
      <c r="DB17" s="3"/>
      <c r="DC17" s="3"/>
      <c r="DD17" s="3"/>
      <c r="DE17" s="3">
        <v>245.0</v>
      </c>
      <c r="DF17" s="3" t="str">
        <f t="shared" si="72"/>
        <v>0</v>
      </c>
      <c r="DG17" s="3"/>
      <c r="DH17" s="3"/>
      <c r="DI17" s="3"/>
      <c r="DJ17" s="3">
        <v>143.0</v>
      </c>
      <c r="DK17" s="3" t="str">
        <f t="shared" si="74"/>
        <v>0</v>
      </c>
      <c r="DL17" s="3"/>
      <c r="DM17" s="3"/>
      <c r="DN17" s="3"/>
      <c r="DO17" s="3">
        <v>309.0</v>
      </c>
      <c r="DP17" s="3" t="str">
        <f t="shared" si="76"/>
        <v>0</v>
      </c>
      <c r="DQ17" s="3"/>
      <c r="DR17" s="3"/>
      <c r="DS17" s="3"/>
      <c r="DT17" s="3">
        <v>187.0</v>
      </c>
      <c r="DU17" s="3" t="str">
        <f t="shared" si="77"/>
        <v>0</v>
      </c>
      <c r="DV17" s="3"/>
      <c r="DW17" s="3"/>
      <c r="DX17" s="3"/>
      <c r="DY17" s="3">
        <v>122.0</v>
      </c>
      <c r="DZ17" s="3" t="str">
        <f t="shared" si="79"/>
        <v>0</v>
      </c>
      <c r="EA17" s="3"/>
      <c r="EB17" s="3"/>
      <c r="EC17" s="3"/>
      <c r="ED17" s="3">
        <v>295.0</v>
      </c>
      <c r="EE17" s="3" t="str">
        <f t="shared" si="81"/>
        <v>1</v>
      </c>
      <c r="EF17" s="3"/>
      <c r="EG17" s="3"/>
      <c r="EH17" s="3"/>
      <c r="EI17" s="3">
        <v>140.0</v>
      </c>
      <c r="EJ17" s="3" t="str">
        <f t="shared" si="83"/>
        <v>0</v>
      </c>
      <c r="EK17" s="3"/>
      <c r="EL17" s="3"/>
      <c r="EM17" s="3"/>
      <c r="EN17" s="3">
        <v>143.0</v>
      </c>
      <c r="EO17" s="3" t="str">
        <f t="shared" si="85"/>
        <v>2</v>
      </c>
      <c r="EP17" s="3">
        <v>155.0</v>
      </c>
      <c r="EQ17" s="3" t="str">
        <f t="shared" si="86"/>
        <v>1</v>
      </c>
      <c r="ER17" s="3" t="str">
        <f t="shared" si="87"/>
        <v>1</v>
      </c>
      <c r="ES17" s="3"/>
      <c r="ET17" s="3">
        <v>181.0</v>
      </c>
      <c r="EU17" s="3" t="str">
        <f t="shared" si="88"/>
        <v>1</v>
      </c>
      <c r="EV17" s="3"/>
      <c r="EW17" s="3"/>
      <c r="EX17" s="3"/>
      <c r="EY17" s="3"/>
      <c r="EZ17" s="3">
        <v>151.0</v>
      </c>
      <c r="FA17" s="3" t="str">
        <f t="shared" si="89"/>
        <v>2</v>
      </c>
      <c r="FB17" s="12"/>
      <c r="FC17" s="12" t="str">
        <f t="shared" si="90"/>
        <v>0</v>
      </c>
      <c r="FD17" s="12">
        <v>141.0</v>
      </c>
      <c r="FE17" s="12" t="str">
        <f t="shared" si="91"/>
        <v>2</v>
      </c>
      <c r="FF17" s="12"/>
      <c r="FG17" s="3" t="str">
        <f t="shared" si="92"/>
        <v>0</v>
      </c>
      <c r="FH17" s="3"/>
      <c r="FI17" s="3">
        <v>315.0</v>
      </c>
      <c r="FJ17" s="3" t="str">
        <f t="shared" si="93"/>
        <v>0</v>
      </c>
      <c r="FK17" s="3"/>
      <c r="FL17" s="3"/>
    </row>
    <row r="18" ht="12.0" customHeight="1">
      <c r="A18" s="1"/>
      <c r="E18" s="23"/>
      <c r="F18" s="46" t="s">
        <v>127</v>
      </c>
      <c r="G18" s="47"/>
      <c r="H18" s="20"/>
      <c r="I18" s="23"/>
      <c r="J18" s="24" t="str">
        <f t="shared" si="95"/>
        <v>Missing Values:</v>
      </c>
      <c r="K18" s="47" t="str">
        <f t="shared" si="96"/>
        <v>0</v>
      </c>
      <c r="L18" s="61"/>
      <c r="M18" s="63"/>
      <c r="N18" s="45"/>
      <c r="P18" s="3">
        <v>12.0</v>
      </c>
      <c r="Q18" s="12" t="str">
        <f t="shared" si="36"/>
        <v>2</v>
      </c>
      <c r="R18" s="12"/>
      <c r="S18" s="12" t="str">
        <f t="shared" si="37"/>
        <v>0</v>
      </c>
      <c r="T18" s="3" t="str">
        <f t="shared" si="38"/>
        <v>0</v>
      </c>
      <c r="U18" s="3" t="str">
        <f t="shared" si="39"/>
        <v>1</v>
      </c>
      <c r="V18" s="3"/>
      <c r="W18" s="3">
        <v>273.0</v>
      </c>
      <c r="X18" s="3" t="str">
        <f t="shared" si="41"/>
        <v>0</v>
      </c>
      <c r="Y18" s="3"/>
      <c r="Z18" s="3">
        <v>133.0</v>
      </c>
      <c r="AA18" s="3" t="str">
        <f t="shared" si="42"/>
        <v>0</v>
      </c>
      <c r="AB18" s="3"/>
      <c r="AC18" s="3">
        <v>105.0</v>
      </c>
      <c r="AD18" s="3" t="str">
        <f t="shared" si="43"/>
        <v>0</v>
      </c>
      <c r="AE18" s="3"/>
      <c r="AF18" s="3">
        <v>109.0</v>
      </c>
      <c r="AG18" s="3" t="str">
        <f t="shared" si="44"/>
        <v>1</v>
      </c>
      <c r="AH18" s="3"/>
      <c r="AI18" s="3">
        <v>172.0</v>
      </c>
      <c r="AJ18" s="3" t="str">
        <f t="shared" si="45"/>
        <v>0</v>
      </c>
      <c r="AK18" s="3"/>
      <c r="AL18" s="3"/>
      <c r="AM18" s="3"/>
      <c r="AN18" s="3"/>
      <c r="AO18" s="3"/>
      <c r="AP18" s="3"/>
      <c r="AQ18" s="3"/>
      <c r="AR18" s="3">
        <v>162.0</v>
      </c>
      <c r="AS18" s="3" t="str">
        <f t="shared" si="48"/>
        <v>0</v>
      </c>
      <c r="AT18" s="3"/>
      <c r="AU18" s="3">
        <v>95.0</v>
      </c>
      <c r="AV18" s="3" t="str">
        <f t="shared" si="49"/>
        <v>0</v>
      </c>
      <c r="AW18" s="3"/>
      <c r="AX18" s="3">
        <v>270.0</v>
      </c>
      <c r="AY18" s="3" t="str">
        <f t="shared" si="50"/>
        <v>0</v>
      </c>
      <c r="AZ18" s="3"/>
      <c r="BA18" s="3">
        <v>145.0</v>
      </c>
      <c r="BB18" s="3" t="str">
        <f t="shared" si="51"/>
        <v>1</v>
      </c>
      <c r="BC18" s="3"/>
      <c r="BD18" s="3">
        <v>167.0</v>
      </c>
      <c r="BE18" s="3" t="str">
        <f t="shared" si="52"/>
        <v>1</v>
      </c>
      <c r="BF18" s="3"/>
      <c r="BG18" s="3">
        <v>140.0</v>
      </c>
      <c r="BH18" s="3" t="str">
        <f t="shared" si="53"/>
        <v>0</v>
      </c>
      <c r="BI18" s="3"/>
      <c r="BJ18" s="3">
        <v>138.0</v>
      </c>
      <c r="BK18" s="3" t="str">
        <f t="shared" si="54"/>
        <v>1</v>
      </c>
      <c r="BL18" s="3"/>
      <c r="BM18" s="3">
        <v>124.0</v>
      </c>
      <c r="BN18" s="3" t="str">
        <f t="shared" si="55"/>
        <v>1</v>
      </c>
      <c r="BO18" s="3"/>
      <c r="BP18" s="3">
        <v>168.0</v>
      </c>
      <c r="BQ18" s="3" t="str">
        <f t="shared" si="56"/>
        <v>1</v>
      </c>
      <c r="BR18" s="3"/>
      <c r="BS18" s="3">
        <v>347.0</v>
      </c>
      <c r="BT18" s="3" t="str">
        <f t="shared" si="57"/>
        <v>1</v>
      </c>
      <c r="BU18" s="3"/>
      <c r="BV18" s="3"/>
      <c r="BW18" s="3"/>
      <c r="BX18" s="3">
        <v>131.0</v>
      </c>
      <c r="BY18" s="3" t="str">
        <f t="shared" si="59"/>
        <v>0</v>
      </c>
      <c r="BZ18" s="3"/>
      <c r="CA18" s="3">
        <v>208.0</v>
      </c>
      <c r="CB18" s="3" t="str">
        <f t="shared" si="60"/>
        <v>0</v>
      </c>
      <c r="CC18" s="3">
        <v>200.0</v>
      </c>
      <c r="CD18" s="3" t="str">
        <f t="shared" si="61"/>
        <v>0</v>
      </c>
      <c r="CE18" s="3"/>
      <c r="CF18" s="3">
        <v>118.0</v>
      </c>
      <c r="CG18" s="3" t="str">
        <f t="shared" si="62"/>
        <v>0</v>
      </c>
      <c r="CH18" s="3"/>
      <c r="CI18" s="3"/>
      <c r="CJ18" s="3"/>
      <c r="CK18" s="3">
        <v>345.0</v>
      </c>
      <c r="CL18" s="3" t="str">
        <f t="shared" si="64"/>
        <v>0</v>
      </c>
      <c r="CM18" s="3"/>
      <c r="CN18" s="3"/>
      <c r="CO18" s="3"/>
      <c r="CP18" s="3">
        <v>163.0</v>
      </c>
      <c r="CQ18" s="3" t="str">
        <f t="shared" si="66"/>
        <v>0</v>
      </c>
      <c r="CR18" s="3"/>
      <c r="CS18" s="3"/>
      <c r="CT18" s="3"/>
      <c r="CU18" s="3">
        <v>380.0</v>
      </c>
      <c r="CV18" s="3" t="str">
        <f t="shared" si="68"/>
        <v>0</v>
      </c>
      <c r="CW18" s="3"/>
      <c r="CX18" s="3"/>
      <c r="CY18" s="3"/>
      <c r="CZ18" s="3">
        <v>259.0</v>
      </c>
      <c r="DA18" s="3" t="str">
        <f t="shared" si="70"/>
        <v>0</v>
      </c>
      <c r="DB18" s="3"/>
      <c r="DC18" s="3"/>
      <c r="DD18" s="3"/>
      <c r="DE18" s="3">
        <v>293.0</v>
      </c>
      <c r="DF18" s="3" t="str">
        <f t="shared" si="72"/>
        <v>0</v>
      </c>
      <c r="DG18" s="3"/>
      <c r="DH18" s="3"/>
      <c r="DI18" s="3"/>
      <c r="DJ18" s="3">
        <v>149.0</v>
      </c>
      <c r="DK18" s="3" t="str">
        <f t="shared" si="74"/>
        <v>1</v>
      </c>
      <c r="DL18" s="3"/>
      <c r="DM18" s="3"/>
      <c r="DN18" s="3"/>
      <c r="DO18" s="3">
        <v>321.0</v>
      </c>
      <c r="DP18" s="3" t="str">
        <f t="shared" si="76"/>
        <v>0</v>
      </c>
      <c r="DQ18" s="3"/>
      <c r="DR18" s="3"/>
      <c r="DS18" s="3"/>
      <c r="DT18" s="3">
        <v>192.0</v>
      </c>
      <c r="DU18" s="3" t="str">
        <f t="shared" si="77"/>
        <v>0</v>
      </c>
      <c r="DV18" s="3"/>
      <c r="DW18" s="3"/>
      <c r="DX18" s="3"/>
      <c r="DY18" s="3">
        <v>163.0</v>
      </c>
      <c r="DZ18" s="3" t="str">
        <f t="shared" si="79"/>
        <v>0</v>
      </c>
      <c r="EA18" s="3"/>
      <c r="EB18" s="3"/>
      <c r="EC18" s="3"/>
      <c r="ED18" s="3">
        <v>346.0</v>
      </c>
      <c r="EE18" s="3" t="str">
        <f t="shared" si="81"/>
        <v>0</v>
      </c>
      <c r="EF18" s="3"/>
      <c r="EG18" s="3"/>
      <c r="EH18" s="3"/>
      <c r="EI18" s="3">
        <v>150.0</v>
      </c>
      <c r="EJ18" s="3" t="str">
        <f t="shared" si="83"/>
        <v>1</v>
      </c>
      <c r="EK18" s="3"/>
      <c r="EL18" s="3"/>
      <c r="EM18" s="3"/>
      <c r="EN18" s="3">
        <v>9.0</v>
      </c>
      <c r="EO18" s="3" t="str">
        <f t="shared" si="85"/>
        <v>2</v>
      </c>
      <c r="EP18" s="3">
        <v>196.0</v>
      </c>
      <c r="EQ18" s="3" t="str">
        <f t="shared" si="86"/>
        <v>2</v>
      </c>
      <c r="ER18" s="3" t="str">
        <f t="shared" si="87"/>
        <v>0</v>
      </c>
      <c r="ES18" s="3"/>
      <c r="ET18" s="3">
        <v>212.0</v>
      </c>
      <c r="EU18" s="3" t="str">
        <f t="shared" si="88"/>
        <v>2</v>
      </c>
      <c r="EV18" s="3"/>
      <c r="EW18" s="3"/>
      <c r="EX18" s="3"/>
      <c r="EY18" s="3"/>
      <c r="EZ18" s="3">
        <v>153.0</v>
      </c>
      <c r="FA18" s="3" t="str">
        <f t="shared" si="89"/>
        <v>1</v>
      </c>
      <c r="FB18" s="12" t="s">
        <v>105</v>
      </c>
      <c r="FC18" s="12" t="str">
        <f t="shared" si="90"/>
        <v>0</v>
      </c>
      <c r="FD18" s="12">
        <v>167.0</v>
      </c>
      <c r="FE18" s="12" t="str">
        <f t="shared" si="91"/>
        <v>1</v>
      </c>
      <c r="FF18" s="12"/>
      <c r="FG18" s="3" t="str">
        <f t="shared" si="92"/>
        <v>1</v>
      </c>
      <c r="FH18" s="3"/>
      <c r="FI18" s="3">
        <v>361.0</v>
      </c>
      <c r="FJ18" s="3" t="str">
        <f t="shared" si="93"/>
        <v>0</v>
      </c>
      <c r="FK18" s="3"/>
      <c r="FL18" s="3"/>
    </row>
    <row r="19" ht="12.0" customHeight="1">
      <c r="A19" s="1"/>
      <c r="B19" s="48" t="s">
        <v>128</v>
      </c>
      <c r="C19" s="66"/>
      <c r="E19" s="23"/>
      <c r="F19" s="50" t="s">
        <v>129</v>
      </c>
      <c r="G19" s="47" t="str">
        <f>X37</f>
        <v>3</v>
      </c>
      <c r="H19" s="51" t="str">
        <f>X38</f>
        <v>40</v>
      </c>
      <c r="I19" s="31"/>
      <c r="J19" s="32"/>
      <c r="K19" s="67"/>
      <c r="L19" s="68"/>
      <c r="M19" s="68"/>
      <c r="N19" s="59"/>
      <c r="P19" s="3">
        <v>13.0</v>
      </c>
      <c r="Q19" s="12" t="str">
        <f t="shared" si="36"/>
        <v>2</v>
      </c>
      <c r="R19" s="12"/>
      <c r="S19" s="12" t="str">
        <f t="shared" si="37"/>
        <v>0</v>
      </c>
      <c r="T19" s="3" t="str">
        <f t="shared" si="38"/>
        <v>0</v>
      </c>
      <c r="U19" s="3" t="str">
        <f t="shared" si="39"/>
        <v>1</v>
      </c>
      <c r="V19" s="3"/>
      <c r="W19" s="3">
        <v>274.0</v>
      </c>
      <c r="X19" s="3" t="str">
        <f t="shared" si="41"/>
        <v>0</v>
      </c>
      <c r="Y19" s="3"/>
      <c r="Z19" s="3">
        <v>144.0</v>
      </c>
      <c r="AA19" s="3" t="str">
        <f t="shared" si="42"/>
        <v>0</v>
      </c>
      <c r="AB19" s="3"/>
      <c r="AC19" s="3">
        <v>119.0</v>
      </c>
      <c r="AD19" s="3" t="str">
        <f t="shared" si="43"/>
        <v>0</v>
      </c>
      <c r="AE19" s="3"/>
      <c r="AF19" s="3">
        <v>122.0</v>
      </c>
      <c r="AG19" s="3" t="str">
        <f t="shared" si="44"/>
        <v>0</v>
      </c>
      <c r="AH19" s="3"/>
      <c r="AI19" s="3">
        <v>174.0</v>
      </c>
      <c r="AJ19" s="3" t="str">
        <f t="shared" si="45"/>
        <v>1</v>
      </c>
      <c r="AK19" s="3"/>
      <c r="AL19" s="3"/>
      <c r="AM19" s="3"/>
      <c r="AN19" s="3"/>
      <c r="AO19" s="3"/>
      <c r="AP19" s="3"/>
      <c r="AQ19" s="3"/>
      <c r="AR19" s="3">
        <v>178.0</v>
      </c>
      <c r="AS19" s="3" t="str">
        <f t="shared" si="48"/>
        <v>1</v>
      </c>
      <c r="AT19" s="3"/>
      <c r="AU19" s="3">
        <v>100.0</v>
      </c>
      <c r="AV19" s="3" t="str">
        <f t="shared" si="49"/>
        <v>0</v>
      </c>
      <c r="AW19" s="3"/>
      <c r="AX19" s="3">
        <v>276.0</v>
      </c>
      <c r="AY19" s="3" t="str">
        <f t="shared" si="50"/>
        <v>0</v>
      </c>
      <c r="AZ19" s="3"/>
      <c r="BA19" s="3">
        <v>169.0</v>
      </c>
      <c r="BB19" s="3" t="str">
        <f t="shared" si="51"/>
        <v>0</v>
      </c>
      <c r="BC19" s="3"/>
      <c r="BD19" s="3">
        <v>171.0</v>
      </c>
      <c r="BE19" s="3" t="str">
        <f t="shared" si="52"/>
        <v>0</v>
      </c>
      <c r="BF19" s="3"/>
      <c r="BG19" s="3">
        <v>158.0</v>
      </c>
      <c r="BH19" s="3" t="str">
        <f t="shared" si="53"/>
        <v>1</v>
      </c>
      <c r="BI19" s="3"/>
      <c r="BJ19" s="3">
        <v>146.0</v>
      </c>
      <c r="BK19" s="3" t="str">
        <f t="shared" si="54"/>
        <v>0</v>
      </c>
      <c r="BL19" s="3"/>
      <c r="BM19" s="3">
        <v>135.0</v>
      </c>
      <c r="BN19" s="3" t="str">
        <f t="shared" si="55"/>
        <v>1</v>
      </c>
      <c r="BO19" s="3"/>
      <c r="BP19" s="3">
        <v>180.0</v>
      </c>
      <c r="BQ19" s="3" t="str">
        <f t="shared" si="56"/>
        <v>1</v>
      </c>
      <c r="BR19" s="3"/>
      <c r="BS19" s="3">
        <v>359.0</v>
      </c>
      <c r="BT19" s="3" t="str">
        <f t="shared" si="57"/>
        <v>0</v>
      </c>
      <c r="BU19" s="3"/>
      <c r="BV19" s="3"/>
      <c r="BW19" s="3"/>
      <c r="BX19" s="3">
        <v>200.0</v>
      </c>
      <c r="BY19" s="3" t="str">
        <f t="shared" si="59"/>
        <v>0</v>
      </c>
      <c r="BZ19" s="3"/>
      <c r="CA19" s="3">
        <v>220.0</v>
      </c>
      <c r="CB19" s="3" t="str">
        <f t="shared" si="60"/>
        <v>0</v>
      </c>
      <c r="CC19" s="3">
        <v>251.0</v>
      </c>
      <c r="CD19" s="3" t="str">
        <f t="shared" si="61"/>
        <v>0</v>
      </c>
      <c r="CE19" s="3"/>
      <c r="CF19" s="3">
        <v>129.0</v>
      </c>
      <c r="CG19" s="3" t="str">
        <f t="shared" si="62"/>
        <v>0</v>
      </c>
      <c r="CH19" s="3"/>
      <c r="CI19" s="3"/>
      <c r="CJ19" s="3"/>
      <c r="CK19" s="3">
        <v>354.0</v>
      </c>
      <c r="CL19" s="3" t="str">
        <f t="shared" si="64"/>
        <v>0</v>
      </c>
      <c r="CM19" s="3"/>
      <c r="CN19" s="3"/>
      <c r="CO19" s="3"/>
      <c r="CP19" s="3">
        <v>165.0</v>
      </c>
      <c r="CQ19" s="3" t="str">
        <f t="shared" si="66"/>
        <v>1</v>
      </c>
      <c r="CR19" s="3"/>
      <c r="CS19" s="3"/>
      <c r="CT19" s="3"/>
      <c r="CU19" s="3">
        <v>386.0</v>
      </c>
      <c r="CV19" s="3" t="str">
        <f t="shared" si="68"/>
        <v>0</v>
      </c>
      <c r="CW19" s="3"/>
      <c r="CX19" s="3"/>
      <c r="CY19" s="3"/>
      <c r="CZ19" s="3">
        <v>281.0</v>
      </c>
      <c r="DA19" s="3" t="str">
        <f t="shared" si="70"/>
        <v>0</v>
      </c>
      <c r="DB19" s="3"/>
      <c r="DC19" s="3"/>
      <c r="DD19" s="3"/>
      <c r="DE19" s="3">
        <v>301.0</v>
      </c>
      <c r="DF19" s="3" t="str">
        <f t="shared" si="72"/>
        <v>0</v>
      </c>
      <c r="DG19" s="3"/>
      <c r="DH19" s="3"/>
      <c r="DI19" s="3"/>
      <c r="DJ19" s="3">
        <v>155.0</v>
      </c>
      <c r="DK19" s="3" t="str">
        <f t="shared" si="74"/>
        <v>1</v>
      </c>
      <c r="DL19" s="3"/>
      <c r="DM19" s="3"/>
      <c r="DN19" s="3"/>
      <c r="DO19" s="3">
        <v>333.0</v>
      </c>
      <c r="DP19" s="3" t="str">
        <f t="shared" si="76"/>
        <v>0</v>
      </c>
      <c r="DQ19" s="3"/>
      <c r="DR19" s="3"/>
      <c r="DS19" s="3"/>
      <c r="DT19" s="3">
        <v>202.0</v>
      </c>
      <c r="DU19" s="3" t="str">
        <f t="shared" si="77"/>
        <v>1</v>
      </c>
      <c r="DV19" s="3"/>
      <c r="DW19" s="3"/>
      <c r="DX19" s="3"/>
      <c r="DY19" s="3">
        <v>176.0</v>
      </c>
      <c r="DZ19" s="3" t="str">
        <f t="shared" si="79"/>
        <v>0</v>
      </c>
      <c r="EA19" s="3"/>
      <c r="EB19" s="3"/>
      <c r="EC19" s="3"/>
      <c r="ED19" s="3">
        <v>368.0</v>
      </c>
      <c r="EE19" s="3" t="str">
        <f t="shared" si="81"/>
        <v>0</v>
      </c>
      <c r="EF19" s="3"/>
      <c r="EG19" s="3"/>
      <c r="EH19" s="3"/>
      <c r="EI19" s="3">
        <v>162.0</v>
      </c>
      <c r="EJ19" s="3" t="str">
        <f t="shared" si="83"/>
        <v>0</v>
      </c>
      <c r="EK19" s="3"/>
      <c r="EL19" s="3"/>
      <c r="EM19" s="3"/>
      <c r="EN19" s="3">
        <v>52.0</v>
      </c>
      <c r="EO19" s="3" t="str">
        <f t="shared" si="85"/>
        <v>2</v>
      </c>
      <c r="EP19" s="3">
        <v>62.0</v>
      </c>
      <c r="EQ19" s="3" t="str">
        <f t="shared" si="86"/>
        <v>1</v>
      </c>
      <c r="ER19" s="3" t="str">
        <f t="shared" si="87"/>
        <v>1</v>
      </c>
      <c r="ES19" s="3"/>
      <c r="ET19" s="3">
        <v>225.0</v>
      </c>
      <c r="EU19" s="3" t="str">
        <f t="shared" si="88"/>
        <v>2</v>
      </c>
      <c r="EV19" s="3"/>
      <c r="EW19" s="3"/>
      <c r="EX19" s="3"/>
      <c r="EY19" s="3"/>
      <c r="EZ19" s="3">
        <v>155.0</v>
      </c>
      <c r="FA19" s="3" t="str">
        <f t="shared" si="89"/>
        <v>1</v>
      </c>
      <c r="FB19" s="12"/>
      <c r="FC19" s="12" t="str">
        <f t="shared" si="90"/>
        <v>1</v>
      </c>
      <c r="FD19" s="12">
        <v>171.0</v>
      </c>
      <c r="FE19" s="12" t="str">
        <f t="shared" si="91"/>
        <v>2</v>
      </c>
      <c r="FF19" s="12"/>
      <c r="FG19" s="3" t="str">
        <f t="shared" si="92"/>
        <v>0</v>
      </c>
      <c r="FH19" s="3"/>
      <c r="FI19" s="3">
        <v>370.0</v>
      </c>
      <c r="FJ19" s="3" t="str">
        <f t="shared" si="93"/>
        <v>0</v>
      </c>
      <c r="FK19" s="3"/>
      <c r="FL19" s="3"/>
    </row>
    <row r="20" ht="12.0" customHeight="1">
      <c r="A20" s="1"/>
      <c r="B20" s="14" t="s">
        <v>130</v>
      </c>
      <c r="C20" s="69" t="str">
        <f>COUNTIF(Q7:Q396,"&lt;1")+COUNTIF(Q7:Q396,"&gt;2")-COUNTIF(Q7:Q396,9)+COUNTIF(Q7:Q396,"TEXT")</f>
        <v>0</v>
      </c>
      <c r="E20" s="23"/>
      <c r="F20" s="50" t="s">
        <v>131</v>
      </c>
      <c r="G20" s="47" t="str">
        <f>AA37</f>
        <v>4</v>
      </c>
      <c r="H20" s="51" t="str">
        <f>AA38</f>
        <v>49</v>
      </c>
      <c r="I20" s="23"/>
      <c r="J20" s="24"/>
      <c r="K20" s="70" t="s">
        <v>60</v>
      </c>
      <c r="L20" s="71"/>
      <c r="M20" s="72" t="s">
        <v>132</v>
      </c>
      <c r="N20" s="73" t="s">
        <v>133</v>
      </c>
      <c r="P20" s="3">
        <v>14.0</v>
      </c>
      <c r="Q20" s="12" t="str">
        <f t="shared" si="36"/>
        <v>2</v>
      </c>
      <c r="R20" s="12"/>
      <c r="S20" s="12" t="str">
        <f t="shared" si="37"/>
        <v>0</v>
      </c>
      <c r="T20" s="3" t="str">
        <f t="shared" si="38"/>
        <v>0</v>
      </c>
      <c r="U20" s="3" t="str">
        <f t="shared" si="39"/>
        <v>1</v>
      </c>
      <c r="V20" s="3"/>
      <c r="W20" s="3">
        <v>277.0</v>
      </c>
      <c r="X20" s="3" t="str">
        <f t="shared" si="41"/>
        <v>0</v>
      </c>
      <c r="Y20" s="3"/>
      <c r="Z20" s="3">
        <v>147.0</v>
      </c>
      <c r="AA20" s="3" t="str">
        <f t="shared" si="42"/>
        <v>1</v>
      </c>
      <c r="AB20" s="3"/>
      <c r="AC20" s="3">
        <v>129.0</v>
      </c>
      <c r="AD20" s="3" t="str">
        <f t="shared" si="43"/>
        <v>0</v>
      </c>
      <c r="AE20" s="3"/>
      <c r="AF20" s="3">
        <v>141.0</v>
      </c>
      <c r="AG20" s="3" t="str">
        <f t="shared" si="44"/>
        <v>0</v>
      </c>
      <c r="AH20" s="3"/>
      <c r="AI20" s="3">
        <v>190.0</v>
      </c>
      <c r="AJ20" s="3" t="str">
        <f t="shared" si="45"/>
        <v>0</v>
      </c>
      <c r="AK20" s="3"/>
      <c r="AL20" s="3"/>
      <c r="AM20" s="3"/>
      <c r="AN20" s="3"/>
      <c r="AO20" s="3"/>
      <c r="AP20" s="3"/>
      <c r="AQ20" s="3"/>
      <c r="AR20" s="3">
        <v>199.0</v>
      </c>
      <c r="AS20" s="3" t="str">
        <f t="shared" si="48"/>
        <v>0</v>
      </c>
      <c r="AT20" s="3"/>
      <c r="AU20" s="3">
        <v>112.0</v>
      </c>
      <c r="AV20" s="3" t="str">
        <f t="shared" si="49"/>
        <v>1</v>
      </c>
      <c r="AW20" s="3"/>
      <c r="AX20" s="3">
        <v>279.0</v>
      </c>
      <c r="AY20" s="3" t="str">
        <f t="shared" si="50"/>
        <v>0</v>
      </c>
      <c r="AZ20" s="3"/>
      <c r="BA20" s="3">
        <v>183.0</v>
      </c>
      <c r="BB20" s="3" t="str">
        <f t="shared" si="51"/>
        <v>0</v>
      </c>
      <c r="BC20" s="3"/>
      <c r="BD20" s="3">
        <v>179.0</v>
      </c>
      <c r="BE20" s="3" t="str">
        <f t="shared" si="52"/>
        <v>1</v>
      </c>
      <c r="BF20" s="3"/>
      <c r="BG20" s="3">
        <v>170.0</v>
      </c>
      <c r="BH20" s="3" t="str">
        <f t="shared" si="53"/>
        <v>1</v>
      </c>
      <c r="BI20" s="3"/>
      <c r="BJ20" s="3">
        <v>154.0</v>
      </c>
      <c r="BK20" s="3" t="str">
        <f t="shared" si="54"/>
        <v>1</v>
      </c>
      <c r="BL20" s="3"/>
      <c r="BM20" s="3">
        <v>151.0</v>
      </c>
      <c r="BN20" s="3" t="str">
        <f t="shared" si="55"/>
        <v>0</v>
      </c>
      <c r="BO20" s="3"/>
      <c r="BP20" s="3">
        <v>187.0</v>
      </c>
      <c r="BQ20" s="3" t="str">
        <f t="shared" si="56"/>
        <v>0</v>
      </c>
      <c r="BR20" s="3"/>
      <c r="BS20" s="3"/>
      <c r="BT20" s="3"/>
      <c r="BU20" s="3"/>
      <c r="BV20" s="3"/>
      <c r="BW20" s="3"/>
      <c r="BX20" s="3"/>
      <c r="BY20" s="3"/>
      <c r="BZ20" s="3"/>
      <c r="CA20" s="3">
        <v>232.0</v>
      </c>
      <c r="CB20" s="3" t="str">
        <f t="shared" si="60"/>
        <v>0</v>
      </c>
      <c r="CC20" s="3">
        <v>254.0</v>
      </c>
      <c r="CD20" s="3" t="str">
        <f t="shared" si="61"/>
        <v>0</v>
      </c>
      <c r="CE20" s="3"/>
      <c r="CF20" s="3">
        <v>152.0</v>
      </c>
      <c r="CG20" s="3" t="str">
        <f t="shared" si="62"/>
        <v>1</v>
      </c>
      <c r="CH20" s="3"/>
      <c r="CI20" s="3"/>
      <c r="CJ20" s="3"/>
      <c r="CK20" s="3">
        <v>364.0</v>
      </c>
      <c r="CL20" s="3" t="str">
        <f t="shared" si="64"/>
        <v>0</v>
      </c>
      <c r="CM20" s="3"/>
      <c r="CN20" s="3"/>
      <c r="CO20" s="3"/>
      <c r="CP20" s="3">
        <v>174.0</v>
      </c>
      <c r="CQ20" s="3" t="str">
        <f t="shared" si="66"/>
        <v>1</v>
      </c>
      <c r="CR20" s="3"/>
      <c r="CS20" s="3"/>
      <c r="CT20" s="3"/>
      <c r="CU20" s="3">
        <v>389.0</v>
      </c>
      <c r="CV20" s="3" t="str">
        <f t="shared" si="68"/>
        <v>0</v>
      </c>
      <c r="CW20" s="3"/>
      <c r="CX20" s="3"/>
      <c r="CY20" s="3"/>
      <c r="CZ20" s="3">
        <v>288.0</v>
      </c>
      <c r="DA20" s="3" t="str">
        <f t="shared" si="70"/>
        <v>0</v>
      </c>
      <c r="DB20" s="3"/>
      <c r="DC20" s="3"/>
      <c r="DD20" s="3"/>
      <c r="DE20" s="3">
        <v>333.0</v>
      </c>
      <c r="DF20" s="3" t="str">
        <f t="shared" si="72"/>
        <v>0</v>
      </c>
      <c r="DG20" s="3"/>
      <c r="DH20" s="3"/>
      <c r="DI20" s="3"/>
      <c r="DJ20" s="3">
        <v>167.0</v>
      </c>
      <c r="DK20" s="3" t="str">
        <f t="shared" si="74"/>
        <v>1</v>
      </c>
      <c r="DL20" s="3"/>
      <c r="DM20" s="3"/>
      <c r="DN20" s="3"/>
      <c r="DO20" s="3">
        <v>351.0</v>
      </c>
      <c r="DP20" s="3" t="str">
        <f t="shared" si="76"/>
        <v>0</v>
      </c>
      <c r="DQ20" s="3"/>
      <c r="DR20" s="3"/>
      <c r="DS20" s="3"/>
      <c r="DT20" s="3">
        <v>234.0</v>
      </c>
      <c r="DU20" s="3" t="str">
        <f t="shared" si="77"/>
        <v>0</v>
      </c>
      <c r="DV20" s="3"/>
      <c r="DW20" s="3"/>
      <c r="DX20" s="3"/>
      <c r="DY20" s="3">
        <v>188.0</v>
      </c>
      <c r="DZ20" s="3" t="str">
        <f t="shared" si="79"/>
        <v>0</v>
      </c>
      <c r="EA20" s="3"/>
      <c r="EB20" s="3"/>
      <c r="EC20" s="3"/>
      <c r="ED20" s="3">
        <v>381.0</v>
      </c>
      <c r="EE20" s="3" t="str">
        <f t="shared" si="81"/>
        <v>0</v>
      </c>
      <c r="EF20" s="3"/>
      <c r="EG20" s="3"/>
      <c r="EH20" s="3"/>
      <c r="EI20" s="3">
        <v>163.0</v>
      </c>
      <c r="EJ20" s="3" t="str">
        <f t="shared" si="83"/>
        <v>0</v>
      </c>
      <c r="EK20" s="3"/>
      <c r="EL20" s="3"/>
      <c r="EM20" s="3"/>
      <c r="EN20" s="3">
        <v>136.0</v>
      </c>
      <c r="EO20" s="3" t="str">
        <f t="shared" si="85"/>
        <v>2</v>
      </c>
      <c r="EP20" s="3">
        <v>156.0</v>
      </c>
      <c r="EQ20" s="3" t="str">
        <f t="shared" si="86"/>
        <v>1</v>
      </c>
      <c r="ER20" s="3" t="str">
        <f t="shared" si="87"/>
        <v>1</v>
      </c>
      <c r="ES20" s="3"/>
      <c r="ET20" s="3">
        <v>141.0</v>
      </c>
      <c r="EU20" s="3" t="str">
        <f t="shared" si="88"/>
        <v>2</v>
      </c>
      <c r="EV20" s="3"/>
      <c r="EW20" s="3"/>
      <c r="EX20" s="3"/>
      <c r="EY20" s="3"/>
      <c r="EZ20" s="3">
        <v>156.0</v>
      </c>
      <c r="FA20" s="3" t="str">
        <f t="shared" si="89"/>
        <v>1</v>
      </c>
      <c r="FB20" s="12" t="s">
        <v>105</v>
      </c>
      <c r="FC20" s="12" t="str">
        <f t="shared" si="90"/>
        <v>0</v>
      </c>
      <c r="FD20" s="12">
        <v>184.0</v>
      </c>
      <c r="FE20" s="12" t="str">
        <f t="shared" si="91"/>
        <v>1</v>
      </c>
      <c r="FF20" s="12"/>
      <c r="FG20" s="3" t="str">
        <f t="shared" si="92"/>
        <v>1</v>
      </c>
      <c r="FH20" s="3"/>
      <c r="FI20" s="3">
        <v>376.0</v>
      </c>
      <c r="FJ20" s="3" t="str">
        <f t="shared" si="93"/>
        <v>0</v>
      </c>
      <c r="FK20" s="3"/>
      <c r="FL20" s="3"/>
    </row>
    <row r="21" ht="12.0" customHeight="1">
      <c r="A21" s="1"/>
      <c r="B21" s="21" t="s">
        <v>134</v>
      </c>
      <c r="C21" s="74" t="str">
        <f>IF(LEN(C11)&lt;&gt;60,1,0)+IF(LEN(C12)&lt;&gt;60,1,0)+IF(LEN(C13)&lt;&gt;60,1,0)+IF(LEN(C14)&lt;&gt;60,1,0)+IF(LEN(C15)&lt;&gt;60,1,0)+IF(LEN(C16)&lt;&gt;60,1,0)+IF(LEN(C17)&lt;&gt;30,1,0)</f>
        <v>0</v>
      </c>
      <c r="E21" s="23"/>
      <c r="F21" s="50" t="s">
        <v>135</v>
      </c>
      <c r="G21" s="47" t="str">
        <f>AD37</f>
        <v>3</v>
      </c>
      <c r="H21" s="51" t="str">
        <f>AD38</f>
        <v>47</v>
      </c>
      <c r="I21" s="23"/>
      <c r="J21" s="24"/>
      <c r="K21" s="75" t="s">
        <v>50</v>
      </c>
      <c r="L21" s="76" t="s">
        <v>51</v>
      </c>
      <c r="M21" s="75" t="s">
        <v>136</v>
      </c>
      <c r="N21" s="77" t="s">
        <v>53</v>
      </c>
      <c r="P21" s="3">
        <v>15.0</v>
      </c>
      <c r="Q21" s="12" t="str">
        <f t="shared" si="36"/>
        <v>2</v>
      </c>
      <c r="R21" s="12"/>
      <c r="S21" s="12" t="str">
        <f t="shared" si="37"/>
        <v>0</v>
      </c>
      <c r="T21" s="3" t="str">
        <f t="shared" si="38"/>
        <v>0</v>
      </c>
      <c r="U21" s="3" t="str">
        <f t="shared" si="39"/>
        <v>1</v>
      </c>
      <c r="V21" s="3"/>
      <c r="W21" s="3">
        <v>281.0</v>
      </c>
      <c r="X21" s="3" t="str">
        <f t="shared" si="41"/>
        <v>0</v>
      </c>
      <c r="Y21" s="3"/>
      <c r="Z21" s="3">
        <v>163.0</v>
      </c>
      <c r="AA21" s="3" t="str">
        <f t="shared" si="42"/>
        <v>0</v>
      </c>
      <c r="AB21" s="3"/>
      <c r="AC21" s="3">
        <v>149.0</v>
      </c>
      <c r="AD21" s="3" t="str">
        <f t="shared" si="43"/>
        <v>1</v>
      </c>
      <c r="AE21" s="3"/>
      <c r="AF21" s="3">
        <v>148.0</v>
      </c>
      <c r="AG21" s="3" t="str">
        <f t="shared" si="44"/>
        <v>0</v>
      </c>
      <c r="AH21" s="3"/>
      <c r="AI21" s="3">
        <v>193.0</v>
      </c>
      <c r="AJ21" s="3" t="str">
        <f t="shared" si="45"/>
        <v>0</v>
      </c>
      <c r="AK21" s="3"/>
      <c r="AL21" s="3"/>
      <c r="AM21" s="3"/>
      <c r="AN21" s="3"/>
      <c r="AO21" s="3"/>
      <c r="AP21" s="3"/>
      <c r="AQ21" s="3"/>
      <c r="AR21" s="3">
        <v>213.0</v>
      </c>
      <c r="AS21" s="3" t="str">
        <f t="shared" si="48"/>
        <v>0</v>
      </c>
      <c r="AT21" s="3"/>
      <c r="AU21" s="3">
        <v>123.0</v>
      </c>
      <c r="AV21" s="3" t="str">
        <f t="shared" si="49"/>
        <v>0</v>
      </c>
      <c r="AW21" s="3"/>
      <c r="AX21" s="3">
        <v>283.0</v>
      </c>
      <c r="AY21" s="3" t="str">
        <f t="shared" si="50"/>
        <v>0</v>
      </c>
      <c r="AZ21" s="3"/>
      <c r="BA21" s="3">
        <v>195.0</v>
      </c>
      <c r="BB21" s="3" t="str">
        <f t="shared" si="51"/>
        <v>0</v>
      </c>
      <c r="BC21" s="3"/>
      <c r="BD21" s="3">
        <v>203.0</v>
      </c>
      <c r="BE21" s="3" t="str">
        <f t="shared" si="52"/>
        <v>0</v>
      </c>
      <c r="BF21" s="3"/>
      <c r="BG21" s="3">
        <v>177.0</v>
      </c>
      <c r="BH21" s="3" t="str">
        <f t="shared" si="53"/>
        <v>1</v>
      </c>
      <c r="BI21" s="3"/>
      <c r="BJ21" s="3">
        <v>173.0</v>
      </c>
      <c r="BK21" s="3" t="str">
        <f t="shared" si="54"/>
        <v>1</v>
      </c>
      <c r="BL21" s="3"/>
      <c r="BM21" s="3">
        <v>160.0</v>
      </c>
      <c r="BN21" s="3" t="str">
        <f t="shared" si="55"/>
        <v>0</v>
      </c>
      <c r="BO21" s="3"/>
      <c r="BP21" s="3">
        <v>192.0</v>
      </c>
      <c r="BQ21" s="3" t="str">
        <f t="shared" si="56"/>
        <v>0</v>
      </c>
      <c r="BR21" s="3"/>
      <c r="BS21" s="3"/>
      <c r="BT21" s="3"/>
      <c r="BU21" s="3"/>
      <c r="BV21" s="3"/>
      <c r="BW21" s="3"/>
      <c r="BX21" s="3"/>
      <c r="BY21" s="3"/>
      <c r="BZ21" s="3"/>
      <c r="CA21" s="3">
        <v>247.0</v>
      </c>
      <c r="CB21" s="3" t="str">
        <f t="shared" si="60"/>
        <v>0</v>
      </c>
      <c r="CC21" s="3">
        <v>307.0</v>
      </c>
      <c r="CD21" s="3" t="str">
        <f t="shared" si="61"/>
        <v>1</v>
      </c>
      <c r="CE21" s="3"/>
      <c r="CF21" s="3">
        <v>191.0</v>
      </c>
      <c r="CG21" s="3" t="str">
        <f t="shared" si="62"/>
        <v>1</v>
      </c>
      <c r="CH21" s="3"/>
      <c r="CI21" s="3"/>
      <c r="CJ21" s="3"/>
      <c r="CK21" s="3">
        <v>373.0</v>
      </c>
      <c r="CL21" s="3" t="str">
        <f t="shared" si="64"/>
        <v>0</v>
      </c>
      <c r="CM21" s="3"/>
      <c r="CN21" s="3"/>
      <c r="CO21" s="3"/>
      <c r="CP21" s="3">
        <v>178.0</v>
      </c>
      <c r="CQ21" s="3" t="str">
        <f t="shared" si="66"/>
        <v>1</v>
      </c>
      <c r="CR21" s="3"/>
      <c r="CS21" s="3"/>
      <c r="CT21" s="3"/>
      <c r="CU21" s="3">
        <v>390.0</v>
      </c>
      <c r="CV21" s="3" t="str">
        <f t="shared" si="68"/>
        <v>0</v>
      </c>
      <c r="CW21" s="3"/>
      <c r="CX21" s="3"/>
      <c r="CY21" s="3"/>
      <c r="CZ21" s="3">
        <v>311.0</v>
      </c>
      <c r="DA21" s="3" t="str">
        <f t="shared" si="70"/>
        <v>0</v>
      </c>
      <c r="DB21" s="3"/>
      <c r="DC21" s="3"/>
      <c r="DD21" s="3"/>
      <c r="DE21" s="3">
        <v>336.0</v>
      </c>
      <c r="DF21" s="3" t="str">
        <f t="shared" si="72"/>
        <v>0</v>
      </c>
      <c r="DG21" s="3"/>
      <c r="DH21" s="3"/>
      <c r="DI21" s="3"/>
      <c r="DJ21" s="3">
        <v>171.0</v>
      </c>
      <c r="DK21" s="3" t="str">
        <f t="shared" si="74"/>
        <v>0</v>
      </c>
      <c r="DL21" s="3"/>
      <c r="DM21" s="3"/>
      <c r="DN21" s="3"/>
      <c r="DO21" s="3">
        <v>358.0</v>
      </c>
      <c r="DP21" s="3" t="str">
        <f t="shared" si="76"/>
        <v>0</v>
      </c>
      <c r="DQ21" s="3"/>
      <c r="DR21" s="3"/>
      <c r="DS21" s="3"/>
      <c r="DT21" s="3">
        <v>302.0</v>
      </c>
      <c r="DU21" s="3" t="str">
        <f t="shared" si="77"/>
        <v>0</v>
      </c>
      <c r="DV21" s="3"/>
      <c r="DW21" s="3"/>
      <c r="DX21" s="3"/>
      <c r="DY21" s="3">
        <v>205.0</v>
      </c>
      <c r="DZ21" s="3" t="str">
        <f t="shared" si="79"/>
        <v>0</v>
      </c>
      <c r="EA21" s="3"/>
      <c r="EB21" s="3"/>
      <c r="EC21" s="3"/>
      <c r="ED21" s="3"/>
      <c r="EE21" s="3"/>
      <c r="EF21" s="3"/>
      <c r="EG21" s="3"/>
      <c r="EH21" s="3"/>
      <c r="EI21" s="3">
        <v>178.0</v>
      </c>
      <c r="EJ21" s="3" t="str">
        <f t="shared" si="83"/>
        <v>1</v>
      </c>
      <c r="EK21" s="3"/>
      <c r="EL21" s="3"/>
      <c r="EM21" s="3"/>
      <c r="EN21" s="3">
        <v>89.0</v>
      </c>
      <c r="EO21" s="3" t="str">
        <f t="shared" si="85"/>
        <v>1</v>
      </c>
      <c r="EP21" s="3">
        <v>173.0</v>
      </c>
      <c r="EQ21" s="3" t="str">
        <f t="shared" si="86"/>
        <v>2</v>
      </c>
      <c r="ER21" s="3" t="str">
        <f t="shared" si="87"/>
        <v>1</v>
      </c>
      <c r="ES21" s="3"/>
      <c r="ET21" s="3">
        <v>153.0</v>
      </c>
      <c r="EU21" s="3" t="str">
        <f t="shared" si="88"/>
        <v>1</v>
      </c>
      <c r="EV21" s="3"/>
      <c r="EW21" s="3"/>
      <c r="EX21" s="3"/>
      <c r="EY21" s="3"/>
      <c r="EZ21" s="3">
        <v>176.0</v>
      </c>
      <c r="FA21" s="3" t="str">
        <f t="shared" si="89"/>
        <v>2</v>
      </c>
      <c r="FB21" s="12"/>
      <c r="FC21" s="12" t="str">
        <f t="shared" si="90"/>
        <v>0</v>
      </c>
      <c r="FD21" s="12">
        <v>190.0</v>
      </c>
      <c r="FE21" s="12" t="str">
        <f t="shared" si="91"/>
        <v>2</v>
      </c>
      <c r="FF21" s="12"/>
      <c r="FG21" s="3" t="str">
        <f t="shared" si="92"/>
        <v>0</v>
      </c>
      <c r="FH21" s="3"/>
      <c r="FI21" s="3">
        <v>381.0</v>
      </c>
      <c r="FJ21" s="3" t="str">
        <f t="shared" si="93"/>
        <v>0</v>
      </c>
      <c r="FK21" s="3"/>
      <c r="FL21" s="3"/>
    </row>
    <row r="22" ht="12.0" customHeight="1">
      <c r="A22" s="1"/>
      <c r="B22" s="21" t="s">
        <v>137</v>
      </c>
      <c r="C22" s="74" t="str">
        <f>COUNTIF(Q7:Q396,9)</f>
        <v>0</v>
      </c>
      <c r="E22" s="23"/>
      <c r="F22" s="50" t="s">
        <v>138</v>
      </c>
      <c r="G22" s="47" t="str">
        <f>AG37</f>
        <v>6</v>
      </c>
      <c r="H22" s="51" t="str">
        <f>AG38</f>
        <v>58</v>
      </c>
      <c r="I22" s="23"/>
      <c r="J22" s="46" t="s">
        <v>139</v>
      </c>
      <c r="K22" s="47"/>
      <c r="L22" s="20"/>
      <c r="M22" s="47"/>
      <c r="N22" s="78"/>
      <c r="P22" s="53">
        <v>16.0</v>
      </c>
      <c r="Q22" s="12" t="str">
        <f t="shared" si="36"/>
        <v>2</v>
      </c>
      <c r="R22" s="12" t="s">
        <v>105</v>
      </c>
      <c r="S22" s="12" t="str">
        <f t="shared" si="37"/>
        <v>1</v>
      </c>
      <c r="T22" s="3" t="str">
        <f t="shared" si="38"/>
        <v>0</v>
      </c>
      <c r="U22" s="3" t="str">
        <f t="shared" si="39"/>
        <v>1</v>
      </c>
      <c r="V22" s="3"/>
      <c r="W22" s="3">
        <v>288.0</v>
      </c>
      <c r="X22" s="3" t="str">
        <f t="shared" si="41"/>
        <v>0</v>
      </c>
      <c r="Y22" s="3"/>
      <c r="Z22" s="3">
        <v>176.0</v>
      </c>
      <c r="AA22" s="3" t="str">
        <f t="shared" si="42"/>
        <v>0</v>
      </c>
      <c r="AB22" s="3"/>
      <c r="AC22" s="3">
        <v>159.0</v>
      </c>
      <c r="AD22" s="3" t="str">
        <f t="shared" si="43"/>
        <v>0</v>
      </c>
      <c r="AE22" s="3"/>
      <c r="AF22" s="3">
        <v>153.0</v>
      </c>
      <c r="AG22" s="3" t="str">
        <f t="shared" si="44"/>
        <v>0</v>
      </c>
      <c r="AH22" s="3"/>
      <c r="AI22" s="3">
        <v>206.0</v>
      </c>
      <c r="AJ22" s="3" t="str">
        <f t="shared" si="45"/>
        <v>0</v>
      </c>
      <c r="AK22" s="3"/>
      <c r="AL22" s="3"/>
      <c r="AM22" s="3"/>
      <c r="AN22" s="3"/>
      <c r="AO22" s="3"/>
      <c r="AP22" s="3"/>
      <c r="AQ22" s="3"/>
      <c r="AR22" s="3">
        <v>221.0</v>
      </c>
      <c r="AS22" s="3" t="str">
        <f t="shared" si="48"/>
        <v>0</v>
      </c>
      <c r="AT22" s="3"/>
      <c r="AU22" s="3">
        <v>136.0</v>
      </c>
      <c r="AV22" s="3" t="str">
        <f t="shared" si="49"/>
        <v>1</v>
      </c>
      <c r="AW22" s="3"/>
      <c r="AX22" s="3">
        <v>284.0</v>
      </c>
      <c r="AY22" s="3" t="str">
        <f t="shared" si="50"/>
        <v>0</v>
      </c>
      <c r="AZ22" s="3"/>
      <c r="BA22" s="3">
        <v>217.0</v>
      </c>
      <c r="BB22" s="3" t="str">
        <f t="shared" si="51"/>
        <v>0</v>
      </c>
      <c r="BC22" s="3"/>
      <c r="BD22" s="3">
        <v>215.0</v>
      </c>
      <c r="BE22" s="3" t="str">
        <f t="shared" si="52"/>
        <v>1</v>
      </c>
      <c r="BF22" s="3"/>
      <c r="BG22" s="3">
        <v>182.0</v>
      </c>
      <c r="BH22" s="3" t="str">
        <f t="shared" si="53"/>
        <v>0</v>
      </c>
      <c r="BI22" s="3"/>
      <c r="BJ22" s="3">
        <v>185.0</v>
      </c>
      <c r="BK22" s="3" t="str">
        <f t="shared" si="54"/>
        <v>1</v>
      </c>
      <c r="BL22" s="3"/>
      <c r="BM22" s="3">
        <v>184.0</v>
      </c>
      <c r="BN22" s="3" t="str">
        <f t="shared" si="55"/>
        <v>1</v>
      </c>
      <c r="BO22" s="3"/>
      <c r="BP22" s="3">
        <v>211.0</v>
      </c>
      <c r="BQ22" s="3" t="str">
        <f t="shared" si="56"/>
        <v>0</v>
      </c>
      <c r="BR22" s="3"/>
      <c r="BS22" s="3"/>
      <c r="BT22" s="3"/>
      <c r="BU22" s="3"/>
      <c r="BV22" s="3"/>
      <c r="BW22" s="3"/>
      <c r="BX22" s="3"/>
      <c r="BY22" s="3"/>
      <c r="BZ22" s="3"/>
      <c r="CA22" s="3">
        <v>261.0</v>
      </c>
      <c r="CB22" s="3" t="str">
        <f t="shared" si="60"/>
        <v>0</v>
      </c>
      <c r="CC22" s="3"/>
      <c r="CD22" s="3"/>
      <c r="CE22" s="3"/>
      <c r="CF22" s="3">
        <v>198.0</v>
      </c>
      <c r="CG22" s="3" t="str">
        <f t="shared" si="62"/>
        <v>1</v>
      </c>
      <c r="CH22" s="3"/>
      <c r="CI22" s="3"/>
      <c r="CJ22" s="3"/>
      <c r="CK22" s="3">
        <v>376.0</v>
      </c>
      <c r="CL22" s="3" t="str">
        <f t="shared" si="64"/>
        <v>0</v>
      </c>
      <c r="CM22" s="3"/>
      <c r="CN22" s="3"/>
      <c r="CO22" s="3"/>
      <c r="CP22" s="3">
        <v>194.0</v>
      </c>
      <c r="CQ22" s="3" t="str">
        <f t="shared" si="66"/>
        <v>0</v>
      </c>
      <c r="CR22" s="3"/>
      <c r="CS22" s="3"/>
      <c r="CT22" s="3"/>
      <c r="CU22" s="3"/>
      <c r="CV22" s="3"/>
      <c r="CW22" s="3"/>
      <c r="CX22" s="3"/>
      <c r="CY22" s="3"/>
      <c r="CZ22" s="3">
        <v>316.0</v>
      </c>
      <c r="DA22" s="3" t="str">
        <f t="shared" si="70"/>
        <v>0</v>
      </c>
      <c r="DB22" s="3"/>
      <c r="DC22" s="3"/>
      <c r="DD22" s="3"/>
      <c r="DE22" s="3">
        <v>348.0</v>
      </c>
      <c r="DF22" s="3" t="str">
        <f t="shared" si="72"/>
        <v>0</v>
      </c>
      <c r="DG22" s="3"/>
      <c r="DH22" s="3"/>
      <c r="DI22" s="3"/>
      <c r="DJ22" s="3">
        <v>235.0</v>
      </c>
      <c r="DK22" s="3" t="str">
        <f t="shared" si="74"/>
        <v>0</v>
      </c>
      <c r="DL22" s="3"/>
      <c r="DM22" s="3"/>
      <c r="DN22" s="3"/>
      <c r="DO22" s="3">
        <v>371.0</v>
      </c>
      <c r="DP22" s="3" t="str">
        <f t="shared" si="76"/>
        <v>0</v>
      </c>
      <c r="DQ22" s="3"/>
      <c r="DR22" s="3"/>
      <c r="DS22" s="3"/>
      <c r="DT22" s="3">
        <v>310.0</v>
      </c>
      <c r="DU22" s="3" t="str">
        <f t="shared" si="77"/>
        <v>0</v>
      </c>
      <c r="DV22" s="3"/>
      <c r="DW22" s="3"/>
      <c r="DX22" s="3"/>
      <c r="DY22" s="3">
        <v>207.0</v>
      </c>
      <c r="DZ22" s="3" t="str">
        <f t="shared" si="79"/>
        <v>0</v>
      </c>
      <c r="EA22" s="3"/>
      <c r="EB22" s="3"/>
      <c r="EC22" s="3"/>
      <c r="ED22" s="3"/>
      <c r="EE22" s="3"/>
      <c r="EF22" s="3"/>
      <c r="EG22" s="3"/>
      <c r="EH22" s="3"/>
      <c r="EI22" s="3">
        <v>213.0</v>
      </c>
      <c r="EJ22" s="3" t="str">
        <f t="shared" si="83"/>
        <v>0</v>
      </c>
      <c r="EK22" s="3"/>
      <c r="EL22" s="3"/>
      <c r="EM22" s="3"/>
      <c r="EN22" s="3">
        <v>98.0</v>
      </c>
      <c r="EO22" s="3" t="str">
        <f t="shared" si="85"/>
        <v>2</v>
      </c>
      <c r="EP22" s="3">
        <v>193.0</v>
      </c>
      <c r="EQ22" s="3" t="str">
        <f t="shared" si="86"/>
        <v>2</v>
      </c>
      <c r="ER22" s="3" t="str">
        <f t="shared" si="87"/>
        <v>0</v>
      </c>
      <c r="ES22" s="3"/>
      <c r="ET22" s="3">
        <v>98.0</v>
      </c>
      <c r="EU22" s="3" t="str">
        <f t="shared" si="88"/>
        <v>2</v>
      </c>
      <c r="EV22" s="3"/>
      <c r="EW22" s="3"/>
      <c r="EX22" s="3"/>
      <c r="EY22" s="3"/>
      <c r="EZ22" s="3">
        <v>181.0</v>
      </c>
      <c r="FA22" s="3" t="str">
        <f t="shared" si="89"/>
        <v>1</v>
      </c>
      <c r="FB22" s="12" t="s">
        <v>105</v>
      </c>
      <c r="FC22" s="12" t="str">
        <f t="shared" si="90"/>
        <v>0</v>
      </c>
      <c r="FD22" s="12">
        <v>203.0</v>
      </c>
      <c r="FE22" s="12" t="str">
        <f t="shared" si="91"/>
        <v>2</v>
      </c>
      <c r="FF22" s="12"/>
      <c r="FG22" s="3" t="str">
        <f t="shared" si="92"/>
        <v>0</v>
      </c>
      <c r="FH22" s="3"/>
      <c r="FI22" s="3">
        <v>386.0</v>
      </c>
      <c r="FJ22" s="3" t="str">
        <f t="shared" si="93"/>
        <v>0</v>
      </c>
      <c r="FK22" s="3"/>
      <c r="FL22" s="3"/>
    </row>
    <row r="23" ht="12.0" customHeight="1">
      <c r="A23" s="1"/>
      <c r="B23" s="79"/>
      <c r="C23" s="80"/>
      <c r="E23" s="23"/>
      <c r="F23" s="50" t="s">
        <v>140</v>
      </c>
      <c r="G23" s="47" t="str">
        <f>AJ37</f>
        <v>6</v>
      </c>
      <c r="H23" s="51" t="str">
        <f>AJ38</f>
        <v>66</v>
      </c>
      <c r="I23" s="23"/>
      <c r="J23" s="50" t="s">
        <v>141</v>
      </c>
      <c r="K23" s="47" t="str">
        <f>EA38</f>
        <v>4</v>
      </c>
      <c r="L23" s="51" t="str">
        <f>EA39</f>
        <v>46</v>
      </c>
      <c r="M23" s="47" t="str">
        <f>EA40</f>
        <v>0</v>
      </c>
      <c r="N23" s="78" t="str">
        <f>EA41</f>
        <v>N</v>
      </c>
      <c r="P23" s="53">
        <v>17.0</v>
      </c>
      <c r="Q23" s="12" t="str">
        <f t="shared" si="36"/>
        <v>2</v>
      </c>
      <c r="R23" s="12" t="s">
        <v>105</v>
      </c>
      <c r="S23" s="12" t="str">
        <f t="shared" si="37"/>
        <v>1</v>
      </c>
      <c r="T23" s="3" t="str">
        <f t="shared" si="38"/>
        <v>0</v>
      </c>
      <c r="U23" s="3" t="str">
        <f t="shared" si="39"/>
        <v>1</v>
      </c>
      <c r="V23" s="3"/>
      <c r="W23" s="3">
        <v>290.0</v>
      </c>
      <c r="X23" s="3" t="str">
        <f t="shared" si="41"/>
        <v>0</v>
      </c>
      <c r="Y23" s="3"/>
      <c r="Z23" s="3">
        <v>188.0</v>
      </c>
      <c r="AA23" s="3" t="str">
        <f t="shared" si="42"/>
        <v>0</v>
      </c>
      <c r="AB23" s="3"/>
      <c r="AC23" s="3">
        <v>166.0</v>
      </c>
      <c r="AD23" s="3" t="str">
        <f t="shared" si="43"/>
        <v>0</v>
      </c>
      <c r="AE23" s="3"/>
      <c r="AF23" s="3">
        <v>165.0</v>
      </c>
      <c r="AG23" s="3" t="str">
        <f t="shared" si="44"/>
        <v>1</v>
      </c>
      <c r="AH23" s="3"/>
      <c r="AI23" s="3">
        <v>237.0</v>
      </c>
      <c r="AJ23" s="3" t="str">
        <f t="shared" si="45"/>
        <v>1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156.0</v>
      </c>
      <c r="AV23" s="3" t="str">
        <f t="shared" si="49"/>
        <v>0</v>
      </c>
      <c r="AW23" s="3"/>
      <c r="AX23" s="3">
        <v>291.0</v>
      </c>
      <c r="AY23" s="3" t="str">
        <f t="shared" si="50"/>
        <v>0</v>
      </c>
      <c r="AZ23" s="3"/>
      <c r="BA23" s="3">
        <v>223.0</v>
      </c>
      <c r="BB23" s="3" t="str">
        <f t="shared" si="51"/>
        <v>0</v>
      </c>
      <c r="BC23" s="3"/>
      <c r="BD23" s="3">
        <v>226.0</v>
      </c>
      <c r="BE23" s="3" t="str">
        <f t="shared" si="52"/>
        <v>1</v>
      </c>
      <c r="BF23" s="3"/>
      <c r="BG23" s="3">
        <v>196.0</v>
      </c>
      <c r="BH23" s="3" t="str">
        <f t="shared" si="53"/>
        <v>0</v>
      </c>
      <c r="BI23" s="3"/>
      <c r="BJ23" s="3">
        <v>189.0</v>
      </c>
      <c r="BK23" s="3" t="str">
        <f t="shared" si="54"/>
        <v>0</v>
      </c>
      <c r="BL23" s="3"/>
      <c r="BM23" s="3">
        <v>201.0</v>
      </c>
      <c r="BN23" s="3" t="str">
        <f t="shared" si="55"/>
        <v>1</v>
      </c>
      <c r="BO23" s="3"/>
      <c r="BP23" s="3">
        <v>214.0</v>
      </c>
      <c r="BQ23" s="3" t="str">
        <f t="shared" si="56"/>
        <v>0</v>
      </c>
      <c r="BR23" s="3"/>
      <c r="BS23" s="3"/>
      <c r="BT23" s="3"/>
      <c r="BU23" s="3"/>
      <c r="BV23" s="3"/>
      <c r="BW23" s="3"/>
      <c r="BX23" s="3"/>
      <c r="BY23" s="3"/>
      <c r="BZ23" s="3"/>
      <c r="CA23" s="3">
        <v>268.0</v>
      </c>
      <c r="CB23" s="3" t="str">
        <f t="shared" si="60"/>
        <v>0</v>
      </c>
      <c r="CC23" s="3"/>
      <c r="CD23" s="3"/>
      <c r="CE23" s="3"/>
      <c r="CF23" s="3">
        <v>209.0</v>
      </c>
      <c r="CG23" s="3" t="str">
        <f t="shared" si="62"/>
        <v>0</v>
      </c>
      <c r="CH23" s="3"/>
      <c r="CI23" s="3"/>
      <c r="CJ23" s="3"/>
      <c r="CK23" s="3">
        <v>385.0</v>
      </c>
      <c r="CL23" s="3" t="str">
        <f t="shared" si="64"/>
        <v>0</v>
      </c>
      <c r="CM23" s="3"/>
      <c r="CN23" s="3"/>
      <c r="CO23" s="3"/>
      <c r="CP23" s="3">
        <v>204.0</v>
      </c>
      <c r="CQ23" s="3" t="str">
        <f t="shared" si="66"/>
        <v>0</v>
      </c>
      <c r="CR23" s="3"/>
      <c r="CS23" s="3"/>
      <c r="CT23" s="3"/>
      <c r="CU23" s="3"/>
      <c r="CV23" s="3"/>
      <c r="CW23" s="3"/>
      <c r="CX23" s="3"/>
      <c r="CY23" s="3"/>
      <c r="CZ23" s="3">
        <v>320.0</v>
      </c>
      <c r="DA23" s="3" t="str">
        <f t="shared" si="70"/>
        <v>0</v>
      </c>
      <c r="DB23" s="3"/>
      <c r="DC23" s="3"/>
      <c r="DD23" s="3"/>
      <c r="DE23" s="3">
        <v>363.0</v>
      </c>
      <c r="DF23" s="3" t="str">
        <f t="shared" si="72"/>
        <v>1</v>
      </c>
      <c r="DG23" s="3"/>
      <c r="DH23" s="3"/>
      <c r="DI23" s="3"/>
      <c r="DJ23" s="3">
        <v>266.0</v>
      </c>
      <c r="DK23" s="3" t="str">
        <f t="shared" si="74"/>
        <v>0</v>
      </c>
      <c r="DL23" s="3"/>
      <c r="DM23" s="3"/>
      <c r="DN23" s="3"/>
      <c r="DO23" s="3">
        <v>372.0</v>
      </c>
      <c r="DP23" s="3" t="str">
        <f t="shared" si="76"/>
        <v>0</v>
      </c>
      <c r="DQ23" s="3"/>
      <c r="DR23" s="3"/>
      <c r="DS23" s="3"/>
      <c r="DT23" s="3">
        <v>352.0</v>
      </c>
      <c r="DU23" s="3" t="str">
        <f t="shared" si="77"/>
        <v>0</v>
      </c>
      <c r="DV23" s="3"/>
      <c r="DW23" s="3"/>
      <c r="DX23" s="3"/>
      <c r="DY23" s="3">
        <v>224.0</v>
      </c>
      <c r="DZ23" s="3" t="str">
        <f t="shared" si="79"/>
        <v>0</v>
      </c>
      <c r="EA23" s="3"/>
      <c r="EB23" s="3"/>
      <c r="EC23" s="3"/>
      <c r="ED23" s="3"/>
      <c r="EE23" s="3"/>
      <c r="EF23" s="3"/>
      <c r="EG23" s="3"/>
      <c r="EH23" s="3"/>
      <c r="EI23" s="3">
        <v>233.0</v>
      </c>
      <c r="EJ23" s="3" t="str">
        <f t="shared" si="83"/>
        <v>0</v>
      </c>
      <c r="EK23" s="3"/>
      <c r="EL23" s="3"/>
      <c r="EM23" s="3"/>
      <c r="EN23" s="3">
        <v>35.0</v>
      </c>
      <c r="EO23" s="3" t="str">
        <f t="shared" si="85"/>
        <v>2</v>
      </c>
      <c r="EP23" s="3">
        <v>140.0</v>
      </c>
      <c r="EQ23" s="3" t="str">
        <f t="shared" si="86"/>
        <v>2</v>
      </c>
      <c r="ER23" s="3" t="str">
        <f t="shared" si="87"/>
        <v>0</v>
      </c>
      <c r="ES23" s="3"/>
      <c r="ET23" s="3">
        <v>161.0</v>
      </c>
      <c r="EU23" s="3" t="str">
        <f t="shared" si="88"/>
        <v>2</v>
      </c>
      <c r="EV23" s="3"/>
      <c r="EW23" s="3"/>
      <c r="EX23" s="3"/>
      <c r="EY23" s="3"/>
      <c r="EZ23" s="3">
        <v>206.0</v>
      </c>
      <c r="FA23" s="3" t="str">
        <f t="shared" si="89"/>
        <v>1</v>
      </c>
      <c r="FB23" s="12" t="s">
        <v>105</v>
      </c>
      <c r="FC23" s="12" t="str">
        <f t="shared" si="90"/>
        <v>0</v>
      </c>
      <c r="FD23" s="12">
        <v>205.0</v>
      </c>
      <c r="FE23" s="12" t="str">
        <f t="shared" si="91"/>
        <v>2</v>
      </c>
      <c r="FF23" s="12"/>
      <c r="FG23" s="3" t="str">
        <f t="shared" si="92"/>
        <v>0</v>
      </c>
      <c r="FH23" s="3"/>
      <c r="FI23" s="3">
        <v>387.0</v>
      </c>
      <c r="FJ23" s="3" t="str">
        <f t="shared" si="93"/>
        <v>0</v>
      </c>
      <c r="FK23" s="3"/>
      <c r="FL23" s="3"/>
    </row>
    <row r="24" ht="12.0" customHeight="1">
      <c r="A24" s="1"/>
      <c r="B24" s="81"/>
      <c r="C24" s="82" t="str">
        <f>IF(OR($K$16&gt;0,$K$17&gt;0),"D A T A   E N T R Y","")</f>
        <v/>
      </c>
      <c r="E24" s="23"/>
      <c r="F24" s="50" t="s">
        <v>142</v>
      </c>
      <c r="G24" s="47" t="str">
        <f>AM37</f>
        <v>3</v>
      </c>
      <c r="H24" s="51" t="str">
        <f>AM38</f>
        <v>65</v>
      </c>
      <c r="I24" s="23"/>
      <c r="J24" s="50" t="s">
        <v>143</v>
      </c>
      <c r="K24" s="47" t="str">
        <f>EF38</f>
        <v>7</v>
      </c>
      <c r="L24" s="51" t="str">
        <f>EF39</f>
        <v>55</v>
      </c>
      <c r="M24" s="47" t="str">
        <f>EF40</f>
        <v>0</v>
      </c>
      <c r="N24" s="78" t="str">
        <f>EF41</f>
        <v>N</v>
      </c>
      <c r="P24" s="3">
        <v>18.0</v>
      </c>
      <c r="Q24" s="12" t="str">
        <f t="shared" si="36"/>
        <v>1</v>
      </c>
      <c r="R24" s="12"/>
      <c r="S24" s="12" t="str">
        <f t="shared" si="37"/>
        <v>1</v>
      </c>
      <c r="T24" s="3" t="str">
        <f t="shared" si="38"/>
        <v>1</v>
      </c>
      <c r="U24" s="3" t="str">
        <f t="shared" si="39"/>
        <v>0</v>
      </c>
      <c r="V24" s="3"/>
      <c r="W24" s="3">
        <v>294.0</v>
      </c>
      <c r="X24" s="3" t="str">
        <f t="shared" si="41"/>
        <v>0</v>
      </c>
      <c r="Y24" s="3"/>
      <c r="Z24" s="3">
        <v>205.0</v>
      </c>
      <c r="AA24" s="3" t="str">
        <f t="shared" si="42"/>
        <v>0</v>
      </c>
      <c r="AB24" s="3"/>
      <c r="AC24" s="3">
        <v>186.0</v>
      </c>
      <c r="AD24" s="3" t="str">
        <f t="shared" si="43"/>
        <v>1</v>
      </c>
      <c r="AE24" s="3"/>
      <c r="AF24" s="3">
        <v>181.0</v>
      </c>
      <c r="AG24" s="3" t="str">
        <f t="shared" si="44"/>
        <v>0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197.0</v>
      </c>
      <c r="AV24" s="3" t="str">
        <f t="shared" si="49"/>
        <v>0</v>
      </c>
      <c r="AW24" s="3"/>
      <c r="AX24" s="3">
        <v>297.0</v>
      </c>
      <c r="AY24" s="3" t="str">
        <f t="shared" si="50"/>
        <v>0</v>
      </c>
      <c r="AZ24" s="3"/>
      <c r="BA24" s="3"/>
      <c r="BB24" s="3"/>
      <c r="BC24" s="3"/>
      <c r="BD24" s="3"/>
      <c r="BE24" s="3"/>
      <c r="BF24" s="3"/>
      <c r="BG24" s="3">
        <v>207.0</v>
      </c>
      <c r="BH24" s="3" t="str">
        <f t="shared" si="53"/>
        <v>0</v>
      </c>
      <c r="BI24" s="3"/>
      <c r="BJ24" s="3">
        <v>198.0</v>
      </c>
      <c r="BK24" s="3" t="str">
        <f t="shared" si="54"/>
        <v>1</v>
      </c>
      <c r="BL24" s="3"/>
      <c r="BM24" s="3">
        <v>202.0</v>
      </c>
      <c r="BN24" s="3" t="str">
        <f t="shared" si="55"/>
        <v>1</v>
      </c>
      <c r="BO24" s="3"/>
      <c r="BP24" s="3">
        <v>227.0</v>
      </c>
      <c r="BQ24" s="3" t="str">
        <f t="shared" si="56"/>
        <v>1</v>
      </c>
      <c r="BR24" s="3"/>
      <c r="BS24" s="3"/>
      <c r="BT24" s="3"/>
      <c r="BU24" s="3"/>
      <c r="BV24" s="3"/>
      <c r="BW24" s="3"/>
      <c r="BX24" s="3"/>
      <c r="BY24" s="3"/>
      <c r="BZ24" s="3"/>
      <c r="CA24" s="3">
        <v>272.0</v>
      </c>
      <c r="CB24" s="3" t="str">
        <f t="shared" si="60"/>
        <v>0</v>
      </c>
      <c r="CC24" s="3"/>
      <c r="CD24" s="3"/>
      <c r="CE24" s="3"/>
      <c r="CF24" s="3">
        <v>228.0</v>
      </c>
      <c r="CG24" s="3" t="str">
        <f t="shared" si="62"/>
        <v>0</v>
      </c>
      <c r="CH24" s="3"/>
      <c r="CI24" s="3"/>
      <c r="CJ24" s="3"/>
      <c r="CK24" s="3">
        <v>388.0</v>
      </c>
      <c r="CL24" s="3" t="str">
        <f t="shared" si="64"/>
        <v>0</v>
      </c>
      <c r="CM24" s="3"/>
      <c r="CN24" s="3"/>
      <c r="CO24" s="3"/>
      <c r="CP24" s="3">
        <v>205.0</v>
      </c>
      <c r="CQ24" s="3" t="str">
        <f t="shared" si="66"/>
        <v>0</v>
      </c>
      <c r="CR24" s="3"/>
      <c r="CS24" s="3"/>
      <c r="CT24" s="3"/>
      <c r="CU24" s="3"/>
      <c r="CV24" s="3"/>
      <c r="CW24" s="3"/>
      <c r="CX24" s="3"/>
      <c r="CY24" s="3"/>
      <c r="CZ24" s="3">
        <v>325.0</v>
      </c>
      <c r="DA24" s="3" t="str">
        <f t="shared" si="70"/>
        <v>0</v>
      </c>
      <c r="DB24" s="3"/>
      <c r="DC24" s="3"/>
      <c r="DD24" s="3"/>
      <c r="DE24" s="3">
        <v>374.0</v>
      </c>
      <c r="DF24" s="3" t="str">
        <f t="shared" si="72"/>
        <v>0</v>
      </c>
      <c r="DG24" s="3"/>
      <c r="DH24" s="3"/>
      <c r="DI24" s="3"/>
      <c r="DJ24" s="3">
        <v>321.0</v>
      </c>
      <c r="DK24" s="3" t="str">
        <f t="shared" si="74"/>
        <v>0</v>
      </c>
      <c r="DL24" s="3"/>
      <c r="DM24" s="3"/>
      <c r="DN24" s="3"/>
      <c r="DO24" s="3">
        <v>375.0</v>
      </c>
      <c r="DP24" s="3" t="str">
        <f t="shared" si="76"/>
        <v>0</v>
      </c>
      <c r="DQ24" s="3"/>
      <c r="DR24" s="3"/>
      <c r="DS24" s="3"/>
      <c r="DT24" s="3">
        <v>356.0</v>
      </c>
      <c r="DU24" s="3" t="str">
        <f t="shared" si="77"/>
        <v>0</v>
      </c>
      <c r="DV24" s="3"/>
      <c r="DW24" s="3"/>
      <c r="DX24" s="3"/>
      <c r="DY24" s="3">
        <v>275.0</v>
      </c>
      <c r="DZ24" s="3" t="str">
        <f t="shared" si="79"/>
        <v>0</v>
      </c>
      <c r="EA24" s="3"/>
      <c r="EB24" s="3"/>
      <c r="EC24" s="3"/>
      <c r="ED24" s="3"/>
      <c r="EE24" s="3"/>
      <c r="EF24" s="3"/>
      <c r="EG24" s="3"/>
      <c r="EH24" s="3"/>
      <c r="EI24" s="3">
        <v>285.0</v>
      </c>
      <c r="EJ24" s="3" t="str">
        <f t="shared" si="83"/>
        <v>0</v>
      </c>
      <c r="EK24" s="3"/>
      <c r="EL24" s="3"/>
      <c r="EM24" s="3"/>
      <c r="EN24" s="3">
        <v>54.0</v>
      </c>
      <c r="EO24" s="3" t="str">
        <f t="shared" si="85"/>
        <v>2</v>
      </c>
      <c r="EP24" s="3">
        <v>116.0</v>
      </c>
      <c r="EQ24" s="3" t="str">
        <f t="shared" si="86"/>
        <v>2</v>
      </c>
      <c r="ER24" s="3" t="str">
        <f t="shared" si="87"/>
        <v>0</v>
      </c>
      <c r="ES24" s="3"/>
      <c r="ET24" s="3">
        <v>190.0</v>
      </c>
      <c r="EU24" s="3" t="str">
        <f t="shared" si="88"/>
        <v>2</v>
      </c>
      <c r="EV24" s="3"/>
      <c r="EW24" s="3"/>
      <c r="EX24" s="3"/>
      <c r="EY24" s="3"/>
      <c r="EZ24" s="3">
        <v>225.0</v>
      </c>
      <c r="FA24" s="3" t="str">
        <f t="shared" si="89"/>
        <v>2</v>
      </c>
      <c r="FB24" s="12" t="s">
        <v>105</v>
      </c>
      <c r="FC24" s="12" t="str">
        <f t="shared" si="90"/>
        <v>1</v>
      </c>
      <c r="FD24" s="12">
        <v>212.0</v>
      </c>
      <c r="FE24" s="12" t="str">
        <f t="shared" si="91"/>
        <v>2</v>
      </c>
      <c r="FF24" s="12"/>
      <c r="FG24" s="3" t="str">
        <f t="shared" si="92"/>
        <v>0</v>
      </c>
      <c r="FH24" s="3"/>
      <c r="FI24" s="3">
        <v>390.0</v>
      </c>
      <c r="FJ24" s="3" t="str">
        <f t="shared" si="93"/>
        <v>0</v>
      </c>
      <c r="FK24" s="3"/>
      <c r="FL24" s="3"/>
    </row>
    <row r="25" ht="12.0" customHeight="1">
      <c r="A25" s="1"/>
      <c r="B25" s="83"/>
      <c r="C25" s="82" t="str">
        <f>IF(OR($K$16&gt;0,$K$17&gt;0),"E R R O R !","")</f>
        <v/>
      </c>
      <c r="E25" s="23"/>
      <c r="F25" s="50" t="s">
        <v>144</v>
      </c>
      <c r="G25" s="47" t="str">
        <f>AP37</f>
        <v>3</v>
      </c>
      <c r="H25" s="51" t="str">
        <f>AP38</f>
        <v>63</v>
      </c>
      <c r="I25" s="23"/>
      <c r="J25" s="50" t="s">
        <v>145</v>
      </c>
      <c r="K25" s="47" t="str">
        <f>EK38</f>
        <v>5</v>
      </c>
      <c r="L25" s="51" t="str">
        <f>EK39</f>
        <v>46</v>
      </c>
      <c r="M25" s="47" t="str">
        <f>EK40</f>
        <v>0</v>
      </c>
      <c r="N25" s="78" t="str">
        <f>EK41</f>
        <v>N</v>
      </c>
      <c r="P25" s="53">
        <v>19.0</v>
      </c>
      <c r="Q25" s="12" t="str">
        <f t="shared" si="36"/>
        <v>2</v>
      </c>
      <c r="R25" s="12" t="s">
        <v>105</v>
      </c>
      <c r="S25" s="12" t="str">
        <f t="shared" si="37"/>
        <v>1</v>
      </c>
      <c r="T25" s="3" t="str">
        <f t="shared" si="38"/>
        <v>0</v>
      </c>
      <c r="U25" s="3" t="str">
        <f t="shared" si="39"/>
        <v>1</v>
      </c>
      <c r="V25" s="3"/>
      <c r="W25" s="3">
        <v>298.0</v>
      </c>
      <c r="X25" s="3" t="str">
        <f t="shared" si="41"/>
        <v>1</v>
      </c>
      <c r="Y25" s="3"/>
      <c r="Z25" s="3">
        <v>216.0</v>
      </c>
      <c r="AA25" s="3" t="str">
        <f t="shared" si="42"/>
        <v>0</v>
      </c>
      <c r="AB25" s="3"/>
      <c r="AC25" s="3">
        <v>200.0</v>
      </c>
      <c r="AD25" s="3" t="str">
        <f t="shared" si="43"/>
        <v>0</v>
      </c>
      <c r="AE25" s="3"/>
      <c r="AF25" s="3">
        <v>194.0</v>
      </c>
      <c r="AG25" s="3" t="str">
        <f t="shared" si="44"/>
        <v>0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230.0</v>
      </c>
      <c r="AV25" s="3" t="str">
        <f t="shared" si="49"/>
        <v>0</v>
      </c>
      <c r="AW25" s="3"/>
      <c r="AX25" s="3">
        <v>300.0</v>
      </c>
      <c r="AY25" s="3" t="str">
        <f t="shared" si="50"/>
        <v>1</v>
      </c>
      <c r="AZ25" s="3"/>
      <c r="BA25" s="3"/>
      <c r="BB25" s="3"/>
      <c r="BC25" s="3"/>
      <c r="BD25" s="3"/>
      <c r="BE25" s="3"/>
      <c r="BF25" s="3"/>
      <c r="BG25" s="3">
        <v>218.0</v>
      </c>
      <c r="BH25" s="3" t="str">
        <f t="shared" si="53"/>
        <v>1</v>
      </c>
      <c r="BI25" s="3"/>
      <c r="BJ25" s="3">
        <v>228.0</v>
      </c>
      <c r="BK25" s="3" t="str">
        <f t="shared" si="54"/>
        <v>0</v>
      </c>
      <c r="BL25" s="3"/>
      <c r="BM25" s="3">
        <v>210.0</v>
      </c>
      <c r="BN25" s="3" t="str">
        <f t="shared" si="55"/>
        <v>0</v>
      </c>
      <c r="BO25" s="3"/>
      <c r="BP25" s="3">
        <v>234.0</v>
      </c>
      <c r="BQ25" s="3" t="str">
        <f t="shared" si="56"/>
        <v>0</v>
      </c>
      <c r="BR25" s="3"/>
      <c r="BS25" s="3"/>
      <c r="BT25" s="3"/>
      <c r="BU25" s="3"/>
      <c r="BV25" s="3"/>
      <c r="BW25" s="3"/>
      <c r="BX25" s="3"/>
      <c r="BY25" s="3"/>
      <c r="BZ25" s="3"/>
      <c r="CA25" s="3">
        <v>282.0</v>
      </c>
      <c r="CB25" s="3" t="str">
        <f t="shared" si="60"/>
        <v>0</v>
      </c>
      <c r="CC25" s="3"/>
      <c r="CD25" s="3"/>
      <c r="CE25" s="3"/>
      <c r="CF25" s="3">
        <v>229.0</v>
      </c>
      <c r="CG25" s="3" t="str">
        <f t="shared" si="62"/>
        <v>0</v>
      </c>
      <c r="CH25" s="3"/>
      <c r="CI25" s="3"/>
      <c r="CJ25" s="3"/>
      <c r="CK25" s="3"/>
      <c r="CL25" s="3"/>
      <c r="CM25" s="3"/>
      <c r="CN25" s="3"/>
      <c r="CO25" s="3"/>
      <c r="CP25" s="3">
        <v>232.0</v>
      </c>
      <c r="CQ25" s="3" t="str">
        <f t="shared" si="66"/>
        <v>0</v>
      </c>
      <c r="CR25" s="3"/>
      <c r="CS25" s="3"/>
      <c r="CT25" s="3"/>
      <c r="CU25" s="3"/>
      <c r="CV25" s="3"/>
      <c r="CW25" s="3"/>
      <c r="CX25" s="3"/>
      <c r="CY25" s="3"/>
      <c r="CZ25" s="3">
        <v>358.0</v>
      </c>
      <c r="DA25" s="3" t="str">
        <f t="shared" si="70"/>
        <v>0</v>
      </c>
      <c r="DB25" s="3"/>
      <c r="DC25" s="3"/>
      <c r="DD25" s="3"/>
      <c r="DE25" s="3">
        <v>384.0</v>
      </c>
      <c r="DF25" s="3" t="str">
        <f t="shared" si="72"/>
        <v>0</v>
      </c>
      <c r="DG25" s="3"/>
      <c r="DH25" s="3"/>
      <c r="DI25" s="3"/>
      <c r="DJ25" s="3">
        <v>332.0</v>
      </c>
      <c r="DK25" s="3" t="str">
        <f t="shared" si="74"/>
        <v>0</v>
      </c>
      <c r="DL25" s="3"/>
      <c r="DM25" s="3"/>
      <c r="DN25" s="3"/>
      <c r="DO25" s="3">
        <v>378.0</v>
      </c>
      <c r="DP25" s="3" t="str">
        <f t="shared" si="76"/>
        <v>0</v>
      </c>
      <c r="DQ25" s="3"/>
      <c r="DR25" s="3"/>
      <c r="DS25" s="3"/>
      <c r="DT25" s="3">
        <v>365.0</v>
      </c>
      <c r="DU25" s="3" t="str">
        <f t="shared" si="77"/>
        <v>0</v>
      </c>
      <c r="DV25" s="3"/>
      <c r="DW25" s="3"/>
      <c r="DX25" s="3"/>
      <c r="DY25" s="3">
        <v>299.0</v>
      </c>
      <c r="DZ25" s="3" t="str">
        <f t="shared" si="79"/>
        <v>0</v>
      </c>
      <c r="EA25" s="3"/>
      <c r="EB25" s="3"/>
      <c r="EC25" s="3"/>
      <c r="ED25" s="3"/>
      <c r="EE25" s="3"/>
      <c r="EF25" s="3"/>
      <c r="EG25" s="3"/>
      <c r="EH25" s="3"/>
      <c r="EI25" s="3">
        <v>299.0</v>
      </c>
      <c r="EJ25" s="3" t="str">
        <f t="shared" si="83"/>
        <v>0</v>
      </c>
      <c r="EK25" s="3"/>
      <c r="EL25" s="3"/>
      <c r="EM25" s="3"/>
      <c r="EN25" s="3">
        <v>111.0</v>
      </c>
      <c r="EO25" s="3" t="str">
        <f t="shared" si="85"/>
        <v>2</v>
      </c>
      <c r="EP25" s="3">
        <v>168.0</v>
      </c>
      <c r="EQ25" s="3" t="str">
        <f t="shared" si="86"/>
        <v>1</v>
      </c>
      <c r="ER25" s="3" t="str">
        <f t="shared" si="87"/>
        <v>1</v>
      </c>
      <c r="ES25" s="3"/>
      <c r="ET25" s="3">
        <v>206.0</v>
      </c>
      <c r="EU25" s="3" t="str">
        <f t="shared" si="88"/>
        <v>1</v>
      </c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</row>
    <row r="26" ht="12.0" customHeight="1">
      <c r="A26" s="1"/>
      <c r="B26" s="84"/>
      <c r="C26" s="85"/>
      <c r="E26" s="23"/>
      <c r="F26" s="50" t="s">
        <v>146</v>
      </c>
      <c r="G26" s="47" t="str">
        <f>AS37</f>
        <v>2</v>
      </c>
      <c r="H26" s="51" t="str">
        <f>AS38</f>
        <v>44</v>
      </c>
      <c r="I26" s="23"/>
      <c r="J26" s="50"/>
      <c r="K26" s="47"/>
      <c r="L26" s="20"/>
      <c r="M26" s="47"/>
      <c r="N26" s="78"/>
      <c r="P26" s="3">
        <v>20.0</v>
      </c>
      <c r="Q26" s="12" t="str">
        <f t="shared" si="36"/>
        <v>2</v>
      </c>
      <c r="R26" s="12"/>
      <c r="S26" s="12" t="str">
        <f t="shared" si="37"/>
        <v>0</v>
      </c>
      <c r="T26" s="3" t="str">
        <f t="shared" si="38"/>
        <v>0</v>
      </c>
      <c r="U26" s="3" t="str">
        <f t="shared" si="39"/>
        <v>1</v>
      </c>
      <c r="V26" s="3"/>
      <c r="W26" s="3">
        <v>301.0</v>
      </c>
      <c r="X26" s="3" t="str">
        <f t="shared" si="41"/>
        <v>0</v>
      </c>
      <c r="Y26" s="3"/>
      <c r="Z26" s="3">
        <v>224.0</v>
      </c>
      <c r="AA26" s="3" t="str">
        <f t="shared" si="42"/>
        <v>0</v>
      </c>
      <c r="AB26" s="3"/>
      <c r="AC26" s="3">
        <v>208.0</v>
      </c>
      <c r="AD26" s="3" t="str">
        <f t="shared" si="43"/>
        <v>0</v>
      </c>
      <c r="AE26" s="3"/>
      <c r="AF26" s="3">
        <v>212.0</v>
      </c>
      <c r="AG26" s="3" t="str">
        <f t="shared" si="44"/>
        <v>0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306.0</v>
      </c>
      <c r="AY26" s="3" t="str">
        <f t="shared" si="50"/>
        <v>1</v>
      </c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236.0</v>
      </c>
      <c r="BK26" s="3" t="str">
        <f t="shared" si="54"/>
        <v>1</v>
      </c>
      <c r="BL26" s="3"/>
      <c r="BM26" s="3">
        <v>222.0</v>
      </c>
      <c r="BN26" s="3" t="str">
        <f t="shared" si="55"/>
        <v>0</v>
      </c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>
        <v>318.0</v>
      </c>
      <c r="CB26" s="3" t="str">
        <f t="shared" si="60"/>
        <v>0</v>
      </c>
      <c r="CC26" s="3"/>
      <c r="CD26" s="3"/>
      <c r="CE26" s="3"/>
      <c r="CF26" s="3">
        <v>232.0</v>
      </c>
      <c r="CG26" s="3" t="str">
        <f t="shared" si="62"/>
        <v>0</v>
      </c>
      <c r="CH26" s="3"/>
      <c r="CI26" s="3"/>
      <c r="CJ26" s="3"/>
      <c r="CK26" s="3"/>
      <c r="CL26" s="3"/>
      <c r="CM26" s="3"/>
      <c r="CN26" s="3"/>
      <c r="CO26" s="3"/>
      <c r="CP26" s="3">
        <v>245.0</v>
      </c>
      <c r="CQ26" s="3" t="str">
        <f t="shared" si="66"/>
        <v>0</v>
      </c>
      <c r="CR26" s="3"/>
      <c r="CS26" s="3"/>
      <c r="CT26" s="3"/>
      <c r="CU26" s="3"/>
      <c r="CV26" s="3"/>
      <c r="CW26" s="3"/>
      <c r="CX26" s="3"/>
      <c r="CY26" s="3"/>
      <c r="CZ26" s="3">
        <v>377.0</v>
      </c>
      <c r="DA26" s="3" t="str">
        <f t="shared" si="70"/>
        <v>0</v>
      </c>
      <c r="DB26" s="3"/>
      <c r="DC26" s="3"/>
      <c r="DD26" s="3"/>
      <c r="DE26" s="3"/>
      <c r="DF26" s="3"/>
      <c r="DG26" s="3"/>
      <c r="DH26" s="3"/>
      <c r="DI26" s="3"/>
      <c r="DJ26" s="3">
        <v>334.0</v>
      </c>
      <c r="DK26" s="3" t="str">
        <f t="shared" si="74"/>
        <v>0</v>
      </c>
      <c r="DL26" s="3"/>
      <c r="DM26" s="3"/>
      <c r="DN26" s="3"/>
      <c r="DO26" s="3">
        <v>382.0</v>
      </c>
      <c r="DP26" s="3" t="str">
        <f t="shared" si="76"/>
        <v>0</v>
      </c>
      <c r="DQ26" s="3"/>
      <c r="DR26" s="3"/>
      <c r="DS26" s="3"/>
      <c r="DT26" s="3">
        <v>366.0</v>
      </c>
      <c r="DU26" s="3" t="str">
        <f t="shared" si="77"/>
        <v>0</v>
      </c>
      <c r="DV26" s="3"/>
      <c r="DW26" s="3"/>
      <c r="DX26" s="3"/>
      <c r="DY26" s="3">
        <v>335.0</v>
      </c>
      <c r="DZ26" s="3" t="str">
        <f t="shared" si="79"/>
        <v>0</v>
      </c>
      <c r="EA26" s="3"/>
      <c r="EB26" s="3"/>
      <c r="EC26" s="3"/>
      <c r="ED26" s="3"/>
      <c r="EE26" s="3"/>
      <c r="EF26" s="3"/>
      <c r="EG26" s="3"/>
      <c r="EH26" s="3"/>
      <c r="EI26" s="3">
        <v>333.0</v>
      </c>
      <c r="EJ26" s="3" t="str">
        <f t="shared" si="83"/>
        <v>0</v>
      </c>
      <c r="EK26" s="3"/>
      <c r="EL26" s="3"/>
      <c r="EM26" s="3"/>
      <c r="EN26" s="3">
        <v>244.0</v>
      </c>
      <c r="EO26" s="3" t="str">
        <f t="shared" si="85"/>
        <v>2</v>
      </c>
      <c r="EP26" s="3">
        <v>259.0</v>
      </c>
      <c r="EQ26" s="3" t="str">
        <f t="shared" si="86"/>
        <v>2</v>
      </c>
      <c r="ER26" s="3" t="str">
        <f t="shared" si="87"/>
        <v>0</v>
      </c>
      <c r="ES26" s="3"/>
      <c r="ET26" s="3">
        <v>6.0</v>
      </c>
      <c r="EU26" s="3" t="str">
        <f t="shared" si="88"/>
        <v>1</v>
      </c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</row>
    <row r="27" ht="12.0" customHeight="1">
      <c r="E27" s="23"/>
      <c r="F27" s="50" t="s">
        <v>147</v>
      </c>
      <c r="G27" s="47" t="str">
        <f>AV37</f>
        <v>5</v>
      </c>
      <c r="H27" s="51" t="str">
        <f>AV38</f>
        <v>53</v>
      </c>
      <c r="I27" s="23"/>
      <c r="J27" s="50" t="s">
        <v>148</v>
      </c>
      <c r="K27" s="47" t="str">
        <f>CH35</f>
        <v>6</v>
      </c>
      <c r="L27" s="51" t="str">
        <f>CH36</f>
        <v>48</v>
      </c>
      <c r="M27" s="47" t="str">
        <f>CH37</f>
        <v>0/2</v>
      </c>
      <c r="N27" s="78" t="str">
        <f>CH38</f>
        <v>N</v>
      </c>
      <c r="P27" s="3">
        <v>21.0</v>
      </c>
      <c r="Q27" s="12" t="str">
        <f t="shared" si="36"/>
        <v>2</v>
      </c>
      <c r="R27" s="12"/>
      <c r="S27" s="12" t="str">
        <f t="shared" si="37"/>
        <v>0</v>
      </c>
      <c r="T27" s="3" t="str">
        <f t="shared" si="38"/>
        <v>0</v>
      </c>
      <c r="U27" s="3" t="str">
        <f t="shared" si="39"/>
        <v>1</v>
      </c>
      <c r="V27" s="3"/>
      <c r="W27" s="3">
        <v>309.0</v>
      </c>
      <c r="X27" s="3" t="str">
        <f t="shared" si="41"/>
        <v>0</v>
      </c>
      <c r="Y27" s="3"/>
      <c r="Z27" s="3"/>
      <c r="AA27" s="3"/>
      <c r="AB27" s="3"/>
      <c r="AC27" s="3">
        <v>219.0</v>
      </c>
      <c r="AD27" s="3" t="str">
        <f t="shared" si="43"/>
        <v>0</v>
      </c>
      <c r="AE27" s="3"/>
      <c r="AF27" s="3">
        <v>225.0</v>
      </c>
      <c r="AG27" s="3" t="str">
        <f t="shared" si="44"/>
        <v>1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308.0</v>
      </c>
      <c r="AY27" s="3" t="str">
        <f t="shared" si="50"/>
        <v>1</v>
      </c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>
        <v>231.0</v>
      </c>
      <c r="BN27" s="3" t="str">
        <f t="shared" si="55"/>
        <v>0</v>
      </c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>
        <v>326.0</v>
      </c>
      <c r="CB27" s="3" t="str">
        <f t="shared" si="60"/>
        <v>1</v>
      </c>
      <c r="CC27" s="3"/>
      <c r="CD27" s="3"/>
      <c r="CE27" s="3"/>
      <c r="CF27" s="3">
        <v>243.0</v>
      </c>
      <c r="CG27" s="3" t="str">
        <f t="shared" si="62"/>
        <v>0</v>
      </c>
      <c r="CH27" s="3"/>
      <c r="CI27" s="3"/>
      <c r="CJ27" s="3"/>
      <c r="CK27" s="3"/>
      <c r="CL27" s="3"/>
      <c r="CM27" s="3"/>
      <c r="CN27" s="3"/>
      <c r="CO27" s="3"/>
      <c r="CP27" s="3">
        <v>252.0</v>
      </c>
      <c r="CQ27" s="3" t="str">
        <f t="shared" si="66"/>
        <v>0</v>
      </c>
      <c r="CR27" s="3"/>
      <c r="CS27" s="3"/>
      <c r="CT27" s="3"/>
      <c r="CU27" s="3"/>
      <c r="CV27" s="3"/>
      <c r="CW27" s="3"/>
      <c r="CX27" s="3"/>
      <c r="CY27" s="3"/>
      <c r="CZ27" s="3">
        <v>381.0</v>
      </c>
      <c r="DA27" s="3" t="str">
        <f t="shared" si="70"/>
        <v>0</v>
      </c>
      <c r="DB27" s="3"/>
      <c r="DC27" s="3"/>
      <c r="DD27" s="3"/>
      <c r="DE27" s="3"/>
      <c r="DF27" s="3"/>
      <c r="DG27" s="3"/>
      <c r="DH27" s="3"/>
      <c r="DI27" s="3"/>
      <c r="DJ27" s="3">
        <v>349.0</v>
      </c>
      <c r="DK27" s="3" t="str">
        <f t="shared" si="74"/>
        <v>0</v>
      </c>
      <c r="DL27" s="3"/>
      <c r="DM27" s="3"/>
      <c r="DN27" s="3"/>
      <c r="DO27" s="3"/>
      <c r="DP27" s="3"/>
      <c r="DQ27" s="3"/>
      <c r="DR27" s="3"/>
      <c r="DS27" s="3"/>
      <c r="DT27" s="3">
        <v>367.0</v>
      </c>
      <c r="DU27" s="3" t="str">
        <f t="shared" si="77"/>
        <v>0</v>
      </c>
      <c r="DV27" s="3"/>
      <c r="DW27" s="3"/>
      <c r="DX27" s="3"/>
      <c r="DY27" s="3">
        <v>360.0</v>
      </c>
      <c r="DZ27" s="3" t="str">
        <f t="shared" si="79"/>
        <v>0</v>
      </c>
      <c r="EA27" s="3"/>
      <c r="EB27" s="3"/>
      <c r="EC27" s="3"/>
      <c r="ED27" s="3"/>
      <c r="EE27" s="3"/>
      <c r="EF27" s="3"/>
      <c r="EG27" s="3"/>
      <c r="EH27" s="3"/>
      <c r="EI27" s="3">
        <v>342.0</v>
      </c>
      <c r="EJ27" s="3" t="str">
        <f t="shared" si="83"/>
        <v>1</v>
      </c>
      <c r="EK27" s="3"/>
      <c r="EL27" s="3"/>
      <c r="EM27" s="3"/>
      <c r="EN27" s="3">
        <v>242.0</v>
      </c>
      <c r="EO27" s="3" t="str">
        <f t="shared" si="85"/>
        <v>1</v>
      </c>
      <c r="EP27" s="3">
        <v>270.0</v>
      </c>
      <c r="EQ27" s="3" t="str">
        <f t="shared" si="86"/>
        <v>2</v>
      </c>
      <c r="ER27" s="3" t="str">
        <f t="shared" si="87"/>
        <v>1</v>
      </c>
      <c r="ES27" s="3"/>
      <c r="ET27" s="3">
        <v>69.0</v>
      </c>
      <c r="EU27" s="3" t="str">
        <f t="shared" si="88"/>
        <v>2</v>
      </c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</row>
    <row r="28" ht="12.0" customHeight="1">
      <c r="E28" s="23"/>
      <c r="F28" s="50"/>
      <c r="G28" s="47"/>
      <c r="H28" s="20"/>
      <c r="I28" s="23"/>
      <c r="J28" s="50" t="s">
        <v>149</v>
      </c>
      <c r="K28" s="47" t="str">
        <f>CR38</f>
        <v>8</v>
      </c>
      <c r="L28" s="51" t="str">
        <f>CR39</f>
        <v>53</v>
      </c>
      <c r="M28" s="47" t="str">
        <f>CR40</f>
        <v>0</v>
      </c>
      <c r="N28" s="78" t="str">
        <f>CR41</f>
        <v>N</v>
      </c>
      <c r="P28" s="3">
        <v>22.0</v>
      </c>
      <c r="Q28" s="12" t="str">
        <f t="shared" si="36"/>
        <v>2</v>
      </c>
      <c r="R28" s="12"/>
      <c r="S28" s="12" t="str">
        <f t="shared" si="37"/>
        <v>0</v>
      </c>
      <c r="T28" s="3" t="str">
        <f t="shared" si="38"/>
        <v>0</v>
      </c>
      <c r="U28" s="3" t="str">
        <f t="shared" si="39"/>
        <v>1</v>
      </c>
      <c r="V28" s="3"/>
      <c r="W28" s="3">
        <v>311.0</v>
      </c>
      <c r="X28" s="3" t="str">
        <f t="shared" si="41"/>
        <v>0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317.0</v>
      </c>
      <c r="AY28" s="3" t="str">
        <f t="shared" si="50"/>
        <v>1</v>
      </c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>
        <v>329.0</v>
      </c>
      <c r="CB28" s="3" t="str">
        <f t="shared" si="60"/>
        <v>0</v>
      </c>
      <c r="CC28" s="3"/>
      <c r="CD28" s="3"/>
      <c r="CE28" s="3"/>
      <c r="CF28" s="3">
        <v>258.0</v>
      </c>
      <c r="CG28" s="3" t="str">
        <f t="shared" si="62"/>
        <v>0</v>
      </c>
      <c r="CH28" s="3"/>
      <c r="CI28" s="3"/>
      <c r="CJ28" s="3"/>
      <c r="CK28" s="3"/>
      <c r="CL28" s="12" t="s">
        <v>150</v>
      </c>
      <c r="CM28" s="3" t="str">
        <f>SUM(CL8:CL27,CN8:CN27)</f>
        <v>3</v>
      </c>
      <c r="CN28" s="3"/>
      <c r="CO28" s="3"/>
      <c r="CP28" s="3">
        <v>269.0</v>
      </c>
      <c r="CQ28" s="3" t="str">
        <f t="shared" si="66"/>
        <v>0</v>
      </c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>
        <v>371.0</v>
      </c>
      <c r="DK28" s="3" t="str">
        <f t="shared" si="74"/>
        <v>0</v>
      </c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>
        <v>344.0</v>
      </c>
      <c r="EJ28" s="3" t="str">
        <f t="shared" si="83"/>
        <v>1</v>
      </c>
      <c r="EK28" s="3"/>
      <c r="EL28" s="3"/>
      <c r="EM28" s="3"/>
      <c r="EN28" s="3">
        <v>249.0</v>
      </c>
      <c r="EO28" s="3" t="str">
        <f t="shared" si="85"/>
        <v>1</v>
      </c>
      <c r="EP28" s="3">
        <v>262.0</v>
      </c>
      <c r="EQ28" s="3" t="str">
        <f t="shared" si="86"/>
        <v>2</v>
      </c>
      <c r="ER28" s="3" t="str">
        <f t="shared" si="87"/>
        <v>1</v>
      </c>
      <c r="ES28" s="3"/>
      <c r="ET28" s="3">
        <v>45.0</v>
      </c>
      <c r="EU28" s="3" t="str">
        <f t="shared" si="88"/>
        <v>2</v>
      </c>
      <c r="EV28" s="3"/>
      <c r="EW28" s="3"/>
      <c r="EX28" s="3"/>
      <c r="EY28" s="3"/>
      <c r="EZ28" s="3"/>
      <c r="FA28" s="3"/>
      <c r="FB28" s="3"/>
      <c r="FC28" s="12" t="s">
        <v>151</v>
      </c>
      <c r="FD28" s="3" t="str">
        <f>SUM(FC8:FC24)</f>
        <v>4</v>
      </c>
      <c r="FE28" s="3"/>
      <c r="FF28" s="3"/>
      <c r="FG28" s="3"/>
      <c r="FH28" s="3"/>
      <c r="FI28" s="3"/>
      <c r="FJ28" s="3"/>
      <c r="FK28" s="3"/>
      <c r="FL28" s="3"/>
    </row>
    <row r="29" ht="12.0" customHeight="1">
      <c r="E29" s="23"/>
      <c r="F29" s="50" t="s">
        <v>152</v>
      </c>
      <c r="G29" s="47" t="str">
        <f>AY37</f>
        <v>13</v>
      </c>
      <c r="H29" s="51" t="str">
        <f>AY38</f>
        <v>40</v>
      </c>
      <c r="I29" s="23"/>
      <c r="J29" s="50" t="s">
        <v>153</v>
      </c>
      <c r="K29" s="47" t="str">
        <f>DG38</f>
        <v>5</v>
      </c>
      <c r="L29" s="51" t="str">
        <f>DG39</f>
        <v>41</v>
      </c>
      <c r="M29" s="47" t="str">
        <f>DG40</f>
        <v>0</v>
      </c>
      <c r="N29" s="78" t="str">
        <f>DG41</f>
        <v>N</v>
      </c>
      <c r="P29" s="3">
        <v>23.0</v>
      </c>
      <c r="Q29" s="12" t="str">
        <f t="shared" si="36"/>
        <v>2</v>
      </c>
      <c r="R29" s="12"/>
      <c r="S29" s="12" t="str">
        <f t="shared" si="37"/>
        <v>0</v>
      </c>
      <c r="T29" s="3" t="str">
        <f t="shared" si="38"/>
        <v>0</v>
      </c>
      <c r="U29" s="3" t="str">
        <f t="shared" si="39"/>
        <v>1</v>
      </c>
      <c r="V29" s="3"/>
      <c r="W29" s="3">
        <v>312.0</v>
      </c>
      <c r="X29" s="3" t="str">
        <f t="shared" si="41"/>
        <v>0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319.0</v>
      </c>
      <c r="AY29" s="3" t="str">
        <f t="shared" si="50"/>
        <v>1</v>
      </c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>
        <v>289.0</v>
      </c>
      <c r="CG29" s="3" t="str">
        <f t="shared" si="62"/>
        <v>0</v>
      </c>
      <c r="CH29" s="3"/>
      <c r="CI29" s="3"/>
      <c r="CJ29" s="3"/>
      <c r="CK29" s="3"/>
      <c r="CL29" s="12" t="s">
        <v>154</v>
      </c>
      <c r="CM29" s="86" t="str">
        <f>(((CM28-5.22)/4.03)*10)+50</f>
        <v>44</v>
      </c>
      <c r="CN29" s="3"/>
      <c r="CO29" s="3"/>
      <c r="CP29" s="3">
        <v>273.0</v>
      </c>
      <c r="CQ29" s="3" t="str">
        <f t="shared" si="66"/>
        <v>0</v>
      </c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>
        <v>384.0</v>
      </c>
      <c r="EJ29" s="3" t="str">
        <f t="shared" si="83"/>
        <v>0</v>
      </c>
      <c r="EK29" s="3"/>
      <c r="EL29" s="3"/>
      <c r="EM29" s="3"/>
      <c r="EN29" s="3">
        <v>248.0</v>
      </c>
      <c r="EO29" s="3" t="str">
        <f t="shared" si="85"/>
        <v>2</v>
      </c>
      <c r="EP29" s="3">
        <v>269.0</v>
      </c>
      <c r="EQ29" s="3" t="str">
        <f t="shared" si="86"/>
        <v>2</v>
      </c>
      <c r="ER29" s="3" t="str">
        <f t="shared" si="87"/>
        <v>0</v>
      </c>
      <c r="ES29" s="3"/>
      <c r="ET29" s="3">
        <v>183.0</v>
      </c>
      <c r="EU29" s="3" t="str">
        <f t="shared" si="88"/>
        <v>2</v>
      </c>
      <c r="EV29" s="3"/>
      <c r="EW29" s="3"/>
      <c r="EX29" s="3"/>
      <c r="EY29" s="3"/>
      <c r="EZ29" s="3"/>
      <c r="FA29" s="3"/>
      <c r="FB29" s="3"/>
      <c r="FC29" s="12" t="s">
        <v>155</v>
      </c>
      <c r="FD29" s="3" t="str">
        <f>SUM(FG8:FG24)</f>
        <v>4</v>
      </c>
      <c r="FE29" s="3"/>
      <c r="FF29" s="3"/>
      <c r="FG29" s="3"/>
      <c r="FH29" s="3"/>
      <c r="FI29" s="3"/>
      <c r="FJ29" s="3"/>
      <c r="FK29" s="3"/>
      <c r="FL29" s="3"/>
    </row>
    <row r="30" ht="12.0" customHeight="1">
      <c r="E30" s="23"/>
      <c r="F30" s="50" t="s">
        <v>156</v>
      </c>
      <c r="G30" s="47" t="str">
        <f>BB37</f>
        <v>6</v>
      </c>
      <c r="H30" s="51" t="str">
        <f>BB38</f>
        <v>48</v>
      </c>
      <c r="I30" s="23"/>
      <c r="J30" s="50" t="s">
        <v>157</v>
      </c>
      <c r="K30" s="47" t="str">
        <f>DL38</f>
        <v>6</v>
      </c>
      <c r="L30" s="51" t="str">
        <f>DL39</f>
        <v>41</v>
      </c>
      <c r="M30" s="47" t="str">
        <f>DL40</f>
        <v>0</v>
      </c>
      <c r="N30" s="78" t="str">
        <f>DL41</f>
        <v>N</v>
      </c>
      <c r="P30" s="53">
        <v>24.0</v>
      </c>
      <c r="Q30" s="12" t="str">
        <f t="shared" si="36"/>
        <v>2</v>
      </c>
      <c r="R30" s="12" t="s">
        <v>105</v>
      </c>
      <c r="S30" s="12" t="str">
        <f t="shared" si="37"/>
        <v>1</v>
      </c>
      <c r="T30" s="3" t="str">
        <f t="shared" si="38"/>
        <v>0</v>
      </c>
      <c r="U30" s="3" t="str">
        <f t="shared" si="39"/>
        <v>1</v>
      </c>
      <c r="V30" s="3"/>
      <c r="W30" s="3">
        <v>316.0</v>
      </c>
      <c r="X30" s="3" t="str">
        <f t="shared" si="41"/>
        <v>0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324.0</v>
      </c>
      <c r="AY30" s="3" t="str">
        <f t="shared" si="50"/>
        <v>1</v>
      </c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>
        <v>318.0</v>
      </c>
      <c r="CG30" s="3" t="str">
        <f t="shared" si="62"/>
        <v>0</v>
      </c>
      <c r="CH30" s="3"/>
      <c r="CI30" s="3"/>
      <c r="CJ30" s="3"/>
      <c r="CK30" s="3"/>
      <c r="CL30" s="12" t="s">
        <v>158</v>
      </c>
      <c r="CM30" s="3" t="str">
        <f>SUM(CM33:CM39)</f>
        <v>0</v>
      </c>
      <c r="CN30" s="3"/>
      <c r="CO30" s="3"/>
      <c r="CP30" s="3">
        <v>274.0</v>
      </c>
      <c r="CQ30" s="3" t="str">
        <f t="shared" si="66"/>
        <v>0</v>
      </c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>
        <v>57.0</v>
      </c>
      <c r="EU30" s="3" t="str">
        <f t="shared" si="88"/>
        <v>2</v>
      </c>
      <c r="EV30" s="3"/>
      <c r="EW30" s="3"/>
      <c r="EX30" s="3"/>
      <c r="EY30" s="3"/>
      <c r="EZ30" s="3"/>
      <c r="FA30" s="3"/>
      <c r="FB30" s="3"/>
      <c r="FC30" s="3" t="s">
        <v>159</v>
      </c>
      <c r="FD30" s="3" t="str">
        <f>FD28+(17-FD29)</f>
        <v>17</v>
      </c>
      <c r="FE30" s="3"/>
      <c r="FF30" s="3"/>
      <c r="FG30" s="3"/>
      <c r="FH30" s="3"/>
      <c r="FI30" s="3"/>
      <c r="FJ30" s="3"/>
      <c r="FK30" s="3"/>
      <c r="FL30" s="3"/>
    </row>
    <row r="31" ht="12.0" customHeight="1">
      <c r="E31" s="23"/>
      <c r="F31" s="50" t="s">
        <v>160</v>
      </c>
      <c r="G31" s="47" t="str">
        <f>BE37</f>
        <v>5</v>
      </c>
      <c r="H31" s="51" t="str">
        <f>BE38</f>
        <v>41</v>
      </c>
      <c r="I31" s="23"/>
      <c r="J31" s="50"/>
      <c r="K31" s="47"/>
      <c r="L31" s="20"/>
      <c r="M31" s="47"/>
      <c r="N31" s="78"/>
      <c r="P31" s="53">
        <v>25.0</v>
      </c>
      <c r="Q31" s="12" t="str">
        <f t="shared" si="36"/>
        <v>1</v>
      </c>
      <c r="R31" s="12" t="s">
        <v>105</v>
      </c>
      <c r="S31" s="12" t="str">
        <f t="shared" si="37"/>
        <v>0</v>
      </c>
      <c r="T31" s="3" t="str">
        <f t="shared" si="38"/>
        <v>1</v>
      </c>
      <c r="U31" s="3" t="str">
        <f t="shared" si="39"/>
        <v>0</v>
      </c>
      <c r="V31" s="3"/>
      <c r="W31" s="3">
        <v>320.0</v>
      </c>
      <c r="X31" s="3" t="str">
        <f t="shared" si="41"/>
        <v>0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328.0</v>
      </c>
      <c r="AY31" s="3" t="str">
        <f t="shared" si="50"/>
        <v>1</v>
      </c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>
        <v>353.0</v>
      </c>
      <c r="CG31" s="3" t="str">
        <f t="shared" si="62"/>
        <v>0</v>
      </c>
      <c r="CH31" s="3"/>
      <c r="CI31" s="3"/>
      <c r="CJ31" s="3"/>
      <c r="CK31" s="3"/>
      <c r="CL31" s="12" t="s">
        <v>161</v>
      </c>
      <c r="CM31" s="12" t="str">
        <f>IF(CM30&gt;=4,"Y","N")</f>
        <v>N</v>
      </c>
      <c r="CN31" s="3"/>
      <c r="CO31" s="3"/>
      <c r="CP31" s="3">
        <v>315.0</v>
      </c>
      <c r="CQ31" s="3" t="str">
        <f t="shared" si="66"/>
        <v>0</v>
      </c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>
        <v>82.0</v>
      </c>
      <c r="EU31" s="3" t="str">
        <f t="shared" si="88"/>
        <v>2</v>
      </c>
      <c r="EV31" s="3"/>
      <c r="EW31" s="3"/>
      <c r="EX31" s="3"/>
      <c r="EY31" s="3"/>
      <c r="EZ31" s="3"/>
      <c r="FA31" s="3"/>
      <c r="FB31" s="3"/>
      <c r="FC31" s="12" t="s">
        <v>154</v>
      </c>
      <c r="FD31" s="86" t="str">
        <f>(((FD30-19)/2)*10)+50</f>
        <v>40</v>
      </c>
      <c r="FE31" s="3"/>
      <c r="FF31" s="3"/>
      <c r="FG31" s="3"/>
      <c r="FH31" s="3"/>
      <c r="FI31" s="3"/>
      <c r="FJ31" s="3"/>
      <c r="FK31" s="3"/>
      <c r="FL31" s="3"/>
    </row>
    <row r="32" ht="12.0" customHeight="1">
      <c r="E32" s="23"/>
      <c r="F32" s="50" t="s">
        <v>162</v>
      </c>
      <c r="G32" s="47" t="str">
        <f>BH37</f>
        <v>5</v>
      </c>
      <c r="H32" s="51" t="str">
        <f>BH38</f>
        <v>49</v>
      </c>
      <c r="I32" s="23"/>
      <c r="J32" s="50" t="s">
        <v>163</v>
      </c>
      <c r="K32" s="47" t="str">
        <f>CM28</f>
        <v>3</v>
      </c>
      <c r="L32" s="51" t="str">
        <f>CM29</f>
        <v>44</v>
      </c>
      <c r="M32" s="47" t="str">
        <f>CM30</f>
        <v>0</v>
      </c>
      <c r="N32" s="78" t="str">
        <f>CM31</f>
        <v>N</v>
      </c>
      <c r="P32" s="53">
        <v>26.0</v>
      </c>
      <c r="Q32" s="12" t="str">
        <f t="shared" si="36"/>
        <v>1</v>
      </c>
      <c r="R32" s="12" t="s">
        <v>105</v>
      </c>
      <c r="S32" s="12" t="str">
        <f t="shared" si="37"/>
        <v>0</v>
      </c>
      <c r="T32" s="3" t="str">
        <f t="shared" si="38"/>
        <v>1</v>
      </c>
      <c r="U32" s="3" t="str">
        <f t="shared" si="39"/>
        <v>0</v>
      </c>
      <c r="V32" s="3"/>
      <c r="W32" s="3">
        <v>323.0</v>
      </c>
      <c r="X32" s="3" t="str">
        <f t="shared" si="41"/>
        <v>1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336.0</v>
      </c>
      <c r="AY32" s="3" t="str">
        <f t="shared" si="50"/>
        <v>0</v>
      </c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>
        <v>361.0</v>
      </c>
      <c r="CG32" s="3" t="str">
        <f t="shared" si="62"/>
        <v>0</v>
      </c>
      <c r="CH32" s="3"/>
      <c r="CI32" s="3"/>
      <c r="CJ32" s="3"/>
      <c r="CK32" s="3"/>
      <c r="CL32" s="3"/>
      <c r="CM32" s="3"/>
      <c r="CN32" s="3"/>
      <c r="CO32" s="3"/>
      <c r="CP32" s="3">
        <v>338.0</v>
      </c>
      <c r="CQ32" s="3" t="str">
        <f t="shared" si="66"/>
        <v>1</v>
      </c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>
        <v>49.0</v>
      </c>
      <c r="EU32" s="3" t="str">
        <f t="shared" si="88"/>
        <v>2</v>
      </c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</row>
    <row r="33" ht="12.0" customHeight="1">
      <c r="E33" s="23"/>
      <c r="F33" s="50"/>
      <c r="G33" s="47"/>
      <c r="H33" s="20"/>
      <c r="I33" s="23"/>
      <c r="J33" s="50" t="s">
        <v>164</v>
      </c>
      <c r="K33" s="47" t="str">
        <f>CW38</f>
        <v>2</v>
      </c>
      <c r="L33" s="51" t="str">
        <f>CW39</f>
        <v>47</v>
      </c>
      <c r="M33" s="47" t="str">
        <f>CW40</f>
        <v>0</v>
      </c>
      <c r="N33" s="78" t="str">
        <f>CW41</f>
        <v>N</v>
      </c>
      <c r="P33" s="3">
        <v>27.0</v>
      </c>
      <c r="Q33" s="12" t="str">
        <f t="shared" si="36"/>
        <v>1</v>
      </c>
      <c r="R33" s="12"/>
      <c r="S33" s="12" t="str">
        <f t="shared" si="37"/>
        <v>1</v>
      </c>
      <c r="T33" s="3" t="str">
        <f t="shared" si="38"/>
        <v>1</v>
      </c>
      <c r="U33" s="3" t="str">
        <f t="shared" si="39"/>
        <v>0</v>
      </c>
      <c r="V33" s="3"/>
      <c r="W33" s="3">
        <v>325.0</v>
      </c>
      <c r="X33" s="3" t="str">
        <f t="shared" si="41"/>
        <v>0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337.0</v>
      </c>
      <c r="AY33" s="3" t="str">
        <f t="shared" si="50"/>
        <v>0</v>
      </c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>
        <v>387.0</v>
      </c>
      <c r="CG33" s="3" t="str">
        <f t="shared" si="62"/>
        <v>0</v>
      </c>
      <c r="CH33" s="3"/>
      <c r="CI33" s="3"/>
      <c r="CJ33" s="3"/>
      <c r="CK33" s="3"/>
      <c r="CL33" s="87" t="s">
        <v>165</v>
      </c>
      <c r="CM33" s="3" t="str">
        <f>IF(SUM(CN8,CN9,CL9,CL18)=4,1,0)</f>
        <v>0</v>
      </c>
      <c r="CN33" s="3"/>
      <c r="CO33" s="3"/>
      <c r="CP33" s="3">
        <v>345.0</v>
      </c>
      <c r="CQ33" s="3" t="str">
        <f t="shared" si="66"/>
        <v>0</v>
      </c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>
        <v>215.0</v>
      </c>
      <c r="EU33" s="3" t="str">
        <f t="shared" si="88"/>
        <v>2</v>
      </c>
      <c r="EV33" s="3"/>
      <c r="EW33" s="3"/>
      <c r="EX33" s="3"/>
      <c r="EY33" s="3"/>
      <c r="EZ33" s="3"/>
      <c r="FA33" s="3"/>
      <c r="FB33" s="3"/>
      <c r="FC33" s="12" t="s">
        <v>166</v>
      </c>
      <c r="FD33" s="3" t="str">
        <f>IF(FD30&gt;=17,FD30-17,17-FD30)</f>
        <v>0</v>
      </c>
      <c r="FE33" s="3"/>
      <c r="FF33" s="3"/>
      <c r="FG33" s="3"/>
      <c r="FH33" s="3"/>
      <c r="FI33" s="3"/>
      <c r="FJ33" s="3"/>
      <c r="FK33" s="3"/>
      <c r="FL33" s="3"/>
    </row>
    <row r="34" ht="12.0" customHeight="1">
      <c r="E34" s="23"/>
      <c r="F34" s="50" t="s">
        <v>167</v>
      </c>
      <c r="G34" s="47" t="str">
        <f>CC35</f>
        <v>10</v>
      </c>
      <c r="H34" s="51" t="str">
        <f>CC36</f>
        <v>52</v>
      </c>
      <c r="I34" s="23"/>
      <c r="J34" s="50" t="s">
        <v>168</v>
      </c>
      <c r="K34" s="47" t="str">
        <f>DV38</f>
        <v>8</v>
      </c>
      <c r="L34" s="51" t="str">
        <f>DV39</f>
        <v>41</v>
      </c>
      <c r="M34" s="47" t="str">
        <f>DV40</f>
        <v>1</v>
      </c>
      <c r="N34" s="78" t="str">
        <f>DV41</f>
        <v>N</v>
      </c>
      <c r="P34" s="3">
        <v>28.0</v>
      </c>
      <c r="Q34" s="12" t="str">
        <f t="shared" si="36"/>
        <v>2</v>
      </c>
      <c r="R34" s="12"/>
      <c r="S34" s="12" t="str">
        <f t="shared" si="37"/>
        <v>0</v>
      </c>
      <c r="T34" s="3" t="str">
        <f t="shared" si="38"/>
        <v>0</v>
      </c>
      <c r="U34" s="3" t="str">
        <f t="shared" si="39"/>
        <v>1</v>
      </c>
      <c r="V34" s="3"/>
      <c r="W34" s="3">
        <v>331.0</v>
      </c>
      <c r="X34" s="3" t="str">
        <f t="shared" si="41"/>
        <v>0</v>
      </c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341.0</v>
      </c>
      <c r="AY34" s="3" t="str">
        <f t="shared" si="50"/>
        <v>0</v>
      </c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87" t="s">
        <v>169</v>
      </c>
      <c r="CM34" s="3" t="str">
        <f>IF(SUM(CL12,CL14)=2,1,0)</f>
        <v>0</v>
      </c>
      <c r="CN34" s="3"/>
      <c r="CO34" s="3"/>
      <c r="CP34" s="3">
        <v>362.0</v>
      </c>
      <c r="CQ34" s="3" t="str">
        <f t="shared" si="66"/>
        <v>0</v>
      </c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>
        <v>167.0</v>
      </c>
      <c r="EU34" s="3" t="str">
        <f t="shared" si="88"/>
        <v>1</v>
      </c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</row>
    <row r="35" ht="12.0" customHeight="1">
      <c r="E35" s="23"/>
      <c r="F35" s="50" t="s">
        <v>170</v>
      </c>
      <c r="G35" s="47" t="str">
        <f>BK37</f>
        <v>9</v>
      </c>
      <c r="H35" s="51" t="str">
        <f>BK38</f>
        <v>59</v>
      </c>
      <c r="I35" s="23"/>
      <c r="J35" s="50"/>
      <c r="K35" s="47"/>
      <c r="L35" s="20"/>
      <c r="M35" s="47"/>
      <c r="N35" s="78"/>
      <c r="P35" s="3">
        <v>29.0</v>
      </c>
      <c r="Q35" s="12" t="str">
        <f t="shared" si="36"/>
        <v>1</v>
      </c>
      <c r="R35" s="12"/>
      <c r="S35" s="12" t="str">
        <f t="shared" si="37"/>
        <v>1</v>
      </c>
      <c r="T35" s="3" t="str">
        <f t="shared" si="38"/>
        <v>1</v>
      </c>
      <c r="U35" s="3" t="str">
        <f t="shared" si="39"/>
        <v>0</v>
      </c>
      <c r="V35" s="3"/>
      <c r="W35" s="3">
        <v>333.0</v>
      </c>
      <c r="X35" s="3" t="str">
        <f t="shared" si="41"/>
        <v>0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12" t="s">
        <v>150</v>
      </c>
      <c r="BX35" s="3" t="str">
        <f>SUM(BW8:BW25,BY8:BY25)</f>
        <v>7</v>
      </c>
      <c r="BY35" s="3"/>
      <c r="BZ35" s="3"/>
      <c r="CA35" s="3"/>
      <c r="CB35" s="12" t="s">
        <v>150</v>
      </c>
      <c r="CC35" s="3" t="str">
        <f>SUM(CB8:CB30,CD8:CD29)</f>
        <v>10</v>
      </c>
      <c r="CD35" s="3"/>
      <c r="CE35" s="3"/>
      <c r="CF35" s="3"/>
      <c r="CG35" s="12" t="s">
        <v>150</v>
      </c>
      <c r="CH35" s="3" t="str">
        <f>SUM(CG8:CG33,CI8:CI33)</f>
        <v>6</v>
      </c>
      <c r="CI35" s="3"/>
      <c r="CJ35" s="3"/>
      <c r="CK35" s="3"/>
      <c r="CL35" s="87" t="s">
        <v>171</v>
      </c>
      <c r="CM35" s="3" t="str">
        <f>IF(SUM(CL22,CL24)=2,1,0)</f>
        <v>0</v>
      </c>
      <c r="CN35" s="3"/>
      <c r="CO35" s="3"/>
      <c r="CP35" s="3">
        <v>379.0</v>
      </c>
      <c r="CQ35" s="3" t="str">
        <f t="shared" si="66"/>
        <v>0</v>
      </c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>
        <v>226.0</v>
      </c>
      <c r="EU35" s="3" t="str">
        <f t="shared" si="88"/>
        <v>2</v>
      </c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12" t="s">
        <v>150</v>
      </c>
      <c r="FK35" s="3" t="str">
        <f>SUM(FJ8:FJ25,FL8:FL25)</f>
        <v>1</v>
      </c>
      <c r="FL35" s="3"/>
    </row>
    <row r="36" ht="12.0" customHeight="1">
      <c r="E36" s="23"/>
      <c r="F36" s="50" t="s">
        <v>172</v>
      </c>
      <c r="G36" s="47" t="str">
        <f>BN37</f>
        <v>8</v>
      </c>
      <c r="H36" s="51" t="str">
        <f>BN38</f>
        <v>42</v>
      </c>
      <c r="I36" s="23"/>
      <c r="J36" s="50" t="s">
        <v>173</v>
      </c>
      <c r="K36" s="47" t="str">
        <f>DB38</f>
        <v>3</v>
      </c>
      <c r="L36" s="51" t="str">
        <f>DB39</f>
        <v>42</v>
      </c>
      <c r="M36" s="47" t="str">
        <f>DB40</f>
        <v>0</v>
      </c>
      <c r="N36" s="78" t="str">
        <f>DB41</f>
        <v>N</v>
      </c>
      <c r="P36" s="3">
        <v>30.0</v>
      </c>
      <c r="Q36" s="12" t="str">
        <f t="shared" si="36"/>
        <v>1</v>
      </c>
      <c r="R36" s="12"/>
      <c r="S36" s="12" t="str">
        <f t="shared" si="37"/>
        <v>1</v>
      </c>
      <c r="T36" s="3" t="str">
        <f t="shared" si="38"/>
        <v>1</v>
      </c>
      <c r="U36" s="3" t="str">
        <f t="shared" si="39"/>
        <v>0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12" t="s">
        <v>154</v>
      </c>
      <c r="BX36" s="86" t="str">
        <f>(((BX35-2.5)/2.1)*10)+50</f>
        <v>71</v>
      </c>
      <c r="BY36" s="3"/>
      <c r="BZ36" s="3"/>
      <c r="CA36" s="3"/>
      <c r="CB36" s="12" t="s">
        <v>154</v>
      </c>
      <c r="CC36" s="86" t="str">
        <f>(((CC35-9)/5.8)*10)+50</f>
        <v>52</v>
      </c>
      <c r="CD36" s="3"/>
      <c r="CE36" s="3"/>
      <c r="CF36" s="3"/>
      <c r="CG36" s="12" t="s">
        <v>154</v>
      </c>
      <c r="CH36" s="86" t="str">
        <f>(((CH35-7.07)/5.04)*10)+50</f>
        <v>48</v>
      </c>
      <c r="CI36" s="3"/>
      <c r="CJ36" s="3"/>
      <c r="CK36" s="3"/>
      <c r="CL36" s="87" t="s">
        <v>174</v>
      </c>
      <c r="CM36" s="3" t="str">
        <f>IF(SUM(CL13,CL15,CL17)=3,1,0)</f>
        <v>0</v>
      </c>
      <c r="CN36" s="3"/>
      <c r="CO36" s="3"/>
      <c r="CP36" s="3">
        <v>383.0</v>
      </c>
      <c r="CQ36" s="3" t="str">
        <f t="shared" si="66"/>
        <v>0</v>
      </c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>
        <v>140.0</v>
      </c>
      <c r="EU36" s="3" t="str">
        <f t="shared" si="88"/>
        <v>2</v>
      </c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12" t="s">
        <v>154</v>
      </c>
      <c r="FK36" s="86" t="str">
        <f>(((FK35-1.49)/2.05)*10)+50</f>
        <v>48</v>
      </c>
      <c r="FL36" s="3"/>
    </row>
    <row r="37" ht="12.0" customHeight="1">
      <c r="E37" s="23"/>
      <c r="F37" s="50" t="s">
        <v>175</v>
      </c>
      <c r="G37" s="47" t="str">
        <f>BQ37</f>
        <v>6</v>
      </c>
      <c r="H37" s="51" t="str">
        <f>BQ38</f>
        <v>46</v>
      </c>
      <c r="I37" s="23"/>
      <c r="J37" s="50" t="s">
        <v>176</v>
      </c>
      <c r="K37" s="47" t="str">
        <f>DQ38</f>
        <v>3</v>
      </c>
      <c r="L37" s="51" t="str">
        <f>DQ39</f>
        <v>46</v>
      </c>
      <c r="M37" s="47" t="str">
        <f>DQ40</f>
        <v>0</v>
      </c>
      <c r="N37" s="78" t="str">
        <f>DQ41</f>
        <v>N</v>
      </c>
      <c r="P37" s="3">
        <v>31.0</v>
      </c>
      <c r="Q37" s="12" t="str">
        <f t="shared" si="36"/>
        <v>2</v>
      </c>
      <c r="R37" s="12"/>
      <c r="S37" s="12" t="str">
        <f t="shared" si="37"/>
        <v>0</v>
      </c>
      <c r="T37" s="3" t="str">
        <f t="shared" si="38"/>
        <v>0</v>
      </c>
      <c r="U37" s="3" t="str">
        <f t="shared" si="39"/>
        <v>1</v>
      </c>
      <c r="V37" s="3"/>
      <c r="W37" s="12" t="s">
        <v>150</v>
      </c>
      <c r="X37" s="3" t="str">
        <f>SUM(X8:X35)</f>
        <v>3</v>
      </c>
      <c r="Y37" s="3"/>
      <c r="Z37" s="12" t="s">
        <v>150</v>
      </c>
      <c r="AA37" s="3" t="str">
        <f>SUM(AA8:AA35)</f>
        <v>4</v>
      </c>
      <c r="AB37" s="3"/>
      <c r="AC37" s="12" t="s">
        <v>150</v>
      </c>
      <c r="AD37" s="3" t="str">
        <f>SUM(AD8:AD35)</f>
        <v>3</v>
      </c>
      <c r="AE37" s="3"/>
      <c r="AF37" s="12" t="s">
        <v>150</v>
      </c>
      <c r="AG37" s="3" t="str">
        <f>SUM(AG8:AG35)</f>
        <v>6</v>
      </c>
      <c r="AH37" s="3"/>
      <c r="AI37" s="12" t="s">
        <v>150</v>
      </c>
      <c r="AJ37" s="3" t="str">
        <f>SUM(AJ8:AJ35)</f>
        <v>6</v>
      </c>
      <c r="AK37" s="3"/>
      <c r="AL37" s="12" t="s">
        <v>150</v>
      </c>
      <c r="AM37" s="3" t="str">
        <f>SUM(AM8:AM35)</f>
        <v>3</v>
      </c>
      <c r="AN37" s="3"/>
      <c r="AO37" s="12" t="s">
        <v>150</v>
      </c>
      <c r="AP37" s="3" t="str">
        <f>SUM(AP8:AP35)</f>
        <v>3</v>
      </c>
      <c r="AQ37" s="3"/>
      <c r="AR37" s="12" t="s">
        <v>150</v>
      </c>
      <c r="AS37" s="3" t="str">
        <f>SUM(AS8:AS35)</f>
        <v>2</v>
      </c>
      <c r="AT37" s="3"/>
      <c r="AU37" s="12" t="s">
        <v>150</v>
      </c>
      <c r="AV37" s="3" t="str">
        <f>SUM(AV8:AV35)</f>
        <v>5</v>
      </c>
      <c r="AW37" s="3"/>
      <c r="AX37" s="12" t="s">
        <v>150</v>
      </c>
      <c r="AY37" s="3" t="str">
        <f>SUM(AY8:AY35)</f>
        <v>13</v>
      </c>
      <c r="AZ37" s="3"/>
      <c r="BA37" s="12" t="s">
        <v>150</v>
      </c>
      <c r="BB37" s="3" t="str">
        <f>SUM(BB8:BB35)</f>
        <v>6</v>
      </c>
      <c r="BC37" s="3"/>
      <c r="BD37" s="12" t="s">
        <v>150</v>
      </c>
      <c r="BE37" s="3" t="str">
        <f>SUM(BE8:BE35)</f>
        <v>5</v>
      </c>
      <c r="BF37" s="3"/>
      <c r="BG37" s="12" t="s">
        <v>150</v>
      </c>
      <c r="BH37" s="3" t="str">
        <f>SUM(BH8:BH35)</f>
        <v>5</v>
      </c>
      <c r="BI37" s="3"/>
      <c r="BJ37" s="12" t="s">
        <v>150</v>
      </c>
      <c r="BK37" s="3" t="str">
        <f>SUM(BK8:BK35)</f>
        <v>9</v>
      </c>
      <c r="BL37" s="3"/>
      <c r="BM37" s="12" t="s">
        <v>150</v>
      </c>
      <c r="BN37" s="3" t="str">
        <f>SUM(BN8:BN35)</f>
        <v>8</v>
      </c>
      <c r="BO37" s="3"/>
      <c r="BP37" s="12" t="s">
        <v>150</v>
      </c>
      <c r="BQ37" s="3" t="str">
        <f>SUM(BQ8:BQ35)</f>
        <v>6</v>
      </c>
      <c r="BR37" s="3"/>
      <c r="BS37" s="12" t="s">
        <v>150</v>
      </c>
      <c r="BT37" s="3" t="str">
        <f>SUM(BT8:BT35)</f>
        <v>3</v>
      </c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12" t="s">
        <v>158</v>
      </c>
      <c r="CH37" s="12" t="str">
        <f>CONCATENATE(CH47,"/",CH60)</f>
        <v>0/2</v>
      </c>
      <c r="CI37" s="3"/>
      <c r="CJ37" s="3"/>
      <c r="CK37" s="3"/>
      <c r="CL37" s="87" t="s">
        <v>177</v>
      </c>
      <c r="CM37" s="3" t="str">
        <f>IF(SUM(CL11,CL16,CL23)=3,1,0)</f>
        <v>0</v>
      </c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>
        <v>218.0</v>
      </c>
      <c r="EU37" s="3" t="str">
        <f t="shared" si="88"/>
        <v>2</v>
      </c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</row>
    <row r="38" ht="12.0" customHeight="1">
      <c r="E38" s="88"/>
      <c r="F38" s="89"/>
      <c r="G38" s="90"/>
      <c r="H38" s="91"/>
      <c r="I38" s="88"/>
      <c r="J38" s="89"/>
      <c r="K38" s="90"/>
      <c r="L38" s="91"/>
      <c r="M38" s="90"/>
      <c r="N38" s="92"/>
      <c r="P38" s="3">
        <v>32.0</v>
      </c>
      <c r="Q38" s="12" t="str">
        <f t="shared" si="36"/>
        <v>2</v>
      </c>
      <c r="R38" s="12"/>
      <c r="S38" s="12" t="str">
        <f t="shared" si="37"/>
        <v>0</v>
      </c>
      <c r="T38" s="3" t="str">
        <f t="shared" si="38"/>
        <v>0</v>
      </c>
      <c r="U38" s="3" t="str">
        <f t="shared" si="39"/>
        <v>1</v>
      </c>
      <c r="V38" s="3"/>
      <c r="W38" s="12" t="s">
        <v>154</v>
      </c>
      <c r="X38" s="86" t="str">
        <f>(((X37-10.4)/7.2)*10)+50</f>
        <v>40</v>
      </c>
      <c r="Y38" s="3"/>
      <c r="Z38" s="12" t="s">
        <v>154</v>
      </c>
      <c r="AA38" s="86" t="str">
        <f>(((AA37-4.6)/4.1)*10)+50</f>
        <v>49</v>
      </c>
      <c r="AB38" s="3"/>
      <c r="AC38" s="12" t="s">
        <v>154</v>
      </c>
      <c r="AD38" s="86" t="str">
        <f>(((AD37-4)/3.2)*10)+50</f>
        <v>47</v>
      </c>
      <c r="AE38" s="3"/>
      <c r="AF38" s="12" t="s">
        <v>154</v>
      </c>
      <c r="AG38" s="86" t="str">
        <f>(((AG37-3.3)/3.5)*10)+50</f>
        <v>58</v>
      </c>
      <c r="AH38" s="3"/>
      <c r="AI38" s="12" t="s">
        <v>154</v>
      </c>
      <c r="AJ38" s="86" t="str">
        <f>(((AJ37-1.9)/2.6)*10)+50</f>
        <v>66</v>
      </c>
      <c r="AK38" s="3"/>
      <c r="AL38" s="12" t="s">
        <v>154</v>
      </c>
      <c r="AM38" s="86" t="str">
        <f>(((AM37-0.8)/1.5)*10)+50</f>
        <v>65</v>
      </c>
      <c r="AN38" s="3"/>
      <c r="AO38" s="12" t="s">
        <v>154</v>
      </c>
      <c r="AP38" s="86" t="str">
        <f>(((AP37-1)/1.5)*10)+50</f>
        <v>63</v>
      </c>
      <c r="AQ38" s="3"/>
      <c r="AR38" s="12" t="s">
        <v>154</v>
      </c>
      <c r="AS38" s="86" t="str">
        <f>(((AS37-3.8)/3.2)*10)+50</f>
        <v>44</v>
      </c>
      <c r="AT38" s="3"/>
      <c r="AU38" s="12" t="s">
        <v>154</v>
      </c>
      <c r="AV38" s="86" t="str">
        <f>(((AV37-4)/3.1)*10)+50</f>
        <v>53</v>
      </c>
      <c r="AW38" s="3"/>
      <c r="AX38" s="12" t="s">
        <v>154</v>
      </c>
      <c r="AY38" s="86" t="str">
        <f>(((AY37-18.7)/5.6)*10)+50</f>
        <v>40</v>
      </c>
      <c r="AZ38" s="3"/>
      <c r="BA38" s="12" t="s">
        <v>154</v>
      </c>
      <c r="BB38" s="86" t="str">
        <f>(((BB37-6.7)/3.7)*10)+50</f>
        <v>48</v>
      </c>
      <c r="BC38" s="3"/>
      <c r="BD38" s="12" t="s">
        <v>154</v>
      </c>
      <c r="BE38" s="86" t="str">
        <f>(((BE37-7.9)/3.4)*10)+50</f>
        <v>41</v>
      </c>
      <c r="BF38" s="3"/>
      <c r="BG38" s="12" t="s">
        <v>154</v>
      </c>
      <c r="BH38" s="86" t="str">
        <f>(((BH37-5.5)/4.1)*10)+50</f>
        <v>49</v>
      </c>
      <c r="BI38" s="3"/>
      <c r="BJ38" s="12" t="s">
        <v>154</v>
      </c>
      <c r="BK38" s="86" t="str">
        <f>(((BK37-5.5)/3.9)*10)+50</f>
        <v>59</v>
      </c>
      <c r="BL38" s="3"/>
      <c r="BM38" s="12" t="s">
        <v>154</v>
      </c>
      <c r="BN38" s="86" t="str">
        <f>(((BN37-11.6)/4.6)*10)+50</f>
        <v>42</v>
      </c>
      <c r="BO38" s="3"/>
      <c r="BP38" s="12" t="s">
        <v>154</v>
      </c>
      <c r="BQ38" s="86" t="str">
        <f>(((BQ37-7.4)/3.7)*10)+50</f>
        <v>46</v>
      </c>
      <c r="BR38" s="3"/>
      <c r="BS38" s="12" t="s">
        <v>154</v>
      </c>
      <c r="BT38" s="86" t="str">
        <f>(((BT37-3.1)/2.4)*10)+50</f>
        <v>50</v>
      </c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12" t="s">
        <v>161</v>
      </c>
      <c r="CH38" s="12" t="str">
        <f>IF(AND(CI47="Y",CI60="Y"),"Y","N")</f>
        <v>N</v>
      </c>
      <c r="CI38" s="3"/>
      <c r="CJ38" s="3"/>
      <c r="CK38" s="3"/>
      <c r="CL38" s="87" t="s">
        <v>178</v>
      </c>
      <c r="CM38" s="3" t="str">
        <f>IF(SUM(CL8,CL10,CL21)=3,1,0)</f>
        <v>0</v>
      </c>
      <c r="CN38" s="3"/>
      <c r="CO38" s="3"/>
      <c r="CP38" s="3"/>
      <c r="CQ38" s="12" t="s">
        <v>150</v>
      </c>
      <c r="CR38" s="3" t="str">
        <f>SUM(CQ8:CQ36,CS8:CS36)</f>
        <v>8</v>
      </c>
      <c r="CS38" s="3"/>
      <c r="CT38" s="3"/>
      <c r="CU38" s="3"/>
      <c r="CV38" s="12" t="s">
        <v>150</v>
      </c>
      <c r="CW38" s="3" t="str">
        <f>SUM(CV8:CV27,CX8:CX27)</f>
        <v>2</v>
      </c>
      <c r="CX38" s="3"/>
      <c r="CY38" s="3"/>
      <c r="CZ38" s="3"/>
      <c r="DA38" s="12" t="s">
        <v>150</v>
      </c>
      <c r="DB38" s="3" t="str">
        <f>SUM(DA8:DA27,DC8:DC27)</f>
        <v>3</v>
      </c>
      <c r="DC38" s="3"/>
      <c r="DD38" s="3"/>
      <c r="DE38" s="3"/>
      <c r="DF38" s="12" t="s">
        <v>150</v>
      </c>
      <c r="DG38" s="3" t="str">
        <f>SUM(DF8:DF27,DH8:DH27)</f>
        <v>5</v>
      </c>
      <c r="DH38" s="3"/>
      <c r="DI38" s="3"/>
      <c r="DJ38" s="3"/>
      <c r="DK38" s="12" t="s">
        <v>150</v>
      </c>
      <c r="DL38" s="3" t="str">
        <f>SUM(DK8:DK28,DM8:DM27)</f>
        <v>6</v>
      </c>
      <c r="DM38" s="3"/>
      <c r="DN38" s="3"/>
      <c r="DO38" s="3"/>
      <c r="DP38" s="12" t="s">
        <v>150</v>
      </c>
      <c r="DQ38" s="3" t="str">
        <f>SUM(DP8:DP27,DR8:DR27)</f>
        <v>3</v>
      </c>
      <c r="DR38" s="3"/>
      <c r="DS38" s="3"/>
      <c r="DT38" s="3"/>
      <c r="DU38" s="12" t="s">
        <v>150</v>
      </c>
      <c r="DV38" s="3" t="str">
        <f>SUM(DU8:DU27,DW8:DW27)</f>
        <v>8</v>
      </c>
      <c r="DW38" s="3"/>
      <c r="DX38" s="3"/>
      <c r="DY38" s="3"/>
      <c r="DZ38" s="12" t="s">
        <v>150</v>
      </c>
      <c r="EA38" s="3" t="str">
        <f>SUM(DZ8:DZ27,EB8:EB27)</f>
        <v>4</v>
      </c>
      <c r="EB38" s="3"/>
      <c r="EC38" s="3"/>
      <c r="ED38" s="3"/>
      <c r="EE38" s="12" t="s">
        <v>150</v>
      </c>
      <c r="EF38" s="3" t="str">
        <f>SUM(EE8:EE27,EG8:EG27)</f>
        <v>7</v>
      </c>
      <c r="EG38" s="3"/>
      <c r="EH38" s="3"/>
      <c r="EI38" s="3"/>
      <c r="EJ38" s="12" t="s">
        <v>150</v>
      </c>
      <c r="EK38" s="3" t="str">
        <f>SUM(EJ8:EJ29,EL8:EL29)</f>
        <v>5</v>
      </c>
      <c r="EL38" s="3"/>
      <c r="EM38" s="3"/>
      <c r="EN38" s="3"/>
      <c r="EO38" s="3"/>
      <c r="EP38" s="12" t="s">
        <v>150</v>
      </c>
      <c r="EQ38" s="3" t="str">
        <f>SUM(ER8:ER37)</f>
        <v>9</v>
      </c>
      <c r="ER38" s="3"/>
      <c r="ES38" s="3"/>
      <c r="ET38" s="3">
        <v>84.0</v>
      </c>
      <c r="EU38" s="3" t="str">
        <f t="shared" si="88"/>
        <v>1</v>
      </c>
      <c r="EV38" s="3"/>
      <c r="EW38" s="12" t="s">
        <v>150</v>
      </c>
      <c r="EX38" s="3" t="str">
        <f>COUNTIF(EU8:EU47,"=1")</f>
        <v>11</v>
      </c>
      <c r="EY38" s="3"/>
      <c r="EZ38" s="3"/>
      <c r="FA38" s="3"/>
      <c r="FB38" s="3"/>
      <c r="FC38" s="3"/>
      <c r="FD38" s="3"/>
      <c r="FE38" s="3"/>
      <c r="FF38" s="3"/>
      <c r="FG38" s="3"/>
      <c r="FH38" s="3"/>
    </row>
    <row r="39" ht="12.0" customHeight="1">
      <c r="P39" s="3">
        <v>33.0</v>
      </c>
      <c r="Q39" s="12" t="str">
        <f t="shared" si="36"/>
        <v>2</v>
      </c>
      <c r="R39" s="12"/>
      <c r="S39" s="12" t="str">
        <f t="shared" si="37"/>
        <v>0</v>
      </c>
      <c r="T39" s="3" t="str">
        <f t="shared" si="38"/>
        <v>0</v>
      </c>
      <c r="U39" s="3" t="str">
        <f t="shared" si="39"/>
        <v>1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87" t="s">
        <v>179</v>
      </c>
      <c r="CM39" s="3" t="str">
        <f>IF(SUM(CL19,CL20)=2,1,0)</f>
        <v>0</v>
      </c>
      <c r="CN39" s="3"/>
      <c r="CO39" s="3"/>
      <c r="CP39" s="3"/>
      <c r="CQ39" s="12" t="s">
        <v>154</v>
      </c>
      <c r="CR39" s="86" t="str">
        <f>(((CR38-6.37)/4.84)*10)+50</f>
        <v>53</v>
      </c>
      <c r="CS39" s="3"/>
      <c r="CT39" s="3"/>
      <c r="CU39" s="3"/>
      <c r="CV39" s="12" t="s">
        <v>154</v>
      </c>
      <c r="CW39" s="86" t="str">
        <f>(((CW38-2.89)/2.82)*10)+50</f>
        <v>47</v>
      </c>
      <c r="CX39" s="3"/>
      <c r="CY39" s="3"/>
      <c r="CZ39" s="3"/>
      <c r="DA39" s="12" t="s">
        <v>154</v>
      </c>
      <c r="DB39" s="86" t="str">
        <f>(((DB38-6.85)/4.67)*10)+50</f>
        <v>42</v>
      </c>
      <c r="DC39" s="3"/>
      <c r="DD39" s="3"/>
      <c r="DE39" s="3"/>
      <c r="DF39" s="12" t="s">
        <v>154</v>
      </c>
      <c r="DG39" s="86" t="str">
        <f>(((DG38-8.72)/4.09)*10)+50</f>
        <v>41</v>
      </c>
      <c r="DH39" s="3"/>
      <c r="DI39" s="3"/>
      <c r="DJ39" s="3"/>
      <c r="DK39" s="12" t="s">
        <v>154</v>
      </c>
      <c r="DL39" s="86" t="str">
        <f>(((DL38-9.5)/3.81)*10)+50</f>
        <v>41</v>
      </c>
      <c r="DM39" s="3"/>
      <c r="DN39" s="3"/>
      <c r="DO39" s="3"/>
      <c r="DP39" s="12" t="s">
        <v>154</v>
      </c>
      <c r="DQ39" s="86" t="str">
        <f>(((DQ38-4.37)/3.68)*10)+50</f>
        <v>46</v>
      </c>
      <c r="DR39" s="3"/>
      <c r="DS39" s="3"/>
      <c r="DT39" s="3"/>
      <c r="DU39" s="12" t="s">
        <v>154</v>
      </c>
      <c r="DV39" s="86" t="str">
        <f>(((DV38-11.48)/3.86)*10)+50</f>
        <v>41</v>
      </c>
      <c r="DW39" s="3"/>
      <c r="DX39" s="3"/>
      <c r="DY39" s="3"/>
      <c r="DZ39" s="12" t="s">
        <v>154</v>
      </c>
      <c r="EA39" s="86" t="str">
        <f>(((EA38-5.86)/4.57)*10)+50</f>
        <v>46</v>
      </c>
      <c r="EB39" s="3"/>
      <c r="EC39" s="3"/>
      <c r="ED39" s="3"/>
      <c r="EE39" s="12" t="s">
        <v>154</v>
      </c>
      <c r="EF39" s="86" t="str">
        <f>(((EF38-5.17)/3.48)*10)+50</f>
        <v>55</v>
      </c>
      <c r="EG39" s="3"/>
      <c r="EH39" s="3"/>
      <c r="EI39" s="3"/>
      <c r="EJ39" s="12" t="s">
        <v>154</v>
      </c>
      <c r="EK39" s="86" t="str">
        <f>(((EK38-6.71)/4.49)*10)+50</f>
        <v>46</v>
      </c>
      <c r="EL39" s="3"/>
      <c r="EM39" s="3"/>
      <c r="EN39" s="3"/>
      <c r="EO39" s="3"/>
      <c r="EP39" s="12" t="s">
        <v>154</v>
      </c>
      <c r="EQ39" s="86" t="str">
        <f>(((EQ38-5.2)/2.2)*10)+50</f>
        <v>67</v>
      </c>
      <c r="ER39" s="3"/>
      <c r="ES39" s="3"/>
      <c r="ET39" s="3">
        <v>95.0</v>
      </c>
      <c r="EU39" s="3" t="str">
        <f t="shared" si="88"/>
        <v>2</v>
      </c>
      <c r="EV39" s="3"/>
      <c r="EW39" s="12" t="s">
        <v>154</v>
      </c>
      <c r="EX39" s="86" t="str">
        <f>(((EX38-17.2)/2.6)*10)+50</f>
        <v>26</v>
      </c>
      <c r="EY39" s="3"/>
      <c r="EZ39" s="3"/>
      <c r="FA39" s="3"/>
      <c r="FB39" s="3"/>
      <c r="FC39" s="3"/>
      <c r="FD39" s="3"/>
      <c r="FE39" s="3"/>
      <c r="FF39" s="3"/>
      <c r="FG39" s="3"/>
      <c r="FH39" s="3"/>
    </row>
    <row r="40" ht="12.0" customHeight="1">
      <c r="P40" s="3">
        <v>34.0</v>
      </c>
      <c r="Q40" s="12" t="str">
        <f t="shared" si="36"/>
        <v>2</v>
      </c>
      <c r="R40" s="12"/>
      <c r="S40" s="12" t="str">
        <f t="shared" si="37"/>
        <v>0</v>
      </c>
      <c r="T40" s="3" t="str">
        <f t="shared" si="38"/>
        <v>0</v>
      </c>
      <c r="U40" s="3" t="str">
        <f t="shared" si="39"/>
        <v>1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12" t="s">
        <v>180</v>
      </c>
      <c r="CH40" s="3" t="str">
        <f>IF(CI10+CG17+CG26=3,1,0)</f>
        <v>0</v>
      </c>
      <c r="CI40" s="3"/>
      <c r="CJ40" s="3"/>
      <c r="CK40" s="3"/>
      <c r="CL40" s="12"/>
      <c r="CM40" s="3"/>
      <c r="CN40" s="3"/>
      <c r="CO40" s="3"/>
      <c r="CP40" s="3"/>
      <c r="CQ40" s="12" t="s">
        <v>158</v>
      </c>
      <c r="CR40" s="3" t="str">
        <f>SUM(CR43:CR51)</f>
        <v>0</v>
      </c>
      <c r="CS40" s="3"/>
      <c r="CT40" s="3"/>
      <c r="CU40" s="3"/>
      <c r="CV40" s="12" t="s">
        <v>158</v>
      </c>
      <c r="CW40" s="3" t="str">
        <f>SUM(CW43:CW50)</f>
        <v>0</v>
      </c>
      <c r="CX40" s="3"/>
      <c r="CY40" s="3"/>
      <c r="CZ40" s="3"/>
      <c r="DA40" s="12" t="s">
        <v>158</v>
      </c>
      <c r="DB40" s="3" t="str">
        <f>SUM(DB43:DB49)</f>
        <v>0</v>
      </c>
      <c r="DC40" s="3"/>
      <c r="DD40" s="3"/>
      <c r="DE40" s="3"/>
      <c r="DF40" s="12" t="s">
        <v>158</v>
      </c>
      <c r="DG40" s="3" t="str">
        <f>SUM(DG43:DG49)</f>
        <v>0</v>
      </c>
      <c r="DH40" s="3"/>
      <c r="DI40" s="3"/>
      <c r="DJ40" s="3"/>
      <c r="DK40" s="12" t="s">
        <v>158</v>
      </c>
      <c r="DL40" s="3" t="str">
        <f>SUM(DL43:DL51)</f>
        <v>0</v>
      </c>
      <c r="DM40" s="3"/>
      <c r="DN40" s="3"/>
      <c r="DO40" s="3"/>
      <c r="DP40" s="12" t="s">
        <v>158</v>
      </c>
      <c r="DQ40" s="3" t="str">
        <f>SUM(DQ43:DQ49)</f>
        <v>0</v>
      </c>
      <c r="DR40" s="3"/>
      <c r="DS40" s="3"/>
      <c r="DT40" s="3"/>
      <c r="DU40" s="12" t="s">
        <v>158</v>
      </c>
      <c r="DV40" s="3" t="str">
        <f>SUM(DV43:DV50)</f>
        <v>1</v>
      </c>
      <c r="DW40" s="3"/>
      <c r="DX40" s="3"/>
      <c r="DY40" s="3"/>
      <c r="DZ40" s="12" t="s">
        <v>158</v>
      </c>
      <c r="EA40" s="3" t="str">
        <f>SUM(EA43:EA49)</f>
        <v>0</v>
      </c>
      <c r="EB40" s="3"/>
      <c r="EC40" s="3"/>
      <c r="ED40" s="3"/>
      <c r="EE40" s="12" t="s">
        <v>158</v>
      </c>
      <c r="EF40" s="3" t="str">
        <f>SUM(EF43:EF49)</f>
        <v>0</v>
      </c>
      <c r="EG40" s="3"/>
      <c r="EH40" s="3"/>
      <c r="EI40" s="3"/>
      <c r="EJ40" s="12" t="s">
        <v>158</v>
      </c>
      <c r="EK40" s="3" t="str">
        <f>SUM(EK43:EK50)</f>
        <v>0</v>
      </c>
      <c r="EL40" s="3"/>
      <c r="EM40" s="3"/>
      <c r="EN40" s="3"/>
      <c r="EO40" s="12"/>
      <c r="EP40" s="3"/>
      <c r="EQ40" s="3"/>
      <c r="ER40" s="3"/>
      <c r="ES40" s="3"/>
      <c r="ET40" s="3">
        <v>47.0</v>
      </c>
      <c r="EU40" s="3" t="str">
        <f t="shared" si="88"/>
        <v>2</v>
      </c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</row>
    <row r="41" ht="12.0" customHeight="1">
      <c r="P41" s="3">
        <v>35.0</v>
      </c>
      <c r="Q41" s="12" t="str">
        <f t="shared" si="36"/>
        <v>2</v>
      </c>
      <c r="R41" s="12"/>
      <c r="S41" s="12" t="str">
        <f t="shared" si="37"/>
        <v>0</v>
      </c>
      <c r="T41" s="3" t="str">
        <f t="shared" si="38"/>
        <v>0</v>
      </c>
      <c r="U41" s="3" t="str">
        <f t="shared" si="39"/>
        <v>1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12" t="s">
        <v>181</v>
      </c>
      <c r="CH41" s="3" t="str">
        <f>IF(CG10+CI11+CI13&gt;=2,1,0)</f>
        <v>0</v>
      </c>
      <c r="CI41" s="3"/>
      <c r="CJ41" s="3"/>
      <c r="CK41" s="3"/>
      <c r="CL41" s="3"/>
      <c r="CM41" s="3"/>
      <c r="CN41" s="3"/>
      <c r="CO41" s="3"/>
      <c r="CP41" s="3"/>
      <c r="CQ41" s="12" t="s">
        <v>161</v>
      </c>
      <c r="CR41" s="12" t="str">
        <f>IF(CR40&gt;=5,"Y","N")</f>
        <v>N</v>
      </c>
      <c r="CS41" s="3"/>
      <c r="CT41" s="3"/>
      <c r="CU41" s="3"/>
      <c r="CV41" s="12" t="s">
        <v>161</v>
      </c>
      <c r="CW41" s="12" t="str">
        <f>IF(CW40&gt;=5,"Y","N")</f>
        <v>N</v>
      </c>
      <c r="CX41" s="3"/>
      <c r="CY41" s="3"/>
      <c r="CZ41" s="3"/>
      <c r="DA41" s="12" t="s">
        <v>161</v>
      </c>
      <c r="DB41" s="12" t="str">
        <f>IF(DB40&gt;=5,"Y","N")</f>
        <v>N</v>
      </c>
      <c r="DC41" s="3"/>
      <c r="DD41" s="3"/>
      <c r="DE41" s="3"/>
      <c r="DF41" s="12" t="s">
        <v>161</v>
      </c>
      <c r="DG41" s="12" t="str">
        <f>IF(DG40&gt;=5,"Y","N")</f>
        <v>N</v>
      </c>
      <c r="DH41" s="3"/>
      <c r="DI41" s="3"/>
      <c r="DJ41" s="3"/>
      <c r="DK41" s="12" t="s">
        <v>161</v>
      </c>
      <c r="DL41" s="12" t="str">
        <f>IF(DL40&gt;=5,"Y","N")</f>
        <v>N</v>
      </c>
      <c r="DM41" s="3"/>
      <c r="DN41" s="3"/>
      <c r="DO41" s="3"/>
      <c r="DP41" s="12" t="s">
        <v>161</v>
      </c>
      <c r="DQ41" s="12" t="str">
        <f>IF(DQ40&gt;=4,"Y","N")</f>
        <v>N</v>
      </c>
      <c r="DR41" s="3"/>
      <c r="DS41" s="3"/>
      <c r="DT41" s="3"/>
      <c r="DU41" s="12" t="s">
        <v>161</v>
      </c>
      <c r="DV41" s="12" t="str">
        <f>IF(DV40&gt;=4,"Y","N")</f>
        <v>N</v>
      </c>
      <c r="DW41" s="3"/>
      <c r="DX41" s="3"/>
      <c r="DY41" s="3"/>
      <c r="DZ41" s="12" t="s">
        <v>161</v>
      </c>
      <c r="EA41" s="12" t="str">
        <f>IF(EA40&gt;=4,"Y","N")</f>
        <v>N</v>
      </c>
      <c r="EB41" s="3"/>
      <c r="EC41" s="3"/>
      <c r="ED41" s="3"/>
      <c r="EE41" s="12" t="s">
        <v>161</v>
      </c>
      <c r="EF41" s="12" t="str">
        <f>IF(EF40&gt;=4,"Y","N")</f>
        <v>N</v>
      </c>
      <c r="EG41" s="3"/>
      <c r="EH41" s="3"/>
      <c r="EI41" s="3"/>
      <c r="EJ41" s="12" t="s">
        <v>161</v>
      </c>
      <c r="EK41" s="12" t="str">
        <f>IF(EK40&gt;=5,"Y","N")</f>
        <v>N</v>
      </c>
      <c r="EL41" s="3"/>
      <c r="EM41" s="3"/>
      <c r="EN41" s="3"/>
      <c r="EO41" s="12"/>
      <c r="EP41" s="12"/>
      <c r="EQ41" s="3"/>
      <c r="ER41" s="3"/>
      <c r="ES41" s="3"/>
      <c r="ET41" s="3">
        <v>127.0</v>
      </c>
      <c r="EU41" s="3" t="str">
        <f t="shared" si="88"/>
        <v>2</v>
      </c>
      <c r="EV41" s="3"/>
      <c r="EW41" s="12" t="s">
        <v>182</v>
      </c>
      <c r="EX41" s="3" t="str">
        <f>IF(EX38&gt;=20,EX38-20,20-EX38)</f>
        <v>9</v>
      </c>
      <c r="EY41" s="3"/>
      <c r="EZ41" s="3"/>
      <c r="FA41" s="3"/>
      <c r="FB41" s="3"/>
      <c r="FC41" s="3"/>
      <c r="FD41" s="3"/>
      <c r="FE41" s="3"/>
      <c r="FF41" s="3"/>
      <c r="FG41" s="3"/>
      <c r="FH41" s="3"/>
    </row>
    <row r="42" ht="12.0" customHeight="1">
      <c r="F42" s="93" t="s">
        <v>183</v>
      </c>
      <c r="P42" s="53">
        <v>36.0</v>
      </c>
      <c r="Q42" s="12" t="str">
        <f t="shared" si="36"/>
        <v>1</v>
      </c>
      <c r="R42" s="12" t="s">
        <v>105</v>
      </c>
      <c r="S42" s="12" t="str">
        <f t="shared" si="37"/>
        <v>0</v>
      </c>
      <c r="T42" s="3" t="str">
        <f t="shared" si="38"/>
        <v>1</v>
      </c>
      <c r="U42" s="3" t="str">
        <f t="shared" si="39"/>
        <v>0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12" t="s">
        <v>184</v>
      </c>
      <c r="CH42" s="3" t="str">
        <f>IF(CI8+CG15+CG22+CG29&gt;=3,1,0)</f>
        <v>0</v>
      </c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>
        <v>19.0</v>
      </c>
      <c r="EU42" s="3" t="str">
        <f t="shared" si="88"/>
        <v>2</v>
      </c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</row>
    <row r="43" ht="12.0" customHeight="1">
      <c r="F43" s="94"/>
      <c r="P43" s="53">
        <v>37.0</v>
      </c>
      <c r="Q43" s="12" t="str">
        <f t="shared" si="36"/>
        <v>1</v>
      </c>
      <c r="R43" s="12" t="s">
        <v>105</v>
      </c>
      <c r="S43" s="12" t="str">
        <f t="shared" si="37"/>
        <v>0</v>
      </c>
      <c r="T43" s="3" t="str">
        <f t="shared" si="38"/>
        <v>1</v>
      </c>
      <c r="U43" s="3" t="str">
        <f t="shared" si="39"/>
        <v>0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12" t="s">
        <v>185</v>
      </c>
      <c r="CH43" s="3" t="str">
        <f>IF(CG11+CG16+CI12+CG24=4,1,0)</f>
        <v>0</v>
      </c>
      <c r="CI43" s="3"/>
      <c r="CJ43" s="3"/>
      <c r="CK43" s="3"/>
      <c r="CL43" s="3"/>
      <c r="CM43" s="3"/>
      <c r="CN43" s="3"/>
      <c r="CO43" s="3"/>
      <c r="CP43" s="3"/>
      <c r="CQ43" s="87" t="s">
        <v>165</v>
      </c>
      <c r="CR43" s="3" t="str">
        <f>IF(SUM(CQ12,CQ29,CQ33)=3,1,0)</f>
        <v>0</v>
      </c>
      <c r="CS43" s="3"/>
      <c r="CT43" s="3"/>
      <c r="CU43" s="3"/>
      <c r="CV43" s="87" t="s">
        <v>165</v>
      </c>
      <c r="CW43" s="3" t="str">
        <f>IF(SUM(CX10,CV10,CX13,CV12)&gt;=3,1,0)</f>
        <v>0</v>
      </c>
      <c r="CX43" s="3"/>
      <c r="CY43" s="3"/>
      <c r="CZ43" s="3"/>
      <c r="DA43" s="87" t="s">
        <v>165</v>
      </c>
      <c r="DB43" s="3" t="str">
        <f>IF(SUM(DA26,DA27)=2,1,0)</f>
        <v>0</v>
      </c>
      <c r="DC43" s="3"/>
      <c r="DD43" s="3"/>
      <c r="DE43" s="3"/>
      <c r="DF43" s="87" t="s">
        <v>165</v>
      </c>
      <c r="DG43" s="3" t="str">
        <f>IF(SUM(DF8,DF9,DH9:DH11)&gt;=4,1,0)</f>
        <v>0</v>
      </c>
      <c r="DH43" s="3"/>
      <c r="DI43" s="3"/>
      <c r="DJ43" s="3"/>
      <c r="DK43" s="87" t="s">
        <v>165</v>
      </c>
      <c r="DL43" s="3" t="str">
        <f>IF(DK12+DK17+DK19=3,1,0)</f>
        <v>0</v>
      </c>
      <c r="DM43" s="3"/>
      <c r="DN43" s="3"/>
      <c r="DO43" s="3"/>
      <c r="DP43" s="87" t="s">
        <v>165</v>
      </c>
      <c r="DQ43" s="3" t="str">
        <f>IF(DP8+DP12+DP13&gt;=2,1,0)</f>
        <v>0</v>
      </c>
      <c r="DR43" s="3"/>
      <c r="DS43" s="3"/>
      <c r="DT43" s="3"/>
      <c r="DU43" s="87" t="s">
        <v>165</v>
      </c>
      <c r="DV43" s="3" t="str">
        <f>IF(SUM(DW8,DW11,DU19)=3,1,0)</f>
        <v>1</v>
      </c>
      <c r="DW43" s="3"/>
      <c r="DX43" s="3"/>
      <c r="DY43" s="3"/>
      <c r="DZ43" s="87" t="s">
        <v>165</v>
      </c>
      <c r="EA43" s="3" t="str">
        <f>IF(SUM(EB10,EB9,DZ13,DZ23)=4,1,0)</f>
        <v>0</v>
      </c>
      <c r="EB43" s="3"/>
      <c r="EC43" s="3"/>
      <c r="ED43" s="3"/>
      <c r="EE43" s="87" t="s">
        <v>165</v>
      </c>
      <c r="EF43" s="3" t="str">
        <f>IF(SUM(EG8,EE9)=2,1,0)</f>
        <v>0</v>
      </c>
      <c r="EG43" s="3"/>
      <c r="EH43" s="3"/>
      <c r="EI43" s="3"/>
      <c r="EJ43" s="87" t="s">
        <v>165</v>
      </c>
      <c r="EK43" s="3" t="str">
        <f>IF(SUM(EJ28,EJ9,EJ15)=3,1,0)</f>
        <v>0</v>
      </c>
      <c r="EL43" s="3"/>
      <c r="EM43" s="3"/>
      <c r="EN43" s="3"/>
      <c r="EO43" s="87"/>
      <c r="EP43" s="3"/>
      <c r="EQ43" s="3"/>
      <c r="ER43" s="3"/>
      <c r="ES43" s="3"/>
      <c r="ET43" s="3">
        <v>217.0</v>
      </c>
      <c r="EU43" s="3" t="str">
        <f t="shared" si="88"/>
        <v>2</v>
      </c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</row>
    <row r="44" ht="12.0" customHeight="1">
      <c r="F44" t="s">
        <v>186</v>
      </c>
      <c r="H44" t="s">
        <v>187</v>
      </c>
      <c r="P44" s="3">
        <v>38.0</v>
      </c>
      <c r="Q44" s="12" t="str">
        <f t="shared" si="36"/>
        <v>2</v>
      </c>
      <c r="R44" s="12"/>
      <c r="S44" s="12" t="str">
        <f t="shared" si="37"/>
        <v>0</v>
      </c>
      <c r="T44" s="3" t="str">
        <f t="shared" si="38"/>
        <v>0</v>
      </c>
      <c r="U44" s="3" t="str">
        <f t="shared" si="39"/>
        <v>1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12" t="s">
        <v>188</v>
      </c>
      <c r="CH44" s="3" t="str">
        <f>IF(CG12+CG14=2,1,0)</f>
        <v>0</v>
      </c>
      <c r="CI44" s="3"/>
      <c r="CJ44" s="3"/>
      <c r="CK44" s="3"/>
      <c r="CL44" s="3"/>
      <c r="CM44" s="3"/>
      <c r="CN44" s="3"/>
      <c r="CO44" s="3"/>
      <c r="CP44" s="3"/>
      <c r="CQ44" s="87" t="s">
        <v>169</v>
      </c>
      <c r="CR44" s="3" t="str">
        <f>IF(SUM(CQ9,CQ35,CQ36)&gt;=2,1,0)</f>
        <v>0</v>
      </c>
      <c r="CS44" s="3"/>
      <c r="CT44" s="3"/>
      <c r="CU44" s="3"/>
      <c r="CV44" s="87" t="s">
        <v>169</v>
      </c>
      <c r="CW44" s="3" t="str">
        <f>IF(SUM(CX8,CV8,CX12)&gt;=2,1,0)</f>
        <v>0</v>
      </c>
      <c r="CX44" s="3"/>
      <c r="CY44" s="3"/>
      <c r="CZ44" s="3"/>
      <c r="DA44" s="87" t="s">
        <v>169</v>
      </c>
      <c r="DB44" s="3" t="str">
        <f>IF(SUM(DA8,DA10,DA12,DA13)&gt;=3,1,0)</f>
        <v>0</v>
      </c>
      <c r="DC44" s="3"/>
      <c r="DD44" s="3"/>
      <c r="DE44" s="3"/>
      <c r="DF44" s="87" t="s">
        <v>169</v>
      </c>
      <c r="DG44" s="3" t="str">
        <f>IF(SUM(DH8,DF12,DF14)&gt;=2,1,0)</f>
        <v>0</v>
      </c>
      <c r="DH44" s="3"/>
      <c r="DI44" s="3"/>
      <c r="DJ44" s="3"/>
      <c r="DK44" s="87" t="s">
        <v>169</v>
      </c>
      <c r="DL44" s="3" t="str">
        <f>IF(DK21+DK25+DK26=3,1,0)</f>
        <v>0</v>
      </c>
      <c r="DM44" s="3"/>
      <c r="DN44" s="3"/>
      <c r="DO44" s="3"/>
      <c r="DP44" s="87" t="s">
        <v>169</v>
      </c>
      <c r="DQ44" s="3" t="str">
        <f>IF(DP10+DP11+DP23+DP24=4,1,0)</f>
        <v>0</v>
      </c>
      <c r="DR44" s="3"/>
      <c r="DS44" s="3"/>
      <c r="DT44" s="3"/>
      <c r="DU44" s="87" t="s">
        <v>169</v>
      </c>
      <c r="DV44" s="3" t="str">
        <f>IF(SUM(DU20,DU16,DW12)=3,1,0)</f>
        <v>0</v>
      </c>
      <c r="DW44" s="3"/>
      <c r="DX44" s="3"/>
      <c r="DY44" s="3"/>
      <c r="DZ44" s="87" t="s">
        <v>169</v>
      </c>
      <c r="EA44" s="3" t="str">
        <f>IF(SUM(DZ8,DZ11,DZ12,DZ14,DZ20)=5,1,0)</f>
        <v>0</v>
      </c>
      <c r="EB44" s="3"/>
      <c r="EC44" s="3"/>
      <c r="ED44" s="3"/>
      <c r="EE44" s="87" t="s">
        <v>169</v>
      </c>
      <c r="EF44" s="3" t="str">
        <f>IF(SUM(EE10,EG9:EG10)=3,1,0)</f>
        <v>0</v>
      </c>
      <c r="EG44" s="3"/>
      <c r="EH44" s="3"/>
      <c r="EI44" s="3"/>
      <c r="EJ44" s="87" t="s">
        <v>169</v>
      </c>
      <c r="EK44" s="3" t="str">
        <f>IF(SUM(EJ8,EJ14,EJ18)=3,1,0)</f>
        <v>0</v>
      </c>
      <c r="EL44" s="3"/>
      <c r="EM44" s="3"/>
      <c r="EN44" s="3"/>
      <c r="EO44" s="87"/>
      <c r="EP44" s="3"/>
      <c r="EQ44" s="3"/>
      <c r="ER44" s="3"/>
      <c r="ES44" s="3"/>
      <c r="ET44" s="3">
        <v>37.0</v>
      </c>
      <c r="EU44" s="3" t="str">
        <f t="shared" si="88"/>
        <v>1</v>
      </c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</row>
    <row r="45" ht="12.0" customHeight="1">
      <c r="F45" s="86" t="s">
        <v>0</v>
      </c>
      <c r="G45" s="86" t="str">
        <f t="shared" ref="G45:G51" si="97">H45</f>
        <v>67</v>
      </c>
      <c r="H45" s="86" t="str">
        <f>$H$10</f>
        <v>67</v>
      </c>
      <c r="P45" s="3">
        <v>39.0</v>
      </c>
      <c r="Q45" s="12" t="str">
        <f t="shared" si="36"/>
        <v>2</v>
      </c>
      <c r="R45" s="12"/>
      <c r="S45" s="12" t="str">
        <f t="shared" si="37"/>
        <v>0</v>
      </c>
      <c r="T45" s="3" t="str">
        <f t="shared" si="38"/>
        <v>0</v>
      </c>
      <c r="U45" s="3" t="str">
        <f t="shared" si="39"/>
        <v>1</v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12" t="s">
        <v>189</v>
      </c>
      <c r="CH45" s="3" t="str">
        <f>IF(CI9+CG23+CG30&gt;=2,1,0)</f>
        <v>0</v>
      </c>
      <c r="CI45" s="3"/>
      <c r="CJ45" s="3"/>
      <c r="CK45" s="3"/>
      <c r="CL45" s="3"/>
      <c r="CM45" s="3"/>
      <c r="CN45" s="3"/>
      <c r="CO45" s="3"/>
      <c r="CP45" s="3"/>
      <c r="CQ45" s="87" t="s">
        <v>171</v>
      </c>
      <c r="CR45" s="3" t="str">
        <f>IF(SUM(CQ17,CS11)=2,1,0)</f>
        <v>0</v>
      </c>
      <c r="CS45" s="3"/>
      <c r="CT45" s="3"/>
      <c r="CU45" s="3"/>
      <c r="CV45" s="87" t="s">
        <v>171</v>
      </c>
      <c r="CW45" s="3" t="str">
        <f>IF(SUM(CV18,CV20)=2,1,0)</f>
        <v>0</v>
      </c>
      <c r="CX45" s="3"/>
      <c r="CY45" s="3"/>
      <c r="CZ45" s="3"/>
      <c r="DA45" s="87" t="s">
        <v>171</v>
      </c>
      <c r="DB45" s="3" t="str">
        <f>IF(SUM(DC8,DA14,DA16,DA18)&gt;=3,1,0)</f>
        <v>0</v>
      </c>
      <c r="DC45" s="3"/>
      <c r="DD45" s="3"/>
      <c r="DE45" s="3"/>
      <c r="DF45" s="87" t="s">
        <v>171</v>
      </c>
      <c r="DG45" s="3" t="str">
        <f>IF(SUM(DF17,DF19,DF20,DF22)=4,1,0)</f>
        <v>0</v>
      </c>
      <c r="DH45" s="3"/>
      <c r="DI45" s="3"/>
      <c r="DJ45" s="3"/>
      <c r="DK45" s="87" t="s">
        <v>171</v>
      </c>
      <c r="DL45" s="3" t="str">
        <f>IF(SUM(DK8+DK9+DK13+DK27)=4,1,0)</f>
        <v>0</v>
      </c>
      <c r="DM45" s="3"/>
      <c r="DN45" s="3"/>
      <c r="DO45" s="3"/>
      <c r="DP45" s="87" t="s">
        <v>171</v>
      </c>
      <c r="DQ45" s="3" t="str">
        <f>IF(DP9+DP16+DP17=3,1,0)</f>
        <v>0</v>
      </c>
      <c r="DR45" s="3"/>
      <c r="DS45" s="3"/>
      <c r="DT45" s="3"/>
      <c r="DU45" s="87" t="s">
        <v>171</v>
      </c>
      <c r="DV45" s="3" t="str">
        <f>IF(SUM(DU8,DU11,DU17,DU18)=4,1,0)</f>
        <v>0</v>
      </c>
      <c r="DW45" s="3"/>
      <c r="DX45" s="3"/>
      <c r="DY45" s="3"/>
      <c r="DZ45" s="87" t="s">
        <v>171</v>
      </c>
      <c r="EA45" s="3" t="str">
        <f>IF(SUM(DZ9,DZ18,DZ19,DZ21,DZ22)=5,1,0)</f>
        <v>0</v>
      </c>
      <c r="EB45" s="3"/>
      <c r="EC45" s="3"/>
      <c r="ED45" s="3"/>
      <c r="EE45" s="87" t="s">
        <v>171</v>
      </c>
      <c r="EF45" s="3" t="str">
        <f>IF(SUM(EE16,EE18)=2,1,0)</f>
        <v>0</v>
      </c>
      <c r="EG45" s="3"/>
      <c r="EH45" s="3"/>
      <c r="EI45" s="3"/>
      <c r="EJ45" s="87" t="s">
        <v>171</v>
      </c>
      <c r="EK45" s="3" t="str">
        <f>IF(SUM(EJ10,EJ13,EJ16,EJ19,EJ21,EJ22)&gt;=4,1,0)</f>
        <v>0</v>
      </c>
      <c r="EL45" s="3"/>
      <c r="EM45" s="3"/>
      <c r="EN45" s="3"/>
      <c r="EO45" s="87"/>
      <c r="EP45" s="3"/>
      <c r="EQ45" s="3"/>
      <c r="ER45" s="3"/>
      <c r="ES45" s="3"/>
      <c r="ET45" s="3">
        <v>41.0</v>
      </c>
      <c r="EU45" s="3" t="str">
        <f t="shared" si="88"/>
        <v>2</v>
      </c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</row>
    <row r="46" ht="12.0" customHeight="1">
      <c r="F46" s="86" t="s">
        <v>1</v>
      </c>
      <c r="G46" s="86" t="str">
        <f t="shared" si="97"/>
        <v>26</v>
      </c>
      <c r="H46" s="86" t="str">
        <f>$H$11</f>
        <v>26</v>
      </c>
      <c r="P46" s="3">
        <v>40.0</v>
      </c>
      <c r="Q46" s="12" t="str">
        <f t="shared" si="36"/>
        <v>2</v>
      </c>
      <c r="R46" s="12"/>
      <c r="S46" s="12" t="str">
        <f t="shared" si="37"/>
        <v>0</v>
      </c>
      <c r="T46" s="3" t="str">
        <f t="shared" si="38"/>
        <v>0</v>
      </c>
      <c r="U46" s="3" t="str">
        <f t="shared" si="39"/>
        <v>1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12" t="s">
        <v>190</v>
      </c>
      <c r="CH46" s="3" t="str">
        <f>IF(CG19+CI14+CI15+CG33&gt;=2,1,0)</f>
        <v>0</v>
      </c>
      <c r="CI46" s="3"/>
      <c r="CJ46" s="3"/>
      <c r="CK46" s="3"/>
      <c r="CL46" s="3"/>
      <c r="CM46" s="3"/>
      <c r="CN46" s="3"/>
      <c r="CO46" s="3"/>
      <c r="CP46" s="3"/>
      <c r="CQ46" s="87" t="s">
        <v>174</v>
      </c>
      <c r="CR46" s="3" t="str">
        <f>IF(SUM(CS8,CQ10,CS9,CQ15,CS10,CQ23,CQ25,CQ31,CQ32)&gt;=4,1,0)</f>
        <v>0</v>
      </c>
      <c r="CS46" s="3"/>
      <c r="CT46" s="3"/>
      <c r="CU46" s="3"/>
      <c r="CV46" s="87" t="s">
        <v>174</v>
      </c>
      <c r="CW46" s="3" t="str">
        <f>IF(SUM(CX9,CX11,CV16,CV21)&gt;=3,1,0)</f>
        <v>0</v>
      </c>
      <c r="CX46" s="3"/>
      <c r="CY46" s="3"/>
      <c r="CZ46" s="3"/>
      <c r="DA46" s="87" t="s">
        <v>174</v>
      </c>
      <c r="DB46" s="3" t="str">
        <f>IF(SUM(DA17,DA22,DA23)=3,1,0)</f>
        <v>0</v>
      </c>
      <c r="DC46" s="3"/>
      <c r="DD46" s="3"/>
      <c r="DE46" s="3"/>
      <c r="DF46" s="87" t="s">
        <v>174</v>
      </c>
      <c r="DG46" s="3" t="str">
        <f>IF(SUM(DF13,DF16)=2,1,0)</f>
        <v>0</v>
      </c>
      <c r="DH46" s="3"/>
      <c r="DI46" s="3"/>
      <c r="DJ46" s="3"/>
      <c r="DK46" s="87" t="s">
        <v>174</v>
      </c>
      <c r="DL46" s="3" t="str">
        <f>IF(SUM(DK11+DM9+DM11)=3,1,0)</f>
        <v>0</v>
      </c>
      <c r="DM46" s="3"/>
      <c r="DN46" s="3"/>
      <c r="DO46" s="3"/>
      <c r="DP46" s="87" t="s">
        <v>174</v>
      </c>
      <c r="DQ46" s="3" t="str">
        <f>IF(DP21=1,1,0)</f>
        <v>0</v>
      </c>
      <c r="DR46" s="3"/>
      <c r="DS46" s="3"/>
      <c r="DT46" s="3"/>
      <c r="DU46" s="87" t="s">
        <v>174</v>
      </c>
      <c r="DV46" s="3" t="str">
        <f>IF(SUM(DU9,DU12,DU15)=3,1,0)</f>
        <v>0</v>
      </c>
      <c r="DW46" s="3"/>
      <c r="DX46" s="3"/>
      <c r="DY46" s="3"/>
      <c r="DZ46" s="87" t="s">
        <v>174</v>
      </c>
      <c r="EA46" s="3" t="str">
        <f>IF(SUM(DZ10,DZ16,DZ25)=3,1,0)</f>
        <v>0</v>
      </c>
      <c r="EB46" s="3"/>
      <c r="EC46" s="3"/>
      <c r="ED46" s="3"/>
      <c r="EE46" s="87" t="s">
        <v>174</v>
      </c>
      <c r="EF46" s="3" t="str">
        <f>IF(SUM(EG12,EG13,EG15,EE20)=4,1,0)</f>
        <v>0</v>
      </c>
      <c r="EG46" s="3"/>
      <c r="EH46" s="3"/>
      <c r="EI46" s="3"/>
      <c r="EJ46" s="87" t="s">
        <v>177</v>
      </c>
      <c r="EK46" s="3" t="str">
        <f>IF(SUM(EJ11,EL8,EJ20,EJ25)=4,1,0)</f>
        <v>0</v>
      </c>
      <c r="EL46" s="3"/>
      <c r="EM46" s="3"/>
      <c r="EN46" s="3"/>
      <c r="EO46" s="87"/>
      <c r="EP46" s="3"/>
      <c r="EQ46" s="3"/>
      <c r="ER46" s="3"/>
      <c r="ES46" s="3"/>
      <c r="ET46" s="3">
        <v>24.0</v>
      </c>
      <c r="EU46" s="3" t="str">
        <f t="shared" si="88"/>
        <v>2</v>
      </c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</row>
    <row r="47" ht="12.0" customHeight="1">
      <c r="F47" s="86" t="s">
        <v>2</v>
      </c>
      <c r="G47" s="86" t="str">
        <f t="shared" si="97"/>
        <v>40</v>
      </c>
      <c r="H47" s="86" t="str">
        <f>$H$12</f>
        <v>40</v>
      </c>
      <c r="P47" s="3">
        <v>41.0</v>
      </c>
      <c r="Q47" s="12" t="str">
        <f t="shared" si="36"/>
        <v>2</v>
      </c>
      <c r="R47" s="12"/>
      <c r="S47" s="12" t="str">
        <f t="shared" si="37"/>
        <v>0</v>
      </c>
      <c r="T47" s="3" t="str">
        <f t="shared" si="38"/>
        <v>0</v>
      </c>
      <c r="U47" s="3" t="str">
        <f t="shared" si="39"/>
        <v>1</v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12" t="s">
        <v>191</v>
      </c>
      <c r="CH47" s="3" t="str">
        <f>SUM(CH40:CH46)</f>
        <v>0</v>
      </c>
      <c r="CI47" s="12" t="str">
        <f>IF(CH47&gt;=3,"Y","N")</f>
        <v>N</v>
      </c>
      <c r="CJ47" s="3"/>
      <c r="CK47" s="3"/>
      <c r="CL47" s="3"/>
      <c r="CM47" s="3"/>
      <c r="CN47" s="3"/>
      <c r="CO47" s="3"/>
      <c r="CP47" s="3"/>
      <c r="CQ47" s="87" t="s">
        <v>177</v>
      </c>
      <c r="CR47" s="3" t="str">
        <f>IF(SUM(CQ16,CQ20)=2,1,0)</f>
        <v>0</v>
      </c>
      <c r="CS47" s="3"/>
      <c r="CT47" s="3"/>
      <c r="CU47" s="3"/>
      <c r="CV47" s="87" t="s">
        <v>177</v>
      </c>
      <c r="CW47" s="3" t="str">
        <f>IF(SUM(CV11,CV14)=2,1,0)</f>
        <v>0</v>
      </c>
      <c r="CX47" s="3"/>
      <c r="CY47" s="3"/>
      <c r="CZ47" s="3"/>
      <c r="DA47" s="87" t="s">
        <v>177</v>
      </c>
      <c r="DB47" s="3" t="str">
        <f>IF(SUM(DA9,DA11,DA15,DA25)=4,1,0)</f>
        <v>0</v>
      </c>
      <c r="DC47" s="3"/>
      <c r="DD47" s="3"/>
      <c r="DE47" s="3"/>
      <c r="DF47" s="87" t="s">
        <v>178</v>
      </c>
      <c r="DG47" s="3" t="str">
        <f>IF(SUM(DF21,DF23)=2,1,0)</f>
        <v>0</v>
      </c>
      <c r="DH47" s="3"/>
      <c r="DI47" s="3"/>
      <c r="DJ47" s="3"/>
      <c r="DK47" s="87" t="s">
        <v>177</v>
      </c>
      <c r="DL47" s="3" t="str">
        <f>IF(SUM(DK16+DK18+DK20)&gt;2,1,0)</f>
        <v>0</v>
      </c>
      <c r="DM47" s="3"/>
      <c r="DN47" s="3"/>
      <c r="DO47" s="3"/>
      <c r="DP47" s="87" t="s">
        <v>177</v>
      </c>
      <c r="DQ47" s="3" t="str">
        <f>IF(DP18+DP22=2,1,0)</f>
        <v>0</v>
      </c>
      <c r="DR47" s="3"/>
      <c r="DS47" s="3"/>
      <c r="DT47" s="3"/>
      <c r="DU47" s="87" t="s">
        <v>177</v>
      </c>
      <c r="DV47" s="3" t="str">
        <f>IF(SUM(DU24,DU21)=2,1,0)</f>
        <v>0</v>
      </c>
      <c r="DW47" s="3"/>
      <c r="DX47" s="3"/>
      <c r="DY47" s="3"/>
      <c r="DZ47" s="87" t="s">
        <v>177</v>
      </c>
      <c r="EA47" s="3" t="str">
        <f>IF(SUM(EB8,EB11)=2,1,0)</f>
        <v>0</v>
      </c>
      <c r="EB47" s="3"/>
      <c r="EC47" s="3"/>
      <c r="ED47" s="3"/>
      <c r="EE47" s="87" t="s">
        <v>177</v>
      </c>
      <c r="EF47" s="3" t="str">
        <f>IF(SUM(EE11,EE12,EG11)=3,1,0)</f>
        <v>0</v>
      </c>
      <c r="EG47" s="3"/>
      <c r="EH47" s="3"/>
      <c r="EI47" s="3"/>
      <c r="EJ47" s="87" t="s">
        <v>178</v>
      </c>
      <c r="EK47" s="3" t="str">
        <f>IF(SUM(EJ26,EJ23)=2,1,0)</f>
        <v>0</v>
      </c>
      <c r="EL47" s="3"/>
      <c r="EM47" s="3"/>
      <c r="EN47" s="3"/>
      <c r="EO47" s="87"/>
      <c r="EP47" s="3"/>
      <c r="EQ47" s="3"/>
      <c r="ER47" s="3"/>
      <c r="ES47" s="3"/>
      <c r="ET47" s="3">
        <v>96.0</v>
      </c>
      <c r="EU47" s="3" t="str">
        <f t="shared" si="88"/>
        <v>1</v>
      </c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</row>
    <row r="48" ht="12.0" customHeight="1">
      <c r="F48" s="86" t="s">
        <v>3</v>
      </c>
      <c r="G48" s="86" t="str">
        <f t="shared" si="97"/>
        <v>50</v>
      </c>
      <c r="H48" s="86" t="str">
        <f>$H$13</f>
        <v>50</v>
      </c>
      <c r="P48" s="3">
        <v>42.0</v>
      </c>
      <c r="Q48" s="12" t="str">
        <f t="shared" si="36"/>
        <v>2</v>
      </c>
      <c r="R48" s="12"/>
      <c r="S48" s="12" t="str">
        <f t="shared" si="37"/>
        <v>0</v>
      </c>
      <c r="T48" s="3" t="str">
        <f t="shared" si="38"/>
        <v>0</v>
      </c>
      <c r="U48" s="3" t="str">
        <f t="shared" si="39"/>
        <v>1</v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87" t="s">
        <v>178</v>
      </c>
      <c r="CR48" s="3" t="str">
        <f>IF(SUM(CQ13,CQ26,CQ28)&gt;=2,1,0)</f>
        <v>0</v>
      </c>
      <c r="CS48" s="3"/>
      <c r="CT48" s="3"/>
      <c r="CU48" s="3"/>
      <c r="CV48" s="87" t="s">
        <v>178</v>
      </c>
      <c r="CW48" s="3" t="str">
        <f>IF(SUM(CV13,CV15)=2,1,0)</f>
        <v>0</v>
      </c>
      <c r="CX48" s="3"/>
      <c r="CY48" s="3"/>
      <c r="CZ48" s="3"/>
      <c r="DA48" s="87" t="s">
        <v>178</v>
      </c>
      <c r="DB48" s="3" t="str">
        <f>IF(SUM(DC9,DC10,DA20,DA24)=4,1,0)</f>
        <v>0</v>
      </c>
      <c r="DC48" s="3"/>
      <c r="DD48" s="3"/>
      <c r="DE48" s="3"/>
      <c r="DF48" s="87" t="s">
        <v>179</v>
      </c>
      <c r="DG48" s="3" t="str">
        <f>IF(SUM(DF10,DF11,DF24,DF25)=4,1,0)</f>
        <v>0</v>
      </c>
      <c r="DH48" s="3"/>
      <c r="DI48" s="3"/>
      <c r="DJ48" s="3"/>
      <c r="DK48" s="87" t="s">
        <v>178</v>
      </c>
      <c r="DL48" s="3" t="str">
        <f>IF(DM8+DK14=2,1,0)</f>
        <v>0</v>
      </c>
      <c r="DM48" s="3"/>
      <c r="DN48" s="3"/>
      <c r="DO48" s="3"/>
      <c r="DP48" s="87" t="s">
        <v>178</v>
      </c>
      <c r="DQ48" s="3" t="str">
        <f>IF(DR8+DP14+DP26+DP15=4,1,0)</f>
        <v>0</v>
      </c>
      <c r="DR48" s="3"/>
      <c r="DS48" s="3"/>
      <c r="DT48" s="3"/>
      <c r="DU48" s="87" t="s">
        <v>178</v>
      </c>
      <c r="DV48" s="3" t="str">
        <f>IF(SUM(DU13,DU10,DU26)=3,1,0)</f>
        <v>0</v>
      </c>
      <c r="DW48" s="3"/>
      <c r="DX48" s="3"/>
      <c r="DY48" s="3"/>
      <c r="DZ48" s="87" t="s">
        <v>178</v>
      </c>
      <c r="EA48" s="3" t="str">
        <f>IF(SUM(DZ15,DZ17,DZ27)=3,1,0)</f>
        <v>0</v>
      </c>
      <c r="EB48" s="3"/>
      <c r="EC48" s="3"/>
      <c r="ED48" s="3"/>
      <c r="EE48" s="87" t="s">
        <v>178</v>
      </c>
      <c r="EF48" s="3" t="str">
        <f>IF(SUM(EE19,EG14,EE17)=3,1,0)</f>
        <v>0</v>
      </c>
      <c r="EG48" s="3"/>
      <c r="EH48" s="3"/>
      <c r="EI48" s="3"/>
      <c r="EJ48" s="87" t="s">
        <v>179</v>
      </c>
      <c r="EK48" s="3" t="str">
        <f>IF(SUM(EL9,EJ29)=2,1,0)</f>
        <v>0</v>
      </c>
      <c r="EL48" s="3"/>
      <c r="EM48" s="3"/>
      <c r="EN48" s="3"/>
      <c r="EO48" s="87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</row>
    <row r="49" ht="12.0" customHeight="1">
      <c r="F49" s="86" t="s">
        <v>4</v>
      </c>
      <c r="G49" s="86" t="str">
        <f t="shared" si="97"/>
        <v>71</v>
      </c>
      <c r="H49" s="86" t="str">
        <f>$H$14</f>
        <v>71</v>
      </c>
      <c r="P49" s="3">
        <v>43.0</v>
      </c>
      <c r="Q49" s="12" t="str">
        <f t="shared" si="36"/>
        <v>2</v>
      </c>
      <c r="R49" s="12"/>
      <c r="S49" s="12" t="str">
        <f t="shared" si="37"/>
        <v>0</v>
      </c>
      <c r="T49" s="3" t="str">
        <f t="shared" si="38"/>
        <v>0</v>
      </c>
      <c r="U49" s="3" t="str">
        <f t="shared" si="39"/>
        <v>1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12" t="s">
        <v>169</v>
      </c>
      <c r="CH49" s="3" t="str">
        <f>CG21</f>
        <v>1</v>
      </c>
      <c r="CI49" s="3"/>
      <c r="CJ49" s="3"/>
      <c r="CK49" s="3"/>
      <c r="CL49" s="12"/>
      <c r="CM49" s="3"/>
      <c r="CN49" s="3"/>
      <c r="CO49" s="3"/>
      <c r="CP49" s="3"/>
      <c r="CQ49" s="87" t="s">
        <v>179</v>
      </c>
      <c r="CR49" s="3" t="str">
        <f>IF(SUM(CQ34,CQ8)=2,1,0)</f>
        <v>0</v>
      </c>
      <c r="CS49" s="3"/>
      <c r="CT49" s="3"/>
      <c r="CU49" s="3"/>
      <c r="CV49" s="87" t="s">
        <v>179</v>
      </c>
      <c r="CW49" s="3" t="str">
        <f>IF(SUM(CV19)=1,1,0)</f>
        <v>0</v>
      </c>
      <c r="CX49" s="3"/>
      <c r="CY49" s="3"/>
      <c r="CZ49" s="3"/>
      <c r="DA49" s="87" t="s">
        <v>179</v>
      </c>
      <c r="DB49" s="3" t="str">
        <f>IF(SUM(DA19,DA21)=2,1,0)</f>
        <v>0</v>
      </c>
      <c r="DC49" s="3"/>
      <c r="DD49" s="3"/>
      <c r="DE49" s="3"/>
      <c r="DF49" s="87" t="s">
        <v>192</v>
      </c>
      <c r="DG49" s="3" t="str">
        <f>IF(SUM(DH12,DF15,DF18)=3,1,0)</f>
        <v>0</v>
      </c>
      <c r="DH49" s="3"/>
      <c r="DI49" s="3"/>
      <c r="DJ49" s="3"/>
      <c r="DK49" s="87" t="s">
        <v>179</v>
      </c>
      <c r="DL49" s="3" t="str">
        <f>IF(DK22+DM10=2,1,0)</f>
        <v>0</v>
      </c>
      <c r="DM49" s="3"/>
      <c r="DN49" s="3"/>
      <c r="DO49" s="3"/>
      <c r="DP49" s="87" t="s">
        <v>179</v>
      </c>
      <c r="DQ49" s="3" t="str">
        <f>IF(DP19+DP20+DP25=3,1,0)</f>
        <v>0</v>
      </c>
      <c r="DR49" s="3"/>
      <c r="DS49" s="3"/>
      <c r="DT49" s="3"/>
      <c r="DU49" s="87" t="s">
        <v>179</v>
      </c>
      <c r="DV49" s="3" t="str">
        <f>IF(SUM(DU14,DW9,DW10)=3,1,0)</f>
        <v>0</v>
      </c>
      <c r="DW49" s="3"/>
      <c r="DX49" s="3"/>
      <c r="DY49" s="3"/>
      <c r="DZ49" s="87" t="s">
        <v>179</v>
      </c>
      <c r="EA49" s="3" t="str">
        <f>IF(SUM(DZ24,DZ26)=2,1,0)</f>
        <v>0</v>
      </c>
      <c r="EB49" s="3"/>
      <c r="EC49" s="3"/>
      <c r="ED49" s="3"/>
      <c r="EE49" s="87" t="s">
        <v>179</v>
      </c>
      <c r="EF49" s="3" t="str">
        <f>IF(SUM(EE8,EE13,EE14,EE15)&gt;=3,1,0)</f>
        <v>0</v>
      </c>
      <c r="EG49" s="3"/>
      <c r="EH49" s="3"/>
      <c r="EI49" s="3"/>
      <c r="EJ49" s="87" t="s">
        <v>192</v>
      </c>
      <c r="EK49" s="3" t="str">
        <f>IF(SUM(EJ12,EJ17,EL10)=3,1,0)</f>
        <v>0</v>
      </c>
      <c r="EL49" s="3"/>
      <c r="EM49" s="3"/>
      <c r="EN49" s="3"/>
      <c r="EO49" s="87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</row>
    <row r="50" ht="12.0" customHeight="1">
      <c r="F50" s="86" t="s">
        <v>88</v>
      </c>
      <c r="G50" s="86" t="str">
        <f t="shared" si="97"/>
        <v>48</v>
      </c>
      <c r="H50" s="86" t="str">
        <f>$H$15</f>
        <v>48</v>
      </c>
      <c r="P50" s="3">
        <v>44.0</v>
      </c>
      <c r="Q50" s="12" t="str">
        <f t="shared" si="36"/>
        <v>2</v>
      </c>
      <c r="R50" s="12"/>
      <c r="S50" s="12" t="str">
        <f t="shared" si="37"/>
        <v>0</v>
      </c>
      <c r="T50" s="3" t="str">
        <f t="shared" si="38"/>
        <v>0</v>
      </c>
      <c r="U50" s="3" t="str">
        <f t="shared" si="39"/>
        <v>1</v>
      </c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12" t="s">
        <v>171</v>
      </c>
      <c r="CH50" s="3" t="str">
        <f>CG18</f>
        <v>0</v>
      </c>
      <c r="CI50" s="3"/>
      <c r="CJ50" s="3"/>
      <c r="CK50" s="3"/>
      <c r="CL50" s="12"/>
      <c r="CM50" s="3"/>
      <c r="CN50" s="3"/>
      <c r="CO50" s="3"/>
      <c r="CP50" s="3"/>
      <c r="CQ50" s="87" t="s">
        <v>192</v>
      </c>
      <c r="CR50" s="3" t="str">
        <f>IF(SUM(CQ19,CQ22,CQ27,CQ30)&gt;=3,1,0)</f>
        <v>0</v>
      </c>
      <c r="CS50" s="3"/>
      <c r="CT50" s="3"/>
      <c r="CU50" s="3"/>
      <c r="CV50" s="87" t="s">
        <v>192</v>
      </c>
      <c r="CW50" s="3" t="str">
        <f>IF(SUM(CV9,CV17)=2,1,0)</f>
        <v>0</v>
      </c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87" t="s">
        <v>192</v>
      </c>
      <c r="DL50" s="3" t="str">
        <f>IF(DK24+DK28=2,1,0)</f>
        <v>0</v>
      </c>
      <c r="DM50" s="3"/>
      <c r="DN50" s="3"/>
      <c r="DO50" s="3"/>
      <c r="DP50" s="3"/>
      <c r="DQ50" s="3"/>
      <c r="DR50" s="3"/>
      <c r="DS50" s="3"/>
      <c r="DT50" s="3"/>
      <c r="DU50" s="87" t="s">
        <v>192</v>
      </c>
      <c r="DV50" s="3" t="str">
        <f>IF(SUM(DU25,DU23,DU22,DU27)&gt;=3,1,0)</f>
        <v>0</v>
      </c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87" t="s">
        <v>193</v>
      </c>
      <c r="EK50" s="3" t="str">
        <f>IF(SUM(EJ24,EJ27)=2,1,0)</f>
        <v>0</v>
      </c>
      <c r="EL50" s="3"/>
      <c r="EM50" s="3"/>
      <c r="EN50" s="3"/>
      <c r="EO50" s="87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</row>
    <row r="51" ht="12.0" customHeight="1">
      <c r="F51" s="86" t="s">
        <v>5</v>
      </c>
      <c r="G51" s="86" t="str">
        <f t="shared" si="97"/>
        <v>74</v>
      </c>
      <c r="H51" s="86" t="str">
        <f>$H$16</f>
        <v>74</v>
      </c>
      <c r="P51" s="53">
        <v>45.0</v>
      </c>
      <c r="Q51" s="12" t="str">
        <f t="shared" si="36"/>
        <v>2</v>
      </c>
      <c r="R51" s="12" t="s">
        <v>105</v>
      </c>
      <c r="S51" s="12" t="str">
        <f t="shared" si="37"/>
        <v>1</v>
      </c>
      <c r="T51" s="3" t="str">
        <f t="shared" si="38"/>
        <v>0</v>
      </c>
      <c r="U51" s="3" t="str">
        <f t="shared" si="39"/>
        <v>1</v>
      </c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12" t="s">
        <v>174</v>
      </c>
      <c r="CH51" s="3" t="str">
        <f>CG28</f>
        <v>0</v>
      </c>
      <c r="CI51" s="3"/>
      <c r="CJ51" s="3"/>
      <c r="CK51" s="3"/>
      <c r="CL51" s="12"/>
      <c r="CM51" s="3"/>
      <c r="CN51" s="3"/>
      <c r="CO51" s="3"/>
      <c r="CP51" s="3"/>
      <c r="CQ51" s="87" t="s">
        <v>193</v>
      </c>
      <c r="CR51" s="3" t="str">
        <f>IF(SUM(CQ11,CQ14,CQ18,CQ21,CQ24)&gt;=4,1,0)</f>
        <v>0</v>
      </c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87" t="s">
        <v>193</v>
      </c>
      <c r="DL51" s="3" t="str">
        <f>IF(DK10+DK15+DK23=3,1,0)</f>
        <v>0</v>
      </c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</row>
    <row r="52" ht="12.0" customHeight="1">
      <c r="F52" s="86" t="s">
        <v>194</v>
      </c>
      <c r="G52" s="86"/>
      <c r="H52" s="86"/>
      <c r="P52" s="3">
        <v>46.0</v>
      </c>
      <c r="Q52" s="12" t="str">
        <f t="shared" si="36"/>
        <v>2</v>
      </c>
      <c r="R52" s="12"/>
      <c r="S52" s="12" t="str">
        <f t="shared" si="37"/>
        <v>0</v>
      </c>
      <c r="T52" s="3" t="str">
        <f t="shared" si="38"/>
        <v>0</v>
      </c>
      <c r="U52" s="3" t="str">
        <f t="shared" si="39"/>
        <v>1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12" t="s">
        <v>177</v>
      </c>
      <c r="CH52" s="3" t="str">
        <f>CG27</f>
        <v>0</v>
      </c>
      <c r="CI52" s="3"/>
      <c r="CJ52" s="3"/>
      <c r="CK52" s="3"/>
      <c r="CL52" s="12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</row>
    <row r="53" ht="12.0" customHeight="1">
      <c r="F53" s="86" t="s">
        <v>6</v>
      </c>
      <c r="G53" s="86" t="str">
        <f t="shared" ref="G53:G59" si="98">H53</f>
        <v>40</v>
      </c>
      <c r="H53" s="86" t="str">
        <f>$H$19</f>
        <v>40</v>
      </c>
      <c r="P53" s="3">
        <v>47.0</v>
      </c>
      <c r="Q53" s="12" t="str">
        <f t="shared" si="36"/>
        <v>2</v>
      </c>
      <c r="R53" s="12"/>
      <c r="S53" s="12" t="str">
        <f t="shared" si="37"/>
        <v>0</v>
      </c>
      <c r="T53" s="3" t="str">
        <f t="shared" si="38"/>
        <v>0</v>
      </c>
      <c r="U53" s="3" t="str">
        <f t="shared" si="39"/>
        <v>1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12" t="s">
        <v>179</v>
      </c>
      <c r="CH53" s="3" t="str">
        <f>CG13</f>
        <v>0</v>
      </c>
      <c r="CI53" s="3"/>
      <c r="CJ53" s="3"/>
      <c r="CK53" s="3"/>
      <c r="CL53" s="12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</row>
    <row r="54" ht="12.0" customHeight="1">
      <c r="F54" s="86" t="s">
        <v>7</v>
      </c>
      <c r="G54" s="86" t="str">
        <f t="shared" si="98"/>
        <v>49</v>
      </c>
      <c r="H54" s="86" t="str">
        <f>$H$20</f>
        <v>49</v>
      </c>
      <c r="P54" s="3">
        <v>48.0</v>
      </c>
      <c r="Q54" s="12" t="str">
        <f t="shared" si="36"/>
        <v>2</v>
      </c>
      <c r="R54" s="12"/>
      <c r="S54" s="12" t="str">
        <f t="shared" si="37"/>
        <v>0</v>
      </c>
      <c r="T54" s="3" t="str">
        <f t="shared" si="38"/>
        <v>0</v>
      </c>
      <c r="U54" s="3" t="str">
        <f t="shared" si="39"/>
        <v>1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12" t="s">
        <v>192</v>
      </c>
      <c r="CH54" s="3" t="str">
        <f>CG31</f>
        <v>0</v>
      </c>
      <c r="CI54" s="3"/>
      <c r="CJ54" s="3"/>
      <c r="CK54" s="3"/>
      <c r="CL54" s="12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</row>
    <row r="55" ht="12.0" customHeight="1">
      <c r="F55" s="86" t="s">
        <v>8</v>
      </c>
      <c r="G55" s="86" t="str">
        <f t="shared" si="98"/>
        <v>47</v>
      </c>
      <c r="H55" s="86" t="str">
        <f>$H$21</f>
        <v>47</v>
      </c>
      <c r="P55" s="3">
        <v>49.0</v>
      </c>
      <c r="Q55" s="12" t="str">
        <f t="shared" si="36"/>
        <v>2</v>
      </c>
      <c r="R55" s="12"/>
      <c r="S55" s="12" t="str">
        <f t="shared" si="37"/>
        <v>0</v>
      </c>
      <c r="T55" s="3" t="str">
        <f t="shared" si="38"/>
        <v>0</v>
      </c>
      <c r="U55" s="3" t="str">
        <f t="shared" si="39"/>
        <v>1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12" t="s">
        <v>193</v>
      </c>
      <c r="CH55" s="3" t="str">
        <f>CG8</f>
        <v>0</v>
      </c>
      <c r="CI55" s="3"/>
      <c r="CJ55" s="3"/>
      <c r="CK55" s="3"/>
      <c r="CL55" s="12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</row>
    <row r="56" ht="12.0" customHeight="1">
      <c r="F56" s="86" t="s">
        <v>9</v>
      </c>
      <c r="G56" s="86" t="str">
        <f t="shared" si="98"/>
        <v>58</v>
      </c>
      <c r="H56" s="86" t="str">
        <f>$H$22</f>
        <v>58</v>
      </c>
      <c r="P56" s="3">
        <v>50.0</v>
      </c>
      <c r="Q56" s="12" t="str">
        <f t="shared" si="36"/>
        <v>2</v>
      </c>
      <c r="R56" s="12"/>
      <c r="S56" s="12" t="str">
        <f t="shared" si="37"/>
        <v>0</v>
      </c>
      <c r="T56" s="3" t="str">
        <f t="shared" si="38"/>
        <v>0</v>
      </c>
      <c r="U56" s="3" t="str">
        <f t="shared" si="39"/>
        <v>1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12" t="s">
        <v>195</v>
      </c>
      <c r="CH56" s="3" t="str">
        <f>CG32</f>
        <v>0</v>
      </c>
      <c r="CI56" s="3"/>
      <c r="CJ56" s="3"/>
      <c r="CK56" s="3"/>
      <c r="CL56" s="12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</row>
    <row r="57" ht="12.0" customHeight="1">
      <c r="F57" s="86" t="s">
        <v>10</v>
      </c>
      <c r="G57" s="86" t="str">
        <f t="shared" si="98"/>
        <v>66</v>
      </c>
      <c r="H57" s="86" t="str">
        <f>$H$23</f>
        <v>66</v>
      </c>
      <c r="P57" s="3">
        <v>51.0</v>
      </c>
      <c r="Q57" s="12" t="str">
        <f t="shared" si="36"/>
        <v>2</v>
      </c>
      <c r="R57" s="12"/>
      <c r="S57" s="12" t="str">
        <f t="shared" si="37"/>
        <v>0</v>
      </c>
      <c r="T57" s="3" t="str">
        <f t="shared" si="38"/>
        <v>0</v>
      </c>
      <c r="U57" s="3" t="str">
        <f t="shared" si="39"/>
        <v>1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12" t="s">
        <v>196</v>
      </c>
      <c r="CH57" s="3" t="str">
        <f>CG9</f>
        <v>0</v>
      </c>
      <c r="CI57" s="3"/>
      <c r="CJ57" s="3"/>
      <c r="CK57" s="3"/>
      <c r="CL57" s="12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</row>
    <row r="58" ht="12.0" customHeight="1">
      <c r="F58" s="86" t="s">
        <v>13</v>
      </c>
      <c r="G58" s="86" t="str">
        <f t="shared" si="98"/>
        <v>44</v>
      </c>
      <c r="H58" s="86" t="str">
        <f>$H$26</f>
        <v>44</v>
      </c>
      <c r="P58" s="53">
        <v>52.0</v>
      </c>
      <c r="Q58" s="12" t="str">
        <f t="shared" si="36"/>
        <v>2</v>
      </c>
      <c r="R58" s="12" t="s">
        <v>105</v>
      </c>
      <c r="S58" s="12" t="str">
        <f t="shared" si="37"/>
        <v>1</v>
      </c>
      <c r="T58" s="3" t="str">
        <f t="shared" si="38"/>
        <v>0</v>
      </c>
      <c r="U58" s="3" t="str">
        <f t="shared" si="39"/>
        <v>1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12" t="s">
        <v>197</v>
      </c>
      <c r="CH58" s="3" t="str">
        <f>CG25</f>
        <v>0</v>
      </c>
      <c r="CI58" s="3"/>
      <c r="CJ58" s="3"/>
      <c r="CK58" s="3"/>
      <c r="CL58" s="12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</row>
    <row r="59" ht="12.0" customHeight="1">
      <c r="F59" s="86" t="s">
        <v>14</v>
      </c>
      <c r="G59" s="86" t="str">
        <f t="shared" si="98"/>
        <v>53</v>
      </c>
      <c r="H59" s="86" t="str">
        <f>$H$27</f>
        <v>53</v>
      </c>
      <c r="P59" s="3">
        <v>53.0</v>
      </c>
      <c r="Q59" s="12" t="str">
        <f t="shared" si="36"/>
        <v>1</v>
      </c>
      <c r="R59" s="12"/>
      <c r="S59" s="12" t="str">
        <f t="shared" si="37"/>
        <v>1</v>
      </c>
      <c r="T59" s="3" t="str">
        <f t="shared" si="38"/>
        <v>1</v>
      </c>
      <c r="U59" s="3" t="str">
        <f t="shared" si="39"/>
        <v>0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12" t="s">
        <v>198</v>
      </c>
      <c r="CH59" s="3" t="str">
        <f>CG20</f>
        <v>1</v>
      </c>
      <c r="CI59" s="3"/>
      <c r="CJ59" s="3"/>
      <c r="CK59" s="3"/>
      <c r="CL59" s="12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</row>
    <row r="60" ht="12.0" customHeight="1">
      <c r="F60" s="86" t="s">
        <v>194</v>
      </c>
      <c r="G60" s="86"/>
      <c r="H60" s="86"/>
      <c r="P60" s="3">
        <v>54.0</v>
      </c>
      <c r="Q60" s="12" t="str">
        <f t="shared" si="36"/>
        <v>2</v>
      </c>
      <c r="R60" s="12"/>
      <c r="S60" s="12" t="str">
        <f t="shared" si="37"/>
        <v>0</v>
      </c>
      <c r="T60" s="3" t="str">
        <f t="shared" si="38"/>
        <v>0</v>
      </c>
      <c r="U60" s="3" t="str">
        <f t="shared" si="39"/>
        <v>1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12" t="s">
        <v>191</v>
      </c>
      <c r="CH60" s="3" t="str">
        <f>SUM(CH49:CH59)</f>
        <v>2</v>
      </c>
      <c r="CI60" s="12" t="str">
        <f>IF(CH60&gt;=3,"Y","N")</f>
        <v>N</v>
      </c>
      <c r="CJ60" s="3"/>
      <c r="CK60" s="3"/>
      <c r="CL60" s="12"/>
      <c r="CM60" s="3"/>
      <c r="CN60" s="12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</row>
    <row r="61" ht="12.0" customHeight="1">
      <c r="F61" s="86" t="s">
        <v>15</v>
      </c>
      <c r="G61" s="86" t="str">
        <f t="shared" ref="G61:G64" si="99">H61</f>
        <v>40</v>
      </c>
      <c r="H61" s="86" t="str">
        <f>$H$29</f>
        <v>40</v>
      </c>
      <c r="P61" s="3">
        <v>55.0</v>
      </c>
      <c r="Q61" s="12" t="str">
        <f t="shared" si="36"/>
        <v>1</v>
      </c>
      <c r="R61" s="12"/>
      <c r="S61" s="12" t="str">
        <f t="shared" si="37"/>
        <v>1</v>
      </c>
      <c r="T61" s="3" t="str">
        <f t="shared" si="38"/>
        <v>1</v>
      </c>
      <c r="U61" s="3" t="str">
        <f t="shared" si="39"/>
        <v>0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</row>
    <row r="62" ht="12.0" customHeight="1">
      <c r="F62" s="86" t="s">
        <v>16</v>
      </c>
      <c r="G62" s="86" t="str">
        <f t="shared" si="99"/>
        <v>48</v>
      </c>
      <c r="H62" s="86" t="str">
        <f>$H$30</f>
        <v>48</v>
      </c>
      <c r="P62" s="3">
        <v>56.0</v>
      </c>
      <c r="Q62" s="12" t="str">
        <f t="shared" si="36"/>
        <v>2</v>
      </c>
      <c r="R62" s="12"/>
      <c r="S62" s="12" t="str">
        <f t="shared" si="37"/>
        <v>0</v>
      </c>
      <c r="T62" s="3" t="str">
        <f t="shared" si="38"/>
        <v>0</v>
      </c>
      <c r="U62" s="3" t="str">
        <f t="shared" si="39"/>
        <v>1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</row>
    <row r="63" ht="12.0" customHeight="1">
      <c r="F63" s="86" t="s">
        <v>17</v>
      </c>
      <c r="G63" s="86" t="str">
        <f t="shared" si="99"/>
        <v>41</v>
      </c>
      <c r="H63" s="86" t="str">
        <f>$H$31</f>
        <v>41</v>
      </c>
      <c r="P63" s="3">
        <v>57.0</v>
      </c>
      <c r="Q63" s="12" t="str">
        <f t="shared" si="36"/>
        <v>2</v>
      </c>
      <c r="R63" s="12"/>
      <c r="S63" s="12" t="str">
        <f t="shared" si="37"/>
        <v>0</v>
      </c>
      <c r="T63" s="3" t="str">
        <f t="shared" si="38"/>
        <v>0</v>
      </c>
      <c r="U63" s="3" t="str">
        <f t="shared" si="39"/>
        <v>1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</row>
    <row r="64" ht="12.0" customHeight="1">
      <c r="F64" s="86" t="s">
        <v>18</v>
      </c>
      <c r="G64" s="86" t="str">
        <f t="shared" si="99"/>
        <v>49</v>
      </c>
      <c r="H64" s="86" t="str">
        <f>$H$32</f>
        <v>49</v>
      </c>
      <c r="P64" s="53">
        <v>58.0</v>
      </c>
      <c r="Q64" s="12" t="str">
        <f t="shared" si="36"/>
        <v>2</v>
      </c>
      <c r="R64" s="12" t="s">
        <v>105</v>
      </c>
      <c r="S64" s="12" t="str">
        <f t="shared" si="37"/>
        <v>1</v>
      </c>
      <c r="T64" s="3" t="str">
        <f t="shared" si="38"/>
        <v>0</v>
      </c>
      <c r="U64" s="3" t="str">
        <f t="shared" si="39"/>
        <v>1</v>
      </c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</row>
    <row r="65" ht="12.0" customHeight="1">
      <c r="F65" s="86" t="s">
        <v>194</v>
      </c>
      <c r="G65" s="86"/>
      <c r="H65" s="86"/>
      <c r="P65" s="3">
        <v>59.0</v>
      </c>
      <c r="Q65" s="12" t="str">
        <f t="shared" si="36"/>
        <v>1</v>
      </c>
      <c r="R65" s="12"/>
      <c r="S65" s="12" t="str">
        <f t="shared" si="37"/>
        <v>1</v>
      </c>
      <c r="T65" s="3" t="str">
        <f t="shared" si="38"/>
        <v>1</v>
      </c>
      <c r="U65" s="3" t="str">
        <f t="shared" si="39"/>
        <v>0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</row>
    <row r="66" ht="12.0" customHeight="1">
      <c r="F66" s="86" t="s">
        <v>19</v>
      </c>
      <c r="G66" s="86" t="str">
        <f t="shared" ref="G66:G69" si="100">H66</f>
        <v>52</v>
      </c>
      <c r="H66" s="86" t="str">
        <f>$H$34</f>
        <v>52</v>
      </c>
      <c r="P66" s="3">
        <v>60.0</v>
      </c>
      <c r="Q66" s="12" t="str">
        <f t="shared" si="36"/>
        <v>2</v>
      </c>
      <c r="R66" s="12"/>
      <c r="S66" s="12" t="str">
        <f t="shared" si="37"/>
        <v>0</v>
      </c>
      <c r="T66" s="3" t="str">
        <f t="shared" si="38"/>
        <v>0</v>
      </c>
      <c r="U66" s="3" t="str">
        <f t="shared" si="39"/>
        <v>1</v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</row>
    <row r="67" ht="12.0" customHeight="1">
      <c r="F67" s="86" t="s">
        <v>20</v>
      </c>
      <c r="G67" s="86" t="str">
        <f t="shared" si="100"/>
        <v>59</v>
      </c>
      <c r="H67" s="86" t="str">
        <f>$H$35</f>
        <v>59</v>
      </c>
      <c r="P67" s="53">
        <v>61.0</v>
      </c>
      <c r="Q67" s="12" t="str">
        <f t="shared" ref="Q67:Q126" si="101">IF(ISERROR(VALUE(MID($C$12,$P67-60,1)))=TRUE,"TEXT",VALUE(MID($C$12,$P67-60,1)))</f>
        <v>1</v>
      </c>
      <c r="R67" s="12" t="s">
        <v>105</v>
      </c>
      <c r="S67" s="12" t="str">
        <f t="shared" si="37"/>
        <v>0</v>
      </c>
      <c r="T67" s="3" t="str">
        <f t="shared" si="38"/>
        <v>1</v>
      </c>
      <c r="U67" s="3" t="str">
        <f t="shared" si="39"/>
        <v>0</v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</row>
    <row r="68" ht="12.0" customHeight="1">
      <c r="F68" s="86" t="s">
        <v>21</v>
      </c>
      <c r="G68" s="86" t="str">
        <f t="shared" si="100"/>
        <v>42</v>
      </c>
      <c r="H68" s="86" t="str">
        <f>$H$36</f>
        <v>42</v>
      </c>
      <c r="P68" s="53">
        <v>62.0</v>
      </c>
      <c r="Q68" s="12" t="str">
        <f t="shared" si="101"/>
        <v>1</v>
      </c>
      <c r="R68" s="12" t="s">
        <v>105</v>
      </c>
      <c r="S68" s="12" t="str">
        <f t="shared" si="37"/>
        <v>0</v>
      </c>
      <c r="T68" s="3" t="str">
        <f t="shared" si="38"/>
        <v>1</v>
      </c>
      <c r="U68" s="3" t="str">
        <f t="shared" si="39"/>
        <v>0</v>
      </c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</row>
    <row r="69" ht="12.0" customHeight="1">
      <c r="F69" s="86" t="s">
        <v>22</v>
      </c>
      <c r="G69" s="86" t="str">
        <f t="shared" si="100"/>
        <v>46</v>
      </c>
      <c r="H69" s="86" t="str">
        <f>$H$37</f>
        <v>46</v>
      </c>
      <c r="P69" s="53">
        <v>63.0</v>
      </c>
      <c r="Q69" s="12" t="str">
        <f t="shared" si="101"/>
        <v>2</v>
      </c>
      <c r="R69" s="12" t="s">
        <v>105</v>
      </c>
      <c r="S69" s="12" t="str">
        <f t="shared" si="37"/>
        <v>1</v>
      </c>
      <c r="T69" s="3" t="str">
        <f t="shared" si="38"/>
        <v>0</v>
      </c>
      <c r="U69" s="3" t="str">
        <f t="shared" si="39"/>
        <v>1</v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</row>
    <row r="70" ht="12.0" customHeight="1">
      <c r="P70" s="3">
        <v>64.0</v>
      </c>
      <c r="Q70" s="12" t="str">
        <f t="shared" si="101"/>
        <v>1</v>
      </c>
      <c r="R70" s="12"/>
      <c r="S70" s="12" t="str">
        <f t="shared" si="37"/>
        <v>1</v>
      </c>
      <c r="T70" s="3" t="str">
        <f t="shared" si="38"/>
        <v>1</v>
      </c>
      <c r="U70" s="3" t="str">
        <f t="shared" si="39"/>
        <v>0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</row>
    <row r="71" ht="12.0" customHeight="1">
      <c r="G71" s="86"/>
      <c r="H71" s="86"/>
      <c r="P71" s="3">
        <v>65.0</v>
      </c>
      <c r="Q71" s="12" t="str">
        <f t="shared" si="101"/>
        <v>2</v>
      </c>
      <c r="R71" s="12"/>
      <c r="S71" s="12" t="str">
        <f t="shared" si="37"/>
        <v>0</v>
      </c>
      <c r="T71" s="3" t="str">
        <f t="shared" si="38"/>
        <v>0</v>
      </c>
      <c r="U71" s="3" t="str">
        <f t="shared" si="39"/>
        <v>1</v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</row>
    <row r="72" ht="12.0" customHeight="1">
      <c r="G72" s="86"/>
      <c r="H72" s="86"/>
      <c r="P72" s="3">
        <v>66.0</v>
      </c>
      <c r="Q72" s="12" t="str">
        <f t="shared" si="101"/>
        <v>2</v>
      </c>
      <c r="R72" s="12"/>
      <c r="S72" s="12" t="str">
        <f t="shared" si="37"/>
        <v>0</v>
      </c>
      <c r="T72" s="3" t="str">
        <f t="shared" si="38"/>
        <v>0</v>
      </c>
      <c r="U72" s="3" t="str">
        <f t="shared" si="39"/>
        <v>1</v>
      </c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</row>
    <row r="73" ht="12.0" customHeight="1">
      <c r="G73" s="86"/>
      <c r="H73" s="86"/>
      <c r="P73" s="3">
        <v>67.0</v>
      </c>
      <c r="Q73" s="12" t="str">
        <f t="shared" si="101"/>
        <v>2</v>
      </c>
      <c r="R73" s="12"/>
      <c r="S73" s="12" t="str">
        <f t="shared" si="37"/>
        <v>0</v>
      </c>
      <c r="T73" s="3" t="str">
        <f t="shared" si="38"/>
        <v>0</v>
      </c>
      <c r="U73" s="3" t="str">
        <f t="shared" si="39"/>
        <v>1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</row>
    <row r="74" ht="12.0" customHeight="1">
      <c r="F74" s="94"/>
      <c r="G74" s="86"/>
      <c r="H74" s="86"/>
      <c r="P74" s="3">
        <v>68.0</v>
      </c>
      <c r="Q74" s="12" t="str">
        <f t="shared" si="101"/>
        <v>2</v>
      </c>
      <c r="R74" s="12"/>
      <c r="S74" s="12" t="str">
        <f t="shared" si="37"/>
        <v>0</v>
      </c>
      <c r="T74" s="3" t="str">
        <f t="shared" si="38"/>
        <v>0</v>
      </c>
      <c r="U74" s="3" t="str">
        <f t="shared" si="39"/>
        <v>1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</row>
    <row r="75" ht="12.0" customHeight="1">
      <c r="F75" t="s">
        <v>199</v>
      </c>
      <c r="G75" s="86" t="str">
        <f t="shared" ref="G75:G77" si="102">H75</f>
        <v>46</v>
      </c>
      <c r="H75" s="86" t="str">
        <f t="shared" ref="H75:H77" si="103">L23</f>
        <v>46</v>
      </c>
      <c r="P75" s="3">
        <v>69.0</v>
      </c>
      <c r="Q75" s="12" t="str">
        <f t="shared" si="101"/>
        <v>2</v>
      </c>
      <c r="R75" s="12"/>
      <c r="S75" s="12" t="str">
        <f t="shared" si="37"/>
        <v>0</v>
      </c>
      <c r="T75" s="3" t="str">
        <f t="shared" si="38"/>
        <v>0</v>
      </c>
      <c r="U75" s="3" t="str">
        <f t="shared" si="39"/>
        <v>1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</row>
    <row r="76" ht="12.0" customHeight="1">
      <c r="F76" t="s">
        <v>200</v>
      </c>
      <c r="G76" s="86" t="str">
        <f t="shared" si="102"/>
        <v>55</v>
      </c>
      <c r="H76" s="86" t="str">
        <f t="shared" si="103"/>
        <v>55</v>
      </c>
      <c r="P76" s="3">
        <v>70.0</v>
      </c>
      <c r="Q76" s="12" t="str">
        <f t="shared" si="101"/>
        <v>2</v>
      </c>
      <c r="R76" s="12"/>
      <c r="S76" s="12" t="str">
        <f t="shared" si="37"/>
        <v>0</v>
      </c>
      <c r="T76" s="3" t="str">
        <f t="shared" si="38"/>
        <v>0</v>
      </c>
      <c r="U76" s="3" t="str">
        <f t="shared" si="39"/>
        <v>1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</row>
    <row r="77" ht="12.0" customHeight="1">
      <c r="F77" t="s">
        <v>201</v>
      </c>
      <c r="G77" s="86" t="str">
        <f t="shared" si="102"/>
        <v>46</v>
      </c>
      <c r="H77" s="86" t="str">
        <f t="shared" si="103"/>
        <v>46</v>
      </c>
      <c r="P77" s="3">
        <v>71.0</v>
      </c>
      <c r="Q77" s="12" t="str">
        <f t="shared" si="101"/>
        <v>2</v>
      </c>
      <c r="R77" s="12"/>
      <c r="S77" s="12" t="str">
        <f t="shared" si="37"/>
        <v>0</v>
      </c>
      <c r="T77" s="3" t="str">
        <f t="shared" si="38"/>
        <v>0</v>
      </c>
      <c r="U77" s="3" t="str">
        <f t="shared" si="39"/>
        <v>1</v>
      </c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</row>
    <row r="78" ht="12.0" customHeight="1">
      <c r="F78" t="s">
        <v>194</v>
      </c>
      <c r="G78" s="86"/>
      <c r="H78" s="86"/>
      <c r="P78" s="3">
        <v>72.0</v>
      </c>
      <c r="Q78" s="12" t="str">
        <f t="shared" si="101"/>
        <v>2</v>
      </c>
      <c r="R78" s="12"/>
      <c r="S78" s="12" t="str">
        <f t="shared" si="37"/>
        <v>0</v>
      </c>
      <c r="T78" s="3" t="str">
        <f t="shared" si="38"/>
        <v>0</v>
      </c>
      <c r="U78" s="3" t="str">
        <f t="shared" si="39"/>
        <v>1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</row>
    <row r="79" ht="12.0" customHeight="1">
      <c r="F79" t="s">
        <v>202</v>
      </c>
      <c r="G79" s="86" t="str">
        <f t="shared" ref="G79:G82" si="104">H79</f>
        <v>48</v>
      </c>
      <c r="H79" s="86" t="str">
        <f t="shared" ref="H79:H82" si="105">L27</f>
        <v>48</v>
      </c>
      <c r="P79" s="53">
        <v>73.0</v>
      </c>
      <c r="Q79" s="12" t="str">
        <f t="shared" si="101"/>
        <v>2</v>
      </c>
      <c r="R79" s="12" t="s">
        <v>105</v>
      </c>
      <c r="S79" s="12" t="str">
        <f t="shared" si="37"/>
        <v>1</v>
      </c>
      <c r="T79" s="3" t="str">
        <f t="shared" si="38"/>
        <v>0</v>
      </c>
      <c r="U79" s="3" t="str">
        <f t="shared" si="39"/>
        <v>1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</row>
    <row r="80" ht="12.0" customHeight="1">
      <c r="F80" t="s">
        <v>203</v>
      </c>
      <c r="G80" s="86" t="str">
        <f t="shared" si="104"/>
        <v>53</v>
      </c>
      <c r="H80" s="86" t="str">
        <f t="shared" si="105"/>
        <v>53</v>
      </c>
      <c r="P80" s="53">
        <v>74.0</v>
      </c>
      <c r="Q80" s="12" t="str">
        <f t="shared" si="101"/>
        <v>1</v>
      </c>
      <c r="R80" s="12" t="s">
        <v>105</v>
      </c>
      <c r="S80" s="12" t="str">
        <f t="shared" si="37"/>
        <v>0</v>
      </c>
      <c r="T80" s="3" t="str">
        <f t="shared" si="38"/>
        <v>1</v>
      </c>
      <c r="U80" s="3" t="str">
        <f t="shared" si="39"/>
        <v>0</v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</row>
    <row r="81" ht="12.0" customHeight="1">
      <c r="F81" t="s">
        <v>204</v>
      </c>
      <c r="G81" s="86" t="str">
        <f t="shared" si="104"/>
        <v>41</v>
      </c>
      <c r="H81" s="86" t="str">
        <f t="shared" si="105"/>
        <v>41</v>
      </c>
      <c r="P81" s="3">
        <v>75.0</v>
      </c>
      <c r="Q81" s="12" t="str">
        <f t="shared" si="101"/>
        <v>1</v>
      </c>
      <c r="R81" s="12"/>
      <c r="S81" s="12" t="str">
        <f t="shared" si="37"/>
        <v>1</v>
      </c>
      <c r="T81" s="3" t="str">
        <f t="shared" si="38"/>
        <v>1</v>
      </c>
      <c r="U81" s="3" t="str">
        <f t="shared" si="39"/>
        <v>0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</row>
    <row r="82" ht="12.0" customHeight="1">
      <c r="F82" t="s">
        <v>205</v>
      </c>
      <c r="G82" s="86" t="str">
        <f t="shared" si="104"/>
        <v>41</v>
      </c>
      <c r="H82" s="86" t="str">
        <f t="shared" si="105"/>
        <v>41</v>
      </c>
      <c r="P82" s="3">
        <v>76.0</v>
      </c>
      <c r="Q82" s="12" t="str">
        <f t="shared" si="101"/>
        <v>2</v>
      </c>
      <c r="R82" s="12"/>
      <c r="S82" s="12" t="str">
        <f t="shared" si="37"/>
        <v>0</v>
      </c>
      <c r="T82" s="3" t="str">
        <f t="shared" si="38"/>
        <v>0</v>
      </c>
      <c r="U82" s="3" t="str">
        <f t="shared" si="39"/>
        <v>1</v>
      </c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</row>
    <row r="83" ht="12.0" customHeight="1">
      <c r="F83" t="s">
        <v>194</v>
      </c>
      <c r="G83" s="86"/>
      <c r="H83" s="86"/>
      <c r="P83" s="53">
        <v>77.0</v>
      </c>
      <c r="Q83" s="12" t="str">
        <f t="shared" si="101"/>
        <v>1</v>
      </c>
      <c r="R83" s="12" t="s">
        <v>105</v>
      </c>
      <c r="S83" s="12" t="str">
        <f t="shared" si="37"/>
        <v>0</v>
      </c>
      <c r="T83" s="3" t="str">
        <f t="shared" si="38"/>
        <v>1</v>
      </c>
      <c r="U83" s="3" t="str">
        <f t="shared" si="39"/>
        <v>0</v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</row>
    <row r="84" ht="12.0" customHeight="1">
      <c r="F84" t="s">
        <v>206</v>
      </c>
      <c r="G84" s="86" t="str">
        <f t="shared" ref="G84:G86" si="106">H84</f>
        <v>44</v>
      </c>
      <c r="H84" s="86" t="str">
        <f t="shared" ref="H84:H86" si="107">L32</f>
        <v>44</v>
      </c>
      <c r="P84" s="3">
        <v>78.0</v>
      </c>
      <c r="Q84" s="12" t="str">
        <f t="shared" si="101"/>
        <v>1</v>
      </c>
      <c r="R84" s="12"/>
      <c r="S84" s="12" t="str">
        <f t="shared" si="37"/>
        <v>1</v>
      </c>
      <c r="T84" s="3" t="str">
        <f t="shared" si="38"/>
        <v>1</v>
      </c>
      <c r="U84" s="3" t="str">
        <f t="shared" si="39"/>
        <v>0</v>
      </c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</row>
    <row r="85" ht="12.0" customHeight="1">
      <c r="F85" t="s">
        <v>207</v>
      </c>
      <c r="G85" s="86" t="str">
        <f t="shared" si="106"/>
        <v>47</v>
      </c>
      <c r="H85" s="86" t="str">
        <f t="shared" si="107"/>
        <v>47</v>
      </c>
      <c r="P85" s="3">
        <v>79.0</v>
      </c>
      <c r="Q85" s="12" t="str">
        <f t="shared" si="101"/>
        <v>2</v>
      </c>
      <c r="R85" s="12"/>
      <c r="S85" s="12" t="str">
        <f t="shared" si="37"/>
        <v>0</v>
      </c>
      <c r="T85" s="3" t="str">
        <f t="shared" si="38"/>
        <v>0</v>
      </c>
      <c r="U85" s="3" t="str">
        <f t="shared" si="39"/>
        <v>1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</row>
    <row r="86" ht="12.0" customHeight="1">
      <c r="F86" t="s">
        <v>208</v>
      </c>
      <c r="G86" s="86" t="str">
        <f t="shared" si="106"/>
        <v>41</v>
      </c>
      <c r="H86" s="86" t="str">
        <f t="shared" si="107"/>
        <v>41</v>
      </c>
      <c r="P86" s="53">
        <v>80.0</v>
      </c>
      <c r="Q86" s="12" t="str">
        <f t="shared" si="101"/>
        <v>1</v>
      </c>
      <c r="R86" s="12" t="s">
        <v>105</v>
      </c>
      <c r="S86" s="12" t="str">
        <f t="shared" si="37"/>
        <v>0</v>
      </c>
      <c r="T86" s="3" t="str">
        <f t="shared" si="38"/>
        <v>1</v>
      </c>
      <c r="U86" s="3" t="str">
        <f t="shared" si="39"/>
        <v>0</v>
      </c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</row>
    <row r="87" ht="12.0" customHeight="1">
      <c r="F87" t="s">
        <v>194</v>
      </c>
      <c r="G87" s="86"/>
      <c r="H87" s="86"/>
      <c r="P87" s="3">
        <v>81.0</v>
      </c>
      <c r="Q87" s="12" t="str">
        <f t="shared" si="101"/>
        <v>2</v>
      </c>
      <c r="R87" s="12"/>
      <c r="S87" s="12" t="str">
        <f t="shared" si="37"/>
        <v>0</v>
      </c>
      <c r="T87" s="3" t="str">
        <f t="shared" si="38"/>
        <v>0</v>
      </c>
      <c r="U87" s="3" t="str">
        <f t="shared" si="39"/>
        <v>1</v>
      </c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</row>
    <row r="88" ht="12.0" customHeight="1">
      <c r="F88" t="s">
        <v>209</v>
      </c>
      <c r="G88" s="86" t="str">
        <f t="shared" ref="G88:G89" si="108">H88</f>
        <v>42</v>
      </c>
      <c r="H88" s="86" t="str">
        <f t="shared" ref="H88:H89" si="109">L36</f>
        <v>42</v>
      </c>
      <c r="P88" s="53">
        <v>82.0</v>
      </c>
      <c r="Q88" s="12" t="str">
        <f t="shared" si="101"/>
        <v>2</v>
      </c>
      <c r="R88" s="12" t="s">
        <v>105</v>
      </c>
      <c r="S88" s="12" t="str">
        <f t="shared" si="37"/>
        <v>1</v>
      </c>
      <c r="T88" s="3" t="str">
        <f t="shared" si="38"/>
        <v>0</v>
      </c>
      <c r="U88" s="3" t="str">
        <f t="shared" si="39"/>
        <v>1</v>
      </c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</row>
    <row r="89" ht="12.0" customHeight="1">
      <c r="F89" t="s">
        <v>210</v>
      </c>
      <c r="G89" s="86" t="str">
        <f t="shared" si="108"/>
        <v>46</v>
      </c>
      <c r="H89" s="86" t="str">
        <f t="shared" si="109"/>
        <v>46</v>
      </c>
      <c r="P89" s="53">
        <v>83.0</v>
      </c>
      <c r="Q89" s="12" t="str">
        <f t="shared" si="101"/>
        <v>1</v>
      </c>
      <c r="R89" s="12" t="s">
        <v>105</v>
      </c>
      <c r="S89" s="12" t="str">
        <f t="shared" si="37"/>
        <v>0</v>
      </c>
      <c r="T89" s="3" t="str">
        <f t="shared" si="38"/>
        <v>1</v>
      </c>
      <c r="U89" s="3" t="str">
        <f t="shared" si="39"/>
        <v>0</v>
      </c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</row>
    <row r="90" ht="12.0" customHeight="1">
      <c r="P90" s="53">
        <v>84.0</v>
      </c>
      <c r="Q90" s="12" t="str">
        <f t="shared" si="101"/>
        <v>1</v>
      </c>
      <c r="R90" s="12" t="s">
        <v>105</v>
      </c>
      <c r="S90" s="12" t="str">
        <f t="shared" si="37"/>
        <v>0</v>
      </c>
      <c r="T90" s="3" t="str">
        <f t="shared" si="38"/>
        <v>1</v>
      </c>
      <c r="U90" s="3" t="str">
        <f t="shared" si="39"/>
        <v>0</v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</row>
    <row r="91" ht="12.0" customHeight="1">
      <c r="P91" s="3">
        <v>85.0</v>
      </c>
      <c r="Q91" s="12" t="str">
        <f t="shared" si="101"/>
        <v>2</v>
      </c>
      <c r="R91" s="12"/>
      <c r="S91" s="12" t="str">
        <f t="shared" si="37"/>
        <v>0</v>
      </c>
      <c r="T91" s="3" t="str">
        <f t="shared" si="38"/>
        <v>0</v>
      </c>
      <c r="U91" s="3" t="str">
        <f t="shared" si="39"/>
        <v>1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</row>
    <row r="92" ht="12.0" customHeight="1">
      <c r="P92" s="3">
        <v>86.0</v>
      </c>
      <c r="Q92" s="12" t="str">
        <f t="shared" si="101"/>
        <v>2</v>
      </c>
      <c r="R92" s="12"/>
      <c r="S92" s="12" t="str">
        <f t="shared" si="37"/>
        <v>0</v>
      </c>
      <c r="T92" s="3" t="str">
        <f t="shared" si="38"/>
        <v>0</v>
      </c>
      <c r="U92" s="3" t="str">
        <f t="shared" si="39"/>
        <v>1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</row>
    <row r="93" ht="12.0" customHeight="1">
      <c r="P93" s="3">
        <v>87.0</v>
      </c>
      <c r="Q93" s="12" t="str">
        <f t="shared" si="101"/>
        <v>2</v>
      </c>
      <c r="R93" s="12"/>
      <c r="S93" s="12" t="str">
        <f t="shared" si="37"/>
        <v>0</v>
      </c>
      <c r="T93" s="3" t="str">
        <f t="shared" si="38"/>
        <v>0</v>
      </c>
      <c r="U93" s="3" t="str">
        <f t="shared" si="39"/>
        <v>1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</row>
    <row r="94" ht="12.0" customHeight="1">
      <c r="P94" s="3">
        <v>88.0</v>
      </c>
      <c r="Q94" s="12" t="str">
        <f t="shared" si="101"/>
        <v>2</v>
      </c>
      <c r="R94" s="12"/>
      <c r="S94" s="12" t="str">
        <f t="shared" si="37"/>
        <v>0</v>
      </c>
      <c r="T94" s="3" t="str">
        <f t="shared" si="38"/>
        <v>0</v>
      </c>
      <c r="U94" s="3" t="str">
        <f t="shared" si="39"/>
        <v>1</v>
      </c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</row>
    <row r="95" ht="12.0" customHeight="1">
      <c r="P95" s="53">
        <v>89.0</v>
      </c>
      <c r="Q95" s="12" t="str">
        <f t="shared" si="101"/>
        <v>1</v>
      </c>
      <c r="R95" s="12" t="s">
        <v>105</v>
      </c>
      <c r="S95" s="12" t="str">
        <f t="shared" si="37"/>
        <v>0</v>
      </c>
      <c r="T95" s="3" t="str">
        <f t="shared" si="38"/>
        <v>1</v>
      </c>
      <c r="U95" s="3" t="str">
        <f t="shared" si="39"/>
        <v>0</v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</row>
    <row r="96" ht="12.0" customHeight="1">
      <c r="P96" s="3">
        <v>90.0</v>
      </c>
      <c r="Q96" s="12" t="str">
        <f t="shared" si="101"/>
        <v>2</v>
      </c>
      <c r="R96" s="12"/>
      <c r="S96" s="12" t="str">
        <f t="shared" si="37"/>
        <v>0</v>
      </c>
      <c r="T96" s="3" t="str">
        <f t="shared" si="38"/>
        <v>0</v>
      </c>
      <c r="U96" s="3" t="str">
        <f t="shared" si="39"/>
        <v>1</v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</row>
    <row r="97" ht="12.0" customHeight="1">
      <c r="P97" s="3">
        <v>91.0</v>
      </c>
      <c r="Q97" s="12" t="str">
        <f t="shared" si="101"/>
        <v>2</v>
      </c>
      <c r="R97" s="12"/>
      <c r="S97" s="12" t="str">
        <f t="shared" si="37"/>
        <v>0</v>
      </c>
      <c r="T97" s="3" t="str">
        <f t="shared" si="38"/>
        <v>0</v>
      </c>
      <c r="U97" s="3" t="str">
        <f t="shared" si="39"/>
        <v>1</v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</row>
    <row r="98" ht="12.0" customHeight="1">
      <c r="P98" s="3">
        <v>92.0</v>
      </c>
      <c r="Q98" s="12" t="str">
        <f t="shared" si="101"/>
        <v>2</v>
      </c>
      <c r="R98" s="12"/>
      <c r="S98" s="12" t="str">
        <f t="shared" si="37"/>
        <v>0</v>
      </c>
      <c r="T98" s="3" t="str">
        <f t="shared" si="38"/>
        <v>0</v>
      </c>
      <c r="U98" s="3" t="str">
        <f t="shared" si="39"/>
        <v>1</v>
      </c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</row>
    <row r="99" ht="12.0" customHeight="1">
      <c r="P99" s="3">
        <v>93.0</v>
      </c>
      <c r="Q99" s="12" t="str">
        <f t="shared" si="101"/>
        <v>1</v>
      </c>
      <c r="R99" s="12"/>
      <c r="S99" s="12" t="str">
        <f t="shared" si="37"/>
        <v>1</v>
      </c>
      <c r="T99" s="3" t="str">
        <f t="shared" si="38"/>
        <v>1</v>
      </c>
      <c r="U99" s="3" t="str">
        <f t="shared" si="39"/>
        <v>0</v>
      </c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</row>
    <row r="100" ht="12.0" customHeight="1">
      <c r="P100" s="53">
        <v>94.0</v>
      </c>
      <c r="Q100" s="12" t="str">
        <f t="shared" si="101"/>
        <v>1</v>
      </c>
      <c r="R100" s="12" t="s">
        <v>105</v>
      </c>
      <c r="S100" s="12" t="str">
        <f t="shared" si="37"/>
        <v>0</v>
      </c>
      <c r="T100" s="3" t="str">
        <f t="shared" si="38"/>
        <v>1</v>
      </c>
      <c r="U100" s="3" t="str">
        <f t="shared" si="39"/>
        <v>0</v>
      </c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</row>
    <row r="101" ht="12.0" customHeight="1">
      <c r="P101" s="3">
        <v>95.0</v>
      </c>
      <c r="Q101" s="12" t="str">
        <f t="shared" si="101"/>
        <v>2</v>
      </c>
      <c r="R101" s="12"/>
      <c r="S101" s="12" t="str">
        <f t="shared" si="37"/>
        <v>0</v>
      </c>
      <c r="T101" s="3" t="str">
        <f t="shared" si="38"/>
        <v>0</v>
      </c>
      <c r="U101" s="3" t="str">
        <f t="shared" si="39"/>
        <v>1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</row>
    <row r="102" ht="12.0" customHeight="1">
      <c r="P102" s="3">
        <v>96.0</v>
      </c>
      <c r="Q102" s="12" t="str">
        <f t="shared" si="101"/>
        <v>1</v>
      </c>
      <c r="R102" s="12"/>
      <c r="S102" s="12" t="str">
        <f t="shared" si="37"/>
        <v>1</v>
      </c>
      <c r="T102" s="3" t="str">
        <f t="shared" si="38"/>
        <v>1</v>
      </c>
      <c r="U102" s="3" t="str">
        <f t="shared" si="39"/>
        <v>0</v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</row>
    <row r="103" ht="12.0" customHeight="1">
      <c r="P103" s="3">
        <v>97.0</v>
      </c>
      <c r="Q103" s="12" t="str">
        <f t="shared" si="101"/>
        <v>2</v>
      </c>
      <c r="R103" s="12"/>
      <c r="S103" s="12" t="str">
        <f t="shared" si="37"/>
        <v>0</v>
      </c>
      <c r="T103" s="3" t="str">
        <f t="shared" si="38"/>
        <v>0</v>
      </c>
      <c r="U103" s="3" t="str">
        <f t="shared" si="39"/>
        <v>1</v>
      </c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</row>
    <row r="104" ht="12.0" customHeight="1">
      <c r="P104" s="3">
        <v>98.0</v>
      </c>
      <c r="Q104" s="12" t="str">
        <f t="shared" si="101"/>
        <v>2</v>
      </c>
      <c r="R104" s="12"/>
      <c r="S104" s="12" t="str">
        <f t="shared" si="37"/>
        <v>0</v>
      </c>
      <c r="T104" s="3" t="str">
        <f t="shared" si="38"/>
        <v>0</v>
      </c>
      <c r="U104" s="3" t="str">
        <f t="shared" si="39"/>
        <v>1</v>
      </c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</row>
    <row r="105" ht="12.0" customHeight="1">
      <c r="P105" s="3">
        <v>99.0</v>
      </c>
      <c r="Q105" s="12" t="str">
        <f t="shared" si="101"/>
        <v>2</v>
      </c>
      <c r="R105" s="12"/>
      <c r="S105" s="12" t="str">
        <f t="shared" si="37"/>
        <v>0</v>
      </c>
      <c r="T105" s="3" t="str">
        <f t="shared" si="38"/>
        <v>0</v>
      </c>
      <c r="U105" s="3" t="str">
        <f t="shared" si="39"/>
        <v>1</v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</row>
    <row r="106" ht="12.0" customHeight="1">
      <c r="P106" s="3">
        <v>100.0</v>
      </c>
      <c r="Q106" s="12" t="str">
        <f t="shared" si="101"/>
        <v>2</v>
      </c>
      <c r="R106" s="12"/>
      <c r="S106" s="12" t="str">
        <f t="shared" si="37"/>
        <v>0</v>
      </c>
      <c r="T106" s="3" t="str">
        <f t="shared" si="38"/>
        <v>0</v>
      </c>
      <c r="U106" s="3" t="str">
        <f t="shared" si="39"/>
        <v>1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</row>
    <row r="107" ht="12.0" customHeight="1">
      <c r="P107" s="53">
        <v>101.0</v>
      </c>
      <c r="Q107" s="12" t="str">
        <f t="shared" si="101"/>
        <v>2</v>
      </c>
      <c r="R107" s="12" t="s">
        <v>105</v>
      </c>
      <c r="S107" s="12" t="str">
        <f t="shared" si="37"/>
        <v>1</v>
      </c>
      <c r="T107" s="3" t="str">
        <f t="shared" si="38"/>
        <v>0</v>
      </c>
      <c r="U107" s="3" t="str">
        <f t="shared" si="39"/>
        <v>1</v>
      </c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</row>
    <row r="108" ht="12.0" customHeight="1">
      <c r="P108" s="3">
        <v>102.0</v>
      </c>
      <c r="Q108" s="12" t="str">
        <f t="shared" si="101"/>
        <v>2</v>
      </c>
      <c r="R108" s="12"/>
      <c r="S108" s="12" t="str">
        <f t="shared" si="37"/>
        <v>0</v>
      </c>
      <c r="T108" s="3" t="str">
        <f t="shared" si="38"/>
        <v>0</v>
      </c>
      <c r="U108" s="3" t="str">
        <f t="shared" si="39"/>
        <v>1</v>
      </c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</row>
    <row r="109" ht="12.0" customHeight="1">
      <c r="P109" s="3">
        <v>103.0</v>
      </c>
      <c r="Q109" s="12" t="str">
        <f t="shared" si="101"/>
        <v>2</v>
      </c>
      <c r="R109" s="12"/>
      <c r="S109" s="12" t="str">
        <f t="shared" si="37"/>
        <v>0</v>
      </c>
      <c r="T109" s="3" t="str">
        <f t="shared" si="38"/>
        <v>0</v>
      </c>
      <c r="U109" s="3" t="str">
        <f t="shared" si="39"/>
        <v>1</v>
      </c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</row>
    <row r="110" ht="12.0" customHeight="1">
      <c r="P110" s="3">
        <v>104.0</v>
      </c>
      <c r="Q110" s="12" t="str">
        <f t="shared" si="101"/>
        <v>2</v>
      </c>
      <c r="R110" s="12"/>
      <c r="S110" s="12" t="str">
        <f t="shared" si="37"/>
        <v>0</v>
      </c>
      <c r="T110" s="3" t="str">
        <f t="shared" si="38"/>
        <v>0</v>
      </c>
      <c r="U110" s="3" t="str">
        <f t="shared" si="39"/>
        <v>1</v>
      </c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</row>
    <row r="111" ht="12.0" customHeight="1">
      <c r="P111" s="3">
        <v>105.0</v>
      </c>
      <c r="Q111" s="12" t="str">
        <f t="shared" si="101"/>
        <v>2</v>
      </c>
      <c r="R111" s="12"/>
      <c r="S111" s="12" t="str">
        <f t="shared" si="37"/>
        <v>0</v>
      </c>
      <c r="T111" s="3" t="str">
        <f t="shared" si="38"/>
        <v>0</v>
      </c>
      <c r="U111" s="3" t="str">
        <f t="shared" si="39"/>
        <v>1</v>
      </c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</row>
    <row r="112" ht="12.0" customHeight="1">
      <c r="P112" s="3">
        <v>106.0</v>
      </c>
      <c r="Q112" s="12" t="str">
        <f t="shared" si="101"/>
        <v>2</v>
      </c>
      <c r="R112" s="12"/>
      <c r="S112" s="12" t="str">
        <f t="shared" si="37"/>
        <v>0</v>
      </c>
      <c r="T112" s="3" t="str">
        <f t="shared" si="38"/>
        <v>0</v>
      </c>
      <c r="U112" s="3" t="str">
        <f t="shared" si="39"/>
        <v>1</v>
      </c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</row>
    <row r="113" ht="12.0" customHeight="1">
      <c r="P113" s="3">
        <v>107.0</v>
      </c>
      <c r="Q113" s="12" t="str">
        <f t="shared" si="101"/>
        <v>2</v>
      </c>
      <c r="R113" s="12"/>
      <c r="S113" s="12" t="str">
        <f t="shared" si="37"/>
        <v>0</v>
      </c>
      <c r="T113" s="3" t="str">
        <f t="shared" si="38"/>
        <v>0</v>
      </c>
      <c r="U113" s="3" t="str">
        <f t="shared" si="39"/>
        <v>1</v>
      </c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</row>
    <row r="114" ht="12.0" customHeight="1">
      <c r="P114" s="3">
        <v>108.0</v>
      </c>
      <c r="Q114" s="12" t="str">
        <f t="shared" si="101"/>
        <v>2</v>
      </c>
      <c r="R114" s="12"/>
      <c r="S114" s="12" t="str">
        <f t="shared" si="37"/>
        <v>0</v>
      </c>
      <c r="T114" s="3" t="str">
        <f t="shared" si="38"/>
        <v>0</v>
      </c>
      <c r="U114" s="3" t="str">
        <f t="shared" si="39"/>
        <v>1</v>
      </c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</row>
    <row r="115" ht="12.0" customHeight="1">
      <c r="P115" s="53">
        <v>109.0</v>
      </c>
      <c r="Q115" s="12" t="str">
        <f t="shared" si="101"/>
        <v>2</v>
      </c>
      <c r="R115" s="12" t="s">
        <v>105</v>
      </c>
      <c r="S115" s="12" t="str">
        <f t="shared" si="37"/>
        <v>1</v>
      </c>
      <c r="T115" s="3" t="str">
        <f t="shared" si="38"/>
        <v>0</v>
      </c>
      <c r="U115" s="3" t="str">
        <f t="shared" si="39"/>
        <v>1</v>
      </c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</row>
    <row r="116" ht="12.0" customHeight="1">
      <c r="P116" s="53">
        <v>110.0</v>
      </c>
      <c r="Q116" s="12" t="str">
        <f t="shared" si="101"/>
        <v>2</v>
      </c>
      <c r="R116" s="12" t="s">
        <v>105</v>
      </c>
      <c r="S116" s="12" t="str">
        <f t="shared" si="37"/>
        <v>1</v>
      </c>
      <c r="T116" s="3" t="str">
        <f t="shared" si="38"/>
        <v>0</v>
      </c>
      <c r="U116" s="3" t="str">
        <f t="shared" si="39"/>
        <v>1</v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</row>
    <row r="117" ht="12.0" customHeight="1">
      <c r="P117" s="3">
        <v>111.0</v>
      </c>
      <c r="Q117" s="12" t="str">
        <f t="shared" si="101"/>
        <v>2</v>
      </c>
      <c r="R117" s="12"/>
      <c r="S117" s="12" t="str">
        <f t="shared" si="37"/>
        <v>0</v>
      </c>
      <c r="T117" s="3" t="str">
        <f t="shared" si="38"/>
        <v>0</v>
      </c>
      <c r="U117" s="3" t="str">
        <f t="shared" si="39"/>
        <v>1</v>
      </c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</row>
    <row r="118" ht="12.0" customHeight="1">
      <c r="P118" s="53">
        <v>112.0</v>
      </c>
      <c r="Q118" s="12" t="str">
        <f t="shared" si="101"/>
        <v>2</v>
      </c>
      <c r="R118" s="12" t="s">
        <v>105</v>
      </c>
      <c r="S118" s="12" t="str">
        <f t="shared" si="37"/>
        <v>1</v>
      </c>
      <c r="T118" s="3" t="str">
        <f t="shared" si="38"/>
        <v>0</v>
      </c>
      <c r="U118" s="3" t="str">
        <f t="shared" si="39"/>
        <v>1</v>
      </c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</row>
    <row r="119" ht="12.0" customHeight="1">
      <c r="P119" s="3">
        <v>113.0</v>
      </c>
      <c r="Q119" s="12" t="str">
        <f t="shared" si="101"/>
        <v>2</v>
      </c>
      <c r="R119" s="12"/>
      <c r="S119" s="12" t="str">
        <f t="shared" si="37"/>
        <v>0</v>
      </c>
      <c r="T119" s="3" t="str">
        <f t="shared" si="38"/>
        <v>0</v>
      </c>
      <c r="U119" s="3" t="str">
        <f t="shared" si="39"/>
        <v>1</v>
      </c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</row>
    <row r="120" ht="12.0" customHeight="1">
      <c r="P120" s="3">
        <v>114.0</v>
      </c>
      <c r="Q120" s="12" t="str">
        <f t="shared" si="101"/>
        <v>2</v>
      </c>
      <c r="R120" s="12"/>
      <c r="S120" s="12" t="str">
        <f t="shared" si="37"/>
        <v>0</v>
      </c>
      <c r="T120" s="3" t="str">
        <f t="shared" si="38"/>
        <v>0</v>
      </c>
      <c r="U120" s="3" t="str">
        <f t="shared" si="39"/>
        <v>1</v>
      </c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</row>
    <row r="121" ht="12.0" customHeight="1">
      <c r="P121" s="3">
        <v>115.0</v>
      </c>
      <c r="Q121" s="12" t="str">
        <f t="shared" si="101"/>
        <v>2</v>
      </c>
      <c r="R121" s="12"/>
      <c r="S121" s="12" t="str">
        <f t="shared" si="37"/>
        <v>0</v>
      </c>
      <c r="T121" s="3" t="str">
        <f t="shared" si="38"/>
        <v>0</v>
      </c>
      <c r="U121" s="3" t="str">
        <f t="shared" si="39"/>
        <v>1</v>
      </c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</row>
    <row r="122" ht="12.0" customHeight="1">
      <c r="P122" s="3">
        <v>116.0</v>
      </c>
      <c r="Q122" s="12" t="str">
        <f t="shared" si="101"/>
        <v>2</v>
      </c>
      <c r="R122" s="12"/>
      <c r="S122" s="12" t="str">
        <f t="shared" si="37"/>
        <v>0</v>
      </c>
      <c r="T122" s="3" t="str">
        <f t="shared" si="38"/>
        <v>0</v>
      </c>
      <c r="U122" s="3" t="str">
        <f t="shared" si="39"/>
        <v>1</v>
      </c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</row>
    <row r="123" ht="12.0" customHeight="1">
      <c r="P123" s="3">
        <v>117.0</v>
      </c>
      <c r="Q123" s="12" t="str">
        <f t="shared" si="101"/>
        <v>2</v>
      </c>
      <c r="R123" s="12"/>
      <c r="S123" s="12" t="str">
        <f t="shared" si="37"/>
        <v>0</v>
      </c>
      <c r="T123" s="3" t="str">
        <f t="shared" si="38"/>
        <v>0</v>
      </c>
      <c r="U123" s="3" t="str">
        <f t="shared" si="39"/>
        <v>1</v>
      </c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</row>
    <row r="124" ht="12.0" customHeight="1">
      <c r="P124" s="3">
        <v>118.0</v>
      </c>
      <c r="Q124" s="12" t="str">
        <f t="shared" si="101"/>
        <v>2</v>
      </c>
      <c r="R124" s="12"/>
      <c r="S124" s="12" t="str">
        <f t="shared" si="37"/>
        <v>0</v>
      </c>
      <c r="T124" s="3" t="str">
        <f t="shared" si="38"/>
        <v>0</v>
      </c>
      <c r="U124" s="3" t="str">
        <f t="shared" si="39"/>
        <v>1</v>
      </c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</row>
    <row r="125" ht="12.0" customHeight="1">
      <c r="P125" s="3">
        <v>119.0</v>
      </c>
      <c r="Q125" s="12" t="str">
        <f t="shared" si="101"/>
        <v>2</v>
      </c>
      <c r="R125" s="12"/>
      <c r="S125" s="12" t="str">
        <f t="shared" si="37"/>
        <v>0</v>
      </c>
      <c r="T125" s="3" t="str">
        <f t="shared" si="38"/>
        <v>0</v>
      </c>
      <c r="U125" s="3" t="str">
        <f t="shared" si="39"/>
        <v>1</v>
      </c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</row>
    <row r="126" ht="12.0" customHeight="1">
      <c r="P126" s="3">
        <v>120.0</v>
      </c>
      <c r="Q126" s="12" t="str">
        <f t="shared" si="101"/>
        <v>2</v>
      </c>
      <c r="R126" s="12"/>
      <c r="S126" s="12" t="str">
        <f t="shared" si="37"/>
        <v>0</v>
      </c>
      <c r="T126" s="3" t="str">
        <f t="shared" si="38"/>
        <v>0</v>
      </c>
      <c r="U126" s="3" t="str">
        <f t="shared" si="39"/>
        <v>1</v>
      </c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</row>
    <row r="127" ht="12.0" customHeight="1">
      <c r="P127" s="3">
        <v>121.0</v>
      </c>
      <c r="Q127" s="12" t="str">
        <f t="shared" ref="Q127:Q186" si="110">IF(ISERROR(VALUE(MID($C$13,$P127-120,1)))=TRUE,"TEXT",VALUE(MID($C$13,$P127-120,1)))</f>
        <v>2</v>
      </c>
      <c r="R127" s="12"/>
      <c r="S127" s="12" t="str">
        <f t="shared" si="37"/>
        <v>0</v>
      </c>
      <c r="T127" s="3" t="str">
        <f t="shared" si="38"/>
        <v>0</v>
      </c>
      <c r="U127" s="3" t="str">
        <f t="shared" si="39"/>
        <v>1</v>
      </c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</row>
    <row r="128" ht="12.0" customHeight="1">
      <c r="P128" s="3">
        <v>122.0</v>
      </c>
      <c r="Q128" s="12" t="str">
        <f t="shared" si="110"/>
        <v>2</v>
      </c>
      <c r="R128" s="12"/>
      <c r="S128" s="12" t="str">
        <f t="shared" si="37"/>
        <v>0</v>
      </c>
      <c r="T128" s="3" t="str">
        <f t="shared" si="38"/>
        <v>0</v>
      </c>
      <c r="U128" s="3" t="str">
        <f t="shared" si="39"/>
        <v>1</v>
      </c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</row>
    <row r="129" ht="12.0" customHeight="1">
      <c r="P129" s="3">
        <v>123.0</v>
      </c>
      <c r="Q129" s="12" t="str">
        <f t="shared" si="110"/>
        <v>2</v>
      </c>
      <c r="R129" s="12"/>
      <c r="S129" s="12" t="str">
        <f t="shared" si="37"/>
        <v>0</v>
      </c>
      <c r="T129" s="3" t="str">
        <f t="shared" si="38"/>
        <v>0</v>
      </c>
      <c r="U129" s="3" t="str">
        <f t="shared" si="39"/>
        <v>1</v>
      </c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</row>
    <row r="130" ht="12.0" customHeight="1">
      <c r="P130" s="3">
        <v>124.0</v>
      </c>
      <c r="Q130" s="12" t="str">
        <f t="shared" si="110"/>
        <v>1</v>
      </c>
      <c r="R130" s="12"/>
      <c r="S130" s="12" t="str">
        <f t="shared" si="37"/>
        <v>1</v>
      </c>
      <c r="T130" s="3" t="str">
        <f t="shared" si="38"/>
        <v>1</v>
      </c>
      <c r="U130" s="3" t="str">
        <f t="shared" si="39"/>
        <v>0</v>
      </c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</row>
    <row r="131" ht="12.0" customHeight="1">
      <c r="P131" s="3">
        <v>125.0</v>
      </c>
      <c r="Q131" s="12" t="str">
        <f t="shared" si="110"/>
        <v>2</v>
      </c>
      <c r="R131" s="12"/>
      <c r="S131" s="12" t="str">
        <f t="shared" si="37"/>
        <v>0</v>
      </c>
      <c r="T131" s="3" t="str">
        <f t="shared" si="38"/>
        <v>0</v>
      </c>
      <c r="U131" s="3" t="str">
        <f t="shared" si="39"/>
        <v>1</v>
      </c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</row>
    <row r="132" ht="12.0" customHeight="1">
      <c r="P132" s="53">
        <v>126.0</v>
      </c>
      <c r="Q132" s="12" t="str">
        <f t="shared" si="110"/>
        <v>2</v>
      </c>
      <c r="R132" s="12" t="s">
        <v>105</v>
      </c>
      <c r="S132" s="12" t="str">
        <f t="shared" si="37"/>
        <v>1</v>
      </c>
      <c r="T132" s="3" t="str">
        <f t="shared" si="38"/>
        <v>0</v>
      </c>
      <c r="U132" s="3" t="str">
        <f t="shared" si="39"/>
        <v>1</v>
      </c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</row>
    <row r="133" ht="12.0" customHeight="1">
      <c r="P133" s="53">
        <v>127.0</v>
      </c>
      <c r="Q133" s="12" t="str">
        <f t="shared" si="110"/>
        <v>2</v>
      </c>
      <c r="R133" s="12" t="s">
        <v>105</v>
      </c>
      <c r="S133" s="12" t="str">
        <f t="shared" si="37"/>
        <v>1</v>
      </c>
      <c r="T133" s="3" t="str">
        <f t="shared" si="38"/>
        <v>0</v>
      </c>
      <c r="U133" s="3" t="str">
        <f t="shared" si="39"/>
        <v>1</v>
      </c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</row>
    <row r="134" ht="12.0" customHeight="1">
      <c r="P134" s="3">
        <v>128.0</v>
      </c>
      <c r="Q134" s="12" t="str">
        <f t="shared" si="110"/>
        <v>2</v>
      </c>
      <c r="R134" s="12"/>
      <c r="S134" s="12" t="str">
        <f t="shared" si="37"/>
        <v>0</v>
      </c>
      <c r="T134" s="3" t="str">
        <f t="shared" si="38"/>
        <v>0</v>
      </c>
      <c r="U134" s="3" t="str">
        <f t="shared" si="39"/>
        <v>1</v>
      </c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</row>
    <row r="135" ht="12.0" customHeight="1">
      <c r="P135" s="3">
        <v>129.0</v>
      </c>
      <c r="Q135" s="12" t="str">
        <f t="shared" si="110"/>
        <v>2</v>
      </c>
      <c r="R135" s="12"/>
      <c r="S135" s="12" t="str">
        <f t="shared" si="37"/>
        <v>0</v>
      </c>
      <c r="T135" s="3" t="str">
        <f t="shared" si="38"/>
        <v>0</v>
      </c>
      <c r="U135" s="3" t="str">
        <f t="shared" si="39"/>
        <v>1</v>
      </c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</row>
    <row r="136" ht="12.0" customHeight="1">
      <c r="P136" s="53">
        <v>130.0</v>
      </c>
      <c r="Q136" s="12" t="str">
        <f t="shared" si="110"/>
        <v>2</v>
      </c>
      <c r="R136" s="12" t="s">
        <v>105</v>
      </c>
      <c r="S136" s="12" t="str">
        <f t="shared" si="37"/>
        <v>1</v>
      </c>
      <c r="T136" s="3" t="str">
        <f t="shared" si="38"/>
        <v>0</v>
      </c>
      <c r="U136" s="3" t="str">
        <f t="shared" si="39"/>
        <v>1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</row>
    <row r="137" ht="12.0" customHeight="1">
      <c r="P137" s="53">
        <v>131.0</v>
      </c>
      <c r="Q137" s="12" t="str">
        <f t="shared" si="110"/>
        <v>1</v>
      </c>
      <c r="R137" s="12" t="s">
        <v>105</v>
      </c>
      <c r="S137" s="12" t="str">
        <f t="shared" si="37"/>
        <v>0</v>
      </c>
      <c r="T137" s="3" t="str">
        <f t="shared" si="38"/>
        <v>1</v>
      </c>
      <c r="U137" s="3" t="str">
        <f t="shared" si="39"/>
        <v>0</v>
      </c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</row>
    <row r="138" ht="12.0" customHeight="1">
      <c r="P138" s="3">
        <v>132.0</v>
      </c>
      <c r="Q138" s="12" t="str">
        <f t="shared" si="110"/>
        <v>2</v>
      </c>
      <c r="R138" s="12"/>
      <c r="S138" s="12" t="str">
        <f t="shared" si="37"/>
        <v>0</v>
      </c>
      <c r="T138" s="3" t="str">
        <f t="shared" si="38"/>
        <v>0</v>
      </c>
      <c r="U138" s="3" t="str">
        <f t="shared" si="39"/>
        <v>1</v>
      </c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</row>
    <row r="139" ht="12.0" customHeight="1">
      <c r="P139" s="53">
        <v>133.0</v>
      </c>
      <c r="Q139" s="12" t="str">
        <f t="shared" si="110"/>
        <v>1</v>
      </c>
      <c r="R139" s="12" t="s">
        <v>105</v>
      </c>
      <c r="S139" s="12" t="str">
        <f t="shared" si="37"/>
        <v>0</v>
      </c>
      <c r="T139" s="3" t="str">
        <f t="shared" si="38"/>
        <v>1</v>
      </c>
      <c r="U139" s="3" t="str">
        <f t="shared" si="39"/>
        <v>0</v>
      </c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</row>
    <row r="140" ht="12.0" customHeight="1">
      <c r="P140" s="3">
        <v>134.0</v>
      </c>
      <c r="Q140" s="12" t="str">
        <f t="shared" si="110"/>
        <v>2</v>
      </c>
      <c r="R140" s="12"/>
      <c r="S140" s="12" t="str">
        <f t="shared" si="37"/>
        <v>0</v>
      </c>
      <c r="T140" s="3" t="str">
        <f t="shared" si="38"/>
        <v>0</v>
      </c>
      <c r="U140" s="3" t="str">
        <f t="shared" si="39"/>
        <v>1</v>
      </c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</row>
    <row r="141" ht="12.0" customHeight="1">
      <c r="P141" s="3">
        <v>135.0</v>
      </c>
      <c r="Q141" s="12" t="str">
        <f t="shared" si="110"/>
        <v>1</v>
      </c>
      <c r="R141" s="12"/>
      <c r="S141" s="12" t="str">
        <f t="shared" si="37"/>
        <v>1</v>
      </c>
      <c r="T141" s="3" t="str">
        <f t="shared" si="38"/>
        <v>1</v>
      </c>
      <c r="U141" s="3" t="str">
        <f t="shared" si="39"/>
        <v>0</v>
      </c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</row>
    <row r="142" ht="12.0" customHeight="1">
      <c r="P142" s="53">
        <v>136.0</v>
      </c>
      <c r="Q142" s="12" t="str">
        <f t="shared" si="110"/>
        <v>2</v>
      </c>
      <c r="R142" s="12" t="s">
        <v>105</v>
      </c>
      <c r="S142" s="12" t="str">
        <f t="shared" si="37"/>
        <v>1</v>
      </c>
      <c r="T142" s="3" t="str">
        <f t="shared" si="38"/>
        <v>0</v>
      </c>
      <c r="U142" s="3" t="str">
        <f t="shared" si="39"/>
        <v>1</v>
      </c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</row>
    <row r="143" ht="12.0" customHeight="1">
      <c r="P143" s="53">
        <v>137.0</v>
      </c>
      <c r="Q143" s="12" t="str">
        <f t="shared" si="110"/>
        <v>2</v>
      </c>
      <c r="R143" s="12" t="s">
        <v>105</v>
      </c>
      <c r="S143" s="12" t="str">
        <f t="shared" si="37"/>
        <v>1</v>
      </c>
      <c r="T143" s="3" t="str">
        <f t="shared" si="38"/>
        <v>0</v>
      </c>
      <c r="U143" s="3" t="str">
        <f t="shared" si="39"/>
        <v>1</v>
      </c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</row>
    <row r="144" ht="12.0" customHeight="1">
      <c r="P144" s="53">
        <v>138.0</v>
      </c>
      <c r="Q144" s="12" t="str">
        <f t="shared" si="110"/>
        <v>2</v>
      </c>
      <c r="R144" s="12" t="s">
        <v>105</v>
      </c>
      <c r="S144" s="12" t="str">
        <f t="shared" si="37"/>
        <v>1</v>
      </c>
      <c r="T144" s="3" t="str">
        <f t="shared" si="38"/>
        <v>0</v>
      </c>
      <c r="U144" s="3" t="str">
        <f t="shared" si="39"/>
        <v>1</v>
      </c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</row>
    <row r="145" ht="12.0" customHeight="1">
      <c r="P145" s="3">
        <v>139.0</v>
      </c>
      <c r="Q145" s="12" t="str">
        <f t="shared" si="110"/>
        <v>1</v>
      </c>
      <c r="R145" s="12"/>
      <c r="S145" s="12" t="str">
        <f t="shared" si="37"/>
        <v>1</v>
      </c>
      <c r="T145" s="3" t="str">
        <f t="shared" si="38"/>
        <v>1</v>
      </c>
      <c r="U145" s="3" t="str">
        <f t="shared" si="39"/>
        <v>0</v>
      </c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</row>
    <row r="146" ht="12.0" customHeight="1">
      <c r="P146" s="3">
        <v>140.0</v>
      </c>
      <c r="Q146" s="12" t="str">
        <f t="shared" si="110"/>
        <v>2</v>
      </c>
      <c r="R146" s="12"/>
      <c r="S146" s="12" t="str">
        <f t="shared" si="37"/>
        <v>0</v>
      </c>
      <c r="T146" s="3" t="str">
        <f t="shared" si="38"/>
        <v>0</v>
      </c>
      <c r="U146" s="3" t="str">
        <f t="shared" si="39"/>
        <v>1</v>
      </c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</row>
    <row r="147" ht="12.0" customHeight="1">
      <c r="P147" s="3">
        <v>141.0</v>
      </c>
      <c r="Q147" s="12" t="str">
        <f t="shared" si="110"/>
        <v>2</v>
      </c>
      <c r="R147" s="12"/>
      <c r="S147" s="12" t="str">
        <f t="shared" si="37"/>
        <v>0</v>
      </c>
      <c r="T147" s="3" t="str">
        <f t="shared" si="38"/>
        <v>0</v>
      </c>
      <c r="U147" s="3" t="str">
        <f t="shared" si="39"/>
        <v>1</v>
      </c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</row>
    <row r="148" ht="12.0" customHeight="1">
      <c r="P148" s="3">
        <v>142.0</v>
      </c>
      <c r="Q148" s="12" t="str">
        <f t="shared" si="110"/>
        <v>2</v>
      </c>
      <c r="R148" s="12"/>
      <c r="S148" s="12" t="str">
        <f t="shared" si="37"/>
        <v>0</v>
      </c>
      <c r="T148" s="3" t="str">
        <f t="shared" si="38"/>
        <v>0</v>
      </c>
      <c r="U148" s="3" t="str">
        <f t="shared" si="39"/>
        <v>1</v>
      </c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</row>
    <row r="149" ht="12.0" customHeight="1">
      <c r="P149" s="3">
        <v>143.0</v>
      </c>
      <c r="Q149" s="12" t="str">
        <f t="shared" si="110"/>
        <v>2</v>
      </c>
      <c r="R149" s="12"/>
      <c r="S149" s="12" t="str">
        <f t="shared" si="37"/>
        <v>0</v>
      </c>
      <c r="T149" s="3" t="str">
        <f t="shared" si="38"/>
        <v>0</v>
      </c>
      <c r="U149" s="3" t="str">
        <f t="shared" si="39"/>
        <v>1</v>
      </c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</row>
    <row r="150" ht="12.0" customHeight="1">
      <c r="P150" s="3">
        <v>144.0</v>
      </c>
      <c r="Q150" s="12" t="str">
        <f t="shared" si="110"/>
        <v>2</v>
      </c>
      <c r="R150" s="12"/>
      <c r="S150" s="12" t="str">
        <f t="shared" si="37"/>
        <v>0</v>
      </c>
      <c r="T150" s="3" t="str">
        <f t="shared" si="38"/>
        <v>0</v>
      </c>
      <c r="U150" s="3" t="str">
        <f t="shared" si="39"/>
        <v>1</v>
      </c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</row>
    <row r="151" ht="12.0" customHeight="1">
      <c r="P151" s="53">
        <v>145.0</v>
      </c>
      <c r="Q151" s="12" t="str">
        <f t="shared" si="110"/>
        <v>2</v>
      </c>
      <c r="R151" s="12" t="s">
        <v>105</v>
      </c>
      <c r="S151" s="12" t="str">
        <f t="shared" si="37"/>
        <v>1</v>
      </c>
      <c r="T151" s="3" t="str">
        <f t="shared" si="38"/>
        <v>0</v>
      </c>
      <c r="U151" s="3" t="str">
        <f t="shared" si="39"/>
        <v>1</v>
      </c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</row>
    <row r="152" ht="12.0" customHeight="1">
      <c r="P152" s="53">
        <v>146.0</v>
      </c>
      <c r="Q152" s="12" t="str">
        <f t="shared" si="110"/>
        <v>1</v>
      </c>
      <c r="R152" s="12" t="s">
        <v>105</v>
      </c>
      <c r="S152" s="12" t="str">
        <f t="shared" si="37"/>
        <v>0</v>
      </c>
      <c r="T152" s="3" t="str">
        <f t="shared" si="38"/>
        <v>1</v>
      </c>
      <c r="U152" s="3" t="str">
        <f t="shared" si="39"/>
        <v>0</v>
      </c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</row>
    <row r="153" ht="12.0" customHeight="1">
      <c r="P153" s="53">
        <v>147.0</v>
      </c>
      <c r="Q153" s="12" t="str">
        <f t="shared" si="110"/>
        <v>2</v>
      </c>
      <c r="R153" s="12" t="s">
        <v>105</v>
      </c>
      <c r="S153" s="12" t="str">
        <f t="shared" si="37"/>
        <v>1</v>
      </c>
      <c r="T153" s="3" t="str">
        <f t="shared" si="38"/>
        <v>0</v>
      </c>
      <c r="U153" s="3" t="str">
        <f t="shared" si="39"/>
        <v>1</v>
      </c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</row>
    <row r="154" ht="12.0" customHeight="1">
      <c r="P154" s="53">
        <v>148.0</v>
      </c>
      <c r="Q154" s="12" t="str">
        <f t="shared" si="110"/>
        <v>1</v>
      </c>
      <c r="R154" s="12" t="s">
        <v>105</v>
      </c>
      <c r="S154" s="12" t="str">
        <f t="shared" si="37"/>
        <v>0</v>
      </c>
      <c r="T154" s="3" t="str">
        <f t="shared" si="38"/>
        <v>1</v>
      </c>
      <c r="U154" s="3" t="str">
        <f t="shared" si="39"/>
        <v>0</v>
      </c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</row>
    <row r="155" ht="12.0" customHeight="1">
      <c r="P155" s="3">
        <v>149.0</v>
      </c>
      <c r="Q155" s="12" t="str">
        <f t="shared" si="110"/>
        <v>1</v>
      </c>
      <c r="R155" s="12"/>
      <c r="S155" s="12" t="str">
        <f t="shared" si="37"/>
        <v>1</v>
      </c>
      <c r="T155" s="3" t="str">
        <f t="shared" si="38"/>
        <v>1</v>
      </c>
      <c r="U155" s="3" t="str">
        <f t="shared" si="39"/>
        <v>0</v>
      </c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</row>
    <row r="156" ht="12.0" customHeight="1">
      <c r="P156" s="3">
        <v>150.0</v>
      </c>
      <c r="Q156" s="12" t="str">
        <f t="shared" si="110"/>
        <v>1</v>
      </c>
      <c r="R156" s="12"/>
      <c r="S156" s="12" t="str">
        <f t="shared" si="37"/>
        <v>1</v>
      </c>
      <c r="T156" s="3" t="str">
        <f t="shared" si="38"/>
        <v>1</v>
      </c>
      <c r="U156" s="3" t="str">
        <f t="shared" si="39"/>
        <v>0</v>
      </c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</row>
    <row r="157" ht="12.0" customHeight="1">
      <c r="P157" s="3">
        <v>151.0</v>
      </c>
      <c r="Q157" s="12" t="str">
        <f t="shared" si="110"/>
        <v>2</v>
      </c>
      <c r="R157" s="12"/>
      <c r="S157" s="12" t="str">
        <f t="shared" si="37"/>
        <v>0</v>
      </c>
      <c r="T157" s="3" t="str">
        <f t="shared" si="38"/>
        <v>0</v>
      </c>
      <c r="U157" s="3" t="str">
        <f t="shared" si="39"/>
        <v>1</v>
      </c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</row>
    <row r="158" ht="12.0" customHeight="1">
      <c r="P158" s="3">
        <v>152.0</v>
      </c>
      <c r="Q158" s="12" t="str">
        <f t="shared" si="110"/>
        <v>1</v>
      </c>
      <c r="R158" s="12"/>
      <c r="S158" s="12" t="str">
        <f t="shared" si="37"/>
        <v>1</v>
      </c>
      <c r="T158" s="3" t="str">
        <f t="shared" si="38"/>
        <v>1</v>
      </c>
      <c r="U158" s="3" t="str">
        <f t="shared" si="39"/>
        <v>0</v>
      </c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</row>
    <row r="159" ht="12.0" customHeight="1">
      <c r="P159" s="53">
        <v>153.0</v>
      </c>
      <c r="Q159" s="12" t="str">
        <f t="shared" si="110"/>
        <v>1</v>
      </c>
      <c r="R159" s="12" t="s">
        <v>105</v>
      </c>
      <c r="S159" s="12" t="str">
        <f t="shared" si="37"/>
        <v>0</v>
      </c>
      <c r="T159" s="3" t="str">
        <f t="shared" si="38"/>
        <v>1</v>
      </c>
      <c r="U159" s="3" t="str">
        <f t="shared" si="39"/>
        <v>0</v>
      </c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</row>
    <row r="160" ht="12.0" customHeight="1">
      <c r="P160" s="53">
        <v>154.0</v>
      </c>
      <c r="Q160" s="12" t="str">
        <f t="shared" si="110"/>
        <v>2</v>
      </c>
      <c r="R160" s="12" t="s">
        <v>105</v>
      </c>
      <c r="S160" s="12" t="str">
        <f t="shared" si="37"/>
        <v>1</v>
      </c>
      <c r="T160" s="3" t="str">
        <f t="shared" si="38"/>
        <v>0</v>
      </c>
      <c r="U160" s="3" t="str">
        <f t="shared" si="39"/>
        <v>1</v>
      </c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</row>
    <row r="161" ht="12.0" customHeight="1">
      <c r="P161" s="3">
        <v>155.0</v>
      </c>
      <c r="Q161" s="12" t="str">
        <f t="shared" si="110"/>
        <v>1</v>
      </c>
      <c r="R161" s="12"/>
      <c r="S161" s="12" t="str">
        <f t="shared" si="37"/>
        <v>1</v>
      </c>
      <c r="T161" s="3" t="str">
        <f t="shared" si="38"/>
        <v>1</v>
      </c>
      <c r="U161" s="3" t="str">
        <f t="shared" si="39"/>
        <v>0</v>
      </c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</row>
    <row r="162" ht="12.0" customHeight="1">
      <c r="P162" s="53">
        <v>156.0</v>
      </c>
      <c r="Q162" s="12" t="str">
        <f t="shared" si="110"/>
        <v>1</v>
      </c>
      <c r="R162" s="12" t="s">
        <v>105</v>
      </c>
      <c r="S162" s="12" t="str">
        <f t="shared" si="37"/>
        <v>0</v>
      </c>
      <c r="T162" s="3" t="str">
        <f t="shared" si="38"/>
        <v>1</v>
      </c>
      <c r="U162" s="3" t="str">
        <f t="shared" si="39"/>
        <v>0</v>
      </c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</row>
    <row r="163" ht="12.0" customHeight="1">
      <c r="P163" s="3">
        <v>157.0</v>
      </c>
      <c r="Q163" s="12" t="str">
        <f t="shared" si="110"/>
        <v>2</v>
      </c>
      <c r="R163" s="12"/>
      <c r="S163" s="12" t="str">
        <f t="shared" si="37"/>
        <v>0</v>
      </c>
      <c r="T163" s="3" t="str">
        <f t="shared" si="38"/>
        <v>0</v>
      </c>
      <c r="U163" s="3" t="str">
        <f t="shared" si="39"/>
        <v>1</v>
      </c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</row>
    <row r="164" ht="12.0" customHeight="1">
      <c r="P164" s="53">
        <v>158.0</v>
      </c>
      <c r="Q164" s="12" t="str">
        <f t="shared" si="110"/>
        <v>2</v>
      </c>
      <c r="R164" s="12" t="s">
        <v>105</v>
      </c>
      <c r="S164" s="12" t="str">
        <f t="shared" si="37"/>
        <v>1</v>
      </c>
      <c r="T164" s="3" t="str">
        <f t="shared" si="38"/>
        <v>0</v>
      </c>
      <c r="U164" s="3" t="str">
        <f t="shared" si="39"/>
        <v>1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</row>
    <row r="165" ht="12.0" customHeight="1">
      <c r="P165" s="3">
        <v>159.0</v>
      </c>
      <c r="Q165" s="12" t="str">
        <f t="shared" si="110"/>
        <v>2</v>
      </c>
      <c r="R165" s="12"/>
      <c r="S165" s="12" t="str">
        <f t="shared" si="37"/>
        <v>0</v>
      </c>
      <c r="T165" s="3" t="str">
        <f t="shared" si="38"/>
        <v>0</v>
      </c>
      <c r="U165" s="3" t="str">
        <f t="shared" si="39"/>
        <v>1</v>
      </c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</row>
    <row r="166" ht="12.0" customHeight="1">
      <c r="P166" s="3">
        <v>160.0</v>
      </c>
      <c r="Q166" s="12" t="str">
        <f t="shared" si="110"/>
        <v>2</v>
      </c>
      <c r="R166" s="12"/>
      <c r="S166" s="12" t="str">
        <f t="shared" si="37"/>
        <v>0</v>
      </c>
      <c r="T166" s="3" t="str">
        <f t="shared" si="38"/>
        <v>0</v>
      </c>
      <c r="U166" s="3" t="str">
        <f t="shared" si="39"/>
        <v>1</v>
      </c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</row>
    <row r="167" ht="12.0" customHeight="1">
      <c r="P167" s="53">
        <v>161.0</v>
      </c>
      <c r="Q167" s="12" t="str">
        <f t="shared" si="110"/>
        <v>2</v>
      </c>
      <c r="R167" s="12" t="s">
        <v>105</v>
      </c>
      <c r="S167" s="12" t="str">
        <f t="shared" si="37"/>
        <v>1</v>
      </c>
      <c r="T167" s="3" t="str">
        <f t="shared" si="38"/>
        <v>0</v>
      </c>
      <c r="U167" s="3" t="str">
        <f t="shared" si="39"/>
        <v>1</v>
      </c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</row>
    <row r="168" ht="12.0" customHeight="1">
      <c r="P168" s="3">
        <v>162.0</v>
      </c>
      <c r="Q168" s="12" t="str">
        <f t="shared" si="110"/>
        <v>2</v>
      </c>
      <c r="R168" s="12"/>
      <c r="S168" s="12" t="str">
        <f t="shared" si="37"/>
        <v>0</v>
      </c>
      <c r="T168" s="3" t="str">
        <f t="shared" si="38"/>
        <v>0</v>
      </c>
      <c r="U168" s="3" t="str">
        <f t="shared" si="39"/>
        <v>1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</row>
    <row r="169" ht="12.0" customHeight="1">
      <c r="P169" s="3">
        <v>163.0</v>
      </c>
      <c r="Q169" s="12" t="str">
        <f t="shared" si="110"/>
        <v>2</v>
      </c>
      <c r="R169" s="12"/>
      <c r="S169" s="12" t="str">
        <f t="shared" si="37"/>
        <v>0</v>
      </c>
      <c r="T169" s="3" t="str">
        <f t="shared" si="38"/>
        <v>0</v>
      </c>
      <c r="U169" s="3" t="str">
        <f t="shared" si="39"/>
        <v>1</v>
      </c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</row>
    <row r="170" ht="12.0" customHeight="1">
      <c r="P170" s="3">
        <v>164.0</v>
      </c>
      <c r="Q170" s="12" t="str">
        <f t="shared" si="110"/>
        <v>1</v>
      </c>
      <c r="R170" s="12"/>
      <c r="S170" s="12" t="str">
        <f t="shared" si="37"/>
        <v>1</v>
      </c>
      <c r="T170" s="3" t="str">
        <f t="shared" si="38"/>
        <v>1</v>
      </c>
      <c r="U170" s="3" t="str">
        <f t="shared" si="39"/>
        <v>0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</row>
    <row r="171" ht="12.0" customHeight="1">
      <c r="P171" s="3">
        <v>165.0</v>
      </c>
      <c r="Q171" s="12" t="str">
        <f t="shared" si="110"/>
        <v>1</v>
      </c>
      <c r="R171" s="12"/>
      <c r="S171" s="12" t="str">
        <f t="shared" si="37"/>
        <v>1</v>
      </c>
      <c r="T171" s="3" t="str">
        <f t="shared" si="38"/>
        <v>1</v>
      </c>
      <c r="U171" s="3" t="str">
        <f t="shared" si="39"/>
        <v>0</v>
      </c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</row>
    <row r="172" ht="12.0" customHeight="1">
      <c r="P172" s="3">
        <v>166.0</v>
      </c>
      <c r="Q172" s="12" t="str">
        <f t="shared" si="110"/>
        <v>2</v>
      </c>
      <c r="R172" s="12"/>
      <c r="S172" s="12" t="str">
        <f t="shared" si="37"/>
        <v>0</v>
      </c>
      <c r="T172" s="3" t="str">
        <f t="shared" si="38"/>
        <v>0</v>
      </c>
      <c r="U172" s="3" t="str">
        <f t="shared" si="39"/>
        <v>1</v>
      </c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</row>
    <row r="173" ht="12.0" customHeight="1">
      <c r="P173" s="3">
        <v>167.0</v>
      </c>
      <c r="Q173" s="12" t="str">
        <f t="shared" si="110"/>
        <v>1</v>
      </c>
      <c r="R173" s="12"/>
      <c r="S173" s="12" t="str">
        <f t="shared" si="37"/>
        <v>1</v>
      </c>
      <c r="T173" s="3" t="str">
        <f t="shared" si="38"/>
        <v>1</v>
      </c>
      <c r="U173" s="3" t="str">
        <f t="shared" si="39"/>
        <v>0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</row>
    <row r="174" ht="12.0" customHeight="1">
      <c r="P174" s="3">
        <v>168.0</v>
      </c>
      <c r="Q174" s="12" t="str">
        <f t="shared" si="110"/>
        <v>1</v>
      </c>
      <c r="R174" s="12"/>
      <c r="S174" s="12" t="str">
        <f t="shared" si="37"/>
        <v>1</v>
      </c>
      <c r="T174" s="3" t="str">
        <f t="shared" si="38"/>
        <v>1</v>
      </c>
      <c r="U174" s="3" t="str">
        <f t="shared" si="39"/>
        <v>0</v>
      </c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</row>
    <row r="175" ht="12.0" customHeight="1">
      <c r="P175" s="3">
        <v>169.0</v>
      </c>
      <c r="Q175" s="12" t="str">
        <f t="shared" si="110"/>
        <v>2</v>
      </c>
      <c r="R175" s="12"/>
      <c r="S175" s="12" t="str">
        <f t="shared" si="37"/>
        <v>0</v>
      </c>
      <c r="T175" s="3" t="str">
        <f t="shared" si="38"/>
        <v>0</v>
      </c>
      <c r="U175" s="3" t="str">
        <f t="shared" si="39"/>
        <v>1</v>
      </c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</row>
    <row r="176" ht="12.0" customHeight="1">
      <c r="P176" s="53">
        <v>170.0</v>
      </c>
      <c r="Q176" s="12" t="str">
        <f t="shared" si="110"/>
        <v>2</v>
      </c>
      <c r="R176" s="12" t="s">
        <v>105</v>
      </c>
      <c r="S176" s="12" t="str">
        <f t="shared" si="37"/>
        <v>1</v>
      </c>
      <c r="T176" s="3" t="str">
        <f t="shared" si="38"/>
        <v>0</v>
      </c>
      <c r="U176" s="3" t="str">
        <f t="shared" si="39"/>
        <v>1</v>
      </c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</row>
    <row r="177" ht="12.0" customHeight="1">
      <c r="P177" s="3">
        <v>171.0</v>
      </c>
      <c r="Q177" s="12" t="str">
        <f t="shared" si="110"/>
        <v>2</v>
      </c>
      <c r="R177" s="12"/>
      <c r="S177" s="12" t="str">
        <f t="shared" si="37"/>
        <v>0</v>
      </c>
      <c r="T177" s="3" t="str">
        <f t="shared" si="38"/>
        <v>0</v>
      </c>
      <c r="U177" s="3" t="str">
        <f t="shared" si="39"/>
        <v>1</v>
      </c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</row>
    <row r="178" ht="12.0" customHeight="1">
      <c r="P178" s="3">
        <v>172.0</v>
      </c>
      <c r="Q178" s="12" t="str">
        <f t="shared" si="110"/>
        <v>2</v>
      </c>
      <c r="R178" s="12"/>
      <c r="S178" s="12" t="str">
        <f t="shared" si="37"/>
        <v>0</v>
      </c>
      <c r="T178" s="3" t="str">
        <f t="shared" si="38"/>
        <v>0</v>
      </c>
      <c r="U178" s="3" t="str">
        <f t="shared" si="39"/>
        <v>1</v>
      </c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</row>
    <row r="179" ht="12.0" customHeight="1">
      <c r="P179" s="53">
        <v>173.0</v>
      </c>
      <c r="Q179" s="12" t="str">
        <f t="shared" si="110"/>
        <v>2</v>
      </c>
      <c r="R179" s="12" t="s">
        <v>105</v>
      </c>
      <c r="S179" s="12" t="str">
        <f t="shared" si="37"/>
        <v>1</v>
      </c>
      <c r="T179" s="3" t="str">
        <f t="shared" si="38"/>
        <v>0</v>
      </c>
      <c r="U179" s="3" t="str">
        <f t="shared" si="39"/>
        <v>1</v>
      </c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</row>
    <row r="180" ht="12.0" customHeight="1">
      <c r="P180" s="3">
        <v>174.0</v>
      </c>
      <c r="Q180" s="12" t="str">
        <f t="shared" si="110"/>
        <v>1</v>
      </c>
      <c r="R180" s="12"/>
      <c r="S180" s="12" t="str">
        <f t="shared" si="37"/>
        <v>1</v>
      </c>
      <c r="T180" s="3" t="str">
        <f t="shared" si="38"/>
        <v>1</v>
      </c>
      <c r="U180" s="3" t="str">
        <f t="shared" si="39"/>
        <v>0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</row>
    <row r="181" ht="12.0" customHeight="1">
      <c r="P181" s="3">
        <v>175.0</v>
      </c>
      <c r="Q181" s="12" t="str">
        <f t="shared" si="110"/>
        <v>1</v>
      </c>
      <c r="R181" s="12"/>
      <c r="S181" s="12" t="str">
        <f t="shared" si="37"/>
        <v>1</v>
      </c>
      <c r="T181" s="3" t="str">
        <f t="shared" si="38"/>
        <v>1</v>
      </c>
      <c r="U181" s="3" t="str">
        <f t="shared" si="39"/>
        <v>0</v>
      </c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</row>
    <row r="182" ht="12.0" customHeight="1">
      <c r="P182" s="3">
        <v>176.0</v>
      </c>
      <c r="Q182" s="12" t="str">
        <f t="shared" si="110"/>
        <v>2</v>
      </c>
      <c r="R182" s="12"/>
      <c r="S182" s="12" t="str">
        <f t="shared" si="37"/>
        <v>0</v>
      </c>
      <c r="T182" s="3" t="str">
        <f t="shared" si="38"/>
        <v>0</v>
      </c>
      <c r="U182" s="3" t="str">
        <f t="shared" si="39"/>
        <v>1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</row>
    <row r="183" ht="12.0" customHeight="1">
      <c r="P183" s="3">
        <v>177.0</v>
      </c>
      <c r="Q183" s="12" t="str">
        <f t="shared" si="110"/>
        <v>1</v>
      </c>
      <c r="R183" s="12"/>
      <c r="S183" s="12" t="str">
        <f t="shared" si="37"/>
        <v>1</v>
      </c>
      <c r="T183" s="3" t="str">
        <f t="shared" si="38"/>
        <v>1</v>
      </c>
      <c r="U183" s="3" t="str">
        <f t="shared" si="39"/>
        <v>0</v>
      </c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</row>
    <row r="184" ht="12.0" customHeight="1">
      <c r="P184" s="3">
        <v>178.0</v>
      </c>
      <c r="Q184" s="12" t="str">
        <f t="shared" si="110"/>
        <v>1</v>
      </c>
      <c r="R184" s="12"/>
      <c r="S184" s="12" t="str">
        <f t="shared" si="37"/>
        <v>1</v>
      </c>
      <c r="T184" s="3" t="str">
        <f t="shared" si="38"/>
        <v>1</v>
      </c>
      <c r="U184" s="3" t="str">
        <f t="shared" si="39"/>
        <v>0</v>
      </c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</row>
    <row r="185" ht="12.0" customHeight="1">
      <c r="P185" s="3">
        <v>179.0</v>
      </c>
      <c r="Q185" s="12" t="str">
        <f t="shared" si="110"/>
        <v>1</v>
      </c>
      <c r="R185" s="12"/>
      <c r="S185" s="12" t="str">
        <f t="shared" si="37"/>
        <v>1</v>
      </c>
      <c r="T185" s="3" t="str">
        <f t="shared" si="38"/>
        <v>1</v>
      </c>
      <c r="U185" s="3" t="str">
        <f t="shared" si="39"/>
        <v>0</v>
      </c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</row>
    <row r="186" ht="12.0" customHeight="1">
      <c r="P186" s="3">
        <v>180.0</v>
      </c>
      <c r="Q186" s="12" t="str">
        <f t="shared" si="110"/>
        <v>1</v>
      </c>
      <c r="R186" s="12"/>
      <c r="S186" s="12" t="str">
        <f t="shared" si="37"/>
        <v>1</v>
      </c>
      <c r="T186" s="3" t="str">
        <f t="shared" si="38"/>
        <v>1</v>
      </c>
      <c r="U186" s="3" t="str">
        <f t="shared" si="39"/>
        <v>0</v>
      </c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</row>
    <row r="187" ht="12.0" customHeight="1">
      <c r="P187" s="53">
        <v>181.0</v>
      </c>
      <c r="Q187" s="12" t="str">
        <f t="shared" ref="Q187:Q246" si="111">IF(ISERROR(VALUE(MID($C$14,$P187-180,1)))=TRUE,"TEXT",VALUE(MID($C$14,$P187-180,1)))</f>
        <v>1</v>
      </c>
      <c r="R187" s="12" t="s">
        <v>105</v>
      </c>
      <c r="S187" s="12" t="str">
        <f t="shared" si="37"/>
        <v>0</v>
      </c>
      <c r="T187" s="3" t="str">
        <f t="shared" si="38"/>
        <v>1</v>
      </c>
      <c r="U187" s="3" t="str">
        <f t="shared" si="39"/>
        <v>0</v>
      </c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</row>
    <row r="188" ht="12.0" customHeight="1">
      <c r="P188" s="53">
        <v>182.0</v>
      </c>
      <c r="Q188" s="12" t="str">
        <f t="shared" si="111"/>
        <v>1</v>
      </c>
      <c r="R188" s="12" t="s">
        <v>105</v>
      </c>
      <c r="S188" s="12" t="str">
        <f t="shared" si="37"/>
        <v>0</v>
      </c>
      <c r="T188" s="3" t="str">
        <f t="shared" si="38"/>
        <v>1</v>
      </c>
      <c r="U188" s="3" t="str">
        <f t="shared" si="39"/>
        <v>0</v>
      </c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</row>
    <row r="189" ht="12.0" customHeight="1">
      <c r="P189" s="3">
        <v>183.0</v>
      </c>
      <c r="Q189" s="12" t="str">
        <f t="shared" si="111"/>
        <v>2</v>
      </c>
      <c r="R189" s="12"/>
      <c r="S189" s="12" t="str">
        <f t="shared" si="37"/>
        <v>0</v>
      </c>
      <c r="T189" s="3" t="str">
        <f t="shared" si="38"/>
        <v>0</v>
      </c>
      <c r="U189" s="3" t="str">
        <f t="shared" si="39"/>
        <v>1</v>
      </c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</row>
    <row r="190" ht="12.0" customHeight="1">
      <c r="P190" s="3">
        <v>184.0</v>
      </c>
      <c r="Q190" s="12" t="str">
        <f t="shared" si="111"/>
        <v>1</v>
      </c>
      <c r="R190" s="12"/>
      <c r="S190" s="12" t="str">
        <f t="shared" si="37"/>
        <v>1</v>
      </c>
      <c r="T190" s="3" t="str">
        <f t="shared" si="38"/>
        <v>1</v>
      </c>
      <c r="U190" s="3" t="str">
        <f t="shared" si="39"/>
        <v>0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</row>
    <row r="191" ht="12.0" customHeight="1">
      <c r="P191" s="53">
        <v>185.0</v>
      </c>
      <c r="Q191" s="12" t="str">
        <f t="shared" si="111"/>
        <v>2</v>
      </c>
      <c r="R191" s="12" t="s">
        <v>105</v>
      </c>
      <c r="S191" s="12" t="str">
        <f t="shared" si="37"/>
        <v>1</v>
      </c>
      <c r="T191" s="3" t="str">
        <f t="shared" si="38"/>
        <v>0</v>
      </c>
      <c r="U191" s="3" t="str">
        <f t="shared" si="39"/>
        <v>1</v>
      </c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</row>
    <row r="192" ht="12.0" customHeight="1">
      <c r="P192" s="3">
        <v>186.0</v>
      </c>
      <c r="Q192" s="12" t="str">
        <f t="shared" si="111"/>
        <v>1</v>
      </c>
      <c r="R192" s="12"/>
      <c r="S192" s="12" t="str">
        <f t="shared" si="37"/>
        <v>1</v>
      </c>
      <c r="T192" s="3" t="str">
        <f t="shared" si="38"/>
        <v>1</v>
      </c>
      <c r="U192" s="3" t="str">
        <f t="shared" si="39"/>
        <v>0</v>
      </c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</row>
    <row r="193" ht="12.0" customHeight="1">
      <c r="P193" s="3">
        <v>187.0</v>
      </c>
      <c r="Q193" s="12" t="str">
        <f t="shared" si="111"/>
        <v>2</v>
      </c>
      <c r="R193" s="12"/>
      <c r="S193" s="12" t="str">
        <f t="shared" si="37"/>
        <v>0</v>
      </c>
      <c r="T193" s="3" t="str">
        <f t="shared" si="38"/>
        <v>0</v>
      </c>
      <c r="U193" s="3" t="str">
        <f t="shared" si="39"/>
        <v>1</v>
      </c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</row>
    <row r="194" ht="12.0" customHeight="1">
      <c r="P194" s="3">
        <v>188.0</v>
      </c>
      <c r="Q194" s="12" t="str">
        <f t="shared" si="111"/>
        <v>2</v>
      </c>
      <c r="R194" s="12"/>
      <c r="S194" s="12" t="str">
        <f t="shared" si="37"/>
        <v>0</v>
      </c>
      <c r="T194" s="3" t="str">
        <f t="shared" si="38"/>
        <v>0</v>
      </c>
      <c r="U194" s="3" t="str">
        <f t="shared" si="39"/>
        <v>1</v>
      </c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</row>
    <row r="195" ht="12.0" customHeight="1">
      <c r="P195" s="3">
        <v>189.0</v>
      </c>
      <c r="Q195" s="12" t="str">
        <f t="shared" si="111"/>
        <v>2</v>
      </c>
      <c r="R195" s="12"/>
      <c r="S195" s="12" t="str">
        <f t="shared" si="37"/>
        <v>0</v>
      </c>
      <c r="T195" s="3" t="str">
        <f t="shared" si="38"/>
        <v>0</v>
      </c>
      <c r="U195" s="3" t="str">
        <f t="shared" si="39"/>
        <v>1</v>
      </c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</row>
    <row r="196" ht="12.0" customHeight="1">
      <c r="P196" s="3">
        <v>190.0</v>
      </c>
      <c r="Q196" s="12" t="str">
        <f t="shared" si="111"/>
        <v>2</v>
      </c>
      <c r="R196" s="12"/>
      <c r="S196" s="12" t="str">
        <f t="shared" si="37"/>
        <v>0</v>
      </c>
      <c r="T196" s="3" t="str">
        <f t="shared" si="38"/>
        <v>0</v>
      </c>
      <c r="U196" s="3" t="str">
        <f t="shared" si="39"/>
        <v>1</v>
      </c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</row>
    <row r="197" ht="12.0" customHeight="1">
      <c r="P197" s="3">
        <v>191.0</v>
      </c>
      <c r="Q197" s="12" t="str">
        <f t="shared" si="111"/>
        <v>1</v>
      </c>
      <c r="R197" s="12"/>
      <c r="S197" s="12" t="str">
        <f t="shared" si="37"/>
        <v>1</v>
      </c>
      <c r="T197" s="3" t="str">
        <f t="shared" si="38"/>
        <v>1</v>
      </c>
      <c r="U197" s="3" t="str">
        <f t="shared" si="39"/>
        <v>0</v>
      </c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</row>
    <row r="198" ht="12.0" customHeight="1">
      <c r="P198" s="3">
        <v>192.0</v>
      </c>
      <c r="Q198" s="12" t="str">
        <f t="shared" si="111"/>
        <v>2</v>
      </c>
      <c r="R198" s="12"/>
      <c r="S198" s="12" t="str">
        <f t="shared" si="37"/>
        <v>0</v>
      </c>
      <c r="T198" s="3" t="str">
        <f t="shared" si="38"/>
        <v>0</v>
      </c>
      <c r="U198" s="3" t="str">
        <f t="shared" si="39"/>
        <v>1</v>
      </c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</row>
    <row r="199" ht="12.0" customHeight="1">
      <c r="P199" s="3">
        <v>193.0</v>
      </c>
      <c r="Q199" s="12" t="str">
        <f t="shared" si="111"/>
        <v>2</v>
      </c>
      <c r="R199" s="12"/>
      <c r="S199" s="12" t="str">
        <f t="shared" si="37"/>
        <v>0</v>
      </c>
      <c r="T199" s="3" t="str">
        <f t="shared" si="38"/>
        <v>0</v>
      </c>
      <c r="U199" s="3" t="str">
        <f t="shared" si="39"/>
        <v>1</v>
      </c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</row>
    <row r="200" ht="12.0" customHeight="1">
      <c r="P200" s="3">
        <v>194.0</v>
      </c>
      <c r="Q200" s="12" t="str">
        <f t="shared" si="111"/>
        <v>2</v>
      </c>
      <c r="R200" s="12"/>
      <c r="S200" s="12" t="str">
        <f t="shared" si="37"/>
        <v>0</v>
      </c>
      <c r="T200" s="3" t="str">
        <f t="shared" si="38"/>
        <v>0</v>
      </c>
      <c r="U200" s="3" t="str">
        <f t="shared" si="39"/>
        <v>1</v>
      </c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</row>
    <row r="201" ht="12.0" customHeight="1">
      <c r="P201" s="3">
        <v>195.0</v>
      </c>
      <c r="Q201" s="12" t="str">
        <f t="shared" si="111"/>
        <v>2</v>
      </c>
      <c r="R201" s="12"/>
      <c r="S201" s="12" t="str">
        <f t="shared" si="37"/>
        <v>0</v>
      </c>
      <c r="T201" s="3" t="str">
        <f t="shared" si="38"/>
        <v>0</v>
      </c>
      <c r="U201" s="3" t="str">
        <f t="shared" si="39"/>
        <v>1</v>
      </c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</row>
    <row r="202" ht="12.0" customHeight="1">
      <c r="P202" s="3">
        <v>196.0</v>
      </c>
      <c r="Q202" s="12" t="str">
        <f t="shared" si="111"/>
        <v>2</v>
      </c>
      <c r="R202" s="12"/>
      <c r="S202" s="12" t="str">
        <f t="shared" si="37"/>
        <v>0</v>
      </c>
      <c r="T202" s="3" t="str">
        <f t="shared" si="38"/>
        <v>0</v>
      </c>
      <c r="U202" s="3" t="str">
        <f t="shared" si="39"/>
        <v>1</v>
      </c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</row>
    <row r="203" ht="12.0" customHeight="1">
      <c r="P203" s="3">
        <v>197.0</v>
      </c>
      <c r="Q203" s="12" t="str">
        <f t="shared" si="111"/>
        <v>2</v>
      </c>
      <c r="R203" s="12"/>
      <c r="S203" s="12" t="str">
        <f t="shared" si="37"/>
        <v>0</v>
      </c>
      <c r="T203" s="3" t="str">
        <f t="shared" si="38"/>
        <v>0</v>
      </c>
      <c r="U203" s="3" t="str">
        <f t="shared" si="39"/>
        <v>1</v>
      </c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</row>
    <row r="204" ht="12.0" customHeight="1">
      <c r="P204" s="3">
        <v>198.0</v>
      </c>
      <c r="Q204" s="12" t="str">
        <f t="shared" si="111"/>
        <v>1</v>
      </c>
      <c r="R204" s="12"/>
      <c r="S204" s="12" t="str">
        <f t="shared" si="37"/>
        <v>1</v>
      </c>
      <c r="T204" s="3" t="str">
        <f t="shared" si="38"/>
        <v>1</v>
      </c>
      <c r="U204" s="3" t="str">
        <f t="shared" si="39"/>
        <v>0</v>
      </c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</row>
    <row r="205" ht="12.0" customHeight="1">
      <c r="P205" s="53">
        <v>199.0</v>
      </c>
      <c r="Q205" s="12" t="str">
        <f t="shared" si="111"/>
        <v>1</v>
      </c>
      <c r="R205" s="12" t="s">
        <v>105</v>
      </c>
      <c r="S205" s="12" t="str">
        <f t="shared" si="37"/>
        <v>0</v>
      </c>
      <c r="T205" s="3" t="str">
        <f t="shared" si="38"/>
        <v>1</v>
      </c>
      <c r="U205" s="3" t="str">
        <f t="shared" si="39"/>
        <v>0</v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</row>
    <row r="206" ht="12.0" customHeight="1">
      <c r="P206" s="53">
        <v>200.0</v>
      </c>
      <c r="Q206" s="12" t="str">
        <f t="shared" si="111"/>
        <v>1</v>
      </c>
      <c r="R206" s="12" t="s">
        <v>105</v>
      </c>
      <c r="S206" s="12" t="str">
        <f t="shared" si="37"/>
        <v>0</v>
      </c>
      <c r="T206" s="3" t="str">
        <f t="shared" si="38"/>
        <v>1</v>
      </c>
      <c r="U206" s="3" t="str">
        <f t="shared" si="39"/>
        <v>0</v>
      </c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</row>
    <row r="207" ht="12.0" customHeight="1">
      <c r="P207" s="3">
        <v>201.0</v>
      </c>
      <c r="Q207" s="12" t="str">
        <f t="shared" si="111"/>
        <v>1</v>
      </c>
      <c r="R207" s="12"/>
      <c r="S207" s="12" t="str">
        <f t="shared" si="37"/>
        <v>1</v>
      </c>
      <c r="T207" s="3" t="str">
        <f t="shared" si="38"/>
        <v>1</v>
      </c>
      <c r="U207" s="3" t="str">
        <f t="shared" si="39"/>
        <v>0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</row>
    <row r="208" ht="12.0" customHeight="1">
      <c r="P208" s="3">
        <v>202.0</v>
      </c>
      <c r="Q208" s="12" t="str">
        <f t="shared" si="111"/>
        <v>1</v>
      </c>
      <c r="R208" s="12"/>
      <c r="S208" s="12" t="str">
        <f t="shared" si="37"/>
        <v>1</v>
      </c>
      <c r="T208" s="3" t="str">
        <f t="shared" si="38"/>
        <v>1</v>
      </c>
      <c r="U208" s="3" t="str">
        <f t="shared" si="39"/>
        <v>0</v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</row>
    <row r="209" ht="12.0" customHeight="1">
      <c r="P209" s="3">
        <v>203.0</v>
      </c>
      <c r="Q209" s="12" t="str">
        <f t="shared" si="111"/>
        <v>2</v>
      </c>
      <c r="R209" s="12"/>
      <c r="S209" s="12" t="str">
        <f t="shared" si="37"/>
        <v>0</v>
      </c>
      <c r="T209" s="3" t="str">
        <f t="shared" si="38"/>
        <v>0</v>
      </c>
      <c r="U209" s="3" t="str">
        <f t="shared" si="39"/>
        <v>1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</row>
    <row r="210" ht="12.0" customHeight="1">
      <c r="P210" s="3">
        <v>204.0</v>
      </c>
      <c r="Q210" s="12" t="str">
        <f t="shared" si="111"/>
        <v>2</v>
      </c>
      <c r="R210" s="12"/>
      <c r="S210" s="12" t="str">
        <f t="shared" si="37"/>
        <v>0</v>
      </c>
      <c r="T210" s="3" t="str">
        <f t="shared" si="38"/>
        <v>0</v>
      </c>
      <c r="U210" s="3" t="str">
        <f t="shared" si="39"/>
        <v>1</v>
      </c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</row>
    <row r="211" ht="12.0" customHeight="1">
      <c r="P211" s="3">
        <v>205.0</v>
      </c>
      <c r="Q211" s="12" t="str">
        <f t="shared" si="111"/>
        <v>2</v>
      </c>
      <c r="R211" s="12"/>
      <c r="S211" s="12" t="str">
        <f t="shared" si="37"/>
        <v>0</v>
      </c>
      <c r="T211" s="3" t="str">
        <f t="shared" si="38"/>
        <v>0</v>
      </c>
      <c r="U211" s="3" t="str">
        <f t="shared" si="39"/>
        <v>1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</row>
    <row r="212" ht="12.0" customHeight="1">
      <c r="P212" s="53">
        <v>206.0</v>
      </c>
      <c r="Q212" s="12" t="str">
        <f t="shared" si="111"/>
        <v>1</v>
      </c>
      <c r="R212" s="12" t="s">
        <v>105</v>
      </c>
      <c r="S212" s="12" t="str">
        <f t="shared" si="37"/>
        <v>0</v>
      </c>
      <c r="T212" s="3" t="str">
        <f t="shared" si="38"/>
        <v>1</v>
      </c>
      <c r="U212" s="3" t="str">
        <f t="shared" si="39"/>
        <v>0</v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</row>
    <row r="213" ht="12.0" customHeight="1">
      <c r="P213" s="3">
        <v>207.0</v>
      </c>
      <c r="Q213" s="12" t="str">
        <f t="shared" si="111"/>
        <v>2</v>
      </c>
      <c r="R213" s="12"/>
      <c r="S213" s="12" t="str">
        <f t="shared" si="37"/>
        <v>0</v>
      </c>
      <c r="T213" s="3" t="str">
        <f t="shared" si="38"/>
        <v>0</v>
      </c>
      <c r="U213" s="3" t="str">
        <f t="shared" si="39"/>
        <v>1</v>
      </c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</row>
    <row r="214" ht="12.0" customHeight="1">
      <c r="P214" s="3">
        <v>208.0</v>
      </c>
      <c r="Q214" s="12" t="str">
        <f t="shared" si="111"/>
        <v>2</v>
      </c>
      <c r="R214" s="12"/>
      <c r="S214" s="12" t="str">
        <f t="shared" si="37"/>
        <v>0</v>
      </c>
      <c r="T214" s="3" t="str">
        <f t="shared" si="38"/>
        <v>0</v>
      </c>
      <c r="U214" s="3" t="str">
        <f t="shared" si="39"/>
        <v>1</v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</row>
    <row r="215" ht="12.0" customHeight="1">
      <c r="P215" s="3">
        <v>209.0</v>
      </c>
      <c r="Q215" s="12" t="str">
        <f t="shared" si="111"/>
        <v>2</v>
      </c>
      <c r="R215" s="12"/>
      <c r="S215" s="12" t="str">
        <f t="shared" si="37"/>
        <v>0</v>
      </c>
      <c r="T215" s="3" t="str">
        <f t="shared" si="38"/>
        <v>0</v>
      </c>
      <c r="U215" s="3" t="str">
        <f t="shared" si="39"/>
        <v>1</v>
      </c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</row>
    <row r="216" ht="12.0" customHeight="1">
      <c r="P216" s="3">
        <v>210.0</v>
      </c>
      <c r="Q216" s="12" t="str">
        <f t="shared" si="111"/>
        <v>2</v>
      </c>
      <c r="R216" s="12"/>
      <c r="S216" s="12" t="str">
        <f t="shared" si="37"/>
        <v>0</v>
      </c>
      <c r="T216" s="3" t="str">
        <f t="shared" si="38"/>
        <v>0</v>
      </c>
      <c r="U216" s="3" t="str">
        <f t="shared" si="39"/>
        <v>1</v>
      </c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</row>
    <row r="217" ht="12.0" customHeight="1">
      <c r="P217" s="3">
        <v>211.0</v>
      </c>
      <c r="Q217" s="12" t="str">
        <f t="shared" si="111"/>
        <v>2</v>
      </c>
      <c r="R217" s="12"/>
      <c r="S217" s="12" t="str">
        <f t="shared" si="37"/>
        <v>0</v>
      </c>
      <c r="T217" s="3" t="str">
        <f t="shared" si="38"/>
        <v>0</v>
      </c>
      <c r="U217" s="3" t="str">
        <f t="shared" si="39"/>
        <v>1</v>
      </c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</row>
    <row r="218" ht="12.0" customHeight="1">
      <c r="P218" s="3">
        <v>212.0</v>
      </c>
      <c r="Q218" s="12" t="str">
        <f t="shared" si="111"/>
        <v>2</v>
      </c>
      <c r="R218" s="12"/>
      <c r="S218" s="12" t="str">
        <f t="shared" si="37"/>
        <v>0</v>
      </c>
      <c r="T218" s="3" t="str">
        <f t="shared" si="38"/>
        <v>0</v>
      </c>
      <c r="U218" s="3" t="str">
        <f t="shared" si="39"/>
        <v>1</v>
      </c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</row>
    <row r="219" ht="12.0" customHeight="1">
      <c r="P219" s="3">
        <v>213.0</v>
      </c>
      <c r="Q219" s="12" t="str">
        <f t="shared" si="111"/>
        <v>2</v>
      </c>
      <c r="R219" s="12"/>
      <c r="S219" s="12" t="str">
        <f t="shared" si="37"/>
        <v>0</v>
      </c>
      <c r="T219" s="3" t="str">
        <f t="shared" si="38"/>
        <v>0</v>
      </c>
      <c r="U219" s="3" t="str">
        <f t="shared" si="39"/>
        <v>1</v>
      </c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</row>
    <row r="220" ht="12.0" customHeight="1">
      <c r="P220" s="3">
        <v>214.0</v>
      </c>
      <c r="Q220" s="12" t="str">
        <f t="shared" si="111"/>
        <v>2</v>
      </c>
      <c r="R220" s="12"/>
      <c r="S220" s="12" t="str">
        <f t="shared" si="37"/>
        <v>0</v>
      </c>
      <c r="T220" s="3" t="str">
        <f t="shared" si="38"/>
        <v>0</v>
      </c>
      <c r="U220" s="3" t="str">
        <f t="shared" si="39"/>
        <v>1</v>
      </c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</row>
    <row r="221" ht="12.0" customHeight="1">
      <c r="P221" s="53">
        <v>215.0</v>
      </c>
      <c r="Q221" s="12" t="str">
        <f t="shared" si="111"/>
        <v>2</v>
      </c>
      <c r="R221" s="12" t="s">
        <v>105</v>
      </c>
      <c r="S221" s="12" t="str">
        <f t="shared" si="37"/>
        <v>1</v>
      </c>
      <c r="T221" s="3" t="str">
        <f t="shared" si="38"/>
        <v>0</v>
      </c>
      <c r="U221" s="3" t="str">
        <f t="shared" si="39"/>
        <v>1</v>
      </c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</row>
    <row r="222" ht="12.0" customHeight="1">
      <c r="P222" s="3">
        <v>216.0</v>
      </c>
      <c r="Q222" s="12" t="str">
        <f t="shared" si="111"/>
        <v>2</v>
      </c>
      <c r="R222" s="12"/>
      <c r="S222" s="12" t="str">
        <f t="shared" si="37"/>
        <v>0</v>
      </c>
      <c r="T222" s="3" t="str">
        <f t="shared" si="38"/>
        <v>0</v>
      </c>
      <c r="U222" s="3" t="str">
        <f t="shared" si="39"/>
        <v>1</v>
      </c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</row>
    <row r="223" ht="12.0" customHeight="1">
      <c r="P223" s="3">
        <v>217.0</v>
      </c>
      <c r="Q223" s="12" t="str">
        <f t="shared" si="111"/>
        <v>2</v>
      </c>
      <c r="R223" s="12"/>
      <c r="S223" s="12" t="str">
        <f t="shared" si="37"/>
        <v>0</v>
      </c>
      <c r="T223" s="3" t="str">
        <f t="shared" si="38"/>
        <v>0</v>
      </c>
      <c r="U223" s="3" t="str">
        <f t="shared" si="39"/>
        <v>1</v>
      </c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</row>
    <row r="224" ht="12.0" customHeight="1">
      <c r="P224" s="53">
        <v>218.0</v>
      </c>
      <c r="Q224" s="12" t="str">
        <f t="shared" si="111"/>
        <v>2</v>
      </c>
      <c r="R224" s="12" t="s">
        <v>105</v>
      </c>
      <c r="S224" s="12" t="str">
        <f t="shared" si="37"/>
        <v>1</v>
      </c>
      <c r="T224" s="3" t="str">
        <f t="shared" si="38"/>
        <v>0</v>
      </c>
      <c r="U224" s="3" t="str">
        <f t="shared" si="39"/>
        <v>1</v>
      </c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</row>
    <row r="225" ht="12.0" customHeight="1">
      <c r="P225" s="3">
        <v>219.0</v>
      </c>
      <c r="Q225" s="12" t="str">
        <f t="shared" si="111"/>
        <v>2</v>
      </c>
      <c r="R225" s="12"/>
      <c r="S225" s="12" t="str">
        <f t="shared" si="37"/>
        <v>0</v>
      </c>
      <c r="T225" s="3" t="str">
        <f t="shared" si="38"/>
        <v>0</v>
      </c>
      <c r="U225" s="3" t="str">
        <f t="shared" si="39"/>
        <v>1</v>
      </c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</row>
    <row r="226" ht="12.0" customHeight="1">
      <c r="P226" s="3">
        <v>220.0</v>
      </c>
      <c r="Q226" s="12" t="str">
        <f t="shared" si="111"/>
        <v>2</v>
      </c>
      <c r="R226" s="12"/>
      <c r="S226" s="12" t="str">
        <f t="shared" si="37"/>
        <v>0</v>
      </c>
      <c r="T226" s="3" t="str">
        <f t="shared" si="38"/>
        <v>0</v>
      </c>
      <c r="U226" s="3" t="str">
        <f t="shared" si="39"/>
        <v>1</v>
      </c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</row>
    <row r="227" ht="12.0" customHeight="1">
      <c r="P227" s="3">
        <v>221.0</v>
      </c>
      <c r="Q227" s="12" t="str">
        <f t="shared" si="111"/>
        <v>2</v>
      </c>
      <c r="R227" s="12"/>
      <c r="S227" s="12" t="str">
        <f t="shared" si="37"/>
        <v>0</v>
      </c>
      <c r="T227" s="3" t="str">
        <f t="shared" si="38"/>
        <v>0</v>
      </c>
      <c r="U227" s="3" t="str">
        <f t="shared" si="39"/>
        <v>1</v>
      </c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</row>
    <row r="228" ht="12.0" customHeight="1">
      <c r="P228" s="3">
        <v>222.0</v>
      </c>
      <c r="Q228" s="12" t="str">
        <f t="shared" si="111"/>
        <v>2</v>
      </c>
      <c r="R228" s="12"/>
      <c r="S228" s="12" t="str">
        <f t="shared" si="37"/>
        <v>0</v>
      </c>
      <c r="T228" s="3" t="str">
        <f t="shared" si="38"/>
        <v>0</v>
      </c>
      <c r="U228" s="3" t="str">
        <f t="shared" si="39"/>
        <v>1</v>
      </c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</row>
    <row r="229" ht="12.0" customHeight="1">
      <c r="P229" s="3">
        <v>223.0</v>
      </c>
      <c r="Q229" s="12" t="str">
        <f t="shared" si="111"/>
        <v>2</v>
      </c>
      <c r="R229" s="12"/>
      <c r="S229" s="12" t="str">
        <f t="shared" si="37"/>
        <v>0</v>
      </c>
      <c r="T229" s="3" t="str">
        <f t="shared" si="38"/>
        <v>0</v>
      </c>
      <c r="U229" s="3" t="str">
        <f t="shared" si="39"/>
        <v>1</v>
      </c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</row>
    <row r="230" ht="12.0" customHeight="1">
      <c r="P230" s="3">
        <v>224.0</v>
      </c>
      <c r="Q230" s="12" t="str">
        <f t="shared" si="111"/>
        <v>2</v>
      </c>
      <c r="R230" s="12"/>
      <c r="S230" s="12" t="str">
        <f t="shared" si="37"/>
        <v>0</v>
      </c>
      <c r="T230" s="3" t="str">
        <f t="shared" si="38"/>
        <v>0</v>
      </c>
      <c r="U230" s="3" t="str">
        <f t="shared" si="39"/>
        <v>1</v>
      </c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</row>
    <row r="231" ht="12.0" customHeight="1">
      <c r="P231" s="53">
        <v>225.0</v>
      </c>
      <c r="Q231" s="12" t="str">
        <f t="shared" si="111"/>
        <v>2</v>
      </c>
      <c r="R231" s="12" t="s">
        <v>105</v>
      </c>
      <c r="S231" s="12" t="str">
        <f t="shared" si="37"/>
        <v>1</v>
      </c>
      <c r="T231" s="3" t="str">
        <f t="shared" si="38"/>
        <v>0</v>
      </c>
      <c r="U231" s="3" t="str">
        <f t="shared" si="39"/>
        <v>1</v>
      </c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</row>
    <row r="232" ht="12.0" customHeight="1">
      <c r="P232" s="53">
        <v>226.0</v>
      </c>
      <c r="Q232" s="12" t="str">
        <f t="shared" si="111"/>
        <v>2</v>
      </c>
      <c r="R232" s="12" t="s">
        <v>105</v>
      </c>
      <c r="S232" s="12" t="str">
        <f t="shared" si="37"/>
        <v>1</v>
      </c>
      <c r="T232" s="3" t="str">
        <f t="shared" si="38"/>
        <v>0</v>
      </c>
      <c r="U232" s="3" t="str">
        <f t="shared" si="39"/>
        <v>1</v>
      </c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</row>
    <row r="233" ht="12.0" customHeight="1">
      <c r="P233" s="53">
        <v>227.0</v>
      </c>
      <c r="Q233" s="12" t="str">
        <f t="shared" si="111"/>
        <v>2</v>
      </c>
      <c r="R233" s="12" t="s">
        <v>105</v>
      </c>
      <c r="S233" s="12" t="str">
        <f t="shared" si="37"/>
        <v>1</v>
      </c>
      <c r="T233" s="3" t="str">
        <f t="shared" si="38"/>
        <v>0</v>
      </c>
      <c r="U233" s="3" t="str">
        <f t="shared" si="39"/>
        <v>1</v>
      </c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</row>
    <row r="234" ht="12.0" customHeight="1">
      <c r="P234" s="3">
        <v>228.0</v>
      </c>
      <c r="Q234" s="12" t="str">
        <f t="shared" si="111"/>
        <v>2</v>
      </c>
      <c r="R234" s="12"/>
      <c r="S234" s="12" t="str">
        <f t="shared" si="37"/>
        <v>0</v>
      </c>
      <c r="T234" s="3" t="str">
        <f t="shared" si="38"/>
        <v>0</v>
      </c>
      <c r="U234" s="3" t="str">
        <f t="shared" si="39"/>
        <v>1</v>
      </c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</row>
    <row r="235" ht="12.0" customHeight="1">
      <c r="P235" s="3">
        <v>229.0</v>
      </c>
      <c r="Q235" s="12" t="str">
        <f t="shared" si="111"/>
        <v>2</v>
      </c>
      <c r="R235" s="12"/>
      <c r="S235" s="12" t="str">
        <f t="shared" si="37"/>
        <v>0</v>
      </c>
      <c r="T235" s="3" t="str">
        <f t="shared" si="38"/>
        <v>0</v>
      </c>
      <c r="U235" s="3" t="str">
        <f t="shared" si="39"/>
        <v>1</v>
      </c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</row>
    <row r="236" ht="12.0" customHeight="1">
      <c r="P236" s="3">
        <v>230.0</v>
      </c>
      <c r="Q236" s="12" t="str">
        <f t="shared" si="111"/>
        <v>2</v>
      </c>
      <c r="R236" s="12"/>
      <c r="S236" s="12" t="str">
        <f t="shared" si="37"/>
        <v>0</v>
      </c>
      <c r="T236" s="3" t="str">
        <f t="shared" si="38"/>
        <v>0</v>
      </c>
      <c r="U236" s="3" t="str">
        <f t="shared" si="39"/>
        <v>1</v>
      </c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</row>
    <row r="237" ht="12.0" customHeight="1">
      <c r="P237" s="3">
        <v>231.0</v>
      </c>
      <c r="Q237" s="12" t="str">
        <f t="shared" si="111"/>
        <v>2</v>
      </c>
      <c r="R237" s="12"/>
      <c r="S237" s="12" t="str">
        <f t="shared" si="37"/>
        <v>0</v>
      </c>
      <c r="T237" s="3" t="str">
        <f t="shared" si="38"/>
        <v>0</v>
      </c>
      <c r="U237" s="3" t="str">
        <f t="shared" si="39"/>
        <v>1</v>
      </c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</row>
    <row r="238" ht="12.0" customHeight="1">
      <c r="P238" s="3">
        <v>232.0</v>
      </c>
      <c r="Q238" s="12" t="str">
        <f t="shared" si="111"/>
        <v>2</v>
      </c>
      <c r="R238" s="12"/>
      <c r="S238" s="12" t="str">
        <f t="shared" si="37"/>
        <v>0</v>
      </c>
      <c r="T238" s="3" t="str">
        <f t="shared" si="38"/>
        <v>0</v>
      </c>
      <c r="U238" s="3" t="str">
        <f t="shared" si="39"/>
        <v>1</v>
      </c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</row>
    <row r="239" ht="12.0" customHeight="1">
      <c r="P239" s="3">
        <v>233.0</v>
      </c>
      <c r="Q239" s="12" t="str">
        <f t="shared" si="111"/>
        <v>2</v>
      </c>
      <c r="R239" s="12"/>
      <c r="S239" s="12" t="str">
        <f t="shared" si="37"/>
        <v>0</v>
      </c>
      <c r="T239" s="3" t="str">
        <f t="shared" si="38"/>
        <v>0</v>
      </c>
      <c r="U239" s="3" t="str">
        <f t="shared" si="39"/>
        <v>1</v>
      </c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</row>
    <row r="240" ht="12.0" customHeight="1">
      <c r="P240" s="3">
        <v>234.0</v>
      </c>
      <c r="Q240" s="12" t="str">
        <f t="shared" si="111"/>
        <v>2</v>
      </c>
      <c r="R240" s="12"/>
      <c r="S240" s="12" t="str">
        <f t="shared" si="37"/>
        <v>0</v>
      </c>
      <c r="T240" s="3" t="str">
        <f t="shared" si="38"/>
        <v>0</v>
      </c>
      <c r="U240" s="3" t="str">
        <f t="shared" si="39"/>
        <v>1</v>
      </c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</row>
    <row r="241" ht="12.0" customHeight="1">
      <c r="P241" s="3">
        <v>235.0</v>
      </c>
      <c r="Q241" s="12" t="str">
        <f t="shared" si="111"/>
        <v>2</v>
      </c>
      <c r="R241" s="12"/>
      <c r="S241" s="12" t="str">
        <f t="shared" si="37"/>
        <v>0</v>
      </c>
      <c r="T241" s="3" t="str">
        <f t="shared" si="38"/>
        <v>0</v>
      </c>
      <c r="U241" s="3" t="str">
        <f t="shared" si="39"/>
        <v>1</v>
      </c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</row>
    <row r="242" ht="12.0" customHeight="1">
      <c r="P242" s="53">
        <v>236.0</v>
      </c>
      <c r="Q242" s="12" t="str">
        <f t="shared" si="111"/>
        <v>2</v>
      </c>
      <c r="R242" s="12" t="s">
        <v>105</v>
      </c>
      <c r="S242" s="12" t="str">
        <f t="shared" si="37"/>
        <v>1</v>
      </c>
      <c r="T242" s="3" t="str">
        <f t="shared" si="38"/>
        <v>0</v>
      </c>
      <c r="U242" s="3" t="str">
        <f t="shared" si="39"/>
        <v>1</v>
      </c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</row>
    <row r="243" ht="12.0" customHeight="1">
      <c r="P243" s="53">
        <v>237.0</v>
      </c>
      <c r="Q243" s="12" t="str">
        <f t="shared" si="111"/>
        <v>2</v>
      </c>
      <c r="R243" s="12" t="s">
        <v>105</v>
      </c>
      <c r="S243" s="12" t="str">
        <f t="shared" si="37"/>
        <v>1</v>
      </c>
      <c r="T243" s="3" t="str">
        <f t="shared" si="38"/>
        <v>0</v>
      </c>
      <c r="U243" s="3" t="str">
        <f t="shared" si="39"/>
        <v>1</v>
      </c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</row>
    <row r="244" ht="12.0" customHeight="1">
      <c r="P244" s="3">
        <v>238.0</v>
      </c>
      <c r="Q244" s="12" t="str">
        <f t="shared" si="111"/>
        <v>2</v>
      </c>
      <c r="R244" s="12"/>
      <c r="S244" s="12" t="str">
        <f t="shared" si="37"/>
        <v>0</v>
      </c>
      <c r="T244" s="3" t="str">
        <f t="shared" si="38"/>
        <v>0</v>
      </c>
      <c r="U244" s="3" t="str">
        <f t="shared" si="39"/>
        <v>1</v>
      </c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</row>
    <row r="245" ht="12.0" customHeight="1">
      <c r="P245" s="3">
        <v>239.0</v>
      </c>
      <c r="Q245" s="12" t="str">
        <f t="shared" si="111"/>
        <v>2</v>
      </c>
      <c r="R245" s="12"/>
      <c r="S245" s="12" t="str">
        <f t="shared" si="37"/>
        <v>0</v>
      </c>
      <c r="T245" s="3" t="str">
        <f t="shared" si="38"/>
        <v>0</v>
      </c>
      <c r="U245" s="3" t="str">
        <f t="shared" si="39"/>
        <v>1</v>
      </c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</row>
    <row r="246" ht="12.0" customHeight="1">
      <c r="P246" s="3">
        <v>240.0</v>
      </c>
      <c r="Q246" s="12" t="str">
        <f t="shared" si="111"/>
        <v>1</v>
      </c>
      <c r="R246" s="12"/>
      <c r="S246" s="12" t="str">
        <f t="shared" si="37"/>
        <v>1</v>
      </c>
      <c r="T246" s="3" t="str">
        <f t="shared" si="38"/>
        <v>1</v>
      </c>
      <c r="U246" s="3" t="str">
        <f t="shared" si="39"/>
        <v>0</v>
      </c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</row>
    <row r="247" ht="12.0" customHeight="1">
      <c r="P247" s="3">
        <v>241.0</v>
      </c>
      <c r="Q247" s="12" t="str">
        <f t="shared" ref="Q247:Q306" si="112">IF(ISERROR(VALUE(MID($C$15,$P247-240,1)))=TRUE,"TEXT",VALUE(MID($C$15,$P247-240,1)))</f>
        <v>2</v>
      </c>
      <c r="R247" s="12"/>
      <c r="S247" s="12" t="str">
        <f t="shared" si="37"/>
        <v>0</v>
      </c>
      <c r="T247" s="3" t="str">
        <f t="shared" si="38"/>
        <v>0</v>
      </c>
      <c r="U247" s="3" t="str">
        <f t="shared" si="39"/>
        <v>1</v>
      </c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</row>
    <row r="248" ht="12.0" customHeight="1">
      <c r="P248" s="3">
        <v>242.0</v>
      </c>
      <c r="Q248" s="12" t="str">
        <f t="shared" si="112"/>
        <v>1</v>
      </c>
      <c r="R248" s="12"/>
      <c r="S248" s="12" t="str">
        <f t="shared" si="37"/>
        <v>1</v>
      </c>
      <c r="T248" s="3" t="str">
        <f t="shared" si="38"/>
        <v>1</v>
      </c>
      <c r="U248" s="3" t="str">
        <f t="shared" si="39"/>
        <v>0</v>
      </c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</row>
    <row r="249" ht="12.0" customHeight="1">
      <c r="P249" s="3">
        <v>243.0</v>
      </c>
      <c r="Q249" s="12" t="str">
        <f t="shared" si="112"/>
        <v>2</v>
      </c>
      <c r="R249" s="12"/>
      <c r="S249" s="12" t="str">
        <f t="shared" si="37"/>
        <v>0</v>
      </c>
      <c r="T249" s="3" t="str">
        <f t="shared" si="38"/>
        <v>0</v>
      </c>
      <c r="U249" s="3" t="str">
        <f t="shared" si="39"/>
        <v>1</v>
      </c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</row>
    <row r="250" ht="12.0" customHeight="1">
      <c r="P250" s="3">
        <v>244.0</v>
      </c>
      <c r="Q250" s="12" t="str">
        <f t="shared" si="112"/>
        <v>2</v>
      </c>
      <c r="R250" s="12"/>
      <c r="S250" s="12" t="str">
        <f t="shared" si="37"/>
        <v>0</v>
      </c>
      <c r="T250" s="3" t="str">
        <f t="shared" si="38"/>
        <v>0</v>
      </c>
      <c r="U250" s="3" t="str">
        <f t="shared" si="39"/>
        <v>1</v>
      </c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</row>
    <row r="251" ht="12.0" customHeight="1">
      <c r="P251" s="3">
        <v>245.0</v>
      </c>
      <c r="Q251" s="12" t="str">
        <f t="shared" si="112"/>
        <v>2</v>
      </c>
      <c r="R251" s="12"/>
      <c r="S251" s="12" t="str">
        <f t="shared" si="37"/>
        <v>0</v>
      </c>
      <c r="T251" s="3" t="str">
        <f t="shared" si="38"/>
        <v>0</v>
      </c>
      <c r="U251" s="3" t="str">
        <f t="shared" si="39"/>
        <v>1</v>
      </c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</row>
    <row r="252" ht="12.0" customHeight="1">
      <c r="P252" s="3">
        <v>246.0</v>
      </c>
      <c r="Q252" s="12" t="str">
        <f t="shared" si="112"/>
        <v>2</v>
      </c>
      <c r="R252" s="12"/>
      <c r="S252" s="12" t="str">
        <f t="shared" si="37"/>
        <v>0</v>
      </c>
      <c r="T252" s="3" t="str">
        <f t="shared" si="38"/>
        <v>0</v>
      </c>
      <c r="U252" s="3" t="str">
        <f t="shared" si="39"/>
        <v>1</v>
      </c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</row>
    <row r="253" ht="12.0" customHeight="1">
      <c r="P253" s="3">
        <v>247.0</v>
      </c>
      <c r="Q253" s="12" t="str">
        <f t="shared" si="112"/>
        <v>2</v>
      </c>
      <c r="R253" s="12"/>
      <c r="S253" s="12" t="str">
        <f t="shared" si="37"/>
        <v>0</v>
      </c>
      <c r="T253" s="3" t="str">
        <f t="shared" si="38"/>
        <v>0</v>
      </c>
      <c r="U253" s="3" t="str">
        <f t="shared" si="39"/>
        <v>1</v>
      </c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</row>
    <row r="254" ht="12.0" customHeight="1">
      <c r="P254" s="3">
        <v>248.0</v>
      </c>
      <c r="Q254" s="12" t="str">
        <f t="shared" si="112"/>
        <v>2</v>
      </c>
      <c r="R254" s="12"/>
      <c r="S254" s="12" t="str">
        <f t="shared" si="37"/>
        <v>0</v>
      </c>
      <c r="T254" s="3" t="str">
        <f t="shared" si="38"/>
        <v>0</v>
      </c>
      <c r="U254" s="3" t="str">
        <f t="shared" si="39"/>
        <v>1</v>
      </c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</row>
    <row r="255" ht="12.0" customHeight="1">
      <c r="P255" s="3">
        <v>249.0</v>
      </c>
      <c r="Q255" s="12" t="str">
        <f t="shared" si="112"/>
        <v>1</v>
      </c>
      <c r="R255" s="12"/>
      <c r="S255" s="12" t="str">
        <f t="shared" si="37"/>
        <v>1</v>
      </c>
      <c r="T255" s="3" t="str">
        <f t="shared" si="38"/>
        <v>1</v>
      </c>
      <c r="U255" s="3" t="str">
        <f t="shared" si="39"/>
        <v>0</v>
      </c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</row>
    <row r="256" ht="12.0" customHeight="1">
      <c r="P256" s="3">
        <v>250.0</v>
      </c>
      <c r="Q256" s="12" t="str">
        <f t="shared" si="112"/>
        <v>2</v>
      </c>
      <c r="R256" s="12"/>
      <c r="S256" s="12" t="str">
        <f t="shared" si="37"/>
        <v>0</v>
      </c>
      <c r="T256" s="3" t="str">
        <f t="shared" si="38"/>
        <v>0</v>
      </c>
      <c r="U256" s="3" t="str">
        <f t="shared" si="39"/>
        <v>1</v>
      </c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</row>
    <row r="257" ht="12.0" customHeight="1">
      <c r="P257" s="3">
        <v>251.0</v>
      </c>
      <c r="Q257" s="12" t="str">
        <f t="shared" si="112"/>
        <v>1</v>
      </c>
      <c r="R257" s="12"/>
      <c r="S257" s="12" t="str">
        <f t="shared" si="37"/>
        <v>1</v>
      </c>
      <c r="T257" s="3" t="str">
        <f t="shared" si="38"/>
        <v>1</v>
      </c>
      <c r="U257" s="3" t="str">
        <f t="shared" si="39"/>
        <v>0</v>
      </c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</row>
    <row r="258" ht="12.0" customHeight="1">
      <c r="P258" s="3">
        <v>252.0</v>
      </c>
      <c r="Q258" s="12" t="str">
        <f t="shared" si="112"/>
        <v>2</v>
      </c>
      <c r="R258" s="12"/>
      <c r="S258" s="12" t="str">
        <f t="shared" si="37"/>
        <v>0</v>
      </c>
      <c r="T258" s="3" t="str">
        <f t="shared" si="38"/>
        <v>0</v>
      </c>
      <c r="U258" s="3" t="str">
        <f t="shared" si="39"/>
        <v>1</v>
      </c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</row>
    <row r="259" ht="12.0" customHeight="1">
      <c r="P259" s="3">
        <v>253.0</v>
      </c>
      <c r="Q259" s="12" t="str">
        <f t="shared" si="112"/>
        <v>1</v>
      </c>
      <c r="R259" s="12"/>
      <c r="S259" s="12" t="str">
        <f t="shared" si="37"/>
        <v>1</v>
      </c>
      <c r="T259" s="3" t="str">
        <f t="shared" si="38"/>
        <v>1</v>
      </c>
      <c r="U259" s="3" t="str">
        <f t="shared" si="39"/>
        <v>0</v>
      </c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</row>
    <row r="260" ht="12.0" customHeight="1">
      <c r="P260" s="3">
        <v>254.0</v>
      </c>
      <c r="Q260" s="12" t="str">
        <f t="shared" si="112"/>
        <v>1</v>
      </c>
      <c r="R260" s="12"/>
      <c r="S260" s="12" t="str">
        <f t="shared" si="37"/>
        <v>1</v>
      </c>
      <c r="T260" s="3" t="str">
        <f t="shared" si="38"/>
        <v>1</v>
      </c>
      <c r="U260" s="3" t="str">
        <f t="shared" si="39"/>
        <v>0</v>
      </c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</row>
    <row r="261" ht="12.0" customHeight="1">
      <c r="P261" s="3">
        <v>255.0</v>
      </c>
      <c r="Q261" s="12" t="str">
        <f t="shared" si="112"/>
        <v>2</v>
      </c>
      <c r="R261" s="12"/>
      <c r="S261" s="12" t="str">
        <f t="shared" si="37"/>
        <v>0</v>
      </c>
      <c r="T261" s="3" t="str">
        <f t="shared" si="38"/>
        <v>0</v>
      </c>
      <c r="U261" s="3" t="str">
        <f t="shared" si="39"/>
        <v>1</v>
      </c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</row>
    <row r="262" ht="12.0" customHeight="1">
      <c r="P262" s="3">
        <v>256.0</v>
      </c>
      <c r="Q262" s="12" t="str">
        <f t="shared" si="112"/>
        <v>1</v>
      </c>
      <c r="R262" s="12"/>
      <c r="S262" s="12" t="str">
        <f t="shared" si="37"/>
        <v>1</v>
      </c>
      <c r="T262" s="3" t="str">
        <f t="shared" si="38"/>
        <v>1</v>
      </c>
      <c r="U262" s="3" t="str">
        <f t="shared" si="39"/>
        <v>0</v>
      </c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</row>
    <row r="263" ht="12.0" customHeight="1">
      <c r="P263" s="3">
        <v>257.0</v>
      </c>
      <c r="Q263" s="12" t="str">
        <f t="shared" si="112"/>
        <v>1</v>
      </c>
      <c r="R263" s="12"/>
      <c r="S263" s="12" t="str">
        <f t="shared" si="37"/>
        <v>1</v>
      </c>
      <c r="T263" s="3" t="str">
        <f t="shared" si="38"/>
        <v>1</v>
      </c>
      <c r="U263" s="3" t="str">
        <f t="shared" si="39"/>
        <v>0</v>
      </c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</row>
    <row r="264" ht="12.0" customHeight="1">
      <c r="P264" s="3">
        <v>258.0</v>
      </c>
      <c r="Q264" s="12" t="str">
        <f t="shared" si="112"/>
        <v>2</v>
      </c>
      <c r="R264" s="12"/>
      <c r="S264" s="12" t="str">
        <f t="shared" si="37"/>
        <v>0</v>
      </c>
      <c r="T264" s="3" t="str">
        <f t="shared" si="38"/>
        <v>0</v>
      </c>
      <c r="U264" s="3" t="str">
        <f t="shared" si="39"/>
        <v>1</v>
      </c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</row>
    <row r="265" ht="12.0" customHeight="1">
      <c r="P265" s="3">
        <v>259.0</v>
      </c>
      <c r="Q265" s="12" t="str">
        <f t="shared" si="112"/>
        <v>2</v>
      </c>
      <c r="R265" s="12"/>
      <c r="S265" s="12" t="str">
        <f t="shared" si="37"/>
        <v>0</v>
      </c>
      <c r="T265" s="3" t="str">
        <f t="shared" si="38"/>
        <v>0</v>
      </c>
      <c r="U265" s="3" t="str">
        <f t="shared" si="39"/>
        <v>1</v>
      </c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</row>
    <row r="266" ht="12.0" customHeight="1">
      <c r="P266" s="3">
        <v>260.0</v>
      </c>
      <c r="Q266" s="12" t="str">
        <f t="shared" si="112"/>
        <v>2</v>
      </c>
      <c r="R266" s="12"/>
      <c r="S266" s="12" t="str">
        <f t="shared" si="37"/>
        <v>0</v>
      </c>
      <c r="T266" s="3" t="str">
        <f t="shared" si="38"/>
        <v>0</v>
      </c>
      <c r="U266" s="3" t="str">
        <f t="shared" si="39"/>
        <v>1</v>
      </c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</row>
    <row r="267" ht="12.0" customHeight="1">
      <c r="P267" s="3">
        <v>261.0</v>
      </c>
      <c r="Q267" s="12" t="str">
        <f t="shared" si="112"/>
        <v>2</v>
      </c>
      <c r="R267" s="12"/>
      <c r="S267" s="12" t="str">
        <f t="shared" si="37"/>
        <v>0</v>
      </c>
      <c r="T267" s="3" t="str">
        <f t="shared" si="38"/>
        <v>0</v>
      </c>
      <c r="U267" s="3" t="str">
        <f t="shared" si="39"/>
        <v>1</v>
      </c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</row>
    <row r="268" ht="12.0" customHeight="1">
      <c r="P268" s="3">
        <v>262.0</v>
      </c>
      <c r="Q268" s="12" t="str">
        <f t="shared" si="112"/>
        <v>2</v>
      </c>
      <c r="R268" s="12"/>
      <c r="S268" s="12" t="str">
        <f t="shared" si="37"/>
        <v>0</v>
      </c>
      <c r="T268" s="3" t="str">
        <f t="shared" si="38"/>
        <v>0</v>
      </c>
      <c r="U268" s="3" t="str">
        <f t="shared" si="39"/>
        <v>1</v>
      </c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</row>
    <row r="269" ht="12.0" customHeight="1">
      <c r="P269" s="53">
        <v>263.0</v>
      </c>
      <c r="Q269" s="12" t="str">
        <f t="shared" si="112"/>
        <v>1</v>
      </c>
      <c r="R269" s="12" t="s">
        <v>105</v>
      </c>
      <c r="S269" s="12" t="str">
        <f t="shared" si="37"/>
        <v>0</v>
      </c>
      <c r="T269" s="3" t="str">
        <f t="shared" si="38"/>
        <v>1</v>
      </c>
      <c r="U269" s="3" t="str">
        <f t="shared" si="39"/>
        <v>0</v>
      </c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</row>
    <row r="270" ht="12.0" customHeight="1">
      <c r="P270" s="3">
        <v>264.0</v>
      </c>
      <c r="Q270" s="12" t="str">
        <f t="shared" si="112"/>
        <v>1</v>
      </c>
      <c r="R270" s="12"/>
      <c r="S270" s="12" t="str">
        <f t="shared" si="37"/>
        <v>1</v>
      </c>
      <c r="T270" s="3" t="str">
        <f t="shared" si="38"/>
        <v>1</v>
      </c>
      <c r="U270" s="3" t="str">
        <f t="shared" si="39"/>
        <v>0</v>
      </c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</row>
    <row r="271" ht="12.0" customHeight="1">
      <c r="P271" s="3">
        <v>265.0</v>
      </c>
      <c r="Q271" s="12" t="str">
        <f t="shared" si="112"/>
        <v>2</v>
      </c>
      <c r="R271" s="12"/>
      <c r="S271" s="12" t="str">
        <f t="shared" si="37"/>
        <v>0</v>
      </c>
      <c r="T271" s="3" t="str">
        <f t="shared" si="38"/>
        <v>0</v>
      </c>
      <c r="U271" s="3" t="str">
        <f t="shared" si="39"/>
        <v>1</v>
      </c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</row>
    <row r="272" ht="12.0" customHeight="1">
      <c r="P272" s="3">
        <v>266.0</v>
      </c>
      <c r="Q272" s="12" t="str">
        <f t="shared" si="112"/>
        <v>2</v>
      </c>
      <c r="R272" s="12"/>
      <c r="S272" s="12" t="str">
        <f t="shared" si="37"/>
        <v>0</v>
      </c>
      <c r="T272" s="3" t="str">
        <f t="shared" si="38"/>
        <v>0</v>
      </c>
      <c r="U272" s="3" t="str">
        <f t="shared" si="39"/>
        <v>1</v>
      </c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</row>
    <row r="273" ht="12.0" customHeight="1">
      <c r="P273" s="3">
        <v>267.0</v>
      </c>
      <c r="Q273" s="12" t="str">
        <f t="shared" si="112"/>
        <v>2</v>
      </c>
      <c r="R273" s="12"/>
      <c r="S273" s="12" t="str">
        <f t="shared" si="37"/>
        <v>0</v>
      </c>
      <c r="T273" s="3" t="str">
        <f t="shared" si="38"/>
        <v>0</v>
      </c>
      <c r="U273" s="3" t="str">
        <f t="shared" si="39"/>
        <v>1</v>
      </c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</row>
    <row r="274" ht="12.0" customHeight="1">
      <c r="P274" s="3">
        <v>268.0</v>
      </c>
      <c r="Q274" s="12" t="str">
        <f t="shared" si="112"/>
        <v>2</v>
      </c>
      <c r="R274" s="12"/>
      <c r="S274" s="12" t="str">
        <f t="shared" si="37"/>
        <v>0</v>
      </c>
      <c r="T274" s="3" t="str">
        <f t="shared" si="38"/>
        <v>0</v>
      </c>
      <c r="U274" s="3" t="str">
        <f t="shared" si="39"/>
        <v>1</v>
      </c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</row>
    <row r="275" ht="12.0" customHeight="1">
      <c r="P275" s="3">
        <v>269.0</v>
      </c>
      <c r="Q275" s="12" t="str">
        <f t="shared" si="112"/>
        <v>2</v>
      </c>
      <c r="R275" s="12"/>
      <c r="S275" s="12" t="str">
        <f t="shared" si="37"/>
        <v>0</v>
      </c>
      <c r="T275" s="3" t="str">
        <f t="shared" si="38"/>
        <v>0</v>
      </c>
      <c r="U275" s="3" t="str">
        <f t="shared" si="39"/>
        <v>1</v>
      </c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</row>
    <row r="276" ht="12.0" customHeight="1">
      <c r="P276" s="3">
        <v>270.0</v>
      </c>
      <c r="Q276" s="12" t="str">
        <f t="shared" si="112"/>
        <v>2</v>
      </c>
      <c r="R276" s="12"/>
      <c r="S276" s="12" t="str">
        <f t="shared" si="37"/>
        <v>0</v>
      </c>
      <c r="T276" s="3" t="str">
        <f t="shared" si="38"/>
        <v>0</v>
      </c>
      <c r="U276" s="3" t="str">
        <f t="shared" si="39"/>
        <v>1</v>
      </c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</row>
    <row r="277" ht="12.0" customHeight="1">
      <c r="P277" s="3">
        <v>271.0</v>
      </c>
      <c r="Q277" s="12" t="str">
        <f t="shared" si="112"/>
        <v>2</v>
      </c>
      <c r="R277" s="12"/>
      <c r="S277" s="12" t="str">
        <f t="shared" si="37"/>
        <v>0</v>
      </c>
      <c r="T277" s="3" t="str">
        <f t="shared" si="38"/>
        <v>0</v>
      </c>
      <c r="U277" s="3" t="str">
        <f t="shared" si="39"/>
        <v>1</v>
      </c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</row>
    <row r="278" ht="12.0" customHeight="1">
      <c r="P278" s="3">
        <v>272.0</v>
      </c>
      <c r="Q278" s="12" t="str">
        <f t="shared" si="112"/>
        <v>2</v>
      </c>
      <c r="R278" s="12"/>
      <c r="S278" s="12" t="str">
        <f t="shared" si="37"/>
        <v>0</v>
      </c>
      <c r="T278" s="3" t="str">
        <f t="shared" si="38"/>
        <v>0</v>
      </c>
      <c r="U278" s="3" t="str">
        <f t="shared" si="39"/>
        <v>1</v>
      </c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</row>
    <row r="279" ht="12.0" customHeight="1">
      <c r="P279" s="3">
        <v>273.0</v>
      </c>
      <c r="Q279" s="12" t="str">
        <f t="shared" si="112"/>
        <v>2</v>
      </c>
      <c r="R279" s="12"/>
      <c r="S279" s="12" t="str">
        <f t="shared" si="37"/>
        <v>0</v>
      </c>
      <c r="T279" s="3" t="str">
        <f t="shared" si="38"/>
        <v>0</v>
      </c>
      <c r="U279" s="3" t="str">
        <f t="shared" si="39"/>
        <v>1</v>
      </c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</row>
    <row r="280" ht="12.0" customHeight="1">
      <c r="P280" s="3">
        <v>274.0</v>
      </c>
      <c r="Q280" s="12" t="str">
        <f t="shared" si="112"/>
        <v>2</v>
      </c>
      <c r="R280" s="12"/>
      <c r="S280" s="12" t="str">
        <f t="shared" si="37"/>
        <v>0</v>
      </c>
      <c r="T280" s="3" t="str">
        <f t="shared" si="38"/>
        <v>0</v>
      </c>
      <c r="U280" s="3" t="str">
        <f t="shared" si="39"/>
        <v>1</v>
      </c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</row>
    <row r="281" ht="12.0" customHeight="1">
      <c r="P281" s="3">
        <v>275.0</v>
      </c>
      <c r="Q281" s="12" t="str">
        <f t="shared" si="112"/>
        <v>2</v>
      </c>
      <c r="R281" s="12"/>
      <c r="S281" s="12" t="str">
        <f t="shared" si="37"/>
        <v>0</v>
      </c>
      <c r="T281" s="3" t="str">
        <f t="shared" si="38"/>
        <v>0</v>
      </c>
      <c r="U281" s="3" t="str">
        <f t="shared" si="39"/>
        <v>1</v>
      </c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</row>
    <row r="282" ht="12.0" customHeight="1">
      <c r="P282" s="3">
        <v>276.0</v>
      </c>
      <c r="Q282" s="12" t="str">
        <f t="shared" si="112"/>
        <v>2</v>
      </c>
      <c r="R282" s="12"/>
      <c r="S282" s="12" t="str">
        <f t="shared" si="37"/>
        <v>0</v>
      </c>
      <c r="T282" s="3" t="str">
        <f t="shared" si="38"/>
        <v>0</v>
      </c>
      <c r="U282" s="3" t="str">
        <f t="shared" si="39"/>
        <v>1</v>
      </c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</row>
    <row r="283" ht="12.0" customHeight="1">
      <c r="P283" s="3">
        <v>277.0</v>
      </c>
      <c r="Q283" s="12" t="str">
        <f t="shared" si="112"/>
        <v>2</v>
      </c>
      <c r="R283" s="12"/>
      <c r="S283" s="12" t="str">
        <f t="shared" si="37"/>
        <v>0</v>
      </c>
      <c r="T283" s="3" t="str">
        <f t="shared" si="38"/>
        <v>0</v>
      </c>
      <c r="U283" s="3" t="str">
        <f t="shared" si="39"/>
        <v>1</v>
      </c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</row>
    <row r="284" ht="12.0" customHeight="1">
      <c r="P284" s="3">
        <v>278.0</v>
      </c>
      <c r="Q284" s="12" t="str">
        <f t="shared" si="112"/>
        <v>2</v>
      </c>
      <c r="R284" s="12"/>
      <c r="S284" s="12" t="str">
        <f t="shared" si="37"/>
        <v>0</v>
      </c>
      <c r="T284" s="3" t="str">
        <f t="shared" si="38"/>
        <v>0</v>
      </c>
      <c r="U284" s="3" t="str">
        <f t="shared" si="39"/>
        <v>1</v>
      </c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</row>
    <row r="285" ht="12.0" customHeight="1">
      <c r="P285" s="3">
        <v>279.0</v>
      </c>
      <c r="Q285" s="12" t="str">
        <f t="shared" si="112"/>
        <v>2</v>
      </c>
      <c r="R285" s="12"/>
      <c r="S285" s="12" t="str">
        <f t="shared" si="37"/>
        <v>0</v>
      </c>
      <c r="T285" s="3" t="str">
        <f t="shared" si="38"/>
        <v>0</v>
      </c>
      <c r="U285" s="3" t="str">
        <f t="shared" si="39"/>
        <v>1</v>
      </c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</row>
    <row r="286" ht="12.0" customHeight="1">
      <c r="P286" s="53">
        <v>280.0</v>
      </c>
      <c r="Q286" s="12" t="str">
        <f t="shared" si="112"/>
        <v>2</v>
      </c>
      <c r="R286" s="12" t="s">
        <v>105</v>
      </c>
      <c r="S286" s="12" t="str">
        <f t="shared" si="37"/>
        <v>1</v>
      </c>
      <c r="T286" s="3" t="str">
        <f t="shared" si="38"/>
        <v>0</v>
      </c>
      <c r="U286" s="3" t="str">
        <f t="shared" si="39"/>
        <v>1</v>
      </c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</row>
    <row r="287" ht="12.0" customHeight="1">
      <c r="P287" s="3">
        <v>281.0</v>
      </c>
      <c r="Q287" s="12" t="str">
        <f t="shared" si="112"/>
        <v>2</v>
      </c>
      <c r="R287" s="12"/>
      <c r="S287" s="12" t="str">
        <f t="shared" si="37"/>
        <v>0</v>
      </c>
      <c r="T287" s="3" t="str">
        <f t="shared" si="38"/>
        <v>0</v>
      </c>
      <c r="U287" s="3" t="str">
        <f t="shared" si="39"/>
        <v>1</v>
      </c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</row>
    <row r="288" ht="12.0" customHeight="1">
      <c r="P288" s="3">
        <v>282.0</v>
      </c>
      <c r="Q288" s="12" t="str">
        <f t="shared" si="112"/>
        <v>2</v>
      </c>
      <c r="R288" s="12"/>
      <c r="S288" s="12" t="str">
        <f t="shared" si="37"/>
        <v>0</v>
      </c>
      <c r="T288" s="3" t="str">
        <f t="shared" si="38"/>
        <v>0</v>
      </c>
      <c r="U288" s="3" t="str">
        <f t="shared" si="39"/>
        <v>1</v>
      </c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</row>
    <row r="289" ht="12.0" customHeight="1">
      <c r="P289" s="3">
        <v>283.0</v>
      </c>
      <c r="Q289" s="12" t="str">
        <f t="shared" si="112"/>
        <v>2</v>
      </c>
      <c r="R289" s="12"/>
      <c r="S289" s="12" t="str">
        <f t="shared" si="37"/>
        <v>0</v>
      </c>
      <c r="T289" s="3" t="str">
        <f t="shared" si="38"/>
        <v>0</v>
      </c>
      <c r="U289" s="3" t="str">
        <f t="shared" si="39"/>
        <v>1</v>
      </c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</row>
    <row r="290" ht="12.0" customHeight="1">
      <c r="P290" s="53">
        <v>284.0</v>
      </c>
      <c r="Q290" s="12" t="str">
        <f t="shared" si="112"/>
        <v>1</v>
      </c>
      <c r="R290" s="12" t="s">
        <v>105</v>
      </c>
      <c r="S290" s="12" t="str">
        <f t="shared" si="37"/>
        <v>0</v>
      </c>
      <c r="T290" s="3" t="str">
        <f t="shared" si="38"/>
        <v>1</v>
      </c>
      <c r="U290" s="3" t="str">
        <f t="shared" si="39"/>
        <v>0</v>
      </c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</row>
    <row r="291" ht="12.0" customHeight="1">
      <c r="P291" s="3">
        <v>285.0</v>
      </c>
      <c r="Q291" s="12" t="str">
        <f t="shared" si="112"/>
        <v>2</v>
      </c>
      <c r="R291" s="12"/>
      <c r="S291" s="12" t="str">
        <f t="shared" si="37"/>
        <v>0</v>
      </c>
      <c r="T291" s="3" t="str">
        <f t="shared" si="38"/>
        <v>0</v>
      </c>
      <c r="U291" s="3" t="str">
        <f t="shared" si="39"/>
        <v>1</v>
      </c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</row>
    <row r="292" ht="12.0" customHeight="1">
      <c r="P292" s="3">
        <v>286.0</v>
      </c>
      <c r="Q292" s="12" t="str">
        <f t="shared" si="112"/>
        <v>2</v>
      </c>
      <c r="R292" s="12"/>
      <c r="S292" s="12" t="str">
        <f t="shared" si="37"/>
        <v>0</v>
      </c>
      <c r="T292" s="3" t="str">
        <f t="shared" si="38"/>
        <v>0</v>
      </c>
      <c r="U292" s="3" t="str">
        <f t="shared" si="39"/>
        <v>1</v>
      </c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</row>
    <row r="293" ht="12.0" customHeight="1">
      <c r="P293" s="3">
        <v>287.0</v>
      </c>
      <c r="Q293" s="12" t="str">
        <f t="shared" si="112"/>
        <v>2</v>
      </c>
      <c r="R293" s="12"/>
      <c r="S293" s="12" t="str">
        <f t="shared" si="37"/>
        <v>0</v>
      </c>
      <c r="T293" s="3" t="str">
        <f t="shared" si="38"/>
        <v>0</v>
      </c>
      <c r="U293" s="3" t="str">
        <f t="shared" si="39"/>
        <v>1</v>
      </c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</row>
    <row r="294" ht="12.0" customHeight="1">
      <c r="P294" s="3">
        <v>288.0</v>
      </c>
      <c r="Q294" s="12" t="str">
        <f t="shared" si="112"/>
        <v>2</v>
      </c>
      <c r="R294" s="12"/>
      <c r="S294" s="12" t="str">
        <f t="shared" si="37"/>
        <v>0</v>
      </c>
      <c r="T294" s="3" t="str">
        <f t="shared" si="38"/>
        <v>0</v>
      </c>
      <c r="U294" s="3" t="str">
        <f t="shared" si="39"/>
        <v>1</v>
      </c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</row>
    <row r="295" ht="12.0" customHeight="1">
      <c r="P295" s="3">
        <v>289.0</v>
      </c>
      <c r="Q295" s="12" t="str">
        <f t="shared" si="112"/>
        <v>2</v>
      </c>
      <c r="R295" s="12"/>
      <c r="S295" s="12" t="str">
        <f t="shared" si="37"/>
        <v>0</v>
      </c>
      <c r="T295" s="3" t="str">
        <f t="shared" si="38"/>
        <v>0</v>
      </c>
      <c r="U295" s="3" t="str">
        <f t="shared" si="39"/>
        <v>1</v>
      </c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</row>
    <row r="296" ht="12.0" customHeight="1">
      <c r="P296" s="3">
        <v>290.0</v>
      </c>
      <c r="Q296" s="12" t="str">
        <f t="shared" si="112"/>
        <v>2</v>
      </c>
      <c r="R296" s="12"/>
      <c r="S296" s="12" t="str">
        <f t="shared" si="37"/>
        <v>0</v>
      </c>
      <c r="T296" s="3" t="str">
        <f t="shared" si="38"/>
        <v>0</v>
      </c>
      <c r="U296" s="3" t="str">
        <f t="shared" si="39"/>
        <v>1</v>
      </c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</row>
    <row r="297" ht="12.0" customHeight="1">
      <c r="P297" s="3">
        <v>291.0</v>
      </c>
      <c r="Q297" s="12" t="str">
        <f t="shared" si="112"/>
        <v>2</v>
      </c>
      <c r="R297" s="12"/>
      <c r="S297" s="12" t="str">
        <f t="shared" si="37"/>
        <v>0</v>
      </c>
      <c r="T297" s="3" t="str">
        <f t="shared" si="38"/>
        <v>0</v>
      </c>
      <c r="U297" s="3" t="str">
        <f t="shared" si="39"/>
        <v>1</v>
      </c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</row>
    <row r="298" ht="12.0" customHeight="1">
      <c r="P298" s="3">
        <v>292.0</v>
      </c>
      <c r="Q298" s="12" t="str">
        <f t="shared" si="112"/>
        <v>2</v>
      </c>
      <c r="R298" s="12"/>
      <c r="S298" s="12" t="str">
        <f t="shared" si="37"/>
        <v>0</v>
      </c>
      <c r="T298" s="3" t="str">
        <f t="shared" si="38"/>
        <v>0</v>
      </c>
      <c r="U298" s="3" t="str">
        <f t="shared" si="39"/>
        <v>1</v>
      </c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</row>
    <row r="299" ht="12.0" customHeight="1">
      <c r="P299" s="3">
        <v>293.0</v>
      </c>
      <c r="Q299" s="12" t="str">
        <f t="shared" si="112"/>
        <v>2</v>
      </c>
      <c r="R299" s="12"/>
      <c r="S299" s="12" t="str">
        <f t="shared" si="37"/>
        <v>0</v>
      </c>
      <c r="T299" s="3" t="str">
        <f t="shared" si="38"/>
        <v>0</v>
      </c>
      <c r="U299" s="3" t="str">
        <f t="shared" si="39"/>
        <v>1</v>
      </c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</row>
    <row r="300" ht="12.0" customHeight="1">
      <c r="P300" s="3">
        <v>294.0</v>
      </c>
      <c r="Q300" s="12" t="str">
        <f t="shared" si="112"/>
        <v>2</v>
      </c>
      <c r="R300" s="12"/>
      <c r="S300" s="12" t="str">
        <f t="shared" si="37"/>
        <v>0</v>
      </c>
      <c r="T300" s="3" t="str">
        <f t="shared" si="38"/>
        <v>0</v>
      </c>
      <c r="U300" s="3" t="str">
        <f t="shared" si="39"/>
        <v>1</v>
      </c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</row>
    <row r="301" ht="12.0" customHeight="1">
      <c r="P301" s="3">
        <v>295.0</v>
      </c>
      <c r="Q301" s="12" t="str">
        <f t="shared" si="112"/>
        <v>1</v>
      </c>
      <c r="R301" s="12"/>
      <c r="S301" s="12" t="str">
        <f t="shared" si="37"/>
        <v>1</v>
      </c>
      <c r="T301" s="3" t="str">
        <f t="shared" si="38"/>
        <v>1</v>
      </c>
      <c r="U301" s="3" t="str">
        <f t="shared" si="39"/>
        <v>0</v>
      </c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</row>
    <row r="302" ht="12.0" customHeight="1">
      <c r="P302" s="53">
        <v>296.0</v>
      </c>
      <c r="Q302" s="12" t="str">
        <f t="shared" si="112"/>
        <v>2</v>
      </c>
      <c r="R302" s="12" t="s">
        <v>105</v>
      </c>
      <c r="S302" s="12" t="str">
        <f t="shared" si="37"/>
        <v>1</v>
      </c>
      <c r="T302" s="3" t="str">
        <f t="shared" si="38"/>
        <v>0</v>
      </c>
      <c r="U302" s="3" t="str">
        <f t="shared" si="39"/>
        <v>1</v>
      </c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</row>
    <row r="303" ht="12.0" customHeight="1">
      <c r="P303" s="3">
        <v>297.0</v>
      </c>
      <c r="Q303" s="12" t="str">
        <f t="shared" si="112"/>
        <v>2</v>
      </c>
      <c r="R303" s="12"/>
      <c r="S303" s="12" t="str">
        <f t="shared" si="37"/>
        <v>0</v>
      </c>
      <c r="T303" s="3" t="str">
        <f t="shared" si="38"/>
        <v>0</v>
      </c>
      <c r="U303" s="3" t="str">
        <f t="shared" si="39"/>
        <v>1</v>
      </c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</row>
    <row r="304" ht="12.0" customHeight="1">
      <c r="P304" s="53">
        <v>298.0</v>
      </c>
      <c r="Q304" s="12" t="str">
        <f t="shared" si="112"/>
        <v>2</v>
      </c>
      <c r="R304" s="12" t="s">
        <v>105</v>
      </c>
      <c r="S304" s="12" t="str">
        <f t="shared" si="37"/>
        <v>1</v>
      </c>
      <c r="T304" s="3" t="str">
        <f t="shared" si="38"/>
        <v>0</v>
      </c>
      <c r="U304" s="3" t="str">
        <f t="shared" si="39"/>
        <v>1</v>
      </c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</row>
    <row r="305" ht="12.0" customHeight="1">
      <c r="P305" s="3">
        <v>299.0</v>
      </c>
      <c r="Q305" s="12" t="str">
        <f t="shared" si="112"/>
        <v>2</v>
      </c>
      <c r="R305" s="12"/>
      <c r="S305" s="12" t="str">
        <f t="shared" si="37"/>
        <v>0</v>
      </c>
      <c r="T305" s="3" t="str">
        <f t="shared" si="38"/>
        <v>0</v>
      </c>
      <c r="U305" s="3" t="str">
        <f t="shared" si="39"/>
        <v>1</v>
      </c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</row>
    <row r="306" ht="12.0" customHeight="1">
      <c r="P306" s="3">
        <v>300.0</v>
      </c>
      <c r="Q306" s="12" t="str">
        <f t="shared" si="112"/>
        <v>1</v>
      </c>
      <c r="R306" s="12"/>
      <c r="S306" s="12" t="str">
        <f t="shared" si="37"/>
        <v>1</v>
      </c>
      <c r="T306" s="3" t="str">
        <f t="shared" si="38"/>
        <v>1</v>
      </c>
      <c r="U306" s="3" t="str">
        <f t="shared" si="39"/>
        <v>0</v>
      </c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</row>
    <row r="307" ht="12.0" customHeight="1">
      <c r="P307" s="3">
        <v>301.0</v>
      </c>
      <c r="Q307" s="12" t="str">
        <f t="shared" ref="Q307:Q366" si="113">IF(ISERROR(VALUE(MID($C$16,$P307-300,1)))=TRUE,"TEXT",VALUE(MID($C$16,$P307-300,1)))</f>
        <v>2</v>
      </c>
      <c r="R307" s="12"/>
      <c r="S307" s="12" t="str">
        <f t="shared" si="37"/>
        <v>0</v>
      </c>
      <c r="T307" s="3" t="str">
        <f t="shared" si="38"/>
        <v>0</v>
      </c>
      <c r="U307" s="3" t="str">
        <f t="shared" si="39"/>
        <v>1</v>
      </c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</row>
    <row r="308" ht="12.0" customHeight="1">
      <c r="P308" s="3">
        <v>302.0</v>
      </c>
      <c r="Q308" s="12" t="str">
        <f t="shared" si="113"/>
        <v>2</v>
      </c>
      <c r="R308" s="12"/>
      <c r="S308" s="12" t="str">
        <f t="shared" si="37"/>
        <v>0</v>
      </c>
      <c r="T308" s="3" t="str">
        <f t="shared" si="38"/>
        <v>0</v>
      </c>
      <c r="U308" s="3" t="str">
        <f t="shared" si="39"/>
        <v>1</v>
      </c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</row>
    <row r="309" ht="12.0" customHeight="1">
      <c r="P309" s="3">
        <v>303.0</v>
      </c>
      <c r="Q309" s="12" t="str">
        <f t="shared" si="113"/>
        <v>2</v>
      </c>
      <c r="R309" s="12"/>
      <c r="S309" s="12" t="str">
        <f t="shared" si="37"/>
        <v>0</v>
      </c>
      <c r="T309" s="3" t="str">
        <f t="shared" si="38"/>
        <v>0</v>
      </c>
      <c r="U309" s="3" t="str">
        <f t="shared" si="39"/>
        <v>1</v>
      </c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</row>
    <row r="310" ht="12.0" customHeight="1">
      <c r="P310" s="3">
        <v>304.0</v>
      </c>
      <c r="Q310" s="12" t="str">
        <f t="shared" si="113"/>
        <v>2</v>
      </c>
      <c r="R310" s="12"/>
      <c r="S310" s="12" t="str">
        <f t="shared" si="37"/>
        <v>0</v>
      </c>
      <c r="T310" s="3" t="str">
        <f t="shared" si="38"/>
        <v>0</v>
      </c>
      <c r="U310" s="3" t="str">
        <f t="shared" si="39"/>
        <v>1</v>
      </c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</row>
    <row r="311" ht="12.0" customHeight="1">
      <c r="P311" s="3">
        <v>305.0</v>
      </c>
      <c r="Q311" s="12" t="str">
        <f t="shared" si="113"/>
        <v>2</v>
      </c>
      <c r="R311" s="12"/>
      <c r="S311" s="12" t="str">
        <f t="shared" si="37"/>
        <v>0</v>
      </c>
      <c r="T311" s="3" t="str">
        <f t="shared" si="38"/>
        <v>0</v>
      </c>
      <c r="U311" s="3" t="str">
        <f t="shared" si="39"/>
        <v>1</v>
      </c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</row>
    <row r="312" ht="12.0" customHeight="1">
      <c r="P312" s="3">
        <v>306.0</v>
      </c>
      <c r="Q312" s="12" t="str">
        <f t="shared" si="113"/>
        <v>1</v>
      </c>
      <c r="R312" s="12"/>
      <c r="S312" s="12" t="str">
        <f t="shared" si="37"/>
        <v>1</v>
      </c>
      <c r="T312" s="3" t="str">
        <f t="shared" si="38"/>
        <v>1</v>
      </c>
      <c r="U312" s="3" t="str">
        <f t="shared" si="39"/>
        <v>0</v>
      </c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</row>
    <row r="313" ht="12.0" customHeight="1">
      <c r="P313" s="3">
        <v>307.0</v>
      </c>
      <c r="Q313" s="12" t="str">
        <f t="shared" si="113"/>
        <v>2</v>
      </c>
      <c r="R313" s="12"/>
      <c r="S313" s="12" t="str">
        <f t="shared" si="37"/>
        <v>0</v>
      </c>
      <c r="T313" s="3" t="str">
        <f t="shared" si="38"/>
        <v>0</v>
      </c>
      <c r="U313" s="3" t="str">
        <f t="shared" si="39"/>
        <v>1</v>
      </c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</row>
    <row r="314" ht="12.0" customHeight="1">
      <c r="P314" s="3">
        <v>308.0</v>
      </c>
      <c r="Q314" s="12" t="str">
        <f t="shared" si="113"/>
        <v>1</v>
      </c>
      <c r="R314" s="12"/>
      <c r="S314" s="12" t="str">
        <f t="shared" si="37"/>
        <v>1</v>
      </c>
      <c r="T314" s="3" t="str">
        <f t="shared" si="38"/>
        <v>1</v>
      </c>
      <c r="U314" s="3" t="str">
        <f t="shared" si="39"/>
        <v>0</v>
      </c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</row>
    <row r="315" ht="12.0" customHeight="1">
      <c r="P315" s="3">
        <v>309.0</v>
      </c>
      <c r="Q315" s="12" t="str">
        <f t="shared" si="113"/>
        <v>2</v>
      </c>
      <c r="R315" s="12"/>
      <c r="S315" s="12" t="str">
        <f t="shared" si="37"/>
        <v>0</v>
      </c>
      <c r="T315" s="3" t="str">
        <f t="shared" si="38"/>
        <v>0</v>
      </c>
      <c r="U315" s="3" t="str">
        <f t="shared" si="39"/>
        <v>1</v>
      </c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</row>
    <row r="316" ht="12.0" customHeight="1">
      <c r="P316" s="3">
        <v>310.0</v>
      </c>
      <c r="Q316" s="12" t="str">
        <f t="shared" si="113"/>
        <v>2</v>
      </c>
      <c r="R316" s="12"/>
      <c r="S316" s="12" t="str">
        <f t="shared" si="37"/>
        <v>0</v>
      </c>
      <c r="T316" s="3" t="str">
        <f t="shared" si="38"/>
        <v>0</v>
      </c>
      <c r="U316" s="3" t="str">
        <f t="shared" si="39"/>
        <v>1</v>
      </c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</row>
    <row r="317" ht="12.0" customHeight="1">
      <c r="P317" s="3">
        <v>311.0</v>
      </c>
      <c r="Q317" s="12" t="str">
        <f t="shared" si="113"/>
        <v>2</v>
      </c>
      <c r="R317" s="12"/>
      <c r="S317" s="12" t="str">
        <f t="shared" si="37"/>
        <v>0</v>
      </c>
      <c r="T317" s="3" t="str">
        <f t="shared" si="38"/>
        <v>0</v>
      </c>
      <c r="U317" s="3" t="str">
        <f t="shared" si="39"/>
        <v>1</v>
      </c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</row>
    <row r="318" ht="12.0" customHeight="1">
      <c r="P318" s="53">
        <v>312.0</v>
      </c>
      <c r="Q318" s="12" t="str">
        <f t="shared" si="113"/>
        <v>1</v>
      </c>
      <c r="R318" s="12" t="s">
        <v>105</v>
      </c>
      <c r="S318" s="12" t="str">
        <f t="shared" si="37"/>
        <v>0</v>
      </c>
      <c r="T318" s="3" t="str">
        <f t="shared" si="38"/>
        <v>1</v>
      </c>
      <c r="U318" s="3" t="str">
        <f t="shared" si="39"/>
        <v>0</v>
      </c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</row>
    <row r="319" ht="12.0" customHeight="1">
      <c r="P319" s="3">
        <v>313.0</v>
      </c>
      <c r="Q319" s="12" t="str">
        <f t="shared" si="113"/>
        <v>2</v>
      </c>
      <c r="R319" s="12"/>
      <c r="S319" s="12" t="str">
        <f t="shared" si="37"/>
        <v>0</v>
      </c>
      <c r="T319" s="3" t="str">
        <f t="shared" si="38"/>
        <v>0</v>
      </c>
      <c r="U319" s="3" t="str">
        <f t="shared" si="39"/>
        <v>1</v>
      </c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</row>
    <row r="320" ht="12.0" customHeight="1">
      <c r="P320" s="53">
        <v>314.0</v>
      </c>
      <c r="Q320" s="12" t="str">
        <f t="shared" si="113"/>
        <v>1</v>
      </c>
      <c r="R320" s="12" t="s">
        <v>105</v>
      </c>
      <c r="S320" s="12" t="str">
        <f t="shared" si="37"/>
        <v>0</v>
      </c>
      <c r="T320" s="3" t="str">
        <f t="shared" si="38"/>
        <v>1</v>
      </c>
      <c r="U320" s="3" t="str">
        <f t="shared" si="39"/>
        <v>0</v>
      </c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</row>
    <row r="321" ht="12.0" customHeight="1">
      <c r="P321" s="3">
        <v>315.0</v>
      </c>
      <c r="Q321" s="12" t="str">
        <f t="shared" si="113"/>
        <v>2</v>
      </c>
      <c r="R321" s="12"/>
      <c r="S321" s="12" t="str">
        <f t="shared" si="37"/>
        <v>0</v>
      </c>
      <c r="T321" s="3" t="str">
        <f t="shared" si="38"/>
        <v>0</v>
      </c>
      <c r="U321" s="3" t="str">
        <f t="shared" si="39"/>
        <v>1</v>
      </c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</row>
    <row r="322" ht="12.0" customHeight="1">
      <c r="P322" s="3">
        <v>316.0</v>
      </c>
      <c r="Q322" s="12" t="str">
        <f t="shared" si="113"/>
        <v>2</v>
      </c>
      <c r="R322" s="12"/>
      <c r="S322" s="12" t="str">
        <f t="shared" si="37"/>
        <v>0</v>
      </c>
      <c r="T322" s="3" t="str">
        <f t="shared" si="38"/>
        <v>0</v>
      </c>
      <c r="U322" s="3" t="str">
        <f t="shared" si="39"/>
        <v>1</v>
      </c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</row>
    <row r="323" ht="12.0" customHeight="1">
      <c r="P323" s="3">
        <v>317.0</v>
      </c>
      <c r="Q323" s="12" t="str">
        <f t="shared" si="113"/>
        <v>1</v>
      </c>
      <c r="R323" s="12"/>
      <c r="S323" s="12" t="str">
        <f t="shared" si="37"/>
        <v>1</v>
      </c>
      <c r="T323" s="3" t="str">
        <f t="shared" si="38"/>
        <v>1</v>
      </c>
      <c r="U323" s="3" t="str">
        <f t="shared" si="39"/>
        <v>0</v>
      </c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</row>
    <row r="324" ht="12.0" customHeight="1">
      <c r="P324" s="3">
        <v>318.0</v>
      </c>
      <c r="Q324" s="12" t="str">
        <f t="shared" si="113"/>
        <v>2</v>
      </c>
      <c r="R324" s="12"/>
      <c r="S324" s="12" t="str">
        <f t="shared" si="37"/>
        <v>0</v>
      </c>
      <c r="T324" s="3" t="str">
        <f t="shared" si="38"/>
        <v>0</v>
      </c>
      <c r="U324" s="3" t="str">
        <f t="shared" si="39"/>
        <v>1</v>
      </c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</row>
    <row r="325" ht="12.0" customHeight="1">
      <c r="P325" s="3">
        <v>319.0</v>
      </c>
      <c r="Q325" s="12" t="str">
        <f t="shared" si="113"/>
        <v>1</v>
      </c>
      <c r="R325" s="12"/>
      <c r="S325" s="12" t="str">
        <f t="shared" si="37"/>
        <v>1</v>
      </c>
      <c r="T325" s="3" t="str">
        <f t="shared" si="38"/>
        <v>1</v>
      </c>
      <c r="U325" s="3" t="str">
        <f t="shared" si="39"/>
        <v>0</v>
      </c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</row>
    <row r="326" ht="12.0" customHeight="1">
      <c r="P326" s="3">
        <v>320.0</v>
      </c>
      <c r="Q326" s="12" t="str">
        <f t="shared" si="113"/>
        <v>2</v>
      </c>
      <c r="R326" s="12"/>
      <c r="S326" s="12" t="str">
        <f t="shared" si="37"/>
        <v>0</v>
      </c>
      <c r="T326" s="3" t="str">
        <f t="shared" si="38"/>
        <v>0</v>
      </c>
      <c r="U326" s="3" t="str">
        <f t="shared" si="39"/>
        <v>1</v>
      </c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</row>
    <row r="327" ht="12.0" customHeight="1">
      <c r="P327" s="3">
        <v>321.0</v>
      </c>
      <c r="Q327" s="12" t="str">
        <f t="shared" si="113"/>
        <v>2</v>
      </c>
      <c r="R327" s="12"/>
      <c r="S327" s="12" t="str">
        <f t="shared" si="37"/>
        <v>0</v>
      </c>
      <c r="T327" s="3" t="str">
        <f t="shared" si="38"/>
        <v>0</v>
      </c>
      <c r="U327" s="3" t="str">
        <f t="shared" si="39"/>
        <v>1</v>
      </c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</row>
    <row r="328" ht="12.0" customHeight="1">
      <c r="P328" s="3">
        <v>322.0</v>
      </c>
      <c r="Q328" s="12" t="str">
        <f t="shared" si="113"/>
        <v>2</v>
      </c>
      <c r="R328" s="12"/>
      <c r="S328" s="12" t="str">
        <f t="shared" si="37"/>
        <v>0</v>
      </c>
      <c r="T328" s="3" t="str">
        <f t="shared" si="38"/>
        <v>0</v>
      </c>
      <c r="U328" s="3" t="str">
        <f t="shared" si="39"/>
        <v>1</v>
      </c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</row>
    <row r="329" ht="12.0" customHeight="1">
      <c r="P329" s="3">
        <v>323.0</v>
      </c>
      <c r="Q329" s="12" t="str">
        <f t="shared" si="113"/>
        <v>1</v>
      </c>
      <c r="R329" s="12"/>
      <c r="S329" s="12" t="str">
        <f t="shared" si="37"/>
        <v>1</v>
      </c>
      <c r="T329" s="3" t="str">
        <f t="shared" si="38"/>
        <v>1</v>
      </c>
      <c r="U329" s="3" t="str">
        <f t="shared" si="39"/>
        <v>0</v>
      </c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</row>
    <row r="330" ht="12.0" customHeight="1">
      <c r="P330" s="3">
        <v>324.0</v>
      </c>
      <c r="Q330" s="12" t="str">
        <f t="shared" si="113"/>
        <v>1</v>
      </c>
      <c r="R330" s="12"/>
      <c r="S330" s="12" t="str">
        <f t="shared" si="37"/>
        <v>1</v>
      </c>
      <c r="T330" s="3" t="str">
        <f t="shared" si="38"/>
        <v>1</v>
      </c>
      <c r="U330" s="3" t="str">
        <f t="shared" si="39"/>
        <v>0</v>
      </c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</row>
    <row r="331" ht="12.0" customHeight="1">
      <c r="P331" s="3">
        <v>325.0</v>
      </c>
      <c r="Q331" s="12" t="str">
        <f t="shared" si="113"/>
        <v>2</v>
      </c>
      <c r="R331" s="12"/>
      <c r="S331" s="12" t="str">
        <f t="shared" si="37"/>
        <v>0</v>
      </c>
      <c r="T331" s="3" t="str">
        <f t="shared" si="38"/>
        <v>0</v>
      </c>
      <c r="U331" s="3" t="str">
        <f t="shared" si="39"/>
        <v>1</v>
      </c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</row>
    <row r="332" ht="12.0" customHeight="1">
      <c r="P332" s="3">
        <v>326.0</v>
      </c>
      <c r="Q332" s="12" t="str">
        <f t="shared" si="113"/>
        <v>1</v>
      </c>
      <c r="R332" s="12"/>
      <c r="S332" s="12" t="str">
        <f t="shared" si="37"/>
        <v>1</v>
      </c>
      <c r="T332" s="3" t="str">
        <f t="shared" si="38"/>
        <v>1</v>
      </c>
      <c r="U332" s="3" t="str">
        <f t="shared" si="39"/>
        <v>0</v>
      </c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</row>
    <row r="333" ht="12.0" customHeight="1">
      <c r="P333" s="3">
        <v>327.0</v>
      </c>
      <c r="Q333" s="12" t="str">
        <f t="shared" si="113"/>
        <v>2</v>
      </c>
      <c r="R333" s="12"/>
      <c r="S333" s="12" t="str">
        <f t="shared" si="37"/>
        <v>0</v>
      </c>
      <c r="T333" s="3" t="str">
        <f t="shared" si="38"/>
        <v>0</v>
      </c>
      <c r="U333" s="3" t="str">
        <f t="shared" si="39"/>
        <v>1</v>
      </c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</row>
    <row r="334" ht="12.0" customHeight="1">
      <c r="P334" s="3">
        <v>328.0</v>
      </c>
      <c r="Q334" s="12" t="str">
        <f t="shared" si="113"/>
        <v>1</v>
      </c>
      <c r="R334" s="12"/>
      <c r="S334" s="12" t="str">
        <f t="shared" si="37"/>
        <v>1</v>
      </c>
      <c r="T334" s="3" t="str">
        <f t="shared" si="38"/>
        <v>1</v>
      </c>
      <c r="U334" s="3" t="str">
        <f t="shared" si="39"/>
        <v>0</v>
      </c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</row>
    <row r="335" ht="12.0" customHeight="1">
      <c r="P335" s="3">
        <v>329.0</v>
      </c>
      <c r="Q335" s="12" t="str">
        <f t="shared" si="113"/>
        <v>2</v>
      </c>
      <c r="R335" s="12"/>
      <c r="S335" s="12" t="str">
        <f t="shared" si="37"/>
        <v>0</v>
      </c>
      <c r="T335" s="3" t="str">
        <f t="shared" si="38"/>
        <v>0</v>
      </c>
      <c r="U335" s="3" t="str">
        <f t="shared" si="39"/>
        <v>1</v>
      </c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</row>
    <row r="336" ht="12.0" customHeight="1">
      <c r="P336" s="53">
        <v>330.0</v>
      </c>
      <c r="Q336" s="12" t="str">
        <f t="shared" si="113"/>
        <v>1</v>
      </c>
      <c r="R336" s="12" t="s">
        <v>105</v>
      </c>
      <c r="S336" s="12" t="str">
        <f t="shared" si="37"/>
        <v>0</v>
      </c>
      <c r="T336" s="3" t="str">
        <f t="shared" si="38"/>
        <v>1</v>
      </c>
      <c r="U336" s="3" t="str">
        <f t="shared" si="39"/>
        <v>0</v>
      </c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</row>
    <row r="337" ht="12.0" customHeight="1">
      <c r="P337" s="53">
        <v>331.0</v>
      </c>
      <c r="Q337" s="12" t="str">
        <f t="shared" si="113"/>
        <v>1</v>
      </c>
      <c r="R337" s="12" t="s">
        <v>105</v>
      </c>
      <c r="S337" s="12" t="str">
        <f t="shared" si="37"/>
        <v>0</v>
      </c>
      <c r="T337" s="3" t="str">
        <f t="shared" si="38"/>
        <v>1</v>
      </c>
      <c r="U337" s="3" t="str">
        <f t="shared" si="39"/>
        <v>0</v>
      </c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</row>
    <row r="338" ht="12.0" customHeight="1">
      <c r="P338" s="3">
        <v>332.0</v>
      </c>
      <c r="Q338" s="12" t="str">
        <f t="shared" si="113"/>
        <v>2</v>
      </c>
      <c r="R338" s="12"/>
      <c r="S338" s="12" t="str">
        <f t="shared" si="37"/>
        <v>0</v>
      </c>
      <c r="T338" s="3" t="str">
        <f t="shared" si="38"/>
        <v>0</v>
      </c>
      <c r="U338" s="3" t="str">
        <f t="shared" si="39"/>
        <v>1</v>
      </c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</row>
    <row r="339" ht="12.0" customHeight="1">
      <c r="P339" s="3">
        <v>333.0</v>
      </c>
      <c r="Q339" s="12" t="str">
        <f t="shared" si="113"/>
        <v>2</v>
      </c>
      <c r="R339" s="12"/>
      <c r="S339" s="12" t="str">
        <f t="shared" si="37"/>
        <v>0</v>
      </c>
      <c r="T339" s="3" t="str">
        <f t="shared" si="38"/>
        <v>0</v>
      </c>
      <c r="U339" s="3" t="str">
        <f t="shared" si="39"/>
        <v>1</v>
      </c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</row>
    <row r="340" ht="12.0" customHeight="1">
      <c r="P340" s="3">
        <v>334.0</v>
      </c>
      <c r="Q340" s="12" t="str">
        <f t="shared" si="113"/>
        <v>2</v>
      </c>
      <c r="R340" s="12"/>
      <c r="S340" s="12" t="str">
        <f t="shared" si="37"/>
        <v>0</v>
      </c>
      <c r="T340" s="3" t="str">
        <f t="shared" si="38"/>
        <v>0</v>
      </c>
      <c r="U340" s="3" t="str">
        <f t="shared" si="39"/>
        <v>1</v>
      </c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</row>
    <row r="341" ht="12.0" customHeight="1">
      <c r="P341" s="3">
        <v>335.0</v>
      </c>
      <c r="Q341" s="12" t="str">
        <f t="shared" si="113"/>
        <v>2</v>
      </c>
      <c r="R341" s="12"/>
      <c r="S341" s="12" t="str">
        <f t="shared" si="37"/>
        <v>0</v>
      </c>
      <c r="T341" s="3" t="str">
        <f t="shared" si="38"/>
        <v>0</v>
      </c>
      <c r="U341" s="3" t="str">
        <f t="shared" si="39"/>
        <v>1</v>
      </c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</row>
    <row r="342" ht="12.0" customHeight="1">
      <c r="P342" s="3">
        <v>336.0</v>
      </c>
      <c r="Q342" s="12" t="str">
        <f t="shared" si="113"/>
        <v>2</v>
      </c>
      <c r="R342" s="12"/>
      <c r="S342" s="12" t="str">
        <f t="shared" si="37"/>
        <v>0</v>
      </c>
      <c r="T342" s="3" t="str">
        <f t="shared" si="38"/>
        <v>0</v>
      </c>
      <c r="U342" s="3" t="str">
        <f t="shared" si="39"/>
        <v>1</v>
      </c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</row>
    <row r="343" ht="12.0" customHeight="1">
      <c r="P343" s="3">
        <v>337.0</v>
      </c>
      <c r="Q343" s="12" t="str">
        <f t="shared" si="113"/>
        <v>2</v>
      </c>
      <c r="R343" s="12"/>
      <c r="S343" s="12" t="str">
        <f t="shared" si="37"/>
        <v>0</v>
      </c>
      <c r="T343" s="3" t="str">
        <f t="shared" si="38"/>
        <v>0</v>
      </c>
      <c r="U343" s="3" t="str">
        <f t="shared" si="39"/>
        <v>1</v>
      </c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</row>
    <row r="344" ht="12.0" customHeight="1">
      <c r="P344" s="3">
        <v>338.0</v>
      </c>
      <c r="Q344" s="12" t="str">
        <f t="shared" si="113"/>
        <v>1</v>
      </c>
      <c r="R344" s="12"/>
      <c r="S344" s="12" t="str">
        <f t="shared" si="37"/>
        <v>1</v>
      </c>
      <c r="T344" s="3" t="str">
        <f t="shared" si="38"/>
        <v>1</v>
      </c>
      <c r="U344" s="3" t="str">
        <f t="shared" si="39"/>
        <v>0</v>
      </c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</row>
    <row r="345" ht="12.0" customHeight="1">
      <c r="P345" s="3">
        <v>339.0</v>
      </c>
      <c r="Q345" s="12" t="str">
        <f t="shared" si="113"/>
        <v>1</v>
      </c>
      <c r="R345" s="12"/>
      <c r="S345" s="12" t="str">
        <f t="shared" si="37"/>
        <v>1</v>
      </c>
      <c r="T345" s="3" t="str">
        <f t="shared" si="38"/>
        <v>1</v>
      </c>
      <c r="U345" s="3" t="str">
        <f t="shared" si="39"/>
        <v>0</v>
      </c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</row>
    <row r="346" ht="12.0" customHeight="1">
      <c r="P346" s="3">
        <v>340.0</v>
      </c>
      <c r="Q346" s="12" t="str">
        <f t="shared" si="113"/>
        <v>2</v>
      </c>
      <c r="R346" s="12"/>
      <c r="S346" s="12" t="str">
        <f t="shared" si="37"/>
        <v>0</v>
      </c>
      <c r="T346" s="3" t="str">
        <f t="shared" si="38"/>
        <v>0</v>
      </c>
      <c r="U346" s="3" t="str">
        <f t="shared" si="39"/>
        <v>1</v>
      </c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</row>
    <row r="347" ht="12.0" customHeight="1">
      <c r="P347" s="3">
        <v>341.0</v>
      </c>
      <c r="Q347" s="12" t="str">
        <f t="shared" si="113"/>
        <v>2</v>
      </c>
      <c r="R347" s="12"/>
      <c r="S347" s="12" t="str">
        <f t="shared" si="37"/>
        <v>0</v>
      </c>
      <c r="T347" s="3" t="str">
        <f t="shared" si="38"/>
        <v>0</v>
      </c>
      <c r="U347" s="3" t="str">
        <f t="shared" si="39"/>
        <v>1</v>
      </c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</row>
    <row r="348" ht="12.0" customHeight="1">
      <c r="P348" s="3">
        <v>342.0</v>
      </c>
      <c r="Q348" s="12" t="str">
        <f t="shared" si="113"/>
        <v>1</v>
      </c>
      <c r="R348" s="12"/>
      <c r="S348" s="12" t="str">
        <f t="shared" si="37"/>
        <v>1</v>
      </c>
      <c r="T348" s="3" t="str">
        <f t="shared" si="38"/>
        <v>1</v>
      </c>
      <c r="U348" s="3" t="str">
        <f t="shared" si="39"/>
        <v>0</v>
      </c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</row>
    <row r="349" ht="12.0" customHeight="1">
      <c r="P349" s="3">
        <v>343.0</v>
      </c>
      <c r="Q349" s="12" t="str">
        <f t="shared" si="113"/>
        <v>2</v>
      </c>
      <c r="R349" s="12"/>
      <c r="S349" s="12" t="str">
        <f t="shared" si="37"/>
        <v>0</v>
      </c>
      <c r="T349" s="3" t="str">
        <f t="shared" si="38"/>
        <v>0</v>
      </c>
      <c r="U349" s="3" t="str">
        <f t="shared" si="39"/>
        <v>1</v>
      </c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</row>
    <row r="350" ht="12.0" customHeight="1">
      <c r="P350" s="3">
        <v>344.0</v>
      </c>
      <c r="Q350" s="12" t="str">
        <f t="shared" si="113"/>
        <v>1</v>
      </c>
      <c r="R350" s="12"/>
      <c r="S350" s="12" t="str">
        <f t="shared" si="37"/>
        <v>1</v>
      </c>
      <c r="T350" s="3" t="str">
        <f t="shared" si="38"/>
        <v>1</v>
      </c>
      <c r="U350" s="3" t="str">
        <f t="shared" si="39"/>
        <v>0</v>
      </c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</row>
    <row r="351" ht="12.0" customHeight="1">
      <c r="P351" s="3">
        <v>345.0</v>
      </c>
      <c r="Q351" s="12" t="str">
        <f t="shared" si="113"/>
        <v>2</v>
      </c>
      <c r="R351" s="12"/>
      <c r="S351" s="12" t="str">
        <f t="shared" si="37"/>
        <v>0</v>
      </c>
      <c r="T351" s="3" t="str">
        <f t="shared" si="38"/>
        <v>0</v>
      </c>
      <c r="U351" s="3" t="str">
        <f t="shared" si="39"/>
        <v>1</v>
      </c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</row>
    <row r="352" ht="12.0" customHeight="1">
      <c r="P352" s="3">
        <v>346.0</v>
      </c>
      <c r="Q352" s="12" t="str">
        <f t="shared" si="113"/>
        <v>2</v>
      </c>
      <c r="R352" s="12"/>
      <c r="S352" s="12" t="str">
        <f t="shared" si="37"/>
        <v>0</v>
      </c>
      <c r="T352" s="3" t="str">
        <f t="shared" si="38"/>
        <v>0</v>
      </c>
      <c r="U352" s="3" t="str">
        <f t="shared" si="39"/>
        <v>1</v>
      </c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</row>
    <row r="353" ht="12.0" customHeight="1">
      <c r="P353" s="53">
        <v>347.0</v>
      </c>
      <c r="Q353" s="12" t="str">
        <f t="shared" si="113"/>
        <v>2</v>
      </c>
      <c r="R353" s="12" t="s">
        <v>105</v>
      </c>
      <c r="S353" s="12" t="str">
        <f t="shared" si="37"/>
        <v>1</v>
      </c>
      <c r="T353" s="3" t="str">
        <f t="shared" si="38"/>
        <v>0</v>
      </c>
      <c r="U353" s="3" t="str">
        <f t="shared" si="39"/>
        <v>1</v>
      </c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</row>
    <row r="354" ht="12.0" customHeight="1">
      <c r="P354" s="3">
        <v>348.0</v>
      </c>
      <c r="Q354" s="12" t="str">
        <f t="shared" si="113"/>
        <v>2</v>
      </c>
      <c r="R354" s="12"/>
      <c r="S354" s="12" t="str">
        <f t="shared" si="37"/>
        <v>0</v>
      </c>
      <c r="T354" s="3" t="str">
        <f t="shared" si="38"/>
        <v>0</v>
      </c>
      <c r="U354" s="3" t="str">
        <f t="shared" si="39"/>
        <v>1</v>
      </c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</row>
    <row r="355" ht="12.0" customHeight="1">
      <c r="P355" s="3">
        <v>349.0</v>
      </c>
      <c r="Q355" s="12" t="str">
        <f t="shared" si="113"/>
        <v>2</v>
      </c>
      <c r="R355" s="12"/>
      <c r="S355" s="12" t="str">
        <f t="shared" si="37"/>
        <v>0</v>
      </c>
      <c r="T355" s="3" t="str">
        <f t="shared" si="38"/>
        <v>0</v>
      </c>
      <c r="U355" s="3" t="str">
        <f t="shared" si="39"/>
        <v>1</v>
      </c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</row>
    <row r="356" ht="12.0" customHeight="1">
      <c r="P356" s="3">
        <v>350.0</v>
      </c>
      <c r="Q356" s="12" t="str">
        <f t="shared" si="113"/>
        <v>2</v>
      </c>
      <c r="R356" s="12"/>
      <c r="S356" s="12" t="str">
        <f t="shared" si="37"/>
        <v>0</v>
      </c>
      <c r="T356" s="3" t="str">
        <f t="shared" si="38"/>
        <v>0</v>
      </c>
      <c r="U356" s="3" t="str">
        <f t="shared" si="39"/>
        <v>1</v>
      </c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</row>
    <row r="357" ht="12.0" customHeight="1">
      <c r="P357" s="3">
        <v>351.0</v>
      </c>
      <c r="Q357" s="12" t="str">
        <f t="shared" si="113"/>
        <v>2</v>
      </c>
      <c r="R357" s="12"/>
      <c r="S357" s="12" t="str">
        <f t="shared" si="37"/>
        <v>0</v>
      </c>
      <c r="T357" s="3" t="str">
        <f t="shared" si="38"/>
        <v>0</v>
      </c>
      <c r="U357" s="3" t="str">
        <f t="shared" si="39"/>
        <v>1</v>
      </c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</row>
    <row r="358" ht="12.0" customHeight="1">
      <c r="P358" s="3">
        <v>352.0</v>
      </c>
      <c r="Q358" s="12" t="str">
        <f t="shared" si="113"/>
        <v>2</v>
      </c>
      <c r="R358" s="12"/>
      <c r="S358" s="12" t="str">
        <f t="shared" si="37"/>
        <v>0</v>
      </c>
      <c r="T358" s="3" t="str">
        <f t="shared" si="38"/>
        <v>0</v>
      </c>
      <c r="U358" s="3" t="str">
        <f t="shared" si="39"/>
        <v>1</v>
      </c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</row>
    <row r="359" ht="12.0" customHeight="1">
      <c r="P359" s="3">
        <v>353.0</v>
      </c>
      <c r="Q359" s="12" t="str">
        <f t="shared" si="113"/>
        <v>2</v>
      </c>
      <c r="R359" s="12"/>
      <c r="S359" s="12" t="str">
        <f t="shared" si="37"/>
        <v>0</v>
      </c>
      <c r="T359" s="3" t="str">
        <f t="shared" si="38"/>
        <v>0</v>
      </c>
      <c r="U359" s="3" t="str">
        <f t="shared" si="39"/>
        <v>1</v>
      </c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</row>
    <row r="360" ht="12.0" customHeight="1">
      <c r="P360" s="3">
        <v>354.0</v>
      </c>
      <c r="Q360" s="12" t="str">
        <f t="shared" si="113"/>
        <v>2</v>
      </c>
      <c r="R360" s="12"/>
      <c r="S360" s="12" t="str">
        <f t="shared" si="37"/>
        <v>0</v>
      </c>
      <c r="T360" s="3" t="str">
        <f t="shared" si="38"/>
        <v>0</v>
      </c>
      <c r="U360" s="3" t="str">
        <f t="shared" si="39"/>
        <v>1</v>
      </c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</row>
    <row r="361" ht="12.0" customHeight="1">
      <c r="P361" s="3">
        <v>355.0</v>
      </c>
      <c r="Q361" s="12" t="str">
        <f t="shared" si="113"/>
        <v>2</v>
      </c>
      <c r="R361" s="12"/>
      <c r="S361" s="12" t="str">
        <f t="shared" si="37"/>
        <v>0</v>
      </c>
      <c r="T361" s="3" t="str">
        <f t="shared" si="38"/>
        <v>0</v>
      </c>
      <c r="U361" s="3" t="str">
        <f t="shared" si="39"/>
        <v>1</v>
      </c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</row>
    <row r="362" ht="12.0" customHeight="1">
      <c r="P362" s="3">
        <v>356.0</v>
      </c>
      <c r="Q362" s="12" t="str">
        <f t="shared" si="113"/>
        <v>2</v>
      </c>
      <c r="R362" s="12"/>
      <c r="S362" s="12" t="str">
        <f t="shared" si="37"/>
        <v>0</v>
      </c>
      <c r="T362" s="3" t="str">
        <f t="shared" si="38"/>
        <v>0</v>
      </c>
      <c r="U362" s="3" t="str">
        <f t="shared" si="39"/>
        <v>1</v>
      </c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</row>
    <row r="363" ht="12.0" customHeight="1">
      <c r="P363" s="3">
        <v>357.0</v>
      </c>
      <c r="Q363" s="12" t="str">
        <f t="shared" si="113"/>
        <v>2</v>
      </c>
      <c r="R363" s="12"/>
      <c r="S363" s="12" t="str">
        <f t="shared" si="37"/>
        <v>0</v>
      </c>
      <c r="T363" s="3" t="str">
        <f t="shared" si="38"/>
        <v>0</v>
      </c>
      <c r="U363" s="3" t="str">
        <f t="shared" si="39"/>
        <v>1</v>
      </c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</row>
    <row r="364" ht="12.0" customHeight="1">
      <c r="P364" s="3">
        <v>358.0</v>
      </c>
      <c r="Q364" s="12" t="str">
        <f t="shared" si="113"/>
        <v>2</v>
      </c>
      <c r="R364" s="12"/>
      <c r="S364" s="12" t="str">
        <f t="shared" si="37"/>
        <v>0</v>
      </c>
      <c r="T364" s="3" t="str">
        <f t="shared" si="38"/>
        <v>0</v>
      </c>
      <c r="U364" s="3" t="str">
        <f t="shared" si="39"/>
        <v>1</v>
      </c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</row>
    <row r="365" ht="12.0" customHeight="1">
      <c r="P365" s="3">
        <v>359.0</v>
      </c>
      <c r="Q365" s="12" t="str">
        <f t="shared" si="113"/>
        <v>2</v>
      </c>
      <c r="R365" s="12"/>
      <c r="S365" s="12" t="str">
        <f t="shared" si="37"/>
        <v>0</v>
      </c>
      <c r="T365" s="3" t="str">
        <f t="shared" si="38"/>
        <v>0</v>
      </c>
      <c r="U365" s="3" t="str">
        <f t="shared" si="39"/>
        <v>1</v>
      </c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</row>
    <row r="366" ht="12.0" customHeight="1">
      <c r="P366" s="3">
        <v>360.0</v>
      </c>
      <c r="Q366" s="12" t="str">
        <f t="shared" si="113"/>
        <v>2</v>
      </c>
      <c r="R366" s="12"/>
      <c r="S366" s="12" t="str">
        <f t="shared" si="37"/>
        <v>0</v>
      </c>
      <c r="T366" s="3" t="str">
        <f t="shared" si="38"/>
        <v>0</v>
      </c>
      <c r="U366" s="3" t="str">
        <f t="shared" si="39"/>
        <v>1</v>
      </c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</row>
    <row r="367" ht="12.0" customHeight="1">
      <c r="P367" s="3">
        <v>361.0</v>
      </c>
      <c r="Q367" s="12" t="str">
        <f t="shared" ref="Q367:Q396" si="114">IF(ISERROR(VALUE(MID($C$17,$P367-360,1)))=TRUE,"TEXT",VALUE(MID($C$17,$P367-360,1)))</f>
        <v>2</v>
      </c>
      <c r="R367" s="12"/>
      <c r="S367" s="12" t="str">
        <f t="shared" si="37"/>
        <v>0</v>
      </c>
      <c r="T367" s="3" t="str">
        <f t="shared" si="38"/>
        <v>0</v>
      </c>
      <c r="U367" s="3" t="str">
        <f t="shared" si="39"/>
        <v>1</v>
      </c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</row>
    <row r="368" ht="12.0" customHeight="1">
      <c r="P368" s="3">
        <v>362.0</v>
      </c>
      <c r="Q368" s="12" t="str">
        <f t="shared" si="114"/>
        <v>2</v>
      </c>
      <c r="R368" s="12"/>
      <c r="S368" s="12" t="str">
        <f t="shared" si="37"/>
        <v>0</v>
      </c>
      <c r="T368" s="3" t="str">
        <f t="shared" si="38"/>
        <v>0</v>
      </c>
      <c r="U368" s="3" t="str">
        <f t="shared" si="39"/>
        <v>1</v>
      </c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</row>
    <row r="369" ht="12.0" customHeight="1">
      <c r="P369" s="3">
        <v>363.0</v>
      </c>
      <c r="Q369" s="12" t="str">
        <f t="shared" si="114"/>
        <v>1</v>
      </c>
      <c r="R369" s="12"/>
      <c r="S369" s="12" t="str">
        <f t="shared" si="37"/>
        <v>1</v>
      </c>
      <c r="T369" s="3" t="str">
        <f t="shared" si="38"/>
        <v>1</v>
      </c>
      <c r="U369" s="3" t="str">
        <f t="shared" si="39"/>
        <v>0</v>
      </c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</row>
    <row r="370" ht="12.0" customHeight="1">
      <c r="P370" s="3">
        <v>364.0</v>
      </c>
      <c r="Q370" s="12" t="str">
        <f t="shared" si="114"/>
        <v>2</v>
      </c>
      <c r="R370" s="12"/>
      <c r="S370" s="12" t="str">
        <f t="shared" si="37"/>
        <v>0</v>
      </c>
      <c r="T370" s="3" t="str">
        <f t="shared" si="38"/>
        <v>0</v>
      </c>
      <c r="U370" s="3" t="str">
        <f t="shared" si="39"/>
        <v>1</v>
      </c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</row>
    <row r="371" ht="12.0" customHeight="1">
      <c r="P371" s="3">
        <v>365.0</v>
      </c>
      <c r="Q371" s="12" t="str">
        <f t="shared" si="114"/>
        <v>2</v>
      </c>
      <c r="R371" s="12"/>
      <c r="S371" s="12" t="str">
        <f t="shared" si="37"/>
        <v>0</v>
      </c>
      <c r="T371" s="3" t="str">
        <f t="shared" si="38"/>
        <v>0</v>
      </c>
      <c r="U371" s="3" t="str">
        <f t="shared" si="39"/>
        <v>1</v>
      </c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</row>
    <row r="372" ht="12.0" customHeight="1">
      <c r="P372" s="3">
        <v>366.0</v>
      </c>
      <c r="Q372" s="12" t="str">
        <f t="shared" si="114"/>
        <v>2</v>
      </c>
      <c r="R372" s="12"/>
      <c r="S372" s="12" t="str">
        <f t="shared" si="37"/>
        <v>0</v>
      </c>
      <c r="T372" s="3" t="str">
        <f t="shared" si="38"/>
        <v>0</v>
      </c>
      <c r="U372" s="3" t="str">
        <f t="shared" si="39"/>
        <v>1</v>
      </c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</row>
    <row r="373" ht="12.0" customHeight="1">
      <c r="P373" s="3">
        <v>367.0</v>
      </c>
      <c r="Q373" s="12" t="str">
        <f t="shared" si="114"/>
        <v>2</v>
      </c>
      <c r="R373" s="12"/>
      <c r="S373" s="12" t="str">
        <f t="shared" si="37"/>
        <v>0</v>
      </c>
      <c r="T373" s="3" t="str">
        <f t="shared" si="38"/>
        <v>0</v>
      </c>
      <c r="U373" s="3" t="str">
        <f t="shared" si="39"/>
        <v>1</v>
      </c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</row>
    <row r="374" ht="12.0" customHeight="1">
      <c r="P374" s="53">
        <v>368.0</v>
      </c>
      <c r="Q374" s="12" t="str">
        <f t="shared" si="114"/>
        <v>2</v>
      </c>
      <c r="R374" s="12" t="s">
        <v>105</v>
      </c>
      <c r="S374" s="12" t="str">
        <f t="shared" si="37"/>
        <v>1</v>
      </c>
      <c r="T374" s="3" t="str">
        <f t="shared" si="38"/>
        <v>0</v>
      </c>
      <c r="U374" s="3" t="str">
        <f t="shared" si="39"/>
        <v>1</v>
      </c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</row>
    <row r="375" ht="12.0" customHeight="1">
      <c r="P375" s="3">
        <v>369.0</v>
      </c>
      <c r="Q375" s="12" t="str">
        <f t="shared" si="114"/>
        <v>2</v>
      </c>
      <c r="R375" s="12"/>
      <c r="S375" s="12" t="str">
        <f t="shared" si="37"/>
        <v>0</v>
      </c>
      <c r="T375" s="3" t="str">
        <f t="shared" si="38"/>
        <v>0</v>
      </c>
      <c r="U375" s="3" t="str">
        <f t="shared" si="39"/>
        <v>1</v>
      </c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</row>
    <row r="376" ht="12.0" customHeight="1">
      <c r="P376" s="3">
        <v>370.0</v>
      </c>
      <c r="Q376" s="12" t="str">
        <f t="shared" si="114"/>
        <v>2</v>
      </c>
      <c r="R376" s="12"/>
      <c r="S376" s="12" t="str">
        <f t="shared" si="37"/>
        <v>0</v>
      </c>
      <c r="T376" s="3" t="str">
        <f t="shared" si="38"/>
        <v>0</v>
      </c>
      <c r="U376" s="3" t="str">
        <f t="shared" si="39"/>
        <v>1</v>
      </c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</row>
    <row r="377" ht="12.0" customHeight="1">
      <c r="P377" s="3">
        <v>371.0</v>
      </c>
      <c r="Q377" s="12" t="str">
        <f t="shared" si="114"/>
        <v>2</v>
      </c>
      <c r="R377" s="12"/>
      <c r="S377" s="12" t="str">
        <f t="shared" si="37"/>
        <v>0</v>
      </c>
      <c r="T377" s="3" t="str">
        <f t="shared" si="38"/>
        <v>0</v>
      </c>
      <c r="U377" s="3" t="str">
        <f t="shared" si="39"/>
        <v>1</v>
      </c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</row>
    <row r="378" ht="12.0" customHeight="1">
      <c r="P378" s="3">
        <v>372.0</v>
      </c>
      <c r="Q378" s="12" t="str">
        <f t="shared" si="114"/>
        <v>2</v>
      </c>
      <c r="R378" s="12"/>
      <c r="S378" s="12" t="str">
        <f t="shared" si="37"/>
        <v>0</v>
      </c>
      <c r="T378" s="3" t="str">
        <f t="shared" si="38"/>
        <v>0</v>
      </c>
      <c r="U378" s="3" t="str">
        <f t="shared" si="39"/>
        <v>1</v>
      </c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</row>
    <row r="379" ht="12.0" customHeight="1">
      <c r="P379" s="3">
        <v>373.0</v>
      </c>
      <c r="Q379" s="12" t="str">
        <f t="shared" si="114"/>
        <v>2</v>
      </c>
      <c r="R379" s="12"/>
      <c r="S379" s="12" t="str">
        <f t="shared" si="37"/>
        <v>0</v>
      </c>
      <c r="T379" s="3" t="str">
        <f t="shared" si="38"/>
        <v>0</v>
      </c>
      <c r="U379" s="3" t="str">
        <f t="shared" si="39"/>
        <v>1</v>
      </c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</row>
    <row r="380" ht="12.0" customHeight="1">
      <c r="P380" s="3">
        <v>374.0</v>
      </c>
      <c r="Q380" s="12" t="str">
        <f t="shared" si="114"/>
        <v>2</v>
      </c>
      <c r="R380" s="12"/>
      <c r="S380" s="12" t="str">
        <f t="shared" si="37"/>
        <v>0</v>
      </c>
      <c r="T380" s="3" t="str">
        <f t="shared" si="38"/>
        <v>0</v>
      </c>
      <c r="U380" s="3" t="str">
        <f t="shared" si="39"/>
        <v>1</v>
      </c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</row>
    <row r="381" ht="12.0" customHeight="1">
      <c r="P381" s="3">
        <v>375.0</v>
      </c>
      <c r="Q381" s="12" t="str">
        <f t="shared" si="114"/>
        <v>2</v>
      </c>
      <c r="R381" s="12"/>
      <c r="S381" s="12" t="str">
        <f t="shared" si="37"/>
        <v>0</v>
      </c>
      <c r="T381" s="3" t="str">
        <f t="shared" si="38"/>
        <v>0</v>
      </c>
      <c r="U381" s="3" t="str">
        <f t="shared" si="39"/>
        <v>1</v>
      </c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</row>
    <row r="382" ht="12.0" customHeight="1">
      <c r="P382" s="3">
        <v>376.0</v>
      </c>
      <c r="Q382" s="12" t="str">
        <f t="shared" si="114"/>
        <v>2</v>
      </c>
      <c r="R382" s="12"/>
      <c r="S382" s="12" t="str">
        <f t="shared" si="37"/>
        <v>0</v>
      </c>
      <c r="T382" s="3" t="str">
        <f t="shared" si="38"/>
        <v>0</v>
      </c>
      <c r="U382" s="3" t="str">
        <f t="shared" si="39"/>
        <v>1</v>
      </c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</row>
    <row r="383" ht="12.0" customHeight="1">
      <c r="P383" s="3">
        <v>377.0</v>
      </c>
      <c r="Q383" s="12" t="str">
        <f t="shared" si="114"/>
        <v>2</v>
      </c>
      <c r="R383" s="12"/>
      <c r="S383" s="12" t="str">
        <f t="shared" si="37"/>
        <v>0</v>
      </c>
      <c r="T383" s="3" t="str">
        <f t="shared" si="38"/>
        <v>0</v>
      </c>
      <c r="U383" s="3" t="str">
        <f t="shared" si="39"/>
        <v>1</v>
      </c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</row>
    <row r="384" ht="12.0" customHeight="1">
      <c r="P384" s="3">
        <v>378.0</v>
      </c>
      <c r="Q384" s="12" t="str">
        <f t="shared" si="114"/>
        <v>2</v>
      </c>
      <c r="R384" s="12"/>
      <c r="S384" s="12" t="str">
        <f t="shared" si="37"/>
        <v>0</v>
      </c>
      <c r="T384" s="3" t="str">
        <f t="shared" si="38"/>
        <v>0</v>
      </c>
      <c r="U384" s="3" t="str">
        <f t="shared" si="39"/>
        <v>1</v>
      </c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</row>
    <row r="385" ht="12.0" customHeight="1">
      <c r="P385" s="3">
        <v>379.0</v>
      </c>
      <c r="Q385" s="12" t="str">
        <f t="shared" si="114"/>
        <v>2</v>
      </c>
      <c r="R385" s="12"/>
      <c r="S385" s="12" t="str">
        <f t="shared" si="37"/>
        <v>0</v>
      </c>
      <c r="T385" s="3" t="str">
        <f t="shared" si="38"/>
        <v>0</v>
      </c>
      <c r="U385" s="3" t="str">
        <f t="shared" si="39"/>
        <v>1</v>
      </c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</row>
    <row r="386" ht="12.0" customHeight="1">
      <c r="P386" s="3">
        <v>380.0</v>
      </c>
      <c r="Q386" s="12" t="str">
        <f t="shared" si="114"/>
        <v>2</v>
      </c>
      <c r="R386" s="12"/>
      <c r="S386" s="12" t="str">
        <f t="shared" si="37"/>
        <v>0</v>
      </c>
      <c r="T386" s="3" t="str">
        <f t="shared" si="38"/>
        <v>0</v>
      </c>
      <c r="U386" s="3" t="str">
        <f t="shared" si="39"/>
        <v>1</v>
      </c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</row>
    <row r="387" ht="12.0" customHeight="1">
      <c r="P387" s="3">
        <v>381.0</v>
      </c>
      <c r="Q387" s="12" t="str">
        <f t="shared" si="114"/>
        <v>2</v>
      </c>
      <c r="R387" s="12"/>
      <c r="S387" s="12" t="str">
        <f t="shared" si="37"/>
        <v>0</v>
      </c>
      <c r="T387" s="3" t="str">
        <f t="shared" si="38"/>
        <v>0</v>
      </c>
      <c r="U387" s="3" t="str">
        <f t="shared" si="39"/>
        <v>1</v>
      </c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</row>
    <row r="388" ht="12.0" customHeight="1">
      <c r="P388" s="3">
        <v>382.0</v>
      </c>
      <c r="Q388" s="12" t="str">
        <f t="shared" si="114"/>
        <v>2</v>
      </c>
      <c r="R388" s="12"/>
      <c r="S388" s="12" t="str">
        <f t="shared" si="37"/>
        <v>0</v>
      </c>
      <c r="T388" s="3" t="str">
        <f t="shared" si="38"/>
        <v>0</v>
      </c>
      <c r="U388" s="3" t="str">
        <f t="shared" si="39"/>
        <v>1</v>
      </c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</row>
    <row r="389" ht="12.0" customHeight="1">
      <c r="P389" s="3">
        <v>383.0</v>
      </c>
      <c r="Q389" s="12" t="str">
        <f t="shared" si="114"/>
        <v>2</v>
      </c>
      <c r="R389" s="12"/>
      <c r="S389" s="12" t="str">
        <f t="shared" si="37"/>
        <v>0</v>
      </c>
      <c r="T389" s="3" t="str">
        <f t="shared" si="38"/>
        <v>0</v>
      </c>
      <c r="U389" s="3" t="str">
        <f t="shared" si="39"/>
        <v>1</v>
      </c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</row>
    <row r="390" ht="12.0" customHeight="1">
      <c r="P390" s="3">
        <v>384.0</v>
      </c>
      <c r="Q390" s="12" t="str">
        <f t="shared" si="114"/>
        <v>2</v>
      </c>
      <c r="R390" s="12"/>
      <c r="S390" s="12" t="str">
        <f t="shared" si="37"/>
        <v>0</v>
      </c>
      <c r="T390" s="3" t="str">
        <f t="shared" si="38"/>
        <v>0</v>
      </c>
      <c r="U390" s="3" t="str">
        <f t="shared" si="39"/>
        <v>1</v>
      </c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</row>
    <row r="391" ht="12.0" customHeight="1">
      <c r="P391" s="3">
        <v>385.0</v>
      </c>
      <c r="Q391" s="12" t="str">
        <f t="shared" si="114"/>
        <v>2</v>
      </c>
      <c r="R391" s="12"/>
      <c r="S391" s="12" t="str">
        <f t="shared" si="37"/>
        <v>0</v>
      </c>
      <c r="T391" s="3" t="str">
        <f t="shared" si="38"/>
        <v>0</v>
      </c>
      <c r="U391" s="3" t="str">
        <f t="shared" si="39"/>
        <v>1</v>
      </c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</row>
    <row r="392" ht="12.0" customHeight="1">
      <c r="P392" s="3">
        <v>386.0</v>
      </c>
      <c r="Q392" s="12" t="str">
        <f t="shared" si="114"/>
        <v>2</v>
      </c>
      <c r="R392" s="12"/>
      <c r="S392" s="12" t="str">
        <f t="shared" si="37"/>
        <v>0</v>
      </c>
      <c r="T392" s="3" t="str">
        <f t="shared" si="38"/>
        <v>0</v>
      </c>
      <c r="U392" s="3" t="str">
        <f t="shared" si="39"/>
        <v>1</v>
      </c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</row>
    <row r="393" ht="12.0" customHeight="1">
      <c r="P393" s="3">
        <v>387.0</v>
      </c>
      <c r="Q393" s="12" t="str">
        <f t="shared" si="114"/>
        <v>2</v>
      </c>
      <c r="R393" s="12"/>
      <c r="S393" s="12" t="str">
        <f t="shared" si="37"/>
        <v>0</v>
      </c>
      <c r="T393" s="3" t="str">
        <f t="shared" si="38"/>
        <v>0</v>
      </c>
      <c r="U393" s="3" t="str">
        <f t="shared" si="39"/>
        <v>1</v>
      </c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</row>
    <row r="394" ht="12.0" customHeight="1">
      <c r="P394" s="3">
        <v>388.0</v>
      </c>
      <c r="Q394" s="12" t="str">
        <f t="shared" si="114"/>
        <v>2</v>
      </c>
      <c r="R394" s="12"/>
      <c r="S394" s="12" t="str">
        <f t="shared" si="37"/>
        <v>0</v>
      </c>
      <c r="T394" s="3" t="str">
        <f t="shared" si="38"/>
        <v>0</v>
      </c>
      <c r="U394" s="3" t="str">
        <f t="shared" si="39"/>
        <v>1</v>
      </c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</row>
    <row r="395" ht="12.0" customHeight="1">
      <c r="P395" s="3">
        <v>389.0</v>
      </c>
      <c r="Q395" s="12" t="str">
        <f t="shared" si="114"/>
        <v>2</v>
      </c>
      <c r="R395" s="12"/>
      <c r="S395" s="12" t="str">
        <f t="shared" si="37"/>
        <v>0</v>
      </c>
      <c r="T395" s="3" t="str">
        <f t="shared" si="38"/>
        <v>0</v>
      </c>
      <c r="U395" s="3" t="str">
        <f t="shared" si="39"/>
        <v>1</v>
      </c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</row>
    <row r="396" ht="12.0" customHeight="1">
      <c r="P396" s="3">
        <v>390.0</v>
      </c>
      <c r="Q396" s="12" t="str">
        <f t="shared" si="114"/>
        <v>2</v>
      </c>
      <c r="R396" s="12"/>
      <c r="S396" s="12" t="str">
        <f t="shared" si="37"/>
        <v>0</v>
      </c>
      <c r="T396" s="3" t="str">
        <f t="shared" si="38"/>
        <v>0</v>
      </c>
      <c r="U396" s="3" t="str">
        <f t="shared" si="39"/>
        <v>1</v>
      </c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</row>
    <row r="397" ht="12.0" customHeight="1">
      <c r="P397" s="3"/>
      <c r="Q397" s="12"/>
      <c r="R397" s="12"/>
      <c r="S397" s="12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</row>
    <row r="398" ht="12.0" customHeight="1">
      <c r="P398" s="3"/>
      <c r="Q398" s="12"/>
      <c r="R398" s="12" t="str">
        <f>COUNTIF(R7:R396,"y")</f>
        <v>72</v>
      </c>
      <c r="S398" s="12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</row>
  </sheetData>
  <mergeCells count="3">
    <mergeCell ref="T5:U5"/>
    <mergeCell ref="G6:H6"/>
    <mergeCell ref="K20:L20"/>
  </mergeCells>
  <printOptions horizontalCentered="1" verticalCentered="1"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57"/>
    <col customWidth="1" min="2" max="2" width="17.0"/>
    <col customWidth="1" min="3" max="3" width="68.14"/>
    <col customWidth="1" min="4" max="19" width="8.43"/>
    <col customWidth="1" min="20" max="20" width="1.57"/>
    <col customWidth="1" min="21" max="21" width="21.57"/>
    <col customWidth="1" min="22" max="23" width="8.86"/>
    <col customWidth="1" min="24" max="24" width="1.57"/>
    <col customWidth="1" min="25" max="25" width="21.57"/>
    <col customWidth="1" min="26" max="30" width="8.86"/>
    <col customWidth="1" hidden="1" min="31" max="179" width="9.14"/>
    <col customWidth="1" hidden="1" min="180" max="183" width="8.86"/>
  </cols>
  <sheetData>
    <row r="1" ht="12.0" customHeight="1">
      <c r="A1" s="1"/>
      <c r="B1" s="1"/>
      <c r="C1" s="1"/>
      <c r="AG1" s="2"/>
      <c r="AS1" t="s">
        <v>0</v>
      </c>
      <c r="AU1" t="s">
        <v>1</v>
      </c>
      <c r="AW1" t="s">
        <v>2</v>
      </c>
      <c r="AY1" t="s">
        <v>3</v>
      </c>
      <c r="BA1" t="s">
        <v>4</v>
      </c>
      <c r="BC1" t="s">
        <v>5</v>
      </c>
      <c r="BE1" t="s">
        <v>6</v>
      </c>
      <c r="BG1" t="s">
        <v>7</v>
      </c>
      <c r="BI1" t="s">
        <v>8</v>
      </c>
      <c r="BK1" t="s">
        <v>9</v>
      </c>
      <c r="BM1" t="s">
        <v>10</v>
      </c>
      <c r="BO1" t="s">
        <v>11</v>
      </c>
      <c r="BQ1" t="s">
        <v>12</v>
      </c>
      <c r="BS1" t="s">
        <v>13</v>
      </c>
      <c r="BU1" t="s">
        <v>14</v>
      </c>
      <c r="BW1" t="s">
        <v>15</v>
      </c>
      <c r="BY1" t="s">
        <v>16</v>
      </c>
      <c r="CA1" t="s">
        <v>17</v>
      </c>
      <c r="CC1" t="s">
        <v>18</v>
      </c>
      <c r="CE1" t="s">
        <v>19</v>
      </c>
      <c r="CG1" t="s">
        <v>20</v>
      </c>
      <c r="CI1" t="s">
        <v>21</v>
      </c>
      <c r="CK1" t="s">
        <v>22</v>
      </c>
      <c r="CM1" t="s">
        <v>23</v>
      </c>
      <c r="CQ1" t="s">
        <v>24</v>
      </c>
      <c r="CU1" t="s">
        <v>25</v>
      </c>
      <c r="CY1" t="s">
        <v>26</v>
      </c>
      <c r="DC1" t="s">
        <v>27</v>
      </c>
      <c r="DG1" t="s">
        <v>28</v>
      </c>
      <c r="DK1" t="s">
        <v>29</v>
      </c>
      <c r="DO1" t="s">
        <v>30</v>
      </c>
      <c r="DS1" t="s">
        <v>31</v>
      </c>
      <c r="DW1" t="s">
        <v>32</v>
      </c>
      <c r="EA1" t="s">
        <v>33</v>
      </c>
      <c r="EE1" t="s">
        <v>34</v>
      </c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</row>
    <row r="2" ht="12.0" customHeight="1">
      <c r="A2" s="1"/>
      <c r="B2" s="4" t="s">
        <v>214</v>
      </c>
      <c r="AE2" s="5" t="s">
        <v>36</v>
      </c>
      <c r="AF2" s="5" t="s">
        <v>37</v>
      </c>
      <c r="AG2" s="6" t="s">
        <v>38</v>
      </c>
      <c r="AH2" s="5" t="s">
        <v>39</v>
      </c>
      <c r="AI2" s="7" t="s">
        <v>40</v>
      </c>
      <c r="AJ2" s="5" t="s">
        <v>41</v>
      </c>
      <c r="AK2" s="5" t="s">
        <v>42</v>
      </c>
      <c r="AL2" s="5" t="s">
        <v>43</v>
      </c>
      <c r="AM2" s="5" t="s">
        <v>44</v>
      </c>
      <c r="AN2" s="5" t="s">
        <v>45</v>
      </c>
      <c r="AO2" s="5" t="s">
        <v>46</v>
      </c>
      <c r="AP2" s="5" t="s">
        <v>47</v>
      </c>
      <c r="AQ2" s="5" t="s">
        <v>48</v>
      </c>
      <c r="AR2" s="5" t="s">
        <v>49</v>
      </c>
      <c r="AS2" s="5" t="s">
        <v>50</v>
      </c>
      <c r="AT2" s="5" t="s">
        <v>51</v>
      </c>
      <c r="AU2" s="5" t="s">
        <v>50</v>
      </c>
      <c r="AV2" s="5" t="s">
        <v>51</v>
      </c>
      <c r="AW2" s="5" t="s">
        <v>50</v>
      </c>
      <c r="AX2" s="5" t="s">
        <v>51</v>
      </c>
      <c r="AY2" s="5" t="s">
        <v>50</v>
      </c>
      <c r="AZ2" s="5" t="s">
        <v>51</v>
      </c>
      <c r="BA2" s="5" t="s">
        <v>50</v>
      </c>
      <c r="BB2" s="5" t="s">
        <v>51</v>
      </c>
      <c r="BC2" s="5" t="s">
        <v>50</v>
      </c>
      <c r="BD2" s="5" t="s">
        <v>51</v>
      </c>
      <c r="BE2" s="5" t="s">
        <v>50</v>
      </c>
      <c r="BF2" s="5" t="s">
        <v>51</v>
      </c>
      <c r="BG2" s="5" t="s">
        <v>50</v>
      </c>
      <c r="BH2" s="5" t="s">
        <v>51</v>
      </c>
      <c r="BI2" s="5" t="s">
        <v>50</v>
      </c>
      <c r="BJ2" s="5" t="s">
        <v>51</v>
      </c>
      <c r="BK2" s="5" t="s">
        <v>50</v>
      </c>
      <c r="BL2" s="5" t="s">
        <v>51</v>
      </c>
      <c r="BM2" s="5" t="s">
        <v>50</v>
      </c>
      <c r="BN2" s="5" t="s">
        <v>51</v>
      </c>
      <c r="BO2" s="5" t="s">
        <v>50</v>
      </c>
      <c r="BP2" s="5" t="s">
        <v>51</v>
      </c>
      <c r="BQ2" s="5" t="s">
        <v>50</v>
      </c>
      <c r="BR2" s="5" t="s">
        <v>51</v>
      </c>
      <c r="BS2" s="5" t="s">
        <v>50</v>
      </c>
      <c r="BT2" s="5" t="s">
        <v>51</v>
      </c>
      <c r="BU2" s="5" t="s">
        <v>50</v>
      </c>
      <c r="BV2" s="5" t="s">
        <v>51</v>
      </c>
      <c r="BW2" s="5" t="s">
        <v>50</v>
      </c>
      <c r="BX2" s="5" t="s">
        <v>51</v>
      </c>
      <c r="BY2" s="5" t="s">
        <v>50</v>
      </c>
      <c r="BZ2" s="5" t="s">
        <v>51</v>
      </c>
      <c r="CA2" s="5" t="s">
        <v>50</v>
      </c>
      <c r="CB2" s="5" t="s">
        <v>51</v>
      </c>
      <c r="CC2" s="5" t="s">
        <v>50</v>
      </c>
      <c r="CD2" s="5" t="s">
        <v>51</v>
      </c>
      <c r="CE2" s="5" t="s">
        <v>50</v>
      </c>
      <c r="CF2" s="5" t="s">
        <v>51</v>
      </c>
      <c r="CG2" s="5" t="s">
        <v>50</v>
      </c>
      <c r="CH2" s="5" t="s">
        <v>51</v>
      </c>
      <c r="CI2" s="5" t="s">
        <v>50</v>
      </c>
      <c r="CJ2" s="5" t="s">
        <v>51</v>
      </c>
      <c r="CK2" s="5" t="s">
        <v>50</v>
      </c>
      <c r="CL2" s="5" t="s">
        <v>51</v>
      </c>
      <c r="CM2" s="5" t="s">
        <v>50</v>
      </c>
      <c r="CN2" s="5" t="s">
        <v>51</v>
      </c>
      <c r="CO2" s="5" t="s">
        <v>52</v>
      </c>
      <c r="CP2" s="5" t="s">
        <v>53</v>
      </c>
      <c r="CQ2" s="5" t="s">
        <v>50</v>
      </c>
      <c r="CR2" s="5" t="s">
        <v>51</v>
      </c>
      <c r="CS2" s="5" t="s">
        <v>52</v>
      </c>
      <c r="CT2" s="5" t="s">
        <v>53</v>
      </c>
      <c r="CU2" s="5" t="s">
        <v>50</v>
      </c>
      <c r="CV2" s="5" t="s">
        <v>51</v>
      </c>
      <c r="CW2" s="5" t="s">
        <v>52</v>
      </c>
      <c r="CX2" s="5" t="s">
        <v>53</v>
      </c>
      <c r="CY2" s="5" t="s">
        <v>50</v>
      </c>
      <c r="CZ2" s="5" t="s">
        <v>51</v>
      </c>
      <c r="DA2" s="5" t="s">
        <v>52</v>
      </c>
      <c r="DB2" s="5" t="s">
        <v>53</v>
      </c>
      <c r="DC2" s="5" t="s">
        <v>50</v>
      </c>
      <c r="DD2" s="5" t="s">
        <v>51</v>
      </c>
      <c r="DE2" s="5" t="s">
        <v>52</v>
      </c>
      <c r="DF2" s="5" t="s">
        <v>53</v>
      </c>
      <c r="DG2" s="5" t="s">
        <v>50</v>
      </c>
      <c r="DH2" s="5" t="s">
        <v>51</v>
      </c>
      <c r="DI2" s="5" t="s">
        <v>52</v>
      </c>
      <c r="DJ2" s="5" t="s">
        <v>53</v>
      </c>
      <c r="DK2" s="5" t="s">
        <v>50</v>
      </c>
      <c r="DL2" s="5" t="s">
        <v>51</v>
      </c>
      <c r="DM2" s="5" t="s">
        <v>52</v>
      </c>
      <c r="DN2" s="5" t="s">
        <v>53</v>
      </c>
      <c r="DO2" s="5" t="s">
        <v>50</v>
      </c>
      <c r="DP2" s="5" t="s">
        <v>51</v>
      </c>
      <c r="DQ2" s="5" t="s">
        <v>52</v>
      </c>
      <c r="DR2" s="5" t="s">
        <v>53</v>
      </c>
      <c r="DS2" s="5" t="s">
        <v>50</v>
      </c>
      <c r="DT2" s="5" t="s">
        <v>51</v>
      </c>
      <c r="DU2" s="5" t="s">
        <v>52</v>
      </c>
      <c r="DV2" s="5" t="s">
        <v>53</v>
      </c>
      <c r="DW2" s="5" t="s">
        <v>50</v>
      </c>
      <c r="DX2" s="5" t="s">
        <v>51</v>
      </c>
      <c r="DY2" s="5" t="s">
        <v>52</v>
      </c>
      <c r="DZ2" s="5" t="s">
        <v>53</v>
      </c>
      <c r="EA2" s="5" t="s">
        <v>50</v>
      </c>
      <c r="EB2" s="5" t="s">
        <v>51</v>
      </c>
      <c r="EC2" s="5" t="s">
        <v>52</v>
      </c>
      <c r="ED2" s="5" t="s">
        <v>53</v>
      </c>
      <c r="EE2" s="5" t="s">
        <v>50</v>
      </c>
      <c r="EF2" s="5" t="s">
        <v>51</v>
      </c>
      <c r="EG2" s="5" t="s">
        <v>52</v>
      </c>
      <c r="EH2" s="5" t="s">
        <v>53</v>
      </c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</row>
    <row r="3" ht="12.0" customHeight="1">
      <c r="A3" s="1"/>
      <c r="B3" t="s">
        <v>215</v>
      </c>
      <c r="AE3" s="8" t="str">
        <f>C5</f>
        <v>Crystal Smith</v>
      </c>
      <c r="AF3" s="8" t="str">
        <f>C6</f>
        <v/>
      </c>
      <c r="AG3" s="9" t="str">
        <f>C7</f>
        <v/>
      </c>
      <c r="AH3" s="8" t="str">
        <f>C8</f>
        <v/>
      </c>
      <c r="AI3" s="10" t="str">
        <f>C11</f>
        <v>221121221121121111122122112212212111122222211222212121222122</v>
      </c>
      <c r="AJ3" s="10" t="str">
        <f>C12</f>
        <v>211112212222121221211111122212212112212112212222221122112222</v>
      </c>
      <c r="AK3" s="10" t="str">
        <f>C13</f>
        <v>121121222112221211112222112222122122122122122221212212211221</v>
      </c>
      <c r="AL3" s="10" t="str">
        <f>C14</f>
        <v>122122122121122122111122121221122111221221221122222211212122</v>
      </c>
      <c r="AM3" s="10" t="str">
        <f>C15</f>
        <v>122122212112211222112211122212121222122112211121212121212212</v>
      </c>
      <c r="AN3" s="10" t="str">
        <f>C16</f>
        <v>121112121212122122211212122221221122212121221121211121122212</v>
      </c>
      <c r="AO3" s="10" t="str">
        <f>C17</f>
        <v>212111121222121111211222122111</v>
      </c>
      <c r="AP3" s="11" t="str">
        <f>C20</f>
        <v>0</v>
      </c>
      <c r="AQ3" s="11" t="str">
        <f>C21</f>
        <v>0</v>
      </c>
      <c r="AR3" s="11" t="str">
        <f>C22</f>
        <v>0</v>
      </c>
      <c r="AS3" s="11" t="str">
        <f t="shared" ref="AS3:AT3" si="1">V10</f>
        <v>0</v>
      </c>
      <c r="AT3" s="11" t="str">
        <f t="shared" si="1"/>
        <v>26</v>
      </c>
      <c r="AU3" s="11" t="str">
        <f t="shared" ref="AU3:AV3" si="2">V11</f>
        <v>16</v>
      </c>
      <c r="AV3" s="11" t="str">
        <f t="shared" si="2"/>
        <v>45</v>
      </c>
      <c r="AW3" s="11" t="str">
        <f t="shared" ref="AW3:AX3" si="3">V12</f>
        <v>19</v>
      </c>
      <c r="AX3" s="11" t="str">
        <f t="shared" si="3"/>
        <v>50</v>
      </c>
      <c r="AY3" s="11" t="str">
        <f t="shared" ref="AY3:AZ3" si="4">V13</f>
        <v>7</v>
      </c>
      <c r="AZ3" s="11" t="str">
        <f t="shared" si="4"/>
        <v>66</v>
      </c>
      <c r="BA3" s="11" t="str">
        <f t="shared" ref="BA3:BB3" si="5">V14</f>
        <v>5</v>
      </c>
      <c r="BB3" s="11" t="str">
        <f t="shared" si="5"/>
        <v>62</v>
      </c>
      <c r="BC3" s="11" t="str">
        <f t="shared" ref="BC3:BD3" si="6">V16</f>
        <v>18</v>
      </c>
      <c r="BD3" s="11" t="str">
        <f t="shared" si="6"/>
        <v>54</v>
      </c>
      <c r="BE3" s="11" t="str">
        <f t="shared" ref="BE3:BF3" si="7">V19</f>
        <v>25</v>
      </c>
      <c r="BF3" s="11" t="str">
        <f t="shared" si="7"/>
        <v>70</v>
      </c>
      <c r="BG3" s="11" t="str">
        <f t="shared" ref="BG3:BH3" si="8">V20</f>
        <v>7</v>
      </c>
      <c r="BH3" s="11" t="str">
        <f t="shared" si="8"/>
        <v>56</v>
      </c>
      <c r="BI3" s="11" t="str">
        <f t="shared" ref="BI3:BJ3" si="9">V21</f>
        <v>3</v>
      </c>
      <c r="BJ3" s="11" t="str">
        <f t="shared" si="9"/>
        <v>47</v>
      </c>
      <c r="BK3" s="11" t="str">
        <f t="shared" ref="BK3:BL3" si="10">V22</f>
        <v>4</v>
      </c>
      <c r="BL3" s="11" t="str">
        <f t="shared" si="10"/>
        <v>52</v>
      </c>
      <c r="BM3" s="11" t="str">
        <f t="shared" ref="BM3:BN3" si="11">V23</f>
        <v>12</v>
      </c>
      <c r="BN3" s="11" t="str">
        <f t="shared" si="11"/>
        <v>89</v>
      </c>
      <c r="BO3" s="11" t="str">
        <f t="shared" ref="BO3:BP3" si="12">V24</f>
        <v>7</v>
      </c>
      <c r="BP3" s="11" t="str">
        <f t="shared" si="12"/>
        <v>91</v>
      </c>
      <c r="BQ3" s="11" t="str">
        <f t="shared" ref="BQ3:BR3" si="13">V25</f>
        <v>5</v>
      </c>
      <c r="BR3" s="11" t="str">
        <f t="shared" si="13"/>
        <v>77</v>
      </c>
      <c r="BS3" s="11" t="str">
        <f t="shared" ref="BS3:BT3" si="14">V26</f>
        <v>0</v>
      </c>
      <c r="BT3" s="11" t="str">
        <f t="shared" si="14"/>
        <v>38</v>
      </c>
      <c r="BU3" s="11" t="str">
        <f t="shared" ref="BU3:BV3" si="15">V27</f>
        <v>8</v>
      </c>
      <c r="BV3" s="11" t="str">
        <f t="shared" si="15"/>
        <v>63</v>
      </c>
      <c r="BW3" s="11" t="str">
        <f t="shared" ref="BW3:BX3" si="16">V29</f>
        <v>1</v>
      </c>
      <c r="BX3" s="11" t="str">
        <f t="shared" si="16"/>
        <v>18</v>
      </c>
      <c r="BY3" s="11" t="str">
        <f t="shared" ref="BY3:BZ3" si="17">V30</f>
        <v>0</v>
      </c>
      <c r="BZ3" s="11" t="str">
        <f t="shared" si="17"/>
        <v>32</v>
      </c>
      <c r="CA3" s="11" t="str">
        <f t="shared" ref="CA3:CB3" si="18">V31</f>
        <v>0</v>
      </c>
      <c r="CB3" s="11" t="str">
        <f t="shared" si="18"/>
        <v>27</v>
      </c>
      <c r="CC3" s="11" t="str">
        <f t="shared" ref="CC3:CD3" si="19">V32</f>
        <v>13</v>
      </c>
      <c r="CD3" s="11" t="str">
        <f t="shared" si="19"/>
        <v>68</v>
      </c>
      <c r="CE3" s="11" t="str">
        <f t="shared" ref="CE3:CF3" si="20">V34</f>
        <v>0</v>
      </c>
      <c r="CF3" s="11" t="str">
        <f t="shared" si="20"/>
        <v>34</v>
      </c>
      <c r="CG3" s="11" t="str">
        <f t="shared" ref="CG3:CH3" si="21">V35</f>
        <v>1</v>
      </c>
      <c r="CH3" s="11" t="str">
        <f t="shared" si="21"/>
        <v>38</v>
      </c>
      <c r="CI3" s="11" t="str">
        <f t="shared" ref="CI3:CJ3" si="22">V36</f>
        <v>18</v>
      </c>
      <c r="CJ3" s="11" t="str">
        <f t="shared" si="22"/>
        <v>64</v>
      </c>
      <c r="CK3" s="11" t="str">
        <f t="shared" ref="CK3:CL3" si="23">V37</f>
        <v>15</v>
      </c>
      <c r="CL3" s="11" t="str">
        <f t="shared" si="23"/>
        <v>71</v>
      </c>
      <c r="CM3" s="11" t="str">
        <f t="shared" ref="CM3:CP3" si="24">Z23</f>
        <v>11</v>
      </c>
      <c r="CN3" s="11" t="str">
        <f t="shared" si="24"/>
        <v>61</v>
      </c>
      <c r="CO3" s="11" t="str">
        <f t="shared" si="24"/>
        <v>2</v>
      </c>
      <c r="CP3" s="11" t="str">
        <f t="shared" si="24"/>
        <v>N</v>
      </c>
      <c r="CQ3" s="11" t="str">
        <f t="shared" ref="CQ3:CT3" si="25">Z24</f>
        <v>14</v>
      </c>
      <c r="CR3" s="11" t="str">
        <f t="shared" si="25"/>
        <v>75</v>
      </c>
      <c r="CS3" s="11" t="str">
        <f t="shared" si="25"/>
        <v>3</v>
      </c>
      <c r="CT3" s="11" t="str">
        <f t="shared" si="25"/>
        <v>N</v>
      </c>
      <c r="CU3" s="11" t="str">
        <f t="shared" ref="CU3:CX3" si="26">Z25</f>
        <v>10</v>
      </c>
      <c r="CV3" s="11" t="str">
        <f t="shared" si="26"/>
        <v>57</v>
      </c>
      <c r="CW3" s="11" t="str">
        <f t="shared" si="26"/>
        <v>2</v>
      </c>
      <c r="CX3" s="11" t="str">
        <f t="shared" si="26"/>
        <v>N</v>
      </c>
      <c r="CY3" s="11" t="str">
        <f t="shared" ref="CY3:DB3" si="27">Z27</f>
        <v>1</v>
      </c>
      <c r="CZ3" s="11" t="str">
        <f t="shared" si="27"/>
        <v>38</v>
      </c>
      <c r="DA3" s="11" t="str">
        <f t="shared" si="27"/>
        <v>0/0</v>
      </c>
      <c r="DB3" s="11" t="str">
        <f t="shared" si="27"/>
        <v>N</v>
      </c>
      <c r="DC3" s="11" t="str">
        <f t="shared" ref="DC3:DF3" si="28">Z28</f>
        <v>9</v>
      </c>
      <c r="DD3" s="11" t="str">
        <f t="shared" si="28"/>
        <v>55</v>
      </c>
      <c r="DE3" s="11" t="str">
        <f t="shared" si="28"/>
        <v>1</v>
      </c>
      <c r="DF3" s="11" t="str">
        <f t="shared" si="28"/>
        <v>N</v>
      </c>
      <c r="DG3" s="11" t="str">
        <f t="shared" ref="DG3:DJ3" si="29">Z29</f>
        <v>5</v>
      </c>
      <c r="DH3" s="11" t="str">
        <f t="shared" si="29"/>
        <v>41</v>
      </c>
      <c r="DI3" s="11" t="str">
        <f t="shared" si="29"/>
        <v>0</v>
      </c>
      <c r="DJ3" s="11" t="str">
        <f t="shared" si="29"/>
        <v>N</v>
      </c>
      <c r="DK3" s="11" t="str">
        <f t="shared" ref="DK3:DN3" si="30">Z30</f>
        <v>3</v>
      </c>
      <c r="DL3" s="11" t="str">
        <f t="shared" si="30"/>
        <v>33</v>
      </c>
      <c r="DM3" s="11" t="str">
        <f t="shared" si="30"/>
        <v>0</v>
      </c>
      <c r="DN3" s="11" t="str">
        <f t="shared" si="30"/>
        <v>N</v>
      </c>
      <c r="DO3" s="11" t="str">
        <f t="shared" ref="DO3:DR3" si="31">Z32</f>
        <v>19</v>
      </c>
      <c r="DP3" s="11" t="str">
        <f t="shared" si="31"/>
        <v>84</v>
      </c>
      <c r="DQ3" s="11" t="str">
        <f t="shared" si="31"/>
        <v>7</v>
      </c>
      <c r="DR3" s="11" t="str">
        <f t="shared" si="31"/>
        <v>Y</v>
      </c>
      <c r="DS3" s="11" t="str">
        <f t="shared" ref="DS3:DV3" si="32">Z33</f>
        <v>9</v>
      </c>
      <c r="DT3" s="11" t="str">
        <f t="shared" si="32"/>
        <v>72</v>
      </c>
      <c r="DU3" s="11" t="str">
        <f t="shared" si="32"/>
        <v>2</v>
      </c>
      <c r="DV3" s="11" t="str">
        <f t="shared" si="32"/>
        <v>N</v>
      </c>
      <c r="DW3" s="11" t="str">
        <f t="shared" ref="DW3:DZ3" si="33">Z34</f>
        <v>19</v>
      </c>
      <c r="DX3" s="11" t="str">
        <f t="shared" si="33"/>
        <v>69</v>
      </c>
      <c r="DY3" s="11" t="str">
        <f t="shared" si="33"/>
        <v>5</v>
      </c>
      <c r="DZ3" s="11" t="str">
        <f t="shared" si="33"/>
        <v>Y</v>
      </c>
      <c r="EA3" s="11" t="str">
        <f t="shared" ref="EA3:ED3" si="34">Z36</f>
        <v>21</v>
      </c>
      <c r="EB3" s="11" t="str">
        <f t="shared" si="34"/>
        <v>80</v>
      </c>
      <c r="EC3" s="11" t="str">
        <f t="shared" si="34"/>
        <v>6</v>
      </c>
      <c r="ED3" s="11" t="str">
        <f t="shared" si="34"/>
        <v>Y</v>
      </c>
      <c r="EE3" s="11" t="str">
        <f t="shared" ref="EE3:EH3" si="35">Z37</f>
        <v>9</v>
      </c>
      <c r="EF3" s="11" t="str">
        <f t="shared" si="35"/>
        <v>63</v>
      </c>
      <c r="EG3" s="11" t="str">
        <f t="shared" si="35"/>
        <v>2</v>
      </c>
      <c r="EH3" s="11" t="str">
        <f t="shared" si="35"/>
        <v>N</v>
      </c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</row>
    <row r="4" ht="12.0" customHeight="1">
      <c r="A4" s="1"/>
      <c r="AE4" s="3"/>
      <c r="AF4" s="12"/>
      <c r="AG4" s="12"/>
      <c r="AH4" s="12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</row>
    <row r="5" ht="12.0" customHeight="1">
      <c r="A5" s="13"/>
      <c r="B5" s="14" t="s">
        <v>55</v>
      </c>
      <c r="C5" s="15" t="s">
        <v>216</v>
      </c>
      <c r="T5" s="16"/>
      <c r="U5" s="17" t="s">
        <v>57</v>
      </c>
      <c r="V5" s="18"/>
      <c r="W5" s="18"/>
      <c r="X5" s="16"/>
      <c r="Y5" s="18"/>
      <c r="Z5" s="18"/>
      <c r="AA5" s="18"/>
      <c r="AB5" s="18"/>
      <c r="AC5" s="19"/>
      <c r="AE5" s="3"/>
      <c r="AF5" s="12"/>
      <c r="AG5" s="12"/>
      <c r="AH5" s="12"/>
      <c r="AI5" s="20" t="s">
        <v>58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</row>
    <row r="6" ht="12.0" customHeight="1">
      <c r="A6" s="13"/>
      <c r="B6" s="21" t="s">
        <v>59</v>
      </c>
      <c r="C6" s="22"/>
      <c r="T6" s="23"/>
      <c r="U6" s="24"/>
      <c r="V6" s="25" t="s">
        <v>60</v>
      </c>
      <c r="W6" s="26"/>
      <c r="X6" s="27"/>
      <c r="Y6" s="24"/>
      <c r="Z6" s="28"/>
      <c r="AA6" s="28"/>
      <c r="AB6" s="24"/>
      <c r="AC6" s="29"/>
      <c r="AE6" s="20" t="s">
        <v>61</v>
      </c>
      <c r="AF6" s="20" t="s">
        <v>62</v>
      </c>
      <c r="AG6" s="20" t="s">
        <v>63</v>
      </c>
      <c r="AH6" s="20" t="s">
        <v>64</v>
      </c>
      <c r="AI6" s="20" t="s">
        <v>65</v>
      </c>
      <c r="AJ6" s="20" t="s">
        <v>66</v>
      </c>
      <c r="AK6" s="3"/>
      <c r="AL6" s="8" t="s">
        <v>6</v>
      </c>
      <c r="AM6" s="8"/>
      <c r="AN6" s="8"/>
      <c r="AO6" s="8" t="s">
        <v>7</v>
      </c>
      <c r="AP6" s="8"/>
      <c r="AQ6" s="8"/>
      <c r="AR6" s="8" t="s">
        <v>8</v>
      </c>
      <c r="AS6" s="8"/>
      <c r="AT6" s="8"/>
      <c r="AU6" s="8" t="s">
        <v>9</v>
      </c>
      <c r="AV6" s="8"/>
      <c r="AW6" s="8"/>
      <c r="AX6" s="8" t="s">
        <v>10</v>
      </c>
      <c r="AY6" s="8"/>
      <c r="AZ6" s="3"/>
      <c r="BA6" s="8" t="s">
        <v>67</v>
      </c>
      <c r="BB6" s="8"/>
      <c r="BC6" s="8"/>
      <c r="BD6" s="8" t="s">
        <v>68</v>
      </c>
      <c r="BE6" s="8"/>
      <c r="BF6" s="8"/>
      <c r="BG6" s="8" t="s">
        <v>69</v>
      </c>
      <c r="BH6" s="8"/>
      <c r="BI6" s="8"/>
      <c r="BJ6" s="8" t="s">
        <v>70</v>
      </c>
      <c r="BK6" s="8"/>
      <c r="BL6" s="8"/>
      <c r="BM6" s="8" t="s">
        <v>15</v>
      </c>
      <c r="BN6" s="8"/>
      <c r="BO6" s="3"/>
      <c r="BP6" s="8" t="s">
        <v>71</v>
      </c>
      <c r="BQ6" s="8"/>
      <c r="BR6" s="8"/>
      <c r="BS6" s="8" t="s">
        <v>72</v>
      </c>
      <c r="BT6" s="8"/>
      <c r="BU6" s="8"/>
      <c r="BV6" s="8" t="s">
        <v>73</v>
      </c>
      <c r="BW6" s="8"/>
      <c r="BX6" s="8"/>
      <c r="BY6" s="8" t="s">
        <v>74</v>
      </c>
      <c r="BZ6" s="8"/>
      <c r="CA6" s="8"/>
      <c r="CB6" s="8" t="s">
        <v>75</v>
      </c>
      <c r="CC6" s="8"/>
      <c r="CD6" s="3"/>
      <c r="CE6" s="8" t="s">
        <v>76</v>
      </c>
      <c r="CF6" s="8"/>
      <c r="CG6" s="3"/>
      <c r="CH6" s="8" t="s">
        <v>3</v>
      </c>
      <c r="CI6" s="8"/>
      <c r="CJ6" s="3"/>
      <c r="CK6" s="8" t="s">
        <v>4</v>
      </c>
      <c r="CL6" s="8"/>
      <c r="CM6" s="3"/>
      <c r="CN6" s="3"/>
      <c r="CO6" s="3"/>
      <c r="CP6" s="8" t="s">
        <v>19</v>
      </c>
      <c r="CQ6" s="8"/>
      <c r="CR6" s="3"/>
      <c r="CS6" s="3"/>
      <c r="CT6" s="3"/>
      <c r="CU6" s="8" t="s">
        <v>77</v>
      </c>
      <c r="CV6" s="8"/>
      <c r="CW6" s="3"/>
      <c r="CX6" s="3"/>
      <c r="CY6" s="3"/>
      <c r="CZ6" s="8" t="s">
        <v>78</v>
      </c>
      <c r="DA6" s="8"/>
      <c r="DB6" s="3"/>
      <c r="DC6" s="3"/>
      <c r="DD6" s="3"/>
      <c r="DE6" s="8" t="s">
        <v>79</v>
      </c>
      <c r="DF6" s="8"/>
      <c r="DG6" s="3"/>
      <c r="DH6" s="3"/>
      <c r="DI6" s="3"/>
      <c r="DJ6" s="8" t="s">
        <v>80</v>
      </c>
      <c r="DK6" s="8"/>
      <c r="DL6" s="3"/>
      <c r="DM6" s="3"/>
      <c r="DN6" s="3"/>
      <c r="DO6" s="8" t="s">
        <v>81</v>
      </c>
      <c r="DP6" s="8"/>
      <c r="DQ6" s="3"/>
      <c r="DR6" s="3"/>
      <c r="DS6" s="3"/>
      <c r="DT6" s="8" t="s">
        <v>82</v>
      </c>
      <c r="DU6" s="8"/>
      <c r="DV6" s="3"/>
      <c r="DW6" s="3"/>
      <c r="DX6" s="3"/>
      <c r="DY6" s="8" t="s">
        <v>83</v>
      </c>
      <c r="DZ6" s="8"/>
      <c r="EA6" s="3"/>
      <c r="EB6" s="3"/>
      <c r="EC6" s="3"/>
      <c r="ED6" s="8" t="s">
        <v>84</v>
      </c>
      <c r="EE6" s="8"/>
      <c r="EF6" s="3"/>
      <c r="EG6" s="3"/>
      <c r="EH6" s="3"/>
      <c r="EI6" s="8" t="s">
        <v>32</v>
      </c>
      <c r="EJ6" s="8"/>
      <c r="EK6" s="3"/>
      <c r="EL6" s="3"/>
      <c r="EM6" s="3"/>
      <c r="EN6" s="8" t="s">
        <v>85</v>
      </c>
      <c r="EO6" s="8"/>
      <c r="EP6" s="3"/>
      <c r="EQ6" s="3"/>
      <c r="ER6" s="3"/>
      <c r="ES6" s="8" t="s">
        <v>86</v>
      </c>
      <c r="ET6" s="8"/>
      <c r="EU6" s="3"/>
      <c r="EV6" s="3"/>
      <c r="EW6" s="3"/>
      <c r="EX6" s="8" t="s">
        <v>87</v>
      </c>
      <c r="EY6" s="8"/>
      <c r="EZ6" s="3"/>
      <c r="FA6" s="3"/>
      <c r="FB6" s="3"/>
      <c r="FC6" s="8" t="s">
        <v>0</v>
      </c>
      <c r="FD6" s="8"/>
      <c r="FE6" s="3"/>
      <c r="FF6" s="3"/>
      <c r="FG6" s="3"/>
      <c r="FH6" s="3"/>
      <c r="FI6" s="8" t="s">
        <v>1</v>
      </c>
      <c r="FJ6" s="8"/>
      <c r="FK6" s="3"/>
      <c r="FL6" s="3"/>
      <c r="FM6" s="3"/>
      <c r="FN6" s="3"/>
      <c r="FO6" s="8" t="s">
        <v>2</v>
      </c>
      <c r="FP6" s="8"/>
      <c r="FQ6" s="3"/>
      <c r="FR6" s="3"/>
      <c r="FS6" s="3"/>
      <c r="FT6" s="3"/>
      <c r="FU6" s="3"/>
      <c r="FV6" s="3"/>
      <c r="FW6" s="3"/>
      <c r="FX6" s="8" t="s">
        <v>88</v>
      </c>
      <c r="FY6" s="8"/>
      <c r="FZ6" s="3"/>
      <c r="GA6" s="3"/>
    </row>
    <row r="7" ht="12.0" customHeight="1">
      <c r="A7" s="13"/>
      <c r="B7" s="21" t="s">
        <v>89</v>
      </c>
      <c r="C7" s="30"/>
      <c r="T7" s="31"/>
      <c r="U7" s="32"/>
      <c r="V7" s="33" t="s">
        <v>50</v>
      </c>
      <c r="W7" s="34" t="s">
        <v>51</v>
      </c>
      <c r="X7" s="27"/>
      <c r="Y7" s="24"/>
      <c r="Z7" s="28"/>
      <c r="AA7" s="28"/>
      <c r="AB7" s="28"/>
      <c r="AC7" s="29"/>
      <c r="AE7" s="3">
        <v>1.0</v>
      </c>
      <c r="AF7" s="12" t="str">
        <f t="shared" ref="AF7:AF66" si="36">IF(ISERROR(VALUE(MID($C$11,$AE7,1)))=TRUE,"TEXT",VALUE(MID($C$11,$AE7,1)))</f>
        <v>2</v>
      </c>
      <c r="AG7" s="12"/>
      <c r="AH7" s="12" t="str">
        <f t="shared" ref="AH7:AH396" si="37">IF(AF7=9,0,(IF(AG7="Y",AF7-1,2-AF7)))</f>
        <v>0</v>
      </c>
      <c r="AI7" s="3" t="str">
        <f t="shared" ref="AI7:AI396" si="38">IF(AF7=1,1,0)</f>
        <v>0</v>
      </c>
      <c r="AJ7" s="3" t="str">
        <f t="shared" ref="AJ7:AJ396" si="39">IF(AF7=2,1,0)</f>
        <v>1</v>
      </c>
      <c r="AK7" s="3"/>
      <c r="AL7" s="35" t="s">
        <v>90</v>
      </c>
      <c r="AM7" s="35" t="s">
        <v>91</v>
      </c>
      <c r="AN7" s="8"/>
      <c r="AO7" s="35" t="s">
        <v>90</v>
      </c>
      <c r="AP7" s="35" t="s">
        <v>91</v>
      </c>
      <c r="AQ7" s="8"/>
      <c r="AR7" s="35" t="s">
        <v>90</v>
      </c>
      <c r="AS7" s="35" t="s">
        <v>91</v>
      </c>
      <c r="AT7" s="8"/>
      <c r="AU7" s="35" t="s">
        <v>90</v>
      </c>
      <c r="AV7" s="35" t="s">
        <v>91</v>
      </c>
      <c r="AW7" s="8"/>
      <c r="AX7" s="35" t="s">
        <v>90</v>
      </c>
      <c r="AY7" s="35" t="s">
        <v>91</v>
      </c>
      <c r="AZ7" s="3"/>
      <c r="BA7" s="35" t="s">
        <v>90</v>
      </c>
      <c r="BB7" s="35" t="s">
        <v>91</v>
      </c>
      <c r="BC7" s="8"/>
      <c r="BD7" s="35" t="s">
        <v>90</v>
      </c>
      <c r="BE7" s="35" t="s">
        <v>91</v>
      </c>
      <c r="BF7" s="8"/>
      <c r="BG7" s="35" t="s">
        <v>90</v>
      </c>
      <c r="BH7" s="35" t="s">
        <v>91</v>
      </c>
      <c r="BI7" s="8"/>
      <c r="BJ7" s="35" t="s">
        <v>90</v>
      </c>
      <c r="BK7" s="35" t="s">
        <v>91</v>
      </c>
      <c r="BL7" s="8"/>
      <c r="BM7" s="35" t="s">
        <v>90</v>
      </c>
      <c r="BN7" s="35" t="s">
        <v>91</v>
      </c>
      <c r="BO7" s="3"/>
      <c r="BP7" s="35" t="s">
        <v>90</v>
      </c>
      <c r="BQ7" s="35" t="s">
        <v>91</v>
      </c>
      <c r="BR7" s="8"/>
      <c r="BS7" s="35" t="s">
        <v>90</v>
      </c>
      <c r="BT7" s="35" t="s">
        <v>91</v>
      </c>
      <c r="BU7" s="8"/>
      <c r="BV7" s="35" t="s">
        <v>90</v>
      </c>
      <c r="BW7" s="35" t="s">
        <v>91</v>
      </c>
      <c r="BX7" s="8"/>
      <c r="BY7" s="35" t="s">
        <v>90</v>
      </c>
      <c r="BZ7" s="35" t="s">
        <v>91</v>
      </c>
      <c r="CA7" s="8"/>
      <c r="CB7" s="35" t="s">
        <v>90</v>
      </c>
      <c r="CC7" s="35" t="s">
        <v>91</v>
      </c>
      <c r="CD7" s="3"/>
      <c r="CE7" s="35" t="s">
        <v>90</v>
      </c>
      <c r="CF7" s="35" t="s">
        <v>91</v>
      </c>
      <c r="CG7" s="3"/>
      <c r="CH7" s="35" t="s">
        <v>90</v>
      </c>
      <c r="CI7" s="35" t="s">
        <v>91</v>
      </c>
      <c r="CJ7" s="3"/>
      <c r="CK7" s="35" t="s">
        <v>92</v>
      </c>
      <c r="CL7" s="35" t="s">
        <v>93</v>
      </c>
      <c r="CM7" s="35" t="s">
        <v>94</v>
      </c>
      <c r="CN7" s="35" t="s">
        <v>93</v>
      </c>
      <c r="CO7" s="3"/>
      <c r="CP7" s="35" t="s">
        <v>92</v>
      </c>
      <c r="CQ7" s="35" t="s">
        <v>93</v>
      </c>
      <c r="CR7" s="35" t="s">
        <v>94</v>
      </c>
      <c r="CS7" s="35" t="s">
        <v>93</v>
      </c>
      <c r="CT7" s="3"/>
      <c r="CU7" s="35" t="s">
        <v>92</v>
      </c>
      <c r="CV7" s="35" t="s">
        <v>93</v>
      </c>
      <c r="CW7" s="35" t="s">
        <v>94</v>
      </c>
      <c r="CX7" s="35" t="s">
        <v>93</v>
      </c>
      <c r="CY7" s="3"/>
      <c r="CZ7" s="35" t="s">
        <v>92</v>
      </c>
      <c r="DA7" s="35" t="s">
        <v>93</v>
      </c>
      <c r="DB7" s="35" t="s">
        <v>94</v>
      </c>
      <c r="DC7" s="35" t="s">
        <v>93</v>
      </c>
      <c r="DD7" s="3"/>
      <c r="DE7" s="35" t="s">
        <v>92</v>
      </c>
      <c r="DF7" s="35" t="s">
        <v>93</v>
      </c>
      <c r="DG7" s="35" t="s">
        <v>94</v>
      </c>
      <c r="DH7" s="35" t="s">
        <v>93</v>
      </c>
      <c r="DI7" s="3"/>
      <c r="DJ7" s="35" t="s">
        <v>92</v>
      </c>
      <c r="DK7" s="35" t="s">
        <v>93</v>
      </c>
      <c r="DL7" s="35" t="s">
        <v>94</v>
      </c>
      <c r="DM7" s="35" t="s">
        <v>93</v>
      </c>
      <c r="DN7" s="3"/>
      <c r="DO7" s="35" t="s">
        <v>92</v>
      </c>
      <c r="DP7" s="35" t="s">
        <v>93</v>
      </c>
      <c r="DQ7" s="35" t="s">
        <v>94</v>
      </c>
      <c r="DR7" s="35" t="s">
        <v>93</v>
      </c>
      <c r="DS7" s="3"/>
      <c r="DT7" s="35" t="s">
        <v>92</v>
      </c>
      <c r="DU7" s="35" t="s">
        <v>93</v>
      </c>
      <c r="DV7" s="35" t="s">
        <v>94</v>
      </c>
      <c r="DW7" s="35" t="s">
        <v>93</v>
      </c>
      <c r="DX7" s="3"/>
      <c r="DY7" s="35" t="s">
        <v>92</v>
      </c>
      <c r="DZ7" s="35" t="s">
        <v>93</v>
      </c>
      <c r="EA7" s="35" t="s">
        <v>94</v>
      </c>
      <c r="EB7" s="35" t="s">
        <v>93</v>
      </c>
      <c r="EC7" s="3"/>
      <c r="ED7" s="35" t="s">
        <v>92</v>
      </c>
      <c r="EE7" s="35" t="s">
        <v>93</v>
      </c>
      <c r="EF7" s="35" t="s">
        <v>94</v>
      </c>
      <c r="EG7" s="35" t="s">
        <v>93</v>
      </c>
      <c r="EH7" s="3"/>
      <c r="EI7" s="35" t="s">
        <v>92</v>
      </c>
      <c r="EJ7" s="35" t="s">
        <v>93</v>
      </c>
      <c r="EK7" s="35" t="s">
        <v>94</v>
      </c>
      <c r="EL7" s="35" t="s">
        <v>93</v>
      </c>
      <c r="EM7" s="3"/>
      <c r="EN7" s="35" t="s">
        <v>92</v>
      </c>
      <c r="EO7" s="35" t="s">
        <v>93</v>
      </c>
      <c r="EP7" s="35" t="s">
        <v>94</v>
      </c>
      <c r="EQ7" s="35" t="s">
        <v>93</v>
      </c>
      <c r="ER7" s="3"/>
      <c r="ES7" s="35" t="s">
        <v>92</v>
      </c>
      <c r="ET7" s="35" t="s">
        <v>93</v>
      </c>
      <c r="EU7" s="35" t="s">
        <v>94</v>
      </c>
      <c r="EV7" s="35" t="s">
        <v>93</v>
      </c>
      <c r="EW7" s="3"/>
      <c r="EX7" s="35" t="s">
        <v>92</v>
      </c>
      <c r="EY7" s="35" t="s">
        <v>93</v>
      </c>
      <c r="EZ7" s="35" t="s">
        <v>94</v>
      </c>
      <c r="FA7" s="35" t="s">
        <v>93</v>
      </c>
      <c r="FB7" s="3"/>
      <c r="FC7" s="35" t="s">
        <v>95</v>
      </c>
      <c r="FD7" s="35" t="s">
        <v>93</v>
      </c>
      <c r="FE7" s="35" t="s">
        <v>96</v>
      </c>
      <c r="FF7" s="35" t="s">
        <v>93</v>
      </c>
      <c r="FG7" s="35" t="s">
        <v>97</v>
      </c>
      <c r="FH7" s="3"/>
      <c r="FI7" s="35" t="s">
        <v>92</v>
      </c>
      <c r="FJ7" s="35" t="s">
        <v>93</v>
      </c>
      <c r="FK7" s="35"/>
      <c r="FL7" s="35"/>
      <c r="FM7" s="35"/>
      <c r="FN7" s="3"/>
      <c r="FO7" s="36" t="s">
        <v>98</v>
      </c>
      <c r="FP7" s="36" t="s">
        <v>93</v>
      </c>
      <c r="FQ7" s="36" t="s">
        <v>63</v>
      </c>
      <c r="FR7" s="36" t="s">
        <v>99</v>
      </c>
      <c r="FS7" s="36" t="s">
        <v>100</v>
      </c>
      <c r="FT7" s="36" t="s">
        <v>93</v>
      </c>
      <c r="FU7" s="36" t="s">
        <v>63</v>
      </c>
      <c r="FV7" s="36" t="s">
        <v>99</v>
      </c>
      <c r="FW7" s="3"/>
      <c r="FX7" s="35" t="s">
        <v>92</v>
      </c>
      <c r="FY7" s="35" t="s">
        <v>93</v>
      </c>
      <c r="FZ7" s="35" t="s">
        <v>94</v>
      </c>
      <c r="GA7" s="35" t="s">
        <v>93</v>
      </c>
    </row>
    <row r="8" ht="12.0" customHeight="1">
      <c r="A8" s="13"/>
      <c r="B8" s="37" t="s">
        <v>101</v>
      </c>
      <c r="C8" s="38"/>
      <c r="T8" s="39"/>
      <c r="U8" s="40"/>
      <c r="V8" s="41"/>
      <c r="W8" s="20"/>
      <c r="X8" s="23"/>
      <c r="Y8" s="42" t="s">
        <v>102</v>
      </c>
      <c r="Z8" s="43" t="str">
        <f t="shared" ref="Z8:Z11" si="40">C5</f>
        <v>Crystal Smith</v>
      </c>
      <c r="AA8" s="44"/>
      <c r="AB8" s="44"/>
      <c r="AC8" s="45"/>
      <c r="AE8" s="3">
        <v>2.0</v>
      </c>
      <c r="AF8" s="12" t="str">
        <f t="shared" si="36"/>
        <v>2</v>
      </c>
      <c r="AG8" s="12"/>
      <c r="AH8" s="12" t="str">
        <f t="shared" si="37"/>
        <v>0</v>
      </c>
      <c r="AI8" s="3" t="str">
        <f t="shared" si="38"/>
        <v>0</v>
      </c>
      <c r="AJ8" s="3" t="str">
        <f t="shared" si="39"/>
        <v>1</v>
      </c>
      <c r="AK8" s="3"/>
      <c r="AL8" s="3">
        <v>241.0</v>
      </c>
      <c r="AM8" s="3" t="str">
        <f t="shared" ref="AM8:AM35" si="41">VLOOKUP(AL8,$AE$7:$AH$396,4)</f>
        <v>1</v>
      </c>
      <c r="AN8" s="3"/>
      <c r="AO8" s="3">
        <v>8.0</v>
      </c>
      <c r="AP8" s="3" t="str">
        <f t="shared" ref="AP8:AP26" si="42">VLOOKUP(AO8,$AE$7:$AH$396,4)</f>
        <v>0</v>
      </c>
      <c r="AQ8" s="3"/>
      <c r="AR8" s="3">
        <v>12.0</v>
      </c>
      <c r="AS8" s="3" t="str">
        <f t="shared" ref="AS8:AS27" si="43">VLOOKUP(AR8,$AE$7:$AH$396,4)</f>
        <v>1</v>
      </c>
      <c r="AT8" s="3"/>
      <c r="AU8" s="3">
        <v>2.0</v>
      </c>
      <c r="AV8" s="3" t="str">
        <f t="shared" ref="AV8:AV27" si="44">VLOOKUP(AU8,$AE$7:$AH$396,4)</f>
        <v>0</v>
      </c>
      <c r="AW8" s="3"/>
      <c r="AX8" s="3">
        <v>13.0</v>
      </c>
      <c r="AY8" s="3" t="str">
        <f t="shared" ref="AY8:AY23" si="45">VLOOKUP(AX8,$AE$7:$AH$396,4)</f>
        <v>1</v>
      </c>
      <c r="AZ8" s="3"/>
      <c r="BA8" s="3">
        <v>13.0</v>
      </c>
      <c r="BB8" s="3" t="str">
        <f t="shared" ref="BB8:BB14" si="46">VLOOKUP(BA8,$AE$7:$AH$396,4)</f>
        <v>1</v>
      </c>
      <c r="BC8" s="3"/>
      <c r="BD8" s="3">
        <v>30.0</v>
      </c>
      <c r="BE8" s="3" t="str">
        <f t="shared" ref="BE8:BE16" si="47">VLOOKUP(BD8,$AE$7:$AH$396,4)</f>
        <v>0</v>
      </c>
      <c r="BF8" s="3"/>
      <c r="BG8" s="3">
        <v>7.0</v>
      </c>
      <c r="BH8" s="3" t="str">
        <f t="shared" ref="BH8:BH22" si="48">VLOOKUP(BG8,$AE$7:$AH$396,4)</f>
        <v>0</v>
      </c>
      <c r="BI8" s="3"/>
      <c r="BJ8" s="3">
        <v>16.0</v>
      </c>
      <c r="BK8" s="3" t="str">
        <f t="shared" ref="BK8:BK25" si="49">VLOOKUP(BJ8,$AE$7:$AH$396,4)</f>
        <v>0</v>
      </c>
      <c r="BL8" s="3"/>
      <c r="BM8" s="3">
        <v>211.0</v>
      </c>
      <c r="BN8" s="3" t="str">
        <f t="shared" ref="BN8:BN34" si="50">VLOOKUP(BM8,$AE$7:$AH$396,4)</f>
        <v>1</v>
      </c>
      <c r="BO8" s="3"/>
      <c r="BP8" s="3">
        <v>6.0</v>
      </c>
      <c r="BQ8" s="3" t="str">
        <f t="shared" ref="BQ8:BQ23" si="51">VLOOKUP(BP8,$AE$7:$AH$396,4)</f>
        <v>0</v>
      </c>
      <c r="BR8" s="3"/>
      <c r="BS8" s="3">
        <v>49.0</v>
      </c>
      <c r="BT8" s="3" t="str">
        <f t="shared" ref="BT8:BT23" si="52">VLOOKUP(BS8,$AE$7:$AH$396,4)</f>
        <v>0</v>
      </c>
      <c r="BU8" s="3"/>
      <c r="BV8" s="3">
        <v>9.0</v>
      </c>
      <c r="BW8" s="3" t="str">
        <f t="shared" ref="BW8:BW25" si="53">VLOOKUP(BV8,$AE$7:$AH$396,4)</f>
        <v>1</v>
      </c>
      <c r="BX8" s="3"/>
      <c r="BY8" s="3">
        <v>4.0</v>
      </c>
      <c r="BZ8" s="3" t="str">
        <f t="shared" ref="BZ8:BZ26" si="54">VLOOKUP(BY8,$AE$7:$AH$396,4)</f>
        <v>0</v>
      </c>
      <c r="CA8" s="3"/>
      <c r="CB8" s="3">
        <v>3.0</v>
      </c>
      <c r="CC8" s="3" t="str">
        <f t="shared" ref="CC8:CC27" si="55">VLOOKUP(CB8,$AE$7:$AH$396,4)</f>
        <v>1</v>
      </c>
      <c r="CD8" s="3"/>
      <c r="CE8" s="3">
        <v>1.0</v>
      </c>
      <c r="CF8" s="3" t="str">
        <f t="shared" ref="CF8:CF25" si="56">VLOOKUP(CE8,$AE$7:$AH$396,4)</f>
        <v>0</v>
      </c>
      <c r="CG8" s="3"/>
      <c r="CH8" s="3">
        <v>255.0</v>
      </c>
      <c r="CI8" s="3" t="str">
        <f t="shared" ref="CI8:CI19" si="57">VLOOKUP(CH8,$AE$7:$AH$396,4)</f>
        <v>1</v>
      </c>
      <c r="CJ8" s="3"/>
      <c r="CK8" s="3">
        <v>22.0</v>
      </c>
      <c r="CL8" s="3" t="str">
        <f t="shared" ref="CL8:CL15" si="58">VLOOKUP(CK8,$AE$7:$AJ$396,5)</f>
        <v>1</v>
      </c>
      <c r="CM8" s="3">
        <v>3.0</v>
      </c>
      <c r="CN8" s="3" t="str">
        <f t="shared" ref="CN8:CN19" si="59">VLOOKUP(CM8,$AE$7:$AJ$396,6)</f>
        <v>0</v>
      </c>
      <c r="CO8" s="3"/>
      <c r="CP8" s="3">
        <v>33.0</v>
      </c>
      <c r="CQ8" s="3" t="str">
        <f t="shared" ref="CQ8:CQ28" si="60">VLOOKUP(CP8,$AE$7:$AJ$396,5)</f>
        <v>0</v>
      </c>
      <c r="CR8" s="3">
        <v>4.0</v>
      </c>
      <c r="CS8" s="3" t="str">
        <f t="shared" ref="CS8:CS21" si="61">VLOOKUP(CR8,$AE$7:$AJ$396,6)</f>
        <v>0</v>
      </c>
      <c r="CT8" s="3"/>
      <c r="CU8" s="3">
        <v>5.0</v>
      </c>
      <c r="CV8" s="3" t="str">
        <f t="shared" ref="CV8:CV33" si="62">VLOOKUP(CU8,$AE$7:$AJ$396,5)</f>
        <v>0</v>
      </c>
      <c r="CW8" s="3">
        <v>29.0</v>
      </c>
      <c r="CX8" s="3" t="str">
        <f t="shared" ref="CX8:CX15" si="63">VLOOKUP(CW8,$AE$7:$AJ$396,6)</f>
        <v>0</v>
      </c>
      <c r="CY8" s="3"/>
      <c r="CZ8" s="3">
        <v>6.0</v>
      </c>
      <c r="DA8" s="3" t="str">
        <f t="shared" ref="DA8:DA24" si="64">VLOOKUP(CZ8,$AE$7:$AJ$396,5)</f>
        <v>1</v>
      </c>
      <c r="DB8" s="3">
        <v>74.0</v>
      </c>
      <c r="DC8" s="3" t="str">
        <f t="shared" ref="DC8:DC9" si="65">VLOOKUP(DB8,$AE$7:$AJ$396,6)</f>
        <v>1</v>
      </c>
      <c r="DD8" s="3"/>
      <c r="DE8" s="3">
        <v>11.0</v>
      </c>
      <c r="DF8" s="3" t="str">
        <f t="shared" ref="DF8:DF36" si="66">VLOOKUP(DE8,$AE$7:$AJ$396,5)</f>
        <v>0</v>
      </c>
      <c r="DG8" s="3">
        <v>37.0</v>
      </c>
      <c r="DH8" s="3" t="str">
        <f t="shared" ref="DH8:DH11" si="67">VLOOKUP(DG8,$AE$7:$AJ$396,6)</f>
        <v>0</v>
      </c>
      <c r="DI8" s="3"/>
      <c r="DJ8" s="3">
        <v>40.0</v>
      </c>
      <c r="DK8" s="3" t="str">
        <f t="shared" ref="DK8:DK21" si="68">VLOOKUP(DJ8,$AE$7:$AJ$396,5)</f>
        <v>0</v>
      </c>
      <c r="DL8" s="3">
        <v>16.0</v>
      </c>
      <c r="DM8" s="3" t="str">
        <f t="shared" ref="DM8:DM13" si="69">VLOOKUP(DL8,$AE$7:$AJ$396,6)</f>
        <v>0</v>
      </c>
      <c r="DN8" s="3"/>
      <c r="DO8" s="3">
        <v>13.0</v>
      </c>
      <c r="DP8" s="3" t="str">
        <f t="shared" ref="DP8:DP27" si="70">VLOOKUP(DO8,$AE$7:$AJ$396,5)</f>
        <v>1</v>
      </c>
      <c r="DQ8" s="3">
        <v>161.0</v>
      </c>
      <c r="DR8" s="3" t="str">
        <f t="shared" ref="DR8:DR10" si="71">VLOOKUP(DQ8,$AE$7:$AJ$396,6)</f>
        <v>1</v>
      </c>
      <c r="DS8" s="3"/>
      <c r="DT8" s="3">
        <v>57.0</v>
      </c>
      <c r="DU8" s="3" t="str">
        <f t="shared" ref="DU8:DU25" si="72">VLOOKUP(DT8,$AE$7:$AJ$396,5)</f>
        <v>0</v>
      </c>
      <c r="DV8" s="3">
        <v>19.0</v>
      </c>
      <c r="DW8" s="3" t="str">
        <f t="shared" ref="DW8:DW12" si="73">VLOOKUP(DV8,$AE$7:$AJ$396,6)</f>
        <v>0</v>
      </c>
      <c r="DX8" s="3"/>
      <c r="DY8" s="3">
        <v>49.0</v>
      </c>
      <c r="DZ8" s="3" t="str">
        <f t="shared" ref="DZ8:DZ28" si="74">VLOOKUP(DY8,$AE$7:$AJ$396,5)</f>
        <v>0</v>
      </c>
      <c r="EA8" s="3">
        <v>25.0</v>
      </c>
      <c r="EB8" s="3" t="str">
        <f t="shared" ref="EB8:EB11" si="75">VLOOKUP(EA8,$AE$7:$AJ$396,6)</f>
        <v>0</v>
      </c>
      <c r="EC8" s="3"/>
      <c r="ED8" s="3">
        <v>12.0</v>
      </c>
      <c r="EE8" s="3" t="str">
        <f t="shared" ref="EE8:EE26" si="76">VLOOKUP(ED8,$AE$7:$AJ$396,5)</f>
        <v>1</v>
      </c>
      <c r="EF8" s="3">
        <v>147.0</v>
      </c>
      <c r="EG8" s="3" t="str">
        <f>VLOOKUP(EF8,$AE$7:$AJ$396,6)</f>
        <v>1</v>
      </c>
      <c r="EH8" s="3"/>
      <c r="EI8" s="3">
        <v>18.0</v>
      </c>
      <c r="EJ8" s="3" t="str">
        <f t="shared" ref="EJ8:EJ27" si="77">VLOOKUP(EI8,$AE$7:$AJ$396,5)</f>
        <v>1</v>
      </c>
      <c r="EK8" s="3">
        <v>127.0</v>
      </c>
      <c r="EL8" s="3" t="str">
        <f t="shared" ref="EL8:EL12" si="78">VLOOKUP(EK8,$AE$7:$AJ$396,6)</f>
        <v>1</v>
      </c>
      <c r="EM8" s="3"/>
      <c r="EN8" s="3">
        <v>8.0</v>
      </c>
      <c r="EO8" s="3" t="str">
        <f t="shared" ref="EO8:EO27" si="79">VLOOKUP(EN8,$AE$7:$AJ$396,5)</f>
        <v>0</v>
      </c>
      <c r="EP8" s="3">
        <v>24.0</v>
      </c>
      <c r="EQ8" s="3" t="str">
        <f t="shared" ref="EQ8:EQ11" si="80">VLOOKUP(EP8,$AE$7:$AJ$396,6)</f>
        <v>1</v>
      </c>
      <c r="ER8" s="3"/>
      <c r="ES8" s="3">
        <v>11.0</v>
      </c>
      <c r="ET8" s="3" t="str">
        <f t="shared" ref="ET8:ET20" si="81">VLOOKUP(ES8,$AE$7:$AJ$396,5)</f>
        <v>0</v>
      </c>
      <c r="EU8" s="3">
        <v>74.0</v>
      </c>
      <c r="EV8" s="3" t="str">
        <f t="shared" ref="EV8:EV15" si="82">VLOOKUP(EU8,$AE$7:$AJ$396,6)</f>
        <v>1</v>
      </c>
      <c r="EW8" s="3"/>
      <c r="EX8" s="3">
        <v>7.0</v>
      </c>
      <c r="EY8" s="3" t="str">
        <f t="shared" ref="EY8:EY29" si="83">VLOOKUP(EX8,$AE$7:$AJ$396,5)</f>
        <v>0</v>
      </c>
      <c r="EZ8" s="3">
        <v>133.0</v>
      </c>
      <c r="FA8" s="3" t="str">
        <f t="shared" ref="FA8:FA10" si="84">VLOOKUP(EZ8,$AE$7:$AJ$396,6)</f>
        <v>1</v>
      </c>
      <c r="FB8" s="3"/>
      <c r="FC8" s="3">
        <v>27.0</v>
      </c>
      <c r="FD8" s="3" t="str">
        <f t="shared" ref="FD8:FD29" si="85">VLOOKUP(FC8,$AE$7:$AJ$396,2)</f>
        <v>2</v>
      </c>
      <c r="FE8" s="3">
        <v>87.0</v>
      </c>
      <c r="FF8" s="3" t="str">
        <f t="shared" ref="FF8:FF29" si="86">VLOOKUP(FE8,$AE$7:$AJ$396,2)</f>
        <v>2</v>
      </c>
      <c r="FG8" s="3" t="str">
        <f t="shared" ref="FG8:FG29" si="87">IF(FD8&lt;&gt;FF8,1,0)</f>
        <v>0</v>
      </c>
      <c r="FH8" s="3"/>
      <c r="FI8" s="3">
        <v>133.0</v>
      </c>
      <c r="FJ8" s="3" t="str">
        <f t="shared" ref="FJ8:FJ47" si="88">VLOOKUP(FI8,$AE$7:$AJ$396,2)</f>
        <v>2</v>
      </c>
      <c r="FK8" s="3"/>
      <c r="FL8" s="3"/>
      <c r="FM8" s="3"/>
      <c r="FN8" s="3"/>
      <c r="FO8" s="3">
        <v>18.0</v>
      </c>
      <c r="FP8" s="3" t="str">
        <f t="shared" ref="FP8:FP24" si="89">VLOOKUP(FO8,$AE$7:$AJ$396,2)</f>
        <v>1</v>
      </c>
      <c r="FQ8" s="12"/>
      <c r="FR8" s="12" t="str">
        <f t="shared" ref="FR8:FR24" si="90">IF(OR(AND(FP8=1,FQ8&lt;&gt;"Y"),AND(FP8=2,FQ8="Y")),1,0)</f>
        <v>1</v>
      </c>
      <c r="FS8" s="12">
        <v>31.0</v>
      </c>
      <c r="FT8" s="12" t="str">
        <f t="shared" ref="FT8:FT24" si="91">VLOOKUP(FS8,$AE$7:$AJ$396,2)</f>
        <v>2</v>
      </c>
      <c r="FU8" s="12"/>
      <c r="FV8" s="3" t="str">
        <f t="shared" ref="FV8:FV24" si="92">IF(OR(AND(FT8=1,FU8&lt;&gt;"Y"),AND(FT8=2,FU8="Y")),1,0)</f>
        <v>0</v>
      </c>
      <c r="FW8" s="3"/>
      <c r="FX8" s="3">
        <v>204.0</v>
      </c>
      <c r="FY8" s="3" t="str">
        <f t="shared" ref="FY8:FY24" si="93">VLOOKUP(FX8,$AE$7:$AJ$396,5)</f>
        <v>0</v>
      </c>
      <c r="FZ8" s="3">
        <v>276.0</v>
      </c>
      <c r="GA8" s="3" t="str">
        <f t="shared" ref="GA8:GA10" si="94">VLOOKUP(FZ8,$AE$7:$AJ$396,6)</f>
        <v>1</v>
      </c>
    </row>
    <row r="9" ht="12.0" customHeight="1">
      <c r="A9" s="1"/>
      <c r="T9" s="23"/>
      <c r="U9" s="46" t="s">
        <v>103</v>
      </c>
      <c r="V9" s="47"/>
      <c r="W9" s="20"/>
      <c r="X9" s="23"/>
      <c r="Y9" s="42" t="s">
        <v>104</v>
      </c>
      <c r="Z9" s="43" t="str">
        <f t="shared" si="40"/>
        <v/>
      </c>
      <c r="AA9" s="44"/>
      <c r="AB9" s="44"/>
      <c r="AC9" s="45"/>
      <c r="AE9" s="3">
        <v>3.0</v>
      </c>
      <c r="AF9" s="12" t="str">
        <f t="shared" si="36"/>
        <v>1</v>
      </c>
      <c r="AG9" s="12"/>
      <c r="AH9" s="12" t="str">
        <f t="shared" si="37"/>
        <v>1</v>
      </c>
      <c r="AI9" s="3" t="str">
        <f t="shared" si="38"/>
        <v>1</v>
      </c>
      <c r="AJ9" s="3" t="str">
        <f t="shared" si="39"/>
        <v>0</v>
      </c>
      <c r="AK9" s="3"/>
      <c r="AL9" s="3">
        <v>244.0</v>
      </c>
      <c r="AM9" s="3" t="str">
        <f t="shared" si="41"/>
        <v>1</v>
      </c>
      <c r="AN9" s="3"/>
      <c r="AO9" s="3">
        <v>14.0</v>
      </c>
      <c r="AP9" s="3" t="str">
        <f t="shared" si="42"/>
        <v>0</v>
      </c>
      <c r="AQ9" s="3"/>
      <c r="AR9" s="3">
        <v>25.0</v>
      </c>
      <c r="AS9" s="3" t="str">
        <f t="shared" si="43"/>
        <v>0</v>
      </c>
      <c r="AT9" s="3"/>
      <c r="AU9" s="3">
        <v>17.0</v>
      </c>
      <c r="AV9" s="3" t="str">
        <f t="shared" si="44"/>
        <v>0</v>
      </c>
      <c r="AW9" s="3"/>
      <c r="AX9" s="3">
        <v>30.0</v>
      </c>
      <c r="AY9" s="3" t="str">
        <f t="shared" si="45"/>
        <v>0</v>
      </c>
      <c r="AZ9" s="3"/>
      <c r="BA9" s="3">
        <v>77.0</v>
      </c>
      <c r="BB9" s="3" t="str">
        <f t="shared" si="46"/>
        <v>1</v>
      </c>
      <c r="BC9" s="3"/>
      <c r="BD9" s="3">
        <v>65.0</v>
      </c>
      <c r="BE9" s="3" t="str">
        <f t="shared" si="47"/>
        <v>1</v>
      </c>
      <c r="BF9" s="3"/>
      <c r="BG9" s="3">
        <v>20.0</v>
      </c>
      <c r="BH9" s="3" t="str">
        <f t="shared" si="48"/>
        <v>0</v>
      </c>
      <c r="BI9" s="3"/>
      <c r="BJ9" s="3">
        <v>26.0</v>
      </c>
      <c r="BK9" s="3" t="str">
        <f t="shared" si="49"/>
        <v>0</v>
      </c>
      <c r="BL9" s="3"/>
      <c r="BM9" s="3">
        <v>239.0</v>
      </c>
      <c r="BN9" s="3" t="str">
        <f t="shared" si="50"/>
        <v>0</v>
      </c>
      <c r="BO9" s="3"/>
      <c r="BP9" s="3">
        <v>19.0</v>
      </c>
      <c r="BQ9" s="3" t="str">
        <f t="shared" si="51"/>
        <v>0</v>
      </c>
      <c r="BR9" s="3"/>
      <c r="BS9" s="3">
        <v>71.0</v>
      </c>
      <c r="BT9" s="3" t="str">
        <f t="shared" si="52"/>
        <v>0</v>
      </c>
      <c r="BU9" s="3"/>
      <c r="BV9" s="3">
        <v>11.0</v>
      </c>
      <c r="BW9" s="3" t="str">
        <f t="shared" si="53"/>
        <v>0</v>
      </c>
      <c r="BX9" s="3"/>
      <c r="BY9" s="3">
        <v>37.0</v>
      </c>
      <c r="BZ9" s="3" t="str">
        <f t="shared" si="54"/>
        <v>0</v>
      </c>
      <c r="CA9" s="3"/>
      <c r="CB9" s="3">
        <v>10.0</v>
      </c>
      <c r="CC9" s="3" t="str">
        <f t="shared" si="55"/>
        <v>1</v>
      </c>
      <c r="CD9" s="3"/>
      <c r="CE9" s="3">
        <v>18.0</v>
      </c>
      <c r="CF9" s="3" t="str">
        <f t="shared" si="56"/>
        <v>1</v>
      </c>
      <c r="CG9" s="3"/>
      <c r="CH9" s="3">
        <v>263.0</v>
      </c>
      <c r="CI9" s="3" t="str">
        <f t="shared" si="57"/>
        <v>0</v>
      </c>
      <c r="CJ9" s="3"/>
      <c r="CK9" s="3">
        <v>30.0</v>
      </c>
      <c r="CL9" s="3" t="str">
        <f t="shared" si="58"/>
        <v>0</v>
      </c>
      <c r="CM9" s="3">
        <v>10.0</v>
      </c>
      <c r="CN9" s="3" t="str">
        <f t="shared" si="59"/>
        <v>0</v>
      </c>
      <c r="CO9" s="3"/>
      <c r="CP9" s="3">
        <v>57.0</v>
      </c>
      <c r="CQ9" s="3" t="str">
        <f t="shared" si="60"/>
        <v>0</v>
      </c>
      <c r="CR9" s="3">
        <v>25.0</v>
      </c>
      <c r="CS9" s="3" t="str">
        <f t="shared" si="61"/>
        <v>0</v>
      </c>
      <c r="CT9" s="3"/>
      <c r="CU9" s="3">
        <v>23.0</v>
      </c>
      <c r="CV9" s="3" t="str">
        <f t="shared" si="62"/>
        <v>0</v>
      </c>
      <c r="CW9" s="3">
        <v>37.0</v>
      </c>
      <c r="CX9" s="3" t="str">
        <f t="shared" si="63"/>
        <v>0</v>
      </c>
      <c r="CY9" s="3"/>
      <c r="CZ9" s="3">
        <v>15.0</v>
      </c>
      <c r="DA9" s="3" t="str">
        <f t="shared" si="64"/>
        <v>1</v>
      </c>
      <c r="DB9" s="3">
        <v>158.0</v>
      </c>
      <c r="DC9" s="3" t="str">
        <f t="shared" si="65"/>
        <v>1</v>
      </c>
      <c r="DD9" s="3"/>
      <c r="DE9" s="3">
        <v>21.0</v>
      </c>
      <c r="DF9" s="3" t="str">
        <f t="shared" si="66"/>
        <v>0</v>
      </c>
      <c r="DG9" s="3">
        <v>73.0</v>
      </c>
      <c r="DH9" s="3" t="str">
        <f t="shared" si="67"/>
        <v>0</v>
      </c>
      <c r="DI9" s="3"/>
      <c r="DJ9" s="3">
        <v>55.0</v>
      </c>
      <c r="DK9" s="3" t="str">
        <f t="shared" si="68"/>
        <v>0</v>
      </c>
      <c r="DL9" s="3">
        <v>26.0</v>
      </c>
      <c r="DM9" s="3" t="str">
        <f t="shared" si="69"/>
        <v>0</v>
      </c>
      <c r="DN9" s="3"/>
      <c r="DO9" s="3">
        <v>67.0</v>
      </c>
      <c r="DP9" s="3" t="str">
        <f t="shared" si="70"/>
        <v>0</v>
      </c>
      <c r="DQ9" s="3">
        <v>237.0</v>
      </c>
      <c r="DR9" s="3" t="str">
        <f t="shared" si="71"/>
        <v>1</v>
      </c>
      <c r="DS9" s="3"/>
      <c r="DT9" s="3">
        <v>69.0</v>
      </c>
      <c r="DU9" s="3" t="str">
        <f t="shared" si="72"/>
        <v>0</v>
      </c>
      <c r="DV9" s="3">
        <v>82.0</v>
      </c>
      <c r="DW9" s="3" t="str">
        <f t="shared" si="73"/>
        <v>0</v>
      </c>
      <c r="DX9" s="3"/>
      <c r="DY9" s="3">
        <v>51.0</v>
      </c>
      <c r="DZ9" s="3" t="str">
        <f t="shared" si="74"/>
        <v>0</v>
      </c>
      <c r="EA9" s="3">
        <v>82.0</v>
      </c>
      <c r="EB9" s="3" t="str">
        <f t="shared" si="75"/>
        <v>0</v>
      </c>
      <c r="EC9" s="3"/>
      <c r="ED9" s="3">
        <v>21.0</v>
      </c>
      <c r="EE9" s="3" t="str">
        <f t="shared" si="76"/>
        <v>0</v>
      </c>
      <c r="EF9" s="3"/>
      <c r="EG9" s="3"/>
      <c r="EH9" s="3"/>
      <c r="EI9" s="3">
        <v>34.0</v>
      </c>
      <c r="EJ9" s="3" t="str">
        <f t="shared" si="77"/>
        <v>1</v>
      </c>
      <c r="EK9" s="3">
        <v>170.0</v>
      </c>
      <c r="EL9" s="3" t="str">
        <f t="shared" si="78"/>
        <v>0</v>
      </c>
      <c r="EM9" s="3"/>
      <c r="EN9" s="3">
        <v>9.0</v>
      </c>
      <c r="EO9" s="3" t="str">
        <f t="shared" si="79"/>
        <v>1</v>
      </c>
      <c r="EP9" s="3">
        <v>133.0</v>
      </c>
      <c r="EQ9" s="3" t="str">
        <f t="shared" si="80"/>
        <v>1</v>
      </c>
      <c r="ER9" s="3"/>
      <c r="ES9" s="3">
        <v>22.0</v>
      </c>
      <c r="ET9" s="3" t="str">
        <f t="shared" si="81"/>
        <v>1</v>
      </c>
      <c r="EU9" s="3">
        <v>101.0</v>
      </c>
      <c r="EV9" s="3" t="str">
        <f t="shared" si="82"/>
        <v>0</v>
      </c>
      <c r="EW9" s="3"/>
      <c r="EX9" s="3">
        <v>14.0</v>
      </c>
      <c r="EY9" s="3" t="str">
        <f t="shared" si="83"/>
        <v>0</v>
      </c>
      <c r="EZ9" s="3">
        <v>199.0</v>
      </c>
      <c r="FA9" s="3" t="str">
        <f t="shared" si="84"/>
        <v>0</v>
      </c>
      <c r="FB9" s="3"/>
      <c r="FC9" s="3">
        <v>176.0</v>
      </c>
      <c r="FD9" s="3" t="str">
        <f t="shared" si="85"/>
        <v>1</v>
      </c>
      <c r="FE9" s="3">
        <v>205.0</v>
      </c>
      <c r="FF9" s="3" t="str">
        <f t="shared" si="86"/>
        <v>1</v>
      </c>
      <c r="FG9" s="3" t="str">
        <f t="shared" si="87"/>
        <v>0</v>
      </c>
      <c r="FH9" s="3"/>
      <c r="FI9" s="3">
        <v>224.0</v>
      </c>
      <c r="FJ9" s="3" t="str">
        <f t="shared" si="88"/>
        <v>2</v>
      </c>
      <c r="FK9" s="3"/>
      <c r="FL9" s="3"/>
      <c r="FM9" s="3"/>
      <c r="FN9" s="3"/>
      <c r="FO9" s="3">
        <v>25.0</v>
      </c>
      <c r="FP9" s="3" t="str">
        <f t="shared" si="89"/>
        <v>1</v>
      </c>
      <c r="FQ9" s="12" t="s">
        <v>105</v>
      </c>
      <c r="FR9" s="12" t="str">
        <f t="shared" si="90"/>
        <v>0</v>
      </c>
      <c r="FS9" s="12">
        <v>47.0</v>
      </c>
      <c r="FT9" s="12" t="str">
        <f t="shared" si="91"/>
        <v>2</v>
      </c>
      <c r="FU9" s="12"/>
      <c r="FV9" s="3" t="str">
        <f t="shared" si="92"/>
        <v>0</v>
      </c>
      <c r="FW9" s="3"/>
      <c r="FX9" s="3">
        <v>212.0</v>
      </c>
      <c r="FY9" s="3" t="str">
        <f t="shared" si="93"/>
        <v>0</v>
      </c>
      <c r="FZ9" s="3">
        <v>306.0</v>
      </c>
      <c r="GA9" s="3" t="str">
        <f t="shared" si="94"/>
        <v>1</v>
      </c>
    </row>
    <row r="10" ht="12.0" customHeight="1">
      <c r="A10" s="1"/>
      <c r="B10" s="48" t="s">
        <v>106</v>
      </c>
      <c r="C10" s="49"/>
      <c r="T10" s="23"/>
      <c r="U10" s="50" t="s">
        <v>0</v>
      </c>
      <c r="V10" s="47" t="str">
        <f>FF38</f>
        <v>0</v>
      </c>
      <c r="W10" s="51" t="str">
        <f>FF39</f>
        <v>26</v>
      </c>
      <c r="X10" s="23"/>
      <c r="Y10" s="42" t="s">
        <v>107</v>
      </c>
      <c r="Z10" s="52" t="str">
        <f t="shared" si="40"/>
        <v/>
      </c>
      <c r="AA10" s="44"/>
      <c r="AB10" s="44"/>
      <c r="AC10" s="45"/>
      <c r="AE10" s="53">
        <v>4.0</v>
      </c>
      <c r="AF10" s="12" t="str">
        <f t="shared" si="36"/>
        <v>1</v>
      </c>
      <c r="AG10" s="12" t="s">
        <v>105</v>
      </c>
      <c r="AH10" s="12" t="str">
        <f t="shared" si="37"/>
        <v>0</v>
      </c>
      <c r="AI10" s="3" t="str">
        <f t="shared" si="38"/>
        <v>1</v>
      </c>
      <c r="AJ10" s="3" t="str">
        <f t="shared" si="39"/>
        <v>0</v>
      </c>
      <c r="AK10" s="3"/>
      <c r="AL10" s="3">
        <v>245.0</v>
      </c>
      <c r="AM10" s="3" t="str">
        <f t="shared" si="41"/>
        <v>0</v>
      </c>
      <c r="AN10" s="3"/>
      <c r="AO10" s="3">
        <v>27.0</v>
      </c>
      <c r="AP10" s="3" t="str">
        <f t="shared" si="42"/>
        <v>0</v>
      </c>
      <c r="AQ10" s="3"/>
      <c r="AR10" s="3">
        <v>33.0</v>
      </c>
      <c r="AS10" s="3" t="str">
        <f t="shared" si="43"/>
        <v>0</v>
      </c>
      <c r="AT10" s="3"/>
      <c r="AU10" s="3">
        <v>21.0</v>
      </c>
      <c r="AV10" s="3" t="str">
        <f t="shared" si="44"/>
        <v>0</v>
      </c>
      <c r="AW10" s="3"/>
      <c r="AX10" s="3">
        <v>65.0</v>
      </c>
      <c r="AY10" s="3" t="str">
        <f t="shared" si="45"/>
        <v>1</v>
      </c>
      <c r="AZ10" s="3"/>
      <c r="BA10" s="3">
        <v>98.0</v>
      </c>
      <c r="BB10" s="3" t="str">
        <f t="shared" si="46"/>
        <v>1</v>
      </c>
      <c r="BC10" s="3"/>
      <c r="BD10" s="3">
        <v>110.0</v>
      </c>
      <c r="BE10" s="3" t="str">
        <f t="shared" si="47"/>
        <v>1</v>
      </c>
      <c r="BF10" s="3"/>
      <c r="BG10" s="3">
        <v>42.0</v>
      </c>
      <c r="BH10" s="3" t="str">
        <f t="shared" si="48"/>
        <v>0</v>
      </c>
      <c r="BI10" s="3"/>
      <c r="BJ10" s="3">
        <v>36.0</v>
      </c>
      <c r="BK10" s="3" t="str">
        <f t="shared" si="49"/>
        <v>0</v>
      </c>
      <c r="BL10" s="3"/>
      <c r="BM10" s="3">
        <v>240.0</v>
      </c>
      <c r="BN10" s="3" t="str">
        <f t="shared" si="50"/>
        <v>0</v>
      </c>
      <c r="BO10" s="3"/>
      <c r="BP10" s="3">
        <v>28.0</v>
      </c>
      <c r="BQ10" s="3" t="str">
        <f t="shared" si="51"/>
        <v>0</v>
      </c>
      <c r="BR10" s="3"/>
      <c r="BS10" s="3">
        <v>83.0</v>
      </c>
      <c r="BT10" s="3" t="str">
        <f t="shared" si="52"/>
        <v>0</v>
      </c>
      <c r="BU10" s="3"/>
      <c r="BV10" s="3">
        <v>22.0</v>
      </c>
      <c r="BW10" s="3" t="str">
        <f t="shared" si="53"/>
        <v>1</v>
      </c>
      <c r="BX10" s="3"/>
      <c r="BY10" s="3">
        <v>41.0</v>
      </c>
      <c r="BZ10" s="3" t="str">
        <f t="shared" si="54"/>
        <v>0</v>
      </c>
      <c r="CA10" s="3"/>
      <c r="CB10" s="3">
        <v>32.0</v>
      </c>
      <c r="CC10" s="3" t="str">
        <f t="shared" si="55"/>
        <v>1</v>
      </c>
      <c r="CD10" s="3"/>
      <c r="CE10" s="3">
        <v>29.0</v>
      </c>
      <c r="CF10" s="3" t="str">
        <f t="shared" si="56"/>
        <v>1</v>
      </c>
      <c r="CG10" s="3"/>
      <c r="CH10" s="3">
        <v>271.0</v>
      </c>
      <c r="CI10" s="3" t="str">
        <f t="shared" si="57"/>
        <v>1</v>
      </c>
      <c r="CJ10" s="3"/>
      <c r="CK10" s="3">
        <v>142.0</v>
      </c>
      <c r="CL10" s="3" t="str">
        <f t="shared" si="58"/>
        <v>0</v>
      </c>
      <c r="CM10" s="3">
        <v>26.0</v>
      </c>
      <c r="CN10" s="3" t="str">
        <f t="shared" si="59"/>
        <v>0</v>
      </c>
      <c r="CO10" s="3"/>
      <c r="CP10" s="3">
        <v>88.0</v>
      </c>
      <c r="CQ10" s="3" t="str">
        <f t="shared" si="60"/>
        <v>0</v>
      </c>
      <c r="CR10" s="3">
        <v>34.0</v>
      </c>
      <c r="CS10" s="3" t="str">
        <f t="shared" si="61"/>
        <v>0</v>
      </c>
      <c r="CT10" s="3"/>
      <c r="CU10" s="3">
        <v>56.0</v>
      </c>
      <c r="CV10" s="3" t="str">
        <f t="shared" si="62"/>
        <v>0</v>
      </c>
      <c r="CW10" s="3">
        <v>73.0</v>
      </c>
      <c r="CX10" s="3" t="str">
        <f t="shared" si="63"/>
        <v>0</v>
      </c>
      <c r="CY10" s="3"/>
      <c r="CZ10" s="3">
        <v>19.0</v>
      </c>
      <c r="DA10" s="3" t="str">
        <f t="shared" si="64"/>
        <v>1</v>
      </c>
      <c r="DB10" s="3"/>
      <c r="DC10" s="3"/>
      <c r="DD10" s="3"/>
      <c r="DE10" s="3">
        <v>39.0</v>
      </c>
      <c r="DF10" s="3" t="str">
        <f t="shared" si="66"/>
        <v>0</v>
      </c>
      <c r="DG10" s="3">
        <v>185.0</v>
      </c>
      <c r="DH10" s="3" t="str">
        <f t="shared" si="67"/>
        <v>1</v>
      </c>
      <c r="DI10" s="3"/>
      <c r="DJ10" s="3">
        <v>100.0</v>
      </c>
      <c r="DK10" s="3" t="str">
        <f t="shared" si="68"/>
        <v>1</v>
      </c>
      <c r="DL10" s="3">
        <v>36.0</v>
      </c>
      <c r="DM10" s="3" t="str">
        <f t="shared" si="69"/>
        <v>0</v>
      </c>
      <c r="DN10" s="3"/>
      <c r="DO10" s="3">
        <v>98.0</v>
      </c>
      <c r="DP10" s="3" t="str">
        <f t="shared" si="70"/>
        <v>1</v>
      </c>
      <c r="DQ10" s="3">
        <v>253.0</v>
      </c>
      <c r="DR10" s="3" t="str">
        <f t="shared" si="71"/>
        <v>1</v>
      </c>
      <c r="DS10" s="3"/>
      <c r="DT10" s="3">
        <v>100.0</v>
      </c>
      <c r="DU10" s="3" t="str">
        <f t="shared" si="72"/>
        <v>1</v>
      </c>
      <c r="DV10" s="3">
        <v>83.0</v>
      </c>
      <c r="DW10" s="3" t="str">
        <f t="shared" si="73"/>
        <v>0</v>
      </c>
      <c r="DX10" s="3"/>
      <c r="DY10" s="3">
        <v>57.0</v>
      </c>
      <c r="DZ10" s="3" t="str">
        <f t="shared" si="74"/>
        <v>0</v>
      </c>
      <c r="EA10" s="3">
        <v>350.0</v>
      </c>
      <c r="EB10" s="3" t="str">
        <f t="shared" si="75"/>
        <v>0</v>
      </c>
      <c r="EC10" s="3"/>
      <c r="ED10" s="3">
        <v>59.0</v>
      </c>
      <c r="EE10" s="3" t="str">
        <f t="shared" si="76"/>
        <v>0</v>
      </c>
      <c r="EF10" s="3"/>
      <c r="EG10" s="3"/>
      <c r="EH10" s="3"/>
      <c r="EI10" s="3">
        <v>71.0</v>
      </c>
      <c r="EJ10" s="3" t="str">
        <f t="shared" si="77"/>
        <v>0</v>
      </c>
      <c r="EK10" s="3">
        <v>198.0</v>
      </c>
      <c r="EL10" s="3" t="str">
        <f t="shared" si="78"/>
        <v>1</v>
      </c>
      <c r="EM10" s="3"/>
      <c r="EN10" s="3">
        <v>14.0</v>
      </c>
      <c r="EO10" s="3" t="str">
        <f t="shared" si="79"/>
        <v>0</v>
      </c>
      <c r="EP10" s="3">
        <v>147.0</v>
      </c>
      <c r="EQ10" s="3" t="str">
        <f t="shared" si="80"/>
        <v>1</v>
      </c>
      <c r="ER10" s="3"/>
      <c r="ES10" s="3">
        <v>35.0</v>
      </c>
      <c r="ET10" s="3" t="str">
        <f t="shared" si="81"/>
        <v>1</v>
      </c>
      <c r="EU10" s="3">
        <v>182.0</v>
      </c>
      <c r="EV10" s="3" t="str">
        <f t="shared" si="82"/>
        <v>1</v>
      </c>
      <c r="EW10" s="3"/>
      <c r="EX10" s="3">
        <v>20.0</v>
      </c>
      <c r="EY10" s="3" t="str">
        <f t="shared" si="83"/>
        <v>0</v>
      </c>
      <c r="EZ10" s="3">
        <v>218.0</v>
      </c>
      <c r="FA10" s="3" t="str">
        <f t="shared" si="84"/>
        <v>1</v>
      </c>
      <c r="FB10" s="3"/>
      <c r="FC10" s="3">
        <v>25.0</v>
      </c>
      <c r="FD10" s="3" t="str">
        <f t="shared" si="85"/>
        <v>1</v>
      </c>
      <c r="FE10" s="3">
        <v>200.0</v>
      </c>
      <c r="FF10" s="3" t="str">
        <f t="shared" si="86"/>
        <v>1</v>
      </c>
      <c r="FG10" s="3" t="str">
        <f t="shared" si="87"/>
        <v>0</v>
      </c>
      <c r="FH10" s="3"/>
      <c r="FI10" s="3">
        <v>25.0</v>
      </c>
      <c r="FJ10" s="3" t="str">
        <f t="shared" si="88"/>
        <v>1</v>
      </c>
      <c r="FK10" s="3"/>
      <c r="FL10" s="3"/>
      <c r="FM10" s="3"/>
      <c r="FN10" s="3"/>
      <c r="FO10" s="3">
        <v>49.0</v>
      </c>
      <c r="FP10" s="3" t="str">
        <f t="shared" si="89"/>
        <v>2</v>
      </c>
      <c r="FQ10" s="12"/>
      <c r="FR10" s="12" t="str">
        <f t="shared" si="90"/>
        <v>0</v>
      </c>
      <c r="FS10" s="12">
        <v>54.0</v>
      </c>
      <c r="FT10" s="12" t="str">
        <f t="shared" si="91"/>
        <v>1</v>
      </c>
      <c r="FU10" s="12"/>
      <c r="FV10" s="3" t="str">
        <f t="shared" si="92"/>
        <v>1</v>
      </c>
      <c r="FW10" s="3"/>
      <c r="FX10" s="3">
        <v>220.0</v>
      </c>
      <c r="FY10" s="3" t="str">
        <f t="shared" si="93"/>
        <v>0</v>
      </c>
      <c r="FZ10" s="3">
        <v>308.0</v>
      </c>
      <c r="GA10" s="3" t="str">
        <f t="shared" si="94"/>
        <v>1</v>
      </c>
    </row>
    <row r="11" ht="12.0" customHeight="1">
      <c r="A11" s="1"/>
      <c r="B11" s="54" t="s">
        <v>108</v>
      </c>
      <c r="C11" s="55" t="s">
        <v>217</v>
      </c>
      <c r="T11" s="23"/>
      <c r="U11" s="50" t="s">
        <v>1</v>
      </c>
      <c r="V11" s="47" t="str">
        <f>FM38</f>
        <v>16</v>
      </c>
      <c r="W11" s="51" t="str">
        <f>FM39</f>
        <v>45</v>
      </c>
      <c r="X11" s="23"/>
      <c r="Y11" s="42" t="s">
        <v>110</v>
      </c>
      <c r="Z11" s="43" t="str">
        <f t="shared" si="40"/>
        <v/>
      </c>
      <c r="AA11" s="44"/>
      <c r="AB11" s="44"/>
      <c r="AC11" s="45"/>
      <c r="AE11" s="3">
        <v>5.0</v>
      </c>
      <c r="AF11" s="12" t="str">
        <f t="shared" si="36"/>
        <v>2</v>
      </c>
      <c r="AG11" s="12"/>
      <c r="AH11" s="12" t="str">
        <f t="shared" si="37"/>
        <v>0</v>
      </c>
      <c r="AI11" s="3" t="str">
        <f t="shared" si="38"/>
        <v>0</v>
      </c>
      <c r="AJ11" s="3" t="str">
        <f t="shared" si="39"/>
        <v>1</v>
      </c>
      <c r="AK11" s="3"/>
      <c r="AL11" s="3">
        <v>248.0</v>
      </c>
      <c r="AM11" s="3" t="str">
        <f t="shared" si="41"/>
        <v>1</v>
      </c>
      <c r="AN11" s="3"/>
      <c r="AO11" s="3">
        <v>38.0</v>
      </c>
      <c r="AP11" s="3" t="str">
        <f t="shared" si="42"/>
        <v>0</v>
      </c>
      <c r="AQ11" s="3"/>
      <c r="AR11" s="3">
        <v>46.0</v>
      </c>
      <c r="AS11" s="3" t="str">
        <f t="shared" si="43"/>
        <v>0</v>
      </c>
      <c r="AT11" s="3"/>
      <c r="AU11" s="3">
        <v>24.0</v>
      </c>
      <c r="AV11" s="3" t="str">
        <f t="shared" si="44"/>
        <v>1</v>
      </c>
      <c r="AW11" s="3"/>
      <c r="AX11" s="3">
        <v>77.0</v>
      </c>
      <c r="AY11" s="3" t="str">
        <f t="shared" si="45"/>
        <v>1</v>
      </c>
      <c r="AZ11" s="3"/>
      <c r="BA11" s="3">
        <v>139.0</v>
      </c>
      <c r="BB11" s="3" t="str">
        <f t="shared" si="46"/>
        <v>1</v>
      </c>
      <c r="BC11" s="3"/>
      <c r="BD11" s="3">
        <v>142.0</v>
      </c>
      <c r="BE11" s="3" t="str">
        <f t="shared" si="47"/>
        <v>0</v>
      </c>
      <c r="BF11" s="3"/>
      <c r="BG11" s="3">
        <v>51.0</v>
      </c>
      <c r="BH11" s="3" t="str">
        <f t="shared" si="48"/>
        <v>0</v>
      </c>
      <c r="BI11" s="3"/>
      <c r="BJ11" s="3">
        <v>40.0</v>
      </c>
      <c r="BK11" s="3" t="str">
        <f t="shared" si="49"/>
        <v>0</v>
      </c>
      <c r="BL11" s="3"/>
      <c r="BM11" s="3">
        <v>242.0</v>
      </c>
      <c r="BN11" s="3" t="str">
        <f t="shared" si="50"/>
        <v>0</v>
      </c>
      <c r="BO11" s="3"/>
      <c r="BP11" s="3">
        <v>45.0</v>
      </c>
      <c r="BQ11" s="3" t="str">
        <f t="shared" si="51"/>
        <v>0</v>
      </c>
      <c r="BR11" s="3"/>
      <c r="BS11" s="3">
        <v>90.0</v>
      </c>
      <c r="BT11" s="3" t="str">
        <f t="shared" si="52"/>
        <v>0</v>
      </c>
      <c r="BU11" s="3"/>
      <c r="BV11" s="3">
        <v>35.0</v>
      </c>
      <c r="BW11" s="3" t="str">
        <f t="shared" si="53"/>
        <v>1</v>
      </c>
      <c r="BX11" s="3"/>
      <c r="BY11" s="3">
        <v>58.0</v>
      </c>
      <c r="BZ11" s="3" t="str">
        <f t="shared" si="54"/>
        <v>0</v>
      </c>
      <c r="CA11" s="3"/>
      <c r="CB11" s="3">
        <v>34.0</v>
      </c>
      <c r="CC11" s="3" t="str">
        <f t="shared" si="55"/>
        <v>1</v>
      </c>
      <c r="CD11" s="3"/>
      <c r="CE11" s="3">
        <v>47.0</v>
      </c>
      <c r="CF11" s="3" t="str">
        <f t="shared" si="56"/>
        <v>0</v>
      </c>
      <c r="CG11" s="3"/>
      <c r="CH11" s="3">
        <v>280.0</v>
      </c>
      <c r="CI11" s="3" t="str">
        <f t="shared" si="57"/>
        <v>0</v>
      </c>
      <c r="CJ11" s="3"/>
      <c r="CK11" s="3">
        <v>2.0</v>
      </c>
      <c r="CL11" s="3" t="str">
        <f t="shared" si="58"/>
        <v>0</v>
      </c>
      <c r="CM11" s="3">
        <v>49.0</v>
      </c>
      <c r="CN11" s="3" t="str">
        <f t="shared" si="59"/>
        <v>1</v>
      </c>
      <c r="CO11" s="3"/>
      <c r="CP11" s="3">
        <v>91.0</v>
      </c>
      <c r="CQ11" s="3" t="str">
        <f t="shared" si="60"/>
        <v>0</v>
      </c>
      <c r="CR11" s="3">
        <v>37.0</v>
      </c>
      <c r="CS11" s="3" t="str">
        <f t="shared" si="61"/>
        <v>0</v>
      </c>
      <c r="CT11" s="3"/>
      <c r="CU11" s="3">
        <v>66.0</v>
      </c>
      <c r="CV11" s="3" t="str">
        <f t="shared" si="62"/>
        <v>0</v>
      </c>
      <c r="CW11" s="3">
        <v>80.0</v>
      </c>
      <c r="CX11" s="3" t="str">
        <f t="shared" si="63"/>
        <v>0</v>
      </c>
      <c r="CY11" s="3"/>
      <c r="CZ11" s="3">
        <v>92.0</v>
      </c>
      <c r="DA11" s="3" t="str">
        <f t="shared" si="64"/>
        <v>1</v>
      </c>
      <c r="DB11" s="3"/>
      <c r="DC11" s="3"/>
      <c r="DD11" s="3"/>
      <c r="DE11" s="3">
        <v>42.0</v>
      </c>
      <c r="DF11" s="3" t="str">
        <f t="shared" si="66"/>
        <v>0</v>
      </c>
      <c r="DG11" s="3">
        <v>199.0</v>
      </c>
      <c r="DH11" s="3" t="str">
        <f t="shared" si="67"/>
        <v>0</v>
      </c>
      <c r="DI11" s="3"/>
      <c r="DJ11" s="3">
        <v>123.0</v>
      </c>
      <c r="DK11" s="3" t="str">
        <f t="shared" si="68"/>
        <v>1</v>
      </c>
      <c r="DL11" s="3">
        <v>62.0</v>
      </c>
      <c r="DM11" s="3" t="str">
        <f t="shared" si="69"/>
        <v>0</v>
      </c>
      <c r="DN11" s="3"/>
      <c r="DO11" s="3">
        <v>115.0</v>
      </c>
      <c r="DP11" s="3" t="str">
        <f t="shared" si="70"/>
        <v>1</v>
      </c>
      <c r="DQ11" s="3"/>
      <c r="DR11" s="3"/>
      <c r="DS11" s="3"/>
      <c r="DT11" s="3">
        <v>123.0</v>
      </c>
      <c r="DU11" s="3" t="str">
        <f t="shared" si="72"/>
        <v>1</v>
      </c>
      <c r="DV11" s="3">
        <v>145.0</v>
      </c>
      <c r="DW11" s="3" t="str">
        <f t="shared" si="73"/>
        <v>0</v>
      </c>
      <c r="DX11" s="3"/>
      <c r="DY11" s="3">
        <v>69.0</v>
      </c>
      <c r="DZ11" s="3" t="str">
        <f t="shared" si="74"/>
        <v>0</v>
      </c>
      <c r="EA11" s="3">
        <v>368.0</v>
      </c>
      <c r="EB11" s="3" t="str">
        <f t="shared" si="75"/>
        <v>1</v>
      </c>
      <c r="EC11" s="3"/>
      <c r="ED11" s="3">
        <v>107.0</v>
      </c>
      <c r="EE11" s="3" t="str">
        <f t="shared" si="76"/>
        <v>0</v>
      </c>
      <c r="EF11" s="3"/>
      <c r="EG11" s="3"/>
      <c r="EH11" s="3"/>
      <c r="EI11" s="3">
        <v>111.0</v>
      </c>
      <c r="EJ11" s="3" t="str">
        <f t="shared" si="77"/>
        <v>1</v>
      </c>
      <c r="EK11" s="3">
        <v>228.0</v>
      </c>
      <c r="EL11" s="3" t="str">
        <f t="shared" si="78"/>
        <v>1</v>
      </c>
      <c r="EM11" s="3"/>
      <c r="EN11" s="3">
        <v>38.0</v>
      </c>
      <c r="EO11" s="3" t="str">
        <f t="shared" si="79"/>
        <v>0</v>
      </c>
      <c r="EP11" s="3">
        <v>148.0</v>
      </c>
      <c r="EQ11" s="3" t="str">
        <f t="shared" si="80"/>
        <v>1</v>
      </c>
      <c r="ER11" s="3"/>
      <c r="ES11" s="3">
        <v>48.0</v>
      </c>
      <c r="ET11" s="3" t="str">
        <f t="shared" si="81"/>
        <v>0</v>
      </c>
      <c r="EU11" s="3">
        <v>218.0</v>
      </c>
      <c r="EV11" s="3" t="str">
        <f t="shared" si="82"/>
        <v>1</v>
      </c>
      <c r="EW11" s="3"/>
      <c r="EX11" s="3">
        <v>38.0</v>
      </c>
      <c r="EY11" s="3" t="str">
        <f t="shared" si="83"/>
        <v>0</v>
      </c>
      <c r="EZ11" s="3"/>
      <c r="FA11" s="3"/>
      <c r="FB11" s="3"/>
      <c r="FC11" s="3">
        <v>91.0</v>
      </c>
      <c r="FD11" s="3" t="str">
        <f t="shared" si="85"/>
        <v>2</v>
      </c>
      <c r="FE11" s="3">
        <v>102.0</v>
      </c>
      <c r="FF11" s="3" t="str">
        <f t="shared" si="86"/>
        <v>2</v>
      </c>
      <c r="FG11" s="3" t="str">
        <f t="shared" si="87"/>
        <v>0</v>
      </c>
      <c r="FH11" s="3"/>
      <c r="FI11" s="3">
        <v>105.0</v>
      </c>
      <c r="FJ11" s="3" t="str">
        <f t="shared" si="88"/>
        <v>2</v>
      </c>
      <c r="FK11" s="3"/>
      <c r="FL11" s="3"/>
      <c r="FM11" s="3"/>
      <c r="FN11" s="3"/>
      <c r="FO11" s="3">
        <v>79.0</v>
      </c>
      <c r="FP11" s="3" t="str">
        <f t="shared" si="89"/>
        <v>2</v>
      </c>
      <c r="FQ11" s="12"/>
      <c r="FR11" s="12" t="str">
        <f t="shared" si="90"/>
        <v>0</v>
      </c>
      <c r="FS11" s="12">
        <v>84.0</v>
      </c>
      <c r="FT11" s="12" t="str">
        <f t="shared" si="91"/>
        <v>1</v>
      </c>
      <c r="FU11" s="12" t="s">
        <v>105</v>
      </c>
      <c r="FV11" s="3" t="str">
        <f t="shared" si="92"/>
        <v>0</v>
      </c>
      <c r="FW11" s="3"/>
      <c r="FX11" s="3">
        <v>229.0</v>
      </c>
      <c r="FY11" s="3" t="str">
        <f t="shared" si="93"/>
        <v>0</v>
      </c>
      <c r="FZ11" s="3"/>
      <c r="GA11" s="3"/>
    </row>
    <row r="12" ht="12.0" customHeight="1">
      <c r="A12" s="1"/>
      <c r="B12" s="56" t="s">
        <v>111</v>
      </c>
      <c r="C12" s="57" t="s">
        <v>218</v>
      </c>
      <c r="T12" s="23"/>
      <c r="U12" s="50" t="s">
        <v>2</v>
      </c>
      <c r="V12" s="47" t="str">
        <f>FS30</f>
        <v>19</v>
      </c>
      <c r="W12" s="51" t="str">
        <f>FS31</f>
        <v>50</v>
      </c>
      <c r="X12" s="23"/>
      <c r="Y12" s="24"/>
      <c r="Z12" s="24"/>
      <c r="AA12" s="44"/>
      <c r="AB12" s="44"/>
      <c r="AC12" s="45"/>
      <c r="AE12" s="53">
        <v>6.0</v>
      </c>
      <c r="AF12" s="12" t="str">
        <f t="shared" si="36"/>
        <v>1</v>
      </c>
      <c r="AG12" s="12" t="s">
        <v>105</v>
      </c>
      <c r="AH12" s="12" t="str">
        <f t="shared" si="37"/>
        <v>0</v>
      </c>
      <c r="AI12" s="3" t="str">
        <f t="shared" si="38"/>
        <v>1</v>
      </c>
      <c r="AJ12" s="3" t="str">
        <f t="shared" si="39"/>
        <v>0</v>
      </c>
      <c r="AK12" s="3"/>
      <c r="AL12" s="3">
        <v>250.0</v>
      </c>
      <c r="AM12" s="3" t="str">
        <f t="shared" si="41"/>
        <v>1</v>
      </c>
      <c r="AN12" s="3"/>
      <c r="AO12" s="3">
        <v>53.0</v>
      </c>
      <c r="AP12" s="3" t="str">
        <f t="shared" si="42"/>
        <v>0</v>
      </c>
      <c r="AQ12" s="3"/>
      <c r="AR12" s="3">
        <v>63.0</v>
      </c>
      <c r="AS12" s="3" t="str">
        <f t="shared" si="43"/>
        <v>0</v>
      </c>
      <c r="AT12" s="3"/>
      <c r="AU12" s="3">
        <v>31.0</v>
      </c>
      <c r="AV12" s="3" t="str">
        <f t="shared" si="44"/>
        <v>0</v>
      </c>
      <c r="AW12" s="3"/>
      <c r="AX12" s="3">
        <v>98.0</v>
      </c>
      <c r="AY12" s="3" t="str">
        <f t="shared" si="45"/>
        <v>1</v>
      </c>
      <c r="AZ12" s="3"/>
      <c r="BA12" s="3">
        <v>161.0</v>
      </c>
      <c r="BB12" s="3" t="str">
        <f t="shared" si="46"/>
        <v>1</v>
      </c>
      <c r="BC12" s="3"/>
      <c r="BD12" s="3">
        <v>157.0</v>
      </c>
      <c r="BE12" s="3" t="str">
        <f t="shared" si="47"/>
        <v>1</v>
      </c>
      <c r="BF12" s="3"/>
      <c r="BG12" s="3">
        <v>60.0</v>
      </c>
      <c r="BH12" s="3" t="str">
        <f t="shared" si="48"/>
        <v>0</v>
      </c>
      <c r="BI12" s="3"/>
      <c r="BJ12" s="3">
        <v>44.0</v>
      </c>
      <c r="BK12" s="3" t="str">
        <f t="shared" si="49"/>
        <v>1</v>
      </c>
      <c r="BL12" s="3"/>
      <c r="BM12" s="3">
        <v>249.0</v>
      </c>
      <c r="BN12" s="3" t="str">
        <f t="shared" si="50"/>
        <v>0</v>
      </c>
      <c r="BO12" s="3"/>
      <c r="BP12" s="3">
        <v>57.0</v>
      </c>
      <c r="BQ12" s="3" t="str">
        <f t="shared" si="51"/>
        <v>0</v>
      </c>
      <c r="BR12" s="3"/>
      <c r="BS12" s="3">
        <v>113.0</v>
      </c>
      <c r="BT12" s="3" t="str">
        <f t="shared" si="52"/>
        <v>0</v>
      </c>
      <c r="BU12" s="3"/>
      <c r="BV12" s="3">
        <v>48.0</v>
      </c>
      <c r="BW12" s="3" t="str">
        <f t="shared" si="53"/>
        <v>0</v>
      </c>
      <c r="BX12" s="3"/>
      <c r="BY12" s="3">
        <v>66.0</v>
      </c>
      <c r="BZ12" s="3" t="str">
        <f t="shared" si="54"/>
        <v>0</v>
      </c>
      <c r="CA12" s="3"/>
      <c r="CB12" s="3">
        <v>50.0</v>
      </c>
      <c r="CC12" s="3" t="str">
        <f t="shared" si="55"/>
        <v>1</v>
      </c>
      <c r="CD12" s="3"/>
      <c r="CE12" s="3">
        <v>54.0</v>
      </c>
      <c r="CF12" s="3" t="str">
        <f t="shared" si="56"/>
        <v>1</v>
      </c>
      <c r="CG12" s="3"/>
      <c r="CH12" s="3">
        <v>286.0</v>
      </c>
      <c r="CI12" s="3" t="str">
        <f t="shared" si="57"/>
        <v>1</v>
      </c>
      <c r="CJ12" s="3"/>
      <c r="CK12" s="3">
        <v>149.0</v>
      </c>
      <c r="CL12" s="3" t="str">
        <f t="shared" si="58"/>
        <v>0</v>
      </c>
      <c r="CM12" s="3">
        <v>52.0</v>
      </c>
      <c r="CN12" s="3" t="str">
        <f t="shared" si="59"/>
        <v>0</v>
      </c>
      <c r="CO12" s="3"/>
      <c r="CP12" s="3">
        <v>99.0</v>
      </c>
      <c r="CQ12" s="3" t="str">
        <f t="shared" si="60"/>
        <v>0</v>
      </c>
      <c r="CR12" s="3">
        <v>124.0</v>
      </c>
      <c r="CS12" s="3" t="str">
        <f t="shared" si="61"/>
        <v>0</v>
      </c>
      <c r="CT12" s="3"/>
      <c r="CU12" s="3">
        <v>91.0</v>
      </c>
      <c r="CV12" s="3" t="str">
        <f t="shared" si="62"/>
        <v>0</v>
      </c>
      <c r="CW12" s="3">
        <v>146.0</v>
      </c>
      <c r="CX12" s="3" t="str">
        <f t="shared" si="63"/>
        <v>0</v>
      </c>
      <c r="CY12" s="3"/>
      <c r="CZ12" s="3">
        <v>196.0</v>
      </c>
      <c r="DA12" s="3" t="str">
        <f t="shared" si="64"/>
        <v>1</v>
      </c>
      <c r="DB12" s="3"/>
      <c r="DC12" s="3"/>
      <c r="DD12" s="3"/>
      <c r="DE12" s="3">
        <v>55.0</v>
      </c>
      <c r="DF12" s="3" t="str">
        <f t="shared" si="66"/>
        <v>0</v>
      </c>
      <c r="DG12" s="3"/>
      <c r="DH12" s="3"/>
      <c r="DI12" s="3"/>
      <c r="DJ12" s="3">
        <v>197.0</v>
      </c>
      <c r="DK12" s="3" t="str">
        <f t="shared" si="68"/>
        <v>0</v>
      </c>
      <c r="DL12" s="3">
        <v>84.0</v>
      </c>
      <c r="DM12" s="3" t="str">
        <f t="shared" si="69"/>
        <v>0</v>
      </c>
      <c r="DN12" s="3"/>
      <c r="DO12" s="3">
        <v>139.0</v>
      </c>
      <c r="DP12" s="3" t="str">
        <f t="shared" si="70"/>
        <v>1</v>
      </c>
      <c r="DQ12" s="3"/>
      <c r="DR12" s="3"/>
      <c r="DS12" s="3"/>
      <c r="DT12" s="3">
        <v>169.0</v>
      </c>
      <c r="DU12" s="3" t="str">
        <f t="shared" si="72"/>
        <v>0</v>
      </c>
      <c r="DV12" s="3">
        <v>207.0</v>
      </c>
      <c r="DW12" s="3" t="str">
        <f t="shared" si="73"/>
        <v>0</v>
      </c>
      <c r="DX12" s="3"/>
      <c r="DY12" s="3">
        <v>108.0</v>
      </c>
      <c r="DZ12" s="3" t="str">
        <f t="shared" si="74"/>
        <v>0</v>
      </c>
      <c r="EA12" s="3"/>
      <c r="EB12" s="3"/>
      <c r="EC12" s="3"/>
      <c r="ED12" s="3">
        <v>186.0</v>
      </c>
      <c r="EE12" s="3" t="str">
        <f t="shared" si="76"/>
        <v>0</v>
      </c>
      <c r="EF12" s="3"/>
      <c r="EG12" s="3"/>
      <c r="EH12" s="3"/>
      <c r="EI12" s="3">
        <v>124.0</v>
      </c>
      <c r="EJ12" s="3" t="str">
        <f t="shared" si="77"/>
        <v>1</v>
      </c>
      <c r="EK12" s="3">
        <v>329.0</v>
      </c>
      <c r="EL12" s="3" t="str">
        <f t="shared" si="78"/>
        <v>1</v>
      </c>
      <c r="EM12" s="3"/>
      <c r="EN12" s="3">
        <v>53.0</v>
      </c>
      <c r="EO12" s="3" t="str">
        <f t="shared" si="79"/>
        <v>0</v>
      </c>
      <c r="EP12" s="3"/>
      <c r="EQ12" s="3"/>
      <c r="ER12" s="3"/>
      <c r="ES12" s="3">
        <v>140.0</v>
      </c>
      <c r="ET12" s="3" t="str">
        <f t="shared" si="81"/>
        <v>1</v>
      </c>
      <c r="EU12" s="3">
        <v>239.0</v>
      </c>
      <c r="EV12" s="3" t="str">
        <f t="shared" si="82"/>
        <v>1</v>
      </c>
      <c r="EW12" s="3"/>
      <c r="EX12" s="3">
        <v>48.0</v>
      </c>
      <c r="EY12" s="3" t="str">
        <f t="shared" si="83"/>
        <v>0</v>
      </c>
      <c r="EZ12" s="3"/>
      <c r="FA12" s="3"/>
      <c r="FB12" s="3"/>
      <c r="FC12" s="3">
        <v>157.0</v>
      </c>
      <c r="FD12" s="3" t="str">
        <f t="shared" si="85"/>
        <v>1</v>
      </c>
      <c r="FE12" s="3">
        <v>190.0</v>
      </c>
      <c r="FF12" s="3" t="str">
        <f t="shared" si="86"/>
        <v>1</v>
      </c>
      <c r="FG12" s="3" t="str">
        <f t="shared" si="87"/>
        <v>0</v>
      </c>
      <c r="FH12" s="3"/>
      <c r="FI12" s="3">
        <v>129.0</v>
      </c>
      <c r="FJ12" s="3" t="str">
        <f t="shared" si="88"/>
        <v>2</v>
      </c>
      <c r="FK12" s="3"/>
      <c r="FL12" s="3"/>
      <c r="FM12" s="3"/>
      <c r="FN12" s="3"/>
      <c r="FO12" s="3">
        <v>93.0</v>
      </c>
      <c r="FP12" s="3" t="str">
        <f t="shared" si="89"/>
        <v>2</v>
      </c>
      <c r="FQ12" s="12"/>
      <c r="FR12" s="12" t="str">
        <f t="shared" si="90"/>
        <v>0</v>
      </c>
      <c r="FS12" s="12">
        <v>91.0</v>
      </c>
      <c r="FT12" s="12" t="str">
        <f t="shared" si="91"/>
        <v>2</v>
      </c>
      <c r="FU12" s="12"/>
      <c r="FV12" s="3" t="str">
        <f t="shared" si="92"/>
        <v>0</v>
      </c>
      <c r="FW12" s="3"/>
      <c r="FX12" s="3">
        <v>230.0</v>
      </c>
      <c r="FY12" s="3" t="str">
        <f t="shared" si="93"/>
        <v>0</v>
      </c>
      <c r="FZ12" s="3"/>
      <c r="GA12" s="3"/>
    </row>
    <row r="13" ht="12.0" customHeight="1">
      <c r="A13" s="1"/>
      <c r="B13" s="56" t="s">
        <v>113</v>
      </c>
      <c r="C13" s="57" t="s">
        <v>219</v>
      </c>
      <c r="T13" s="23"/>
      <c r="U13" s="50" t="s">
        <v>115</v>
      </c>
      <c r="V13" s="47" t="str">
        <f>CI37</f>
        <v>7</v>
      </c>
      <c r="W13" s="51" t="str">
        <f>CI38</f>
        <v>66</v>
      </c>
      <c r="X13" s="31"/>
      <c r="Y13" s="32"/>
      <c r="Z13" s="32"/>
      <c r="AA13" s="58"/>
      <c r="AB13" s="58"/>
      <c r="AC13" s="59"/>
      <c r="AE13" s="3">
        <v>7.0</v>
      </c>
      <c r="AF13" s="12" t="str">
        <f t="shared" si="36"/>
        <v>2</v>
      </c>
      <c r="AG13" s="12"/>
      <c r="AH13" s="12" t="str">
        <f t="shared" si="37"/>
        <v>0</v>
      </c>
      <c r="AI13" s="3" t="str">
        <f t="shared" si="38"/>
        <v>0</v>
      </c>
      <c r="AJ13" s="3" t="str">
        <f t="shared" si="39"/>
        <v>1</v>
      </c>
      <c r="AK13" s="3"/>
      <c r="AL13" s="3">
        <v>252.0</v>
      </c>
      <c r="AM13" s="3" t="str">
        <f t="shared" si="41"/>
        <v>0</v>
      </c>
      <c r="AN13" s="3"/>
      <c r="AO13" s="3">
        <v>59.0</v>
      </c>
      <c r="AP13" s="3" t="str">
        <f t="shared" si="42"/>
        <v>0</v>
      </c>
      <c r="AQ13" s="3"/>
      <c r="AR13" s="3">
        <v>76.0</v>
      </c>
      <c r="AS13" s="3" t="str">
        <f t="shared" si="43"/>
        <v>0</v>
      </c>
      <c r="AT13" s="3"/>
      <c r="AU13" s="3">
        <v>43.0</v>
      </c>
      <c r="AV13" s="3" t="str">
        <f t="shared" si="44"/>
        <v>0</v>
      </c>
      <c r="AW13" s="3"/>
      <c r="AX13" s="3">
        <v>110.0</v>
      </c>
      <c r="AY13" s="3" t="str">
        <f t="shared" si="45"/>
        <v>1</v>
      </c>
      <c r="AZ13" s="3"/>
      <c r="BA13" s="3">
        <v>193.0</v>
      </c>
      <c r="BB13" s="3" t="str">
        <f t="shared" si="46"/>
        <v>1</v>
      </c>
      <c r="BC13" s="3"/>
      <c r="BD13" s="3">
        <v>172.0</v>
      </c>
      <c r="BE13" s="3" t="str">
        <f t="shared" si="47"/>
        <v>0</v>
      </c>
      <c r="BF13" s="3"/>
      <c r="BG13" s="3">
        <v>72.0</v>
      </c>
      <c r="BH13" s="3" t="str">
        <f t="shared" si="48"/>
        <v>0</v>
      </c>
      <c r="BI13" s="3"/>
      <c r="BJ13" s="3">
        <v>52.0</v>
      </c>
      <c r="BK13" s="3" t="str">
        <f t="shared" si="49"/>
        <v>0</v>
      </c>
      <c r="BL13" s="3"/>
      <c r="BM13" s="3">
        <v>253.0</v>
      </c>
      <c r="BN13" s="3" t="str">
        <f t="shared" si="50"/>
        <v>0</v>
      </c>
      <c r="BO13" s="3"/>
      <c r="BP13" s="3">
        <v>69.0</v>
      </c>
      <c r="BQ13" s="3" t="str">
        <f t="shared" si="51"/>
        <v>0</v>
      </c>
      <c r="BR13" s="3"/>
      <c r="BS13" s="3">
        <v>120.0</v>
      </c>
      <c r="BT13" s="3" t="str">
        <f t="shared" si="52"/>
        <v>0</v>
      </c>
      <c r="BU13" s="3"/>
      <c r="BV13" s="3">
        <v>61.0</v>
      </c>
      <c r="BW13" s="3" t="str">
        <f t="shared" si="53"/>
        <v>1</v>
      </c>
      <c r="BX13" s="3"/>
      <c r="BY13" s="3">
        <v>89.0</v>
      </c>
      <c r="BZ13" s="3" t="str">
        <f t="shared" si="54"/>
        <v>0</v>
      </c>
      <c r="CA13" s="3"/>
      <c r="CB13" s="3">
        <v>64.0</v>
      </c>
      <c r="CC13" s="3" t="str">
        <f t="shared" si="55"/>
        <v>1</v>
      </c>
      <c r="CD13" s="3"/>
      <c r="CE13" s="3">
        <v>68.0</v>
      </c>
      <c r="CF13" s="3" t="str">
        <f t="shared" si="56"/>
        <v>1</v>
      </c>
      <c r="CG13" s="3"/>
      <c r="CH13" s="3">
        <v>296.0</v>
      </c>
      <c r="CI13" s="3" t="str">
        <f t="shared" si="57"/>
        <v>0</v>
      </c>
      <c r="CJ13" s="3"/>
      <c r="CK13" s="3">
        <v>79.0</v>
      </c>
      <c r="CL13" s="3" t="str">
        <f t="shared" si="58"/>
        <v>0</v>
      </c>
      <c r="CM13" s="3">
        <v>74.0</v>
      </c>
      <c r="CN13" s="3" t="str">
        <f t="shared" si="59"/>
        <v>1</v>
      </c>
      <c r="CO13" s="3"/>
      <c r="CP13" s="3">
        <v>117.0</v>
      </c>
      <c r="CQ13" s="3" t="str">
        <f t="shared" si="60"/>
        <v>0</v>
      </c>
      <c r="CR13" s="3">
        <v>130.0</v>
      </c>
      <c r="CS13" s="3" t="str">
        <f t="shared" si="61"/>
        <v>0</v>
      </c>
      <c r="CT13" s="3"/>
      <c r="CU13" s="3">
        <v>97.0</v>
      </c>
      <c r="CV13" s="3" t="str">
        <f t="shared" si="62"/>
        <v>0</v>
      </c>
      <c r="CW13" s="3">
        <v>225.0</v>
      </c>
      <c r="CX13" s="3" t="str">
        <f t="shared" si="63"/>
        <v>0</v>
      </c>
      <c r="CY13" s="3"/>
      <c r="CZ13" s="3">
        <v>238.0</v>
      </c>
      <c r="DA13" s="3" t="str">
        <f t="shared" si="64"/>
        <v>1</v>
      </c>
      <c r="DB13" s="3"/>
      <c r="DC13" s="3"/>
      <c r="DD13" s="3"/>
      <c r="DE13" s="3">
        <v>65.0</v>
      </c>
      <c r="DF13" s="3" t="str">
        <f t="shared" si="66"/>
        <v>1</v>
      </c>
      <c r="DG13" s="3"/>
      <c r="DH13" s="3"/>
      <c r="DI13" s="3"/>
      <c r="DJ13" s="3">
        <v>313.0</v>
      </c>
      <c r="DK13" s="3" t="str">
        <f t="shared" si="68"/>
        <v>1</v>
      </c>
      <c r="DL13" s="3">
        <v>156.0</v>
      </c>
      <c r="DM13" s="3" t="str">
        <f t="shared" si="69"/>
        <v>1</v>
      </c>
      <c r="DN13" s="3"/>
      <c r="DO13" s="3">
        <v>193.0</v>
      </c>
      <c r="DP13" s="3" t="str">
        <f t="shared" si="70"/>
        <v>1</v>
      </c>
      <c r="DQ13" s="3"/>
      <c r="DR13" s="3"/>
      <c r="DS13" s="3"/>
      <c r="DT13" s="3">
        <v>183.0</v>
      </c>
      <c r="DU13" s="3" t="str">
        <f t="shared" si="72"/>
        <v>0</v>
      </c>
      <c r="DV13" s="3"/>
      <c r="DW13" s="3"/>
      <c r="DX13" s="3"/>
      <c r="DY13" s="3">
        <v>113.0</v>
      </c>
      <c r="DZ13" s="3" t="str">
        <f t="shared" si="74"/>
        <v>0</v>
      </c>
      <c r="EA13" s="3"/>
      <c r="EB13" s="3"/>
      <c r="EC13" s="3"/>
      <c r="ED13" s="3">
        <v>219.0</v>
      </c>
      <c r="EE13" s="3" t="str">
        <f t="shared" si="76"/>
        <v>1</v>
      </c>
      <c r="EF13" s="3"/>
      <c r="EG13" s="3"/>
      <c r="EH13" s="3"/>
      <c r="EI13" s="3">
        <v>125.0</v>
      </c>
      <c r="EJ13" s="3" t="str">
        <f t="shared" si="77"/>
        <v>0</v>
      </c>
      <c r="EK13" s="3"/>
      <c r="EL13" s="3"/>
      <c r="EM13" s="3"/>
      <c r="EN13" s="3">
        <v>67.0</v>
      </c>
      <c r="EO13" s="3" t="str">
        <f t="shared" si="79"/>
        <v>0</v>
      </c>
      <c r="EP13" s="3"/>
      <c r="EQ13" s="3"/>
      <c r="ER13" s="3"/>
      <c r="ES13" s="3">
        <v>177.0</v>
      </c>
      <c r="ET13" s="3" t="str">
        <f t="shared" si="81"/>
        <v>1</v>
      </c>
      <c r="EU13" s="3">
        <v>249.0</v>
      </c>
      <c r="EV13" s="3" t="str">
        <f t="shared" si="82"/>
        <v>1</v>
      </c>
      <c r="EW13" s="3"/>
      <c r="EX13" s="3">
        <v>72.0</v>
      </c>
      <c r="EY13" s="3" t="str">
        <f t="shared" si="83"/>
        <v>0</v>
      </c>
      <c r="EZ13" s="3"/>
      <c r="FA13" s="3"/>
      <c r="FB13" s="3"/>
      <c r="FC13" s="3">
        <v>28.0</v>
      </c>
      <c r="FD13" s="3" t="str">
        <f t="shared" si="85"/>
        <v>2</v>
      </c>
      <c r="FE13" s="3">
        <v>183.0</v>
      </c>
      <c r="FF13" s="3" t="str">
        <f t="shared" si="86"/>
        <v>2</v>
      </c>
      <c r="FG13" s="3" t="str">
        <f t="shared" si="87"/>
        <v>0</v>
      </c>
      <c r="FH13" s="3"/>
      <c r="FI13" s="3">
        <v>200.0</v>
      </c>
      <c r="FJ13" s="3" t="str">
        <f t="shared" si="88"/>
        <v>1</v>
      </c>
      <c r="FK13" s="3"/>
      <c r="FL13" s="3"/>
      <c r="FM13" s="3"/>
      <c r="FN13" s="3"/>
      <c r="FO13" s="3">
        <v>95.0</v>
      </c>
      <c r="FP13" s="3" t="str">
        <f t="shared" si="89"/>
        <v>1</v>
      </c>
      <c r="FQ13" s="12"/>
      <c r="FR13" s="12" t="str">
        <f t="shared" si="90"/>
        <v>1</v>
      </c>
      <c r="FS13" s="12">
        <v>105.0</v>
      </c>
      <c r="FT13" s="12" t="str">
        <f t="shared" si="91"/>
        <v>2</v>
      </c>
      <c r="FU13" s="12"/>
      <c r="FV13" s="3" t="str">
        <f t="shared" si="92"/>
        <v>0</v>
      </c>
      <c r="FW13" s="3"/>
      <c r="FX13" s="3">
        <v>233.0</v>
      </c>
      <c r="FY13" s="3" t="str">
        <f t="shared" si="93"/>
        <v>1</v>
      </c>
      <c r="FZ13" s="3"/>
      <c r="GA13" s="3"/>
    </row>
    <row r="14" ht="12.0" customHeight="1">
      <c r="A14" s="1"/>
      <c r="B14" s="56" t="s">
        <v>116</v>
      </c>
      <c r="C14" s="57" t="s">
        <v>220</v>
      </c>
      <c r="T14" s="23"/>
      <c r="U14" s="50" t="s">
        <v>118</v>
      </c>
      <c r="V14" s="47" t="str">
        <f>CM35</f>
        <v>5</v>
      </c>
      <c r="W14" s="51" t="str">
        <f>CM36</f>
        <v>62</v>
      </c>
      <c r="X14" s="23"/>
      <c r="Y14" s="60"/>
      <c r="Z14" s="47"/>
      <c r="AA14" s="61"/>
      <c r="AB14" s="61"/>
      <c r="AC14" s="45"/>
      <c r="AE14" s="3">
        <v>8.0</v>
      </c>
      <c r="AF14" s="12" t="str">
        <f t="shared" si="36"/>
        <v>2</v>
      </c>
      <c r="AG14" s="12"/>
      <c r="AH14" s="12" t="str">
        <f t="shared" si="37"/>
        <v>0</v>
      </c>
      <c r="AI14" s="3" t="str">
        <f t="shared" si="38"/>
        <v>0</v>
      </c>
      <c r="AJ14" s="3" t="str">
        <f t="shared" si="39"/>
        <v>1</v>
      </c>
      <c r="AK14" s="3"/>
      <c r="AL14" s="3">
        <v>259.0</v>
      </c>
      <c r="AM14" s="3" t="str">
        <f t="shared" si="41"/>
        <v>1</v>
      </c>
      <c r="AN14" s="3"/>
      <c r="AO14" s="3">
        <v>67.0</v>
      </c>
      <c r="AP14" s="3" t="str">
        <f t="shared" si="42"/>
        <v>0</v>
      </c>
      <c r="AQ14" s="3"/>
      <c r="AR14" s="3">
        <v>88.0</v>
      </c>
      <c r="AS14" s="3" t="str">
        <f t="shared" si="43"/>
        <v>0</v>
      </c>
      <c r="AT14" s="3"/>
      <c r="AU14" s="3">
        <v>56.0</v>
      </c>
      <c r="AV14" s="3" t="str">
        <f t="shared" si="44"/>
        <v>0</v>
      </c>
      <c r="AW14" s="3"/>
      <c r="AX14" s="3">
        <v>139.0</v>
      </c>
      <c r="AY14" s="3" t="str">
        <f t="shared" si="45"/>
        <v>1</v>
      </c>
      <c r="AZ14" s="3"/>
      <c r="BA14" s="3">
        <v>237.0</v>
      </c>
      <c r="BB14" s="3" t="str">
        <f t="shared" si="46"/>
        <v>1</v>
      </c>
      <c r="BC14" s="3"/>
      <c r="BD14" s="3">
        <v>174.0</v>
      </c>
      <c r="BE14" s="3" t="str">
        <f t="shared" si="47"/>
        <v>0</v>
      </c>
      <c r="BF14" s="3"/>
      <c r="BG14" s="3">
        <v>86.0</v>
      </c>
      <c r="BH14" s="3" t="str">
        <f t="shared" si="48"/>
        <v>0</v>
      </c>
      <c r="BI14" s="3"/>
      <c r="BJ14" s="3">
        <v>62.0</v>
      </c>
      <c r="BK14" s="3" t="str">
        <f t="shared" si="49"/>
        <v>0</v>
      </c>
      <c r="BL14" s="3"/>
      <c r="BM14" s="3">
        <v>256.0</v>
      </c>
      <c r="BN14" s="3" t="str">
        <f t="shared" si="50"/>
        <v>0</v>
      </c>
      <c r="BO14" s="3"/>
      <c r="BP14" s="3">
        <v>82.0</v>
      </c>
      <c r="BQ14" s="3" t="str">
        <f t="shared" si="51"/>
        <v>0</v>
      </c>
      <c r="BR14" s="3"/>
      <c r="BS14" s="3">
        <v>125.0</v>
      </c>
      <c r="BT14" s="3" t="str">
        <f t="shared" si="52"/>
        <v>0</v>
      </c>
      <c r="BU14" s="3"/>
      <c r="BV14" s="3">
        <v>74.0</v>
      </c>
      <c r="BW14" s="3" t="str">
        <f t="shared" si="53"/>
        <v>1</v>
      </c>
      <c r="BX14" s="3"/>
      <c r="BY14" s="3">
        <v>99.0</v>
      </c>
      <c r="BZ14" s="3" t="str">
        <f t="shared" si="54"/>
        <v>0</v>
      </c>
      <c r="CA14" s="3"/>
      <c r="CB14" s="3">
        <v>78.0</v>
      </c>
      <c r="CC14" s="3" t="str">
        <f t="shared" si="55"/>
        <v>1</v>
      </c>
      <c r="CD14" s="3"/>
      <c r="CE14" s="3">
        <v>79.0</v>
      </c>
      <c r="CF14" s="3" t="str">
        <f t="shared" si="56"/>
        <v>0</v>
      </c>
      <c r="CG14" s="3"/>
      <c r="CH14" s="3">
        <v>305.0</v>
      </c>
      <c r="CI14" s="3" t="str">
        <f t="shared" si="57"/>
        <v>1</v>
      </c>
      <c r="CJ14" s="3"/>
      <c r="CK14" s="3">
        <v>43.0</v>
      </c>
      <c r="CL14" s="3" t="str">
        <f t="shared" si="58"/>
        <v>0</v>
      </c>
      <c r="CM14" s="3">
        <v>77.0</v>
      </c>
      <c r="CN14" s="3" t="str">
        <f t="shared" si="59"/>
        <v>1</v>
      </c>
      <c r="CO14" s="3"/>
      <c r="CP14" s="3">
        <v>164.0</v>
      </c>
      <c r="CQ14" s="3" t="str">
        <f t="shared" si="60"/>
        <v>0</v>
      </c>
      <c r="CR14" s="3">
        <v>154.0</v>
      </c>
      <c r="CS14" s="3" t="str">
        <f t="shared" si="61"/>
        <v>0</v>
      </c>
      <c r="CT14" s="3"/>
      <c r="CU14" s="3">
        <v>102.0</v>
      </c>
      <c r="CV14" s="3" t="str">
        <f t="shared" si="62"/>
        <v>0</v>
      </c>
      <c r="CW14" s="3">
        <v>251.0</v>
      </c>
      <c r="CX14" s="3" t="str">
        <f t="shared" si="63"/>
        <v>0</v>
      </c>
      <c r="CY14" s="3"/>
      <c r="CZ14" s="3">
        <v>265.0</v>
      </c>
      <c r="DA14" s="3" t="str">
        <f t="shared" si="64"/>
        <v>1</v>
      </c>
      <c r="DB14" s="3"/>
      <c r="DC14" s="3"/>
      <c r="DD14" s="3"/>
      <c r="DE14" s="3">
        <v>72.0</v>
      </c>
      <c r="DF14" s="3" t="str">
        <f t="shared" si="66"/>
        <v>0</v>
      </c>
      <c r="DG14" s="3"/>
      <c r="DH14" s="3"/>
      <c r="DI14" s="3"/>
      <c r="DJ14" s="3">
        <v>327.0</v>
      </c>
      <c r="DK14" s="3" t="str">
        <f t="shared" si="68"/>
        <v>0</v>
      </c>
      <c r="DL14" s="3"/>
      <c r="DM14" s="3"/>
      <c r="DN14" s="3"/>
      <c r="DO14" s="3">
        <v>215.0</v>
      </c>
      <c r="DP14" s="3" t="str">
        <f t="shared" si="70"/>
        <v>1</v>
      </c>
      <c r="DQ14" s="3"/>
      <c r="DR14" s="3"/>
      <c r="DS14" s="3"/>
      <c r="DT14" s="3">
        <v>217.0</v>
      </c>
      <c r="DU14" s="3" t="str">
        <f t="shared" si="72"/>
        <v>0</v>
      </c>
      <c r="DV14" s="3"/>
      <c r="DW14" s="3"/>
      <c r="DX14" s="3"/>
      <c r="DY14" s="3">
        <v>119.0</v>
      </c>
      <c r="DZ14" s="3" t="str">
        <f t="shared" si="74"/>
        <v>0</v>
      </c>
      <c r="EA14" s="3"/>
      <c r="EB14" s="3"/>
      <c r="EC14" s="3"/>
      <c r="ED14" s="3">
        <v>246.0</v>
      </c>
      <c r="EE14" s="3" t="str">
        <f t="shared" si="76"/>
        <v>0</v>
      </c>
      <c r="EF14" s="3"/>
      <c r="EG14" s="3"/>
      <c r="EH14" s="3"/>
      <c r="EI14" s="3">
        <v>138.0</v>
      </c>
      <c r="EJ14" s="3" t="str">
        <f t="shared" si="77"/>
        <v>1</v>
      </c>
      <c r="EK14" s="3"/>
      <c r="EL14" s="3"/>
      <c r="EM14" s="3"/>
      <c r="EN14" s="3">
        <v>87.0</v>
      </c>
      <c r="EO14" s="3" t="str">
        <f t="shared" si="79"/>
        <v>0</v>
      </c>
      <c r="EP14" s="3"/>
      <c r="EQ14" s="3"/>
      <c r="ER14" s="3"/>
      <c r="ES14" s="3">
        <v>196.0</v>
      </c>
      <c r="ET14" s="3" t="str">
        <f t="shared" si="81"/>
        <v>1</v>
      </c>
      <c r="EU14" s="3">
        <v>304.0</v>
      </c>
      <c r="EV14" s="3" t="str">
        <f t="shared" si="82"/>
        <v>0</v>
      </c>
      <c r="EW14" s="3"/>
      <c r="EX14" s="3">
        <v>86.0</v>
      </c>
      <c r="EY14" s="3" t="str">
        <f t="shared" si="83"/>
        <v>0</v>
      </c>
      <c r="EZ14" s="3"/>
      <c r="FA14" s="3"/>
      <c r="FB14" s="3"/>
      <c r="FC14" s="3">
        <v>93.0</v>
      </c>
      <c r="FD14" s="3" t="str">
        <f t="shared" si="85"/>
        <v>2</v>
      </c>
      <c r="FE14" s="3">
        <v>108.0</v>
      </c>
      <c r="FF14" s="3" t="str">
        <f t="shared" si="86"/>
        <v>2</v>
      </c>
      <c r="FG14" s="3" t="str">
        <f t="shared" si="87"/>
        <v>0</v>
      </c>
      <c r="FH14" s="3"/>
      <c r="FI14" s="3">
        <v>109.0</v>
      </c>
      <c r="FJ14" s="3" t="str">
        <f t="shared" si="88"/>
        <v>2</v>
      </c>
      <c r="FK14" s="3"/>
      <c r="FL14" s="3"/>
      <c r="FM14" s="3"/>
      <c r="FN14" s="3"/>
      <c r="FO14" s="3">
        <v>102.0</v>
      </c>
      <c r="FP14" s="3" t="str">
        <f t="shared" si="89"/>
        <v>2</v>
      </c>
      <c r="FQ14" s="12"/>
      <c r="FR14" s="12" t="str">
        <f t="shared" si="90"/>
        <v>0</v>
      </c>
      <c r="FS14" s="12">
        <v>108.0</v>
      </c>
      <c r="FT14" s="12" t="str">
        <f t="shared" si="91"/>
        <v>2</v>
      </c>
      <c r="FU14" s="12"/>
      <c r="FV14" s="3" t="str">
        <f t="shared" si="92"/>
        <v>0</v>
      </c>
      <c r="FW14" s="3"/>
      <c r="FX14" s="3">
        <v>243.0</v>
      </c>
      <c r="FY14" s="3" t="str">
        <f t="shared" si="93"/>
        <v>0</v>
      </c>
      <c r="FZ14" s="3"/>
      <c r="GA14" s="3"/>
    </row>
    <row r="15" ht="12.0" customHeight="1">
      <c r="A15" s="1"/>
      <c r="B15" s="56" t="s">
        <v>119</v>
      </c>
      <c r="C15" s="57" t="s">
        <v>221</v>
      </c>
      <c r="T15" s="23"/>
      <c r="U15" s="50" t="s">
        <v>121</v>
      </c>
      <c r="V15" s="47" t="str">
        <f>FZ35</f>
        <v>8</v>
      </c>
      <c r="W15" s="51" t="str">
        <f>FZ36</f>
        <v>82</v>
      </c>
      <c r="X15" s="23"/>
      <c r="Y15" s="62" t="str">
        <f t="shared" ref="Y15:Y18" si="95">B19</f>
        <v>Error Flags</v>
      </c>
      <c r="Z15" s="47"/>
      <c r="AA15" s="44"/>
      <c r="AB15" s="63"/>
      <c r="AC15" s="45"/>
      <c r="AE15" s="3">
        <v>9.0</v>
      </c>
      <c r="AF15" s="12" t="str">
        <f t="shared" si="36"/>
        <v>1</v>
      </c>
      <c r="AG15" s="12"/>
      <c r="AH15" s="12" t="str">
        <f t="shared" si="37"/>
        <v>1</v>
      </c>
      <c r="AI15" s="3" t="str">
        <f t="shared" si="38"/>
        <v>1</v>
      </c>
      <c r="AJ15" s="3" t="str">
        <f t="shared" si="39"/>
        <v>0</v>
      </c>
      <c r="AK15" s="3"/>
      <c r="AL15" s="3">
        <v>260.0</v>
      </c>
      <c r="AM15" s="3" t="str">
        <f t="shared" si="41"/>
        <v>1</v>
      </c>
      <c r="AN15" s="3"/>
      <c r="AO15" s="3">
        <v>87.0</v>
      </c>
      <c r="AP15" s="3" t="str">
        <f t="shared" si="42"/>
        <v>0</v>
      </c>
      <c r="AQ15" s="3"/>
      <c r="AR15" s="3">
        <v>91.0</v>
      </c>
      <c r="AS15" s="3" t="str">
        <f t="shared" si="43"/>
        <v>0</v>
      </c>
      <c r="AT15" s="3"/>
      <c r="AU15" s="3">
        <v>70.0</v>
      </c>
      <c r="AV15" s="3" t="str">
        <f t="shared" si="44"/>
        <v>0</v>
      </c>
      <c r="AW15" s="3"/>
      <c r="AX15" s="3">
        <v>142.0</v>
      </c>
      <c r="AY15" s="3" t="str">
        <f t="shared" si="45"/>
        <v>0</v>
      </c>
      <c r="AZ15" s="3"/>
      <c r="BA15" s="3"/>
      <c r="BB15" s="3"/>
      <c r="BC15" s="3"/>
      <c r="BD15" s="3">
        <v>190.0</v>
      </c>
      <c r="BE15" s="3" t="str">
        <f t="shared" si="47"/>
        <v>1</v>
      </c>
      <c r="BF15" s="3"/>
      <c r="BG15" s="3">
        <v>103.0</v>
      </c>
      <c r="BH15" s="3" t="str">
        <f t="shared" si="48"/>
        <v>0</v>
      </c>
      <c r="BI15" s="3"/>
      <c r="BJ15" s="3">
        <v>75.0</v>
      </c>
      <c r="BK15" s="3" t="str">
        <f t="shared" si="49"/>
        <v>1</v>
      </c>
      <c r="BL15" s="3"/>
      <c r="BM15" s="3">
        <v>257.0</v>
      </c>
      <c r="BN15" s="3" t="str">
        <f t="shared" si="50"/>
        <v>0</v>
      </c>
      <c r="BO15" s="3"/>
      <c r="BP15" s="3">
        <v>93.0</v>
      </c>
      <c r="BQ15" s="3" t="str">
        <f t="shared" si="51"/>
        <v>0</v>
      </c>
      <c r="BR15" s="3"/>
      <c r="BS15" s="3">
        <v>132.0</v>
      </c>
      <c r="BT15" s="3" t="str">
        <f t="shared" si="52"/>
        <v>0</v>
      </c>
      <c r="BU15" s="3"/>
      <c r="BV15" s="3">
        <v>92.0</v>
      </c>
      <c r="BW15" s="3" t="str">
        <f t="shared" si="53"/>
        <v>1</v>
      </c>
      <c r="BX15" s="3"/>
      <c r="BY15" s="3">
        <v>114.0</v>
      </c>
      <c r="BZ15" s="3" t="str">
        <f t="shared" si="54"/>
        <v>0</v>
      </c>
      <c r="CA15" s="3"/>
      <c r="CB15" s="3">
        <v>85.0</v>
      </c>
      <c r="CC15" s="3" t="str">
        <f t="shared" si="55"/>
        <v>1</v>
      </c>
      <c r="CD15" s="3"/>
      <c r="CE15" s="3">
        <v>111.0</v>
      </c>
      <c r="CF15" s="3" t="str">
        <f t="shared" si="56"/>
        <v>1</v>
      </c>
      <c r="CG15" s="3"/>
      <c r="CH15" s="3">
        <v>314.0</v>
      </c>
      <c r="CI15" s="3" t="str">
        <f t="shared" si="57"/>
        <v>1</v>
      </c>
      <c r="CJ15" s="3"/>
      <c r="CK15" s="3">
        <v>105.0</v>
      </c>
      <c r="CL15" s="3" t="str">
        <f t="shared" si="58"/>
        <v>0</v>
      </c>
      <c r="CM15" s="3">
        <v>84.0</v>
      </c>
      <c r="CN15" s="3" t="str">
        <f t="shared" si="59"/>
        <v>0</v>
      </c>
      <c r="CO15" s="3"/>
      <c r="CP15" s="3">
        <v>186.0</v>
      </c>
      <c r="CQ15" s="3" t="str">
        <f t="shared" si="60"/>
        <v>0</v>
      </c>
      <c r="CR15" s="3">
        <v>160.0</v>
      </c>
      <c r="CS15" s="3" t="str">
        <f t="shared" si="61"/>
        <v>0</v>
      </c>
      <c r="CT15" s="3"/>
      <c r="CU15" s="3">
        <v>104.0</v>
      </c>
      <c r="CV15" s="3" t="str">
        <f t="shared" si="62"/>
        <v>1</v>
      </c>
      <c r="CW15" s="3">
        <v>311.0</v>
      </c>
      <c r="CX15" s="3" t="str">
        <f t="shared" si="63"/>
        <v>0</v>
      </c>
      <c r="CY15" s="3"/>
      <c r="CZ15" s="3">
        <v>281.0</v>
      </c>
      <c r="DA15" s="3" t="str">
        <f t="shared" si="64"/>
        <v>1</v>
      </c>
      <c r="DB15" s="3"/>
      <c r="DC15" s="3"/>
      <c r="DD15" s="3"/>
      <c r="DE15" s="3">
        <v>134.0</v>
      </c>
      <c r="DF15" s="3" t="str">
        <f t="shared" si="66"/>
        <v>0</v>
      </c>
      <c r="DG15" s="3"/>
      <c r="DH15" s="3"/>
      <c r="DI15" s="3"/>
      <c r="DJ15" s="3">
        <v>340.0</v>
      </c>
      <c r="DK15" s="3" t="str">
        <f t="shared" si="68"/>
        <v>1</v>
      </c>
      <c r="DL15" s="3"/>
      <c r="DM15" s="3"/>
      <c r="DN15" s="3"/>
      <c r="DO15" s="3">
        <v>216.0</v>
      </c>
      <c r="DP15" s="3" t="str">
        <f t="shared" si="70"/>
        <v>1</v>
      </c>
      <c r="DQ15" s="3"/>
      <c r="DR15" s="3"/>
      <c r="DS15" s="3"/>
      <c r="DT15" s="3">
        <v>218.0</v>
      </c>
      <c r="DU15" s="3" t="str">
        <f t="shared" si="72"/>
        <v>0</v>
      </c>
      <c r="DV15" s="3"/>
      <c r="DW15" s="3"/>
      <c r="DX15" s="3"/>
      <c r="DY15" s="3">
        <v>120.0</v>
      </c>
      <c r="DZ15" s="3" t="str">
        <f t="shared" si="74"/>
        <v>0</v>
      </c>
      <c r="EA15" s="3"/>
      <c r="EB15" s="3"/>
      <c r="EC15" s="3"/>
      <c r="ED15" s="3">
        <v>267.0</v>
      </c>
      <c r="EE15" s="3" t="str">
        <f t="shared" si="76"/>
        <v>0</v>
      </c>
      <c r="EF15" s="3"/>
      <c r="EG15" s="3"/>
      <c r="EH15" s="3"/>
      <c r="EI15" s="3">
        <v>160.0</v>
      </c>
      <c r="EJ15" s="3" t="str">
        <f t="shared" si="77"/>
        <v>1</v>
      </c>
      <c r="EK15" s="3"/>
      <c r="EL15" s="3"/>
      <c r="EM15" s="3"/>
      <c r="EN15" s="3">
        <v>96.0</v>
      </c>
      <c r="EO15" s="3" t="str">
        <f t="shared" si="79"/>
        <v>0</v>
      </c>
      <c r="EP15" s="3"/>
      <c r="EQ15" s="3"/>
      <c r="ER15" s="3"/>
      <c r="ES15" s="3">
        <v>233.0</v>
      </c>
      <c r="ET15" s="3" t="str">
        <f t="shared" si="81"/>
        <v>1</v>
      </c>
      <c r="EU15" s="3">
        <v>341.0</v>
      </c>
      <c r="EV15" s="3" t="str">
        <f t="shared" si="82"/>
        <v>1</v>
      </c>
      <c r="EW15" s="3"/>
      <c r="EX15" s="3">
        <v>121.0</v>
      </c>
      <c r="EY15" s="3" t="str">
        <f t="shared" si="83"/>
        <v>1</v>
      </c>
      <c r="EZ15" s="3"/>
      <c r="FA15" s="3"/>
      <c r="FB15" s="3"/>
      <c r="FC15" s="3">
        <v>132.0</v>
      </c>
      <c r="FD15" s="3" t="str">
        <f t="shared" si="85"/>
        <v>2</v>
      </c>
      <c r="FE15" s="3">
        <v>203.0</v>
      </c>
      <c r="FF15" s="3" t="str">
        <f t="shared" si="86"/>
        <v>2</v>
      </c>
      <c r="FG15" s="3" t="str">
        <f t="shared" si="87"/>
        <v>0</v>
      </c>
      <c r="FH15" s="3"/>
      <c r="FI15" s="3">
        <v>194.0</v>
      </c>
      <c r="FJ15" s="3" t="str">
        <f t="shared" si="88"/>
        <v>2</v>
      </c>
      <c r="FK15" s="3"/>
      <c r="FL15" s="3"/>
      <c r="FM15" s="3"/>
      <c r="FN15" s="3"/>
      <c r="FO15" s="3">
        <v>116.0</v>
      </c>
      <c r="FP15" s="3" t="str">
        <f t="shared" si="89"/>
        <v>1</v>
      </c>
      <c r="FQ15" s="12"/>
      <c r="FR15" s="12" t="str">
        <f t="shared" si="90"/>
        <v>1</v>
      </c>
      <c r="FS15" s="12">
        <v>127.0</v>
      </c>
      <c r="FT15" s="12" t="str">
        <f t="shared" si="91"/>
        <v>2</v>
      </c>
      <c r="FU15" s="12" t="s">
        <v>105</v>
      </c>
      <c r="FV15" s="3" t="str">
        <f t="shared" si="92"/>
        <v>1</v>
      </c>
      <c r="FW15" s="3"/>
      <c r="FX15" s="3">
        <v>268.0</v>
      </c>
      <c r="FY15" s="3" t="str">
        <f t="shared" si="93"/>
        <v>0</v>
      </c>
      <c r="FZ15" s="3"/>
      <c r="GA15" s="3"/>
    </row>
    <row r="16" ht="12.0" customHeight="1">
      <c r="A16" s="1"/>
      <c r="B16" s="56" t="s">
        <v>122</v>
      </c>
      <c r="C16" s="57" t="s">
        <v>222</v>
      </c>
      <c r="T16" s="23"/>
      <c r="U16" s="50" t="s">
        <v>124</v>
      </c>
      <c r="V16" s="47" t="str">
        <f>V14+V13+V10+FM41+FS33</f>
        <v>18</v>
      </c>
      <c r="W16" s="51" t="str">
        <f>(((V16-16.2)/5)*10)+50</f>
        <v>54</v>
      </c>
      <c r="X16" s="23"/>
      <c r="Y16" s="24" t="str">
        <f t="shared" si="95"/>
        <v>Wrong Characters:</v>
      </c>
      <c r="Z16" s="47" t="str">
        <f t="shared" ref="Z16:Z18" si="96">C20</f>
        <v>0</v>
      </c>
      <c r="AA16" s="44"/>
      <c r="AB16" s="63" t="str">
        <f>IF(OR($Z$16&gt;0,$Z$17&gt;0),"D A T A   E N T R Y","")</f>
        <v/>
      </c>
      <c r="AC16" s="45"/>
      <c r="AE16" s="3">
        <v>10.0</v>
      </c>
      <c r="AF16" s="12" t="str">
        <f t="shared" si="36"/>
        <v>1</v>
      </c>
      <c r="AG16" s="12"/>
      <c r="AH16" s="12" t="str">
        <f t="shared" si="37"/>
        <v>1</v>
      </c>
      <c r="AI16" s="3" t="str">
        <f t="shared" si="38"/>
        <v>1</v>
      </c>
      <c r="AJ16" s="3" t="str">
        <f t="shared" si="39"/>
        <v>0</v>
      </c>
      <c r="AK16" s="3"/>
      <c r="AL16" s="3">
        <v>264.0</v>
      </c>
      <c r="AM16" s="3" t="str">
        <f t="shared" si="41"/>
        <v>1</v>
      </c>
      <c r="AN16" s="3"/>
      <c r="AO16" s="3">
        <v>106.0</v>
      </c>
      <c r="AP16" s="3" t="str">
        <f t="shared" si="42"/>
        <v>0</v>
      </c>
      <c r="AQ16" s="3"/>
      <c r="AR16" s="3">
        <v>102.0</v>
      </c>
      <c r="AS16" s="3" t="str">
        <f t="shared" si="43"/>
        <v>0</v>
      </c>
      <c r="AT16" s="3"/>
      <c r="AU16" s="3">
        <v>80.0</v>
      </c>
      <c r="AV16" s="3" t="str">
        <f t="shared" si="44"/>
        <v>0</v>
      </c>
      <c r="AW16" s="3"/>
      <c r="AX16" s="3">
        <v>157.0</v>
      </c>
      <c r="AY16" s="3" t="str">
        <f t="shared" si="45"/>
        <v>1</v>
      </c>
      <c r="AZ16" s="3"/>
      <c r="BA16" s="3"/>
      <c r="BB16" s="3"/>
      <c r="BC16" s="3"/>
      <c r="BD16" s="3">
        <v>206.0</v>
      </c>
      <c r="BE16" s="3" t="str">
        <f t="shared" si="47"/>
        <v>1</v>
      </c>
      <c r="BF16" s="3"/>
      <c r="BG16" s="3">
        <v>128.0</v>
      </c>
      <c r="BH16" s="3" t="str">
        <f t="shared" si="48"/>
        <v>0</v>
      </c>
      <c r="BI16" s="3"/>
      <c r="BJ16" s="3">
        <v>81.0</v>
      </c>
      <c r="BK16" s="3" t="str">
        <f t="shared" si="49"/>
        <v>1</v>
      </c>
      <c r="BL16" s="3"/>
      <c r="BM16" s="3">
        <v>262.0</v>
      </c>
      <c r="BN16" s="3" t="str">
        <f t="shared" si="50"/>
        <v>0</v>
      </c>
      <c r="BO16" s="3"/>
      <c r="BP16" s="3">
        <v>108.0</v>
      </c>
      <c r="BQ16" s="3" t="str">
        <f t="shared" si="51"/>
        <v>0</v>
      </c>
      <c r="BR16" s="3"/>
      <c r="BS16" s="3">
        <v>143.0</v>
      </c>
      <c r="BT16" s="3" t="str">
        <f t="shared" si="52"/>
        <v>0</v>
      </c>
      <c r="BU16" s="3"/>
      <c r="BV16" s="3">
        <v>101.0</v>
      </c>
      <c r="BW16" s="3" t="str">
        <f t="shared" si="53"/>
        <v>0</v>
      </c>
      <c r="BX16" s="3"/>
      <c r="BY16" s="3">
        <v>126.0</v>
      </c>
      <c r="BZ16" s="3" t="str">
        <f t="shared" si="54"/>
        <v>0</v>
      </c>
      <c r="CA16" s="3"/>
      <c r="CB16" s="3">
        <v>94.0</v>
      </c>
      <c r="CC16" s="3" t="str">
        <f t="shared" si="55"/>
        <v>0</v>
      </c>
      <c r="CD16" s="3"/>
      <c r="CE16" s="3">
        <v>116.0</v>
      </c>
      <c r="CF16" s="3" t="str">
        <f t="shared" si="56"/>
        <v>1</v>
      </c>
      <c r="CG16" s="3"/>
      <c r="CH16" s="3">
        <v>322.0</v>
      </c>
      <c r="CI16" s="3" t="str">
        <f t="shared" si="57"/>
        <v>0</v>
      </c>
      <c r="CJ16" s="3"/>
      <c r="CK16" s="3"/>
      <c r="CL16" s="3"/>
      <c r="CM16" s="3">
        <v>85.0</v>
      </c>
      <c r="CN16" s="3" t="str">
        <f t="shared" si="59"/>
        <v>0</v>
      </c>
      <c r="CO16" s="3"/>
      <c r="CP16" s="3">
        <v>198.0</v>
      </c>
      <c r="CQ16" s="3" t="str">
        <f t="shared" si="60"/>
        <v>0</v>
      </c>
      <c r="CR16" s="3">
        <v>168.0</v>
      </c>
      <c r="CS16" s="3" t="str">
        <f t="shared" si="61"/>
        <v>0</v>
      </c>
      <c r="CT16" s="3"/>
      <c r="CU16" s="3">
        <v>114.0</v>
      </c>
      <c r="CV16" s="3" t="str">
        <f t="shared" si="62"/>
        <v>0</v>
      </c>
      <c r="CW16" s="3"/>
      <c r="CX16" s="3"/>
      <c r="CY16" s="3"/>
      <c r="CZ16" s="3">
        <v>292.0</v>
      </c>
      <c r="DA16" s="3" t="str">
        <f t="shared" si="64"/>
        <v>1</v>
      </c>
      <c r="DB16" s="3"/>
      <c r="DC16" s="3"/>
      <c r="DD16" s="3"/>
      <c r="DE16" s="3">
        <v>142.0</v>
      </c>
      <c r="DF16" s="3" t="str">
        <f t="shared" si="66"/>
        <v>0</v>
      </c>
      <c r="DG16" s="3"/>
      <c r="DH16" s="3"/>
      <c r="DI16" s="3"/>
      <c r="DJ16" s="3">
        <v>355.0</v>
      </c>
      <c r="DK16" s="3" t="str">
        <f t="shared" si="68"/>
        <v>1</v>
      </c>
      <c r="DL16" s="3"/>
      <c r="DM16" s="3"/>
      <c r="DN16" s="3"/>
      <c r="DO16" s="3">
        <v>244.0</v>
      </c>
      <c r="DP16" s="3" t="str">
        <f t="shared" si="70"/>
        <v>1</v>
      </c>
      <c r="DQ16" s="3"/>
      <c r="DR16" s="3"/>
      <c r="DS16" s="3"/>
      <c r="DT16" s="3">
        <v>223.0</v>
      </c>
      <c r="DU16" s="3" t="str">
        <f t="shared" si="72"/>
        <v>0</v>
      </c>
      <c r="DV16" s="3"/>
      <c r="DW16" s="3"/>
      <c r="DX16" s="3"/>
      <c r="DY16" s="3">
        <v>125.0</v>
      </c>
      <c r="DZ16" s="3" t="str">
        <f t="shared" si="74"/>
        <v>0</v>
      </c>
      <c r="EA16" s="3"/>
      <c r="EB16" s="3"/>
      <c r="EC16" s="3"/>
      <c r="ED16" s="3">
        <v>274.0</v>
      </c>
      <c r="EE16" s="3" t="str">
        <f t="shared" si="76"/>
        <v>0</v>
      </c>
      <c r="EF16" s="3"/>
      <c r="EG16" s="3"/>
      <c r="EH16" s="3"/>
      <c r="EI16" s="3">
        <v>180.0</v>
      </c>
      <c r="EJ16" s="3" t="str">
        <f t="shared" si="77"/>
        <v>1</v>
      </c>
      <c r="EK16" s="3"/>
      <c r="EL16" s="3"/>
      <c r="EM16" s="3"/>
      <c r="EN16" s="3">
        <v>121.0</v>
      </c>
      <c r="EO16" s="3" t="str">
        <f t="shared" si="79"/>
        <v>1</v>
      </c>
      <c r="EP16" s="3"/>
      <c r="EQ16" s="3"/>
      <c r="ER16" s="3"/>
      <c r="ES16" s="3">
        <v>278.0</v>
      </c>
      <c r="ET16" s="3" t="str">
        <f t="shared" si="81"/>
        <v>0</v>
      </c>
      <c r="EU16" s="3"/>
      <c r="EV16" s="3"/>
      <c r="EW16" s="3"/>
      <c r="EX16" s="3">
        <v>128.0</v>
      </c>
      <c r="EY16" s="3" t="str">
        <f t="shared" si="83"/>
        <v>0</v>
      </c>
      <c r="EZ16" s="3"/>
      <c r="FA16" s="3"/>
      <c r="FB16" s="3"/>
      <c r="FC16" s="3">
        <v>49.0</v>
      </c>
      <c r="FD16" s="3" t="str">
        <f t="shared" si="85"/>
        <v>2</v>
      </c>
      <c r="FE16" s="3">
        <v>171.0</v>
      </c>
      <c r="FF16" s="3" t="str">
        <f t="shared" si="86"/>
        <v>2</v>
      </c>
      <c r="FG16" s="3" t="str">
        <f t="shared" si="87"/>
        <v>0</v>
      </c>
      <c r="FH16" s="3"/>
      <c r="FI16" s="3">
        <v>31.0</v>
      </c>
      <c r="FJ16" s="3" t="str">
        <f t="shared" si="88"/>
        <v>2</v>
      </c>
      <c r="FK16" s="3"/>
      <c r="FL16" s="3"/>
      <c r="FM16" s="3"/>
      <c r="FN16" s="3"/>
      <c r="FO16" s="3">
        <v>132.0</v>
      </c>
      <c r="FP16" s="3" t="str">
        <f t="shared" si="89"/>
        <v>2</v>
      </c>
      <c r="FQ16" s="12"/>
      <c r="FR16" s="12" t="str">
        <f t="shared" si="90"/>
        <v>0</v>
      </c>
      <c r="FS16" s="12">
        <v>136.0</v>
      </c>
      <c r="FT16" s="12" t="str">
        <f t="shared" si="91"/>
        <v>2</v>
      </c>
      <c r="FU16" s="12" t="s">
        <v>105</v>
      </c>
      <c r="FV16" s="3" t="str">
        <f t="shared" si="92"/>
        <v>1</v>
      </c>
      <c r="FW16" s="3"/>
      <c r="FX16" s="3">
        <v>313.0</v>
      </c>
      <c r="FY16" s="3" t="str">
        <f t="shared" si="93"/>
        <v>1</v>
      </c>
      <c r="FZ16" s="3"/>
      <c r="GA16" s="3"/>
    </row>
    <row r="17" ht="12.0" customHeight="1">
      <c r="A17" s="1"/>
      <c r="B17" s="64" t="s">
        <v>125</v>
      </c>
      <c r="C17" s="65" t="s">
        <v>223</v>
      </c>
      <c r="T17" s="23"/>
      <c r="U17" s="50"/>
      <c r="V17" s="47"/>
      <c r="W17" s="20"/>
      <c r="X17" s="23"/>
      <c r="Y17" s="24" t="str">
        <f t="shared" si="95"/>
        <v>Line Length Errors:</v>
      </c>
      <c r="Z17" s="47" t="str">
        <f t="shared" si="96"/>
        <v>0</v>
      </c>
      <c r="AA17" s="44"/>
      <c r="AB17" s="63" t="str">
        <f>IF(OR($Z$16&gt;0,$Z$17&gt;0),"E R R O R !","")</f>
        <v/>
      </c>
      <c r="AC17" s="45"/>
      <c r="AE17" s="3">
        <v>11.0</v>
      </c>
      <c r="AF17" s="12" t="str">
        <f t="shared" si="36"/>
        <v>2</v>
      </c>
      <c r="AG17" s="12"/>
      <c r="AH17" s="12" t="str">
        <f t="shared" si="37"/>
        <v>0</v>
      </c>
      <c r="AI17" s="3" t="str">
        <f t="shared" si="38"/>
        <v>0</v>
      </c>
      <c r="AJ17" s="3" t="str">
        <f t="shared" si="39"/>
        <v>1</v>
      </c>
      <c r="AK17" s="3"/>
      <c r="AL17" s="3">
        <v>269.0</v>
      </c>
      <c r="AM17" s="3" t="str">
        <f t="shared" si="41"/>
        <v>1</v>
      </c>
      <c r="AN17" s="3"/>
      <c r="AO17" s="3">
        <v>121.0</v>
      </c>
      <c r="AP17" s="3" t="str">
        <f t="shared" si="42"/>
        <v>1</v>
      </c>
      <c r="AQ17" s="3"/>
      <c r="AR17" s="3">
        <v>104.0</v>
      </c>
      <c r="AS17" s="3" t="str">
        <f t="shared" si="43"/>
        <v>1</v>
      </c>
      <c r="AT17" s="3"/>
      <c r="AU17" s="3">
        <v>96.0</v>
      </c>
      <c r="AV17" s="3" t="str">
        <f t="shared" si="44"/>
        <v>0</v>
      </c>
      <c r="AW17" s="3"/>
      <c r="AX17" s="3">
        <v>161.0</v>
      </c>
      <c r="AY17" s="3" t="str">
        <f t="shared" si="45"/>
        <v>1</v>
      </c>
      <c r="AZ17" s="3"/>
      <c r="BA17" s="3"/>
      <c r="BB17" s="3"/>
      <c r="BC17" s="3"/>
      <c r="BD17" s="3"/>
      <c r="BE17" s="3"/>
      <c r="BF17" s="3"/>
      <c r="BG17" s="3">
        <v>150.0</v>
      </c>
      <c r="BH17" s="3" t="str">
        <f t="shared" si="48"/>
        <v>0</v>
      </c>
      <c r="BI17" s="3"/>
      <c r="BJ17" s="3">
        <v>84.0</v>
      </c>
      <c r="BK17" s="3" t="str">
        <f t="shared" si="49"/>
        <v>0</v>
      </c>
      <c r="BL17" s="3"/>
      <c r="BM17" s="3">
        <v>266.0</v>
      </c>
      <c r="BN17" s="3" t="str">
        <f t="shared" si="50"/>
        <v>0</v>
      </c>
      <c r="BO17" s="3"/>
      <c r="BP17" s="3">
        <v>137.0</v>
      </c>
      <c r="BQ17" s="3" t="str">
        <f t="shared" si="51"/>
        <v>0</v>
      </c>
      <c r="BR17" s="3"/>
      <c r="BS17" s="3">
        <v>155.0</v>
      </c>
      <c r="BT17" s="3" t="str">
        <f t="shared" si="52"/>
        <v>0</v>
      </c>
      <c r="BU17" s="3"/>
      <c r="BV17" s="3">
        <v>131.0</v>
      </c>
      <c r="BW17" s="3" t="str">
        <f t="shared" si="53"/>
        <v>0</v>
      </c>
      <c r="BX17" s="3"/>
      <c r="BY17" s="3">
        <v>130.0</v>
      </c>
      <c r="BZ17" s="3" t="str">
        <f t="shared" si="54"/>
        <v>0</v>
      </c>
      <c r="CA17" s="3"/>
      <c r="CB17" s="3">
        <v>115.0</v>
      </c>
      <c r="CC17" s="3" t="str">
        <f t="shared" si="55"/>
        <v>1</v>
      </c>
      <c r="CD17" s="3"/>
      <c r="CE17" s="3">
        <v>127.0</v>
      </c>
      <c r="CF17" s="3" t="str">
        <f t="shared" si="56"/>
        <v>1</v>
      </c>
      <c r="CG17" s="3"/>
      <c r="CH17" s="3">
        <v>330.0</v>
      </c>
      <c r="CI17" s="3" t="str">
        <f t="shared" si="57"/>
        <v>0</v>
      </c>
      <c r="CJ17" s="3"/>
      <c r="CK17" s="3"/>
      <c r="CL17" s="3"/>
      <c r="CM17" s="3">
        <v>113.0</v>
      </c>
      <c r="CN17" s="3" t="str">
        <f t="shared" si="59"/>
        <v>1</v>
      </c>
      <c r="CO17" s="3"/>
      <c r="CP17" s="3">
        <v>204.0</v>
      </c>
      <c r="CQ17" s="3" t="str">
        <f t="shared" si="60"/>
        <v>0</v>
      </c>
      <c r="CR17" s="3">
        <v>173.0</v>
      </c>
      <c r="CS17" s="3" t="str">
        <f t="shared" si="61"/>
        <v>0</v>
      </c>
      <c r="CT17" s="3"/>
      <c r="CU17" s="3">
        <v>117.0</v>
      </c>
      <c r="CV17" s="3" t="str">
        <f t="shared" si="62"/>
        <v>0</v>
      </c>
      <c r="CW17" s="3"/>
      <c r="CX17" s="3"/>
      <c r="CY17" s="3"/>
      <c r="CZ17" s="3">
        <v>338.0</v>
      </c>
      <c r="DA17" s="3" t="str">
        <f t="shared" si="64"/>
        <v>1</v>
      </c>
      <c r="DB17" s="3"/>
      <c r="DC17" s="3"/>
      <c r="DD17" s="3"/>
      <c r="DE17" s="3">
        <v>150.0</v>
      </c>
      <c r="DF17" s="3" t="str">
        <f t="shared" si="66"/>
        <v>0</v>
      </c>
      <c r="DG17" s="3"/>
      <c r="DH17" s="3"/>
      <c r="DI17" s="3"/>
      <c r="DJ17" s="3">
        <v>357.0</v>
      </c>
      <c r="DK17" s="3" t="str">
        <f t="shared" si="68"/>
        <v>0</v>
      </c>
      <c r="DL17" s="3"/>
      <c r="DM17" s="3"/>
      <c r="DN17" s="3"/>
      <c r="DO17" s="3">
        <v>250.0</v>
      </c>
      <c r="DP17" s="3" t="str">
        <f t="shared" si="70"/>
        <v>1</v>
      </c>
      <c r="DQ17" s="3"/>
      <c r="DR17" s="3"/>
      <c r="DS17" s="3"/>
      <c r="DT17" s="3">
        <v>245.0</v>
      </c>
      <c r="DU17" s="3" t="str">
        <f t="shared" si="72"/>
        <v>0</v>
      </c>
      <c r="DV17" s="3"/>
      <c r="DW17" s="3"/>
      <c r="DX17" s="3"/>
      <c r="DY17" s="3">
        <v>143.0</v>
      </c>
      <c r="DZ17" s="3" t="str">
        <f t="shared" si="74"/>
        <v>0</v>
      </c>
      <c r="EA17" s="3"/>
      <c r="EB17" s="3"/>
      <c r="EC17" s="3"/>
      <c r="ED17" s="3">
        <v>309.0</v>
      </c>
      <c r="EE17" s="3" t="str">
        <f t="shared" si="76"/>
        <v>1</v>
      </c>
      <c r="EF17" s="3"/>
      <c r="EG17" s="3"/>
      <c r="EH17" s="3"/>
      <c r="EI17" s="3">
        <v>187.0</v>
      </c>
      <c r="EJ17" s="3" t="str">
        <f t="shared" si="77"/>
        <v>1</v>
      </c>
      <c r="EK17" s="3"/>
      <c r="EL17" s="3"/>
      <c r="EM17" s="3"/>
      <c r="EN17" s="3">
        <v>122.0</v>
      </c>
      <c r="EO17" s="3" t="str">
        <f t="shared" si="79"/>
        <v>0</v>
      </c>
      <c r="EP17" s="3"/>
      <c r="EQ17" s="3"/>
      <c r="ER17" s="3"/>
      <c r="ES17" s="3">
        <v>295.0</v>
      </c>
      <c r="ET17" s="3" t="str">
        <f t="shared" si="81"/>
        <v>0</v>
      </c>
      <c r="EU17" s="3"/>
      <c r="EV17" s="3"/>
      <c r="EW17" s="3"/>
      <c r="EX17" s="3">
        <v>140.0</v>
      </c>
      <c r="EY17" s="3" t="str">
        <f t="shared" si="83"/>
        <v>1</v>
      </c>
      <c r="EZ17" s="3"/>
      <c r="FA17" s="3"/>
      <c r="FB17" s="3"/>
      <c r="FC17" s="3">
        <v>143.0</v>
      </c>
      <c r="FD17" s="3" t="str">
        <f t="shared" si="85"/>
        <v>2</v>
      </c>
      <c r="FE17" s="3">
        <v>155.0</v>
      </c>
      <c r="FF17" s="3" t="str">
        <f t="shared" si="86"/>
        <v>2</v>
      </c>
      <c r="FG17" s="3" t="str">
        <f t="shared" si="87"/>
        <v>0</v>
      </c>
      <c r="FH17" s="3"/>
      <c r="FI17" s="3">
        <v>181.0</v>
      </c>
      <c r="FJ17" s="3" t="str">
        <f t="shared" si="88"/>
        <v>1</v>
      </c>
      <c r="FK17" s="3"/>
      <c r="FL17" s="3"/>
      <c r="FM17" s="3"/>
      <c r="FN17" s="3"/>
      <c r="FO17" s="3">
        <v>151.0</v>
      </c>
      <c r="FP17" s="3" t="str">
        <f t="shared" si="89"/>
        <v>1</v>
      </c>
      <c r="FQ17" s="12"/>
      <c r="FR17" s="12" t="str">
        <f t="shared" si="90"/>
        <v>1</v>
      </c>
      <c r="FS17" s="12">
        <v>141.0</v>
      </c>
      <c r="FT17" s="12" t="str">
        <f t="shared" si="91"/>
        <v>2</v>
      </c>
      <c r="FU17" s="12"/>
      <c r="FV17" s="3" t="str">
        <f t="shared" si="92"/>
        <v>0</v>
      </c>
      <c r="FW17" s="3"/>
      <c r="FX17" s="3">
        <v>315.0</v>
      </c>
      <c r="FY17" s="3" t="str">
        <f t="shared" si="93"/>
        <v>0</v>
      </c>
      <c r="FZ17" s="3"/>
      <c r="GA17" s="3"/>
    </row>
    <row r="18" ht="12.0" customHeight="1">
      <c r="A18" s="1"/>
      <c r="T18" s="23"/>
      <c r="U18" s="46" t="s">
        <v>127</v>
      </c>
      <c r="V18" s="47"/>
      <c r="W18" s="20"/>
      <c r="X18" s="23"/>
      <c r="Y18" s="24" t="str">
        <f t="shared" si="95"/>
        <v>Missing Values:</v>
      </c>
      <c r="Z18" s="47" t="str">
        <f t="shared" si="96"/>
        <v>0</v>
      </c>
      <c r="AA18" s="61"/>
      <c r="AB18" s="63"/>
      <c r="AC18" s="45"/>
      <c r="AE18" s="3">
        <v>12.0</v>
      </c>
      <c r="AF18" s="12" t="str">
        <f t="shared" si="36"/>
        <v>1</v>
      </c>
      <c r="AG18" s="12"/>
      <c r="AH18" s="12" t="str">
        <f t="shared" si="37"/>
        <v>1</v>
      </c>
      <c r="AI18" s="3" t="str">
        <f t="shared" si="38"/>
        <v>1</v>
      </c>
      <c r="AJ18" s="3" t="str">
        <f t="shared" si="39"/>
        <v>0</v>
      </c>
      <c r="AK18" s="3"/>
      <c r="AL18" s="3">
        <v>273.0</v>
      </c>
      <c r="AM18" s="3" t="str">
        <f t="shared" si="41"/>
        <v>1</v>
      </c>
      <c r="AN18" s="3"/>
      <c r="AO18" s="3">
        <v>133.0</v>
      </c>
      <c r="AP18" s="3" t="str">
        <f t="shared" si="42"/>
        <v>1</v>
      </c>
      <c r="AQ18" s="3"/>
      <c r="AR18" s="3">
        <v>105.0</v>
      </c>
      <c r="AS18" s="3" t="str">
        <f t="shared" si="43"/>
        <v>0</v>
      </c>
      <c r="AT18" s="3"/>
      <c r="AU18" s="3">
        <v>109.0</v>
      </c>
      <c r="AV18" s="3" t="str">
        <f t="shared" si="44"/>
        <v>1</v>
      </c>
      <c r="AW18" s="3"/>
      <c r="AX18" s="3">
        <v>172.0</v>
      </c>
      <c r="AY18" s="3" t="str">
        <f t="shared" si="45"/>
        <v>0</v>
      </c>
      <c r="AZ18" s="3"/>
      <c r="BA18" s="3"/>
      <c r="BB18" s="3"/>
      <c r="BC18" s="3"/>
      <c r="BD18" s="3"/>
      <c r="BE18" s="3"/>
      <c r="BF18" s="3"/>
      <c r="BG18" s="3">
        <v>162.0</v>
      </c>
      <c r="BH18" s="3" t="str">
        <f t="shared" si="48"/>
        <v>0</v>
      </c>
      <c r="BI18" s="3"/>
      <c r="BJ18" s="3">
        <v>95.0</v>
      </c>
      <c r="BK18" s="3" t="str">
        <f t="shared" si="49"/>
        <v>1</v>
      </c>
      <c r="BL18" s="3"/>
      <c r="BM18" s="3">
        <v>270.0</v>
      </c>
      <c r="BN18" s="3" t="str">
        <f t="shared" si="50"/>
        <v>0</v>
      </c>
      <c r="BO18" s="3"/>
      <c r="BP18" s="3">
        <v>145.0</v>
      </c>
      <c r="BQ18" s="3" t="str">
        <f t="shared" si="51"/>
        <v>0</v>
      </c>
      <c r="BR18" s="3"/>
      <c r="BS18" s="3">
        <v>167.0</v>
      </c>
      <c r="BT18" s="3" t="str">
        <f t="shared" si="52"/>
        <v>0</v>
      </c>
      <c r="BU18" s="3"/>
      <c r="BV18" s="3">
        <v>140.0</v>
      </c>
      <c r="BW18" s="3" t="str">
        <f t="shared" si="53"/>
        <v>1</v>
      </c>
      <c r="BX18" s="3"/>
      <c r="BY18" s="3">
        <v>138.0</v>
      </c>
      <c r="BZ18" s="3" t="str">
        <f t="shared" si="54"/>
        <v>0</v>
      </c>
      <c r="CA18" s="3"/>
      <c r="CB18" s="3">
        <v>124.0</v>
      </c>
      <c r="CC18" s="3" t="str">
        <f t="shared" si="55"/>
        <v>1</v>
      </c>
      <c r="CD18" s="3"/>
      <c r="CE18" s="3">
        <v>168.0</v>
      </c>
      <c r="CF18" s="3" t="str">
        <f t="shared" si="56"/>
        <v>1</v>
      </c>
      <c r="CG18" s="3"/>
      <c r="CH18" s="3">
        <v>347.0</v>
      </c>
      <c r="CI18" s="3" t="str">
        <f t="shared" si="57"/>
        <v>1</v>
      </c>
      <c r="CJ18" s="3"/>
      <c r="CK18" s="3"/>
      <c r="CL18" s="3"/>
      <c r="CM18" s="3">
        <v>131.0</v>
      </c>
      <c r="CN18" s="3" t="str">
        <f t="shared" si="59"/>
        <v>0</v>
      </c>
      <c r="CO18" s="3"/>
      <c r="CP18" s="3">
        <v>208.0</v>
      </c>
      <c r="CQ18" s="3" t="str">
        <f t="shared" si="60"/>
        <v>0</v>
      </c>
      <c r="CR18" s="3">
        <v>200.0</v>
      </c>
      <c r="CS18" s="3" t="str">
        <f t="shared" si="61"/>
        <v>0</v>
      </c>
      <c r="CT18" s="3"/>
      <c r="CU18" s="3">
        <v>118.0</v>
      </c>
      <c r="CV18" s="3" t="str">
        <f t="shared" si="62"/>
        <v>0</v>
      </c>
      <c r="CW18" s="3"/>
      <c r="CX18" s="3"/>
      <c r="CY18" s="3"/>
      <c r="CZ18" s="3">
        <v>345.0</v>
      </c>
      <c r="DA18" s="3" t="str">
        <f t="shared" si="64"/>
        <v>1</v>
      </c>
      <c r="DB18" s="3"/>
      <c r="DC18" s="3"/>
      <c r="DD18" s="3"/>
      <c r="DE18" s="3">
        <v>163.0</v>
      </c>
      <c r="DF18" s="3" t="str">
        <f t="shared" si="66"/>
        <v>1</v>
      </c>
      <c r="DG18" s="3"/>
      <c r="DH18" s="3"/>
      <c r="DI18" s="3"/>
      <c r="DJ18" s="3">
        <v>380.0</v>
      </c>
      <c r="DK18" s="3" t="str">
        <f t="shared" si="68"/>
        <v>1</v>
      </c>
      <c r="DL18" s="3"/>
      <c r="DM18" s="3"/>
      <c r="DN18" s="3"/>
      <c r="DO18" s="3">
        <v>259.0</v>
      </c>
      <c r="DP18" s="3" t="str">
        <f t="shared" si="70"/>
        <v>1</v>
      </c>
      <c r="DQ18" s="3"/>
      <c r="DR18" s="3"/>
      <c r="DS18" s="3"/>
      <c r="DT18" s="3">
        <v>293.0</v>
      </c>
      <c r="DU18" s="3" t="str">
        <f t="shared" si="72"/>
        <v>0</v>
      </c>
      <c r="DV18" s="3"/>
      <c r="DW18" s="3"/>
      <c r="DX18" s="3"/>
      <c r="DY18" s="3">
        <v>149.0</v>
      </c>
      <c r="DZ18" s="3" t="str">
        <f t="shared" si="74"/>
        <v>0</v>
      </c>
      <c r="EA18" s="3"/>
      <c r="EB18" s="3"/>
      <c r="EC18" s="3"/>
      <c r="ED18" s="3">
        <v>321.0</v>
      </c>
      <c r="EE18" s="3" t="str">
        <f t="shared" si="76"/>
        <v>1</v>
      </c>
      <c r="EF18" s="3"/>
      <c r="EG18" s="3"/>
      <c r="EH18" s="3"/>
      <c r="EI18" s="3">
        <v>192.0</v>
      </c>
      <c r="EJ18" s="3" t="str">
        <f t="shared" si="77"/>
        <v>1</v>
      </c>
      <c r="EK18" s="3"/>
      <c r="EL18" s="3"/>
      <c r="EM18" s="3"/>
      <c r="EN18" s="3">
        <v>163.0</v>
      </c>
      <c r="EO18" s="3" t="str">
        <f t="shared" si="79"/>
        <v>1</v>
      </c>
      <c r="EP18" s="3"/>
      <c r="EQ18" s="3"/>
      <c r="ER18" s="3"/>
      <c r="ES18" s="3">
        <v>346.0</v>
      </c>
      <c r="ET18" s="3" t="str">
        <f t="shared" si="81"/>
        <v>1</v>
      </c>
      <c r="EU18" s="3"/>
      <c r="EV18" s="3"/>
      <c r="EW18" s="3"/>
      <c r="EX18" s="3">
        <v>150.0</v>
      </c>
      <c r="EY18" s="3" t="str">
        <f t="shared" si="83"/>
        <v>0</v>
      </c>
      <c r="EZ18" s="3"/>
      <c r="FA18" s="3"/>
      <c r="FB18" s="3"/>
      <c r="FC18" s="3">
        <v>9.0</v>
      </c>
      <c r="FD18" s="3" t="str">
        <f t="shared" si="85"/>
        <v>1</v>
      </c>
      <c r="FE18" s="3">
        <v>196.0</v>
      </c>
      <c r="FF18" s="3" t="str">
        <f t="shared" si="86"/>
        <v>1</v>
      </c>
      <c r="FG18" s="3" t="str">
        <f t="shared" si="87"/>
        <v>0</v>
      </c>
      <c r="FH18" s="3"/>
      <c r="FI18" s="3">
        <v>212.0</v>
      </c>
      <c r="FJ18" s="3" t="str">
        <f t="shared" si="88"/>
        <v>2</v>
      </c>
      <c r="FK18" s="3"/>
      <c r="FL18" s="3"/>
      <c r="FM18" s="3"/>
      <c r="FN18" s="3"/>
      <c r="FO18" s="3">
        <v>153.0</v>
      </c>
      <c r="FP18" s="3" t="str">
        <f t="shared" si="89"/>
        <v>2</v>
      </c>
      <c r="FQ18" s="12" t="s">
        <v>105</v>
      </c>
      <c r="FR18" s="12" t="str">
        <f t="shared" si="90"/>
        <v>1</v>
      </c>
      <c r="FS18" s="12">
        <v>167.0</v>
      </c>
      <c r="FT18" s="12" t="str">
        <f t="shared" si="91"/>
        <v>2</v>
      </c>
      <c r="FU18" s="12"/>
      <c r="FV18" s="3" t="str">
        <f t="shared" si="92"/>
        <v>0</v>
      </c>
      <c r="FW18" s="3"/>
      <c r="FX18" s="3">
        <v>361.0</v>
      </c>
      <c r="FY18" s="3" t="str">
        <f t="shared" si="93"/>
        <v>0</v>
      </c>
      <c r="FZ18" s="3"/>
      <c r="GA18" s="3"/>
    </row>
    <row r="19" ht="12.0" customHeight="1">
      <c r="A19" s="1"/>
      <c r="B19" s="48" t="s">
        <v>128</v>
      </c>
      <c r="C19" s="66"/>
      <c r="T19" s="23"/>
      <c r="U19" s="50" t="s">
        <v>129</v>
      </c>
      <c r="V19" s="47" t="str">
        <f>AM37</f>
        <v>25</v>
      </c>
      <c r="W19" s="51" t="str">
        <f>AM38</f>
        <v>70</v>
      </c>
      <c r="X19" s="31"/>
      <c r="Y19" s="32"/>
      <c r="Z19" s="67"/>
      <c r="AA19" s="68"/>
      <c r="AB19" s="68"/>
      <c r="AC19" s="59"/>
      <c r="AE19" s="3">
        <v>13.0</v>
      </c>
      <c r="AF19" s="12" t="str">
        <f t="shared" si="36"/>
        <v>1</v>
      </c>
      <c r="AG19" s="12"/>
      <c r="AH19" s="12" t="str">
        <f t="shared" si="37"/>
        <v>1</v>
      </c>
      <c r="AI19" s="3" t="str">
        <f t="shared" si="38"/>
        <v>1</v>
      </c>
      <c r="AJ19" s="3" t="str">
        <f t="shared" si="39"/>
        <v>0</v>
      </c>
      <c r="AK19" s="3"/>
      <c r="AL19" s="3">
        <v>274.0</v>
      </c>
      <c r="AM19" s="3" t="str">
        <f t="shared" si="41"/>
        <v>0</v>
      </c>
      <c r="AN19" s="3"/>
      <c r="AO19" s="3">
        <v>144.0</v>
      </c>
      <c r="AP19" s="3" t="str">
        <f t="shared" si="42"/>
        <v>0</v>
      </c>
      <c r="AQ19" s="3"/>
      <c r="AR19" s="3">
        <v>119.0</v>
      </c>
      <c r="AS19" s="3" t="str">
        <f t="shared" si="43"/>
        <v>0</v>
      </c>
      <c r="AT19" s="3"/>
      <c r="AU19" s="3">
        <v>122.0</v>
      </c>
      <c r="AV19" s="3" t="str">
        <f t="shared" si="44"/>
        <v>0</v>
      </c>
      <c r="AW19" s="3"/>
      <c r="AX19" s="3">
        <v>174.0</v>
      </c>
      <c r="AY19" s="3" t="str">
        <f t="shared" si="45"/>
        <v>0</v>
      </c>
      <c r="AZ19" s="3"/>
      <c r="BA19" s="3"/>
      <c r="BB19" s="3"/>
      <c r="BC19" s="3"/>
      <c r="BD19" s="3"/>
      <c r="BE19" s="3"/>
      <c r="BF19" s="3"/>
      <c r="BG19" s="3">
        <v>178.0</v>
      </c>
      <c r="BH19" s="3" t="str">
        <f t="shared" si="48"/>
        <v>0</v>
      </c>
      <c r="BI19" s="3"/>
      <c r="BJ19" s="3">
        <v>100.0</v>
      </c>
      <c r="BK19" s="3" t="str">
        <f t="shared" si="49"/>
        <v>1</v>
      </c>
      <c r="BL19" s="3"/>
      <c r="BM19" s="3">
        <v>276.0</v>
      </c>
      <c r="BN19" s="3" t="str">
        <f t="shared" si="50"/>
        <v>0</v>
      </c>
      <c r="BO19" s="3"/>
      <c r="BP19" s="3">
        <v>169.0</v>
      </c>
      <c r="BQ19" s="3" t="str">
        <f t="shared" si="51"/>
        <v>0</v>
      </c>
      <c r="BR19" s="3"/>
      <c r="BS19" s="3">
        <v>171.0</v>
      </c>
      <c r="BT19" s="3" t="str">
        <f t="shared" si="52"/>
        <v>0</v>
      </c>
      <c r="BU19" s="3"/>
      <c r="BV19" s="3">
        <v>158.0</v>
      </c>
      <c r="BW19" s="3" t="str">
        <f t="shared" si="53"/>
        <v>1</v>
      </c>
      <c r="BX19" s="3"/>
      <c r="BY19" s="3">
        <v>146.0</v>
      </c>
      <c r="BZ19" s="3" t="str">
        <f t="shared" si="54"/>
        <v>0</v>
      </c>
      <c r="CA19" s="3"/>
      <c r="CB19" s="3">
        <v>135.0</v>
      </c>
      <c r="CC19" s="3" t="str">
        <f t="shared" si="55"/>
        <v>1</v>
      </c>
      <c r="CD19" s="3"/>
      <c r="CE19" s="3">
        <v>180.0</v>
      </c>
      <c r="CF19" s="3" t="str">
        <f t="shared" si="56"/>
        <v>1</v>
      </c>
      <c r="CG19" s="3"/>
      <c r="CH19" s="3">
        <v>359.0</v>
      </c>
      <c r="CI19" s="3" t="str">
        <f t="shared" si="57"/>
        <v>1</v>
      </c>
      <c r="CJ19" s="3"/>
      <c r="CK19" s="3"/>
      <c r="CL19" s="3"/>
      <c r="CM19" s="3">
        <v>200.0</v>
      </c>
      <c r="CN19" s="3" t="str">
        <f t="shared" si="59"/>
        <v>0</v>
      </c>
      <c r="CO19" s="3"/>
      <c r="CP19" s="3">
        <v>220.0</v>
      </c>
      <c r="CQ19" s="3" t="str">
        <f t="shared" si="60"/>
        <v>0</v>
      </c>
      <c r="CR19" s="3">
        <v>251.0</v>
      </c>
      <c r="CS19" s="3" t="str">
        <f t="shared" si="61"/>
        <v>0</v>
      </c>
      <c r="CT19" s="3"/>
      <c r="CU19" s="3">
        <v>129.0</v>
      </c>
      <c r="CV19" s="3" t="str">
        <f t="shared" si="62"/>
        <v>0</v>
      </c>
      <c r="CW19" s="3"/>
      <c r="CX19" s="3"/>
      <c r="CY19" s="3"/>
      <c r="CZ19" s="3">
        <v>354.0</v>
      </c>
      <c r="DA19" s="3" t="str">
        <f t="shared" si="64"/>
        <v>1</v>
      </c>
      <c r="DB19" s="3"/>
      <c r="DC19" s="3"/>
      <c r="DD19" s="3"/>
      <c r="DE19" s="3">
        <v>165.0</v>
      </c>
      <c r="DF19" s="3" t="str">
        <f t="shared" si="66"/>
        <v>0</v>
      </c>
      <c r="DG19" s="3"/>
      <c r="DH19" s="3"/>
      <c r="DI19" s="3"/>
      <c r="DJ19" s="3">
        <v>386.0</v>
      </c>
      <c r="DK19" s="3" t="str">
        <f t="shared" si="68"/>
        <v>0</v>
      </c>
      <c r="DL19" s="3"/>
      <c r="DM19" s="3"/>
      <c r="DN19" s="3"/>
      <c r="DO19" s="3">
        <v>281.0</v>
      </c>
      <c r="DP19" s="3" t="str">
        <f t="shared" si="70"/>
        <v>1</v>
      </c>
      <c r="DQ19" s="3"/>
      <c r="DR19" s="3"/>
      <c r="DS19" s="3"/>
      <c r="DT19" s="3">
        <v>301.0</v>
      </c>
      <c r="DU19" s="3" t="str">
        <f t="shared" si="72"/>
        <v>1</v>
      </c>
      <c r="DV19" s="3"/>
      <c r="DW19" s="3"/>
      <c r="DX19" s="3"/>
      <c r="DY19" s="3">
        <v>155.0</v>
      </c>
      <c r="DZ19" s="3" t="str">
        <f t="shared" si="74"/>
        <v>0</v>
      </c>
      <c r="EA19" s="3"/>
      <c r="EB19" s="3"/>
      <c r="EC19" s="3"/>
      <c r="ED19" s="3">
        <v>333.0</v>
      </c>
      <c r="EE19" s="3" t="str">
        <f t="shared" si="76"/>
        <v>1</v>
      </c>
      <c r="EF19" s="3"/>
      <c r="EG19" s="3"/>
      <c r="EH19" s="3"/>
      <c r="EI19" s="3">
        <v>202.0</v>
      </c>
      <c r="EJ19" s="3" t="str">
        <f t="shared" si="77"/>
        <v>1</v>
      </c>
      <c r="EK19" s="3"/>
      <c r="EL19" s="3"/>
      <c r="EM19" s="3"/>
      <c r="EN19" s="3">
        <v>176.0</v>
      </c>
      <c r="EO19" s="3" t="str">
        <f t="shared" si="79"/>
        <v>1</v>
      </c>
      <c r="EP19" s="3"/>
      <c r="EQ19" s="3"/>
      <c r="ER19" s="3"/>
      <c r="ES19" s="3">
        <v>368.0</v>
      </c>
      <c r="ET19" s="3" t="str">
        <f t="shared" si="81"/>
        <v>0</v>
      </c>
      <c r="EU19" s="3"/>
      <c r="EV19" s="3"/>
      <c r="EW19" s="3"/>
      <c r="EX19" s="3">
        <v>162.0</v>
      </c>
      <c r="EY19" s="3" t="str">
        <f t="shared" si="83"/>
        <v>0</v>
      </c>
      <c r="EZ19" s="3"/>
      <c r="FA19" s="3"/>
      <c r="FB19" s="3"/>
      <c r="FC19" s="3">
        <v>52.0</v>
      </c>
      <c r="FD19" s="3" t="str">
        <f t="shared" si="85"/>
        <v>1</v>
      </c>
      <c r="FE19" s="3">
        <v>62.0</v>
      </c>
      <c r="FF19" s="3" t="str">
        <f t="shared" si="86"/>
        <v>1</v>
      </c>
      <c r="FG19" s="3" t="str">
        <f t="shared" si="87"/>
        <v>0</v>
      </c>
      <c r="FH19" s="3"/>
      <c r="FI19" s="3">
        <v>225.0</v>
      </c>
      <c r="FJ19" s="3" t="str">
        <f t="shared" si="88"/>
        <v>1</v>
      </c>
      <c r="FK19" s="3"/>
      <c r="FL19" s="3"/>
      <c r="FM19" s="3"/>
      <c r="FN19" s="3"/>
      <c r="FO19" s="3">
        <v>155.0</v>
      </c>
      <c r="FP19" s="3" t="str">
        <f t="shared" si="89"/>
        <v>2</v>
      </c>
      <c r="FQ19" s="12"/>
      <c r="FR19" s="12" t="str">
        <f t="shared" si="90"/>
        <v>0</v>
      </c>
      <c r="FS19" s="12">
        <v>171.0</v>
      </c>
      <c r="FT19" s="12" t="str">
        <f t="shared" si="91"/>
        <v>2</v>
      </c>
      <c r="FU19" s="12"/>
      <c r="FV19" s="3" t="str">
        <f t="shared" si="92"/>
        <v>0</v>
      </c>
      <c r="FW19" s="3"/>
      <c r="FX19" s="3">
        <v>370.0</v>
      </c>
      <c r="FY19" s="3" t="str">
        <f t="shared" si="93"/>
        <v>0</v>
      </c>
      <c r="FZ19" s="3"/>
      <c r="GA19" s="3"/>
    </row>
    <row r="20" ht="12.0" customHeight="1">
      <c r="A20" s="1"/>
      <c r="B20" s="14" t="s">
        <v>130</v>
      </c>
      <c r="C20" s="69" t="str">
        <f>COUNTIF(AF7:AF396,"&lt;1")+COUNTIF(AF7:AF396,"&gt;2")-COUNTIF(AF7:AF396,9)+COUNTIF(AF7:AF396,"TEXT")</f>
        <v>0</v>
      </c>
      <c r="T20" s="23"/>
      <c r="U20" s="50" t="s">
        <v>131</v>
      </c>
      <c r="V20" s="47" t="str">
        <f>AP37</f>
        <v>7</v>
      </c>
      <c r="W20" s="51" t="str">
        <f>AP38</f>
        <v>56</v>
      </c>
      <c r="X20" s="23"/>
      <c r="Y20" s="24"/>
      <c r="Z20" s="70" t="s">
        <v>60</v>
      </c>
      <c r="AA20" s="71"/>
      <c r="AB20" s="72" t="s">
        <v>132</v>
      </c>
      <c r="AC20" s="73" t="s">
        <v>133</v>
      </c>
      <c r="AE20" s="3">
        <v>14.0</v>
      </c>
      <c r="AF20" s="12" t="str">
        <f t="shared" si="36"/>
        <v>2</v>
      </c>
      <c r="AG20" s="12"/>
      <c r="AH20" s="12" t="str">
        <f t="shared" si="37"/>
        <v>0</v>
      </c>
      <c r="AI20" s="3" t="str">
        <f t="shared" si="38"/>
        <v>0</v>
      </c>
      <c r="AJ20" s="3" t="str">
        <f t="shared" si="39"/>
        <v>1</v>
      </c>
      <c r="AK20" s="3"/>
      <c r="AL20" s="3">
        <v>277.0</v>
      </c>
      <c r="AM20" s="3" t="str">
        <f t="shared" si="41"/>
        <v>1</v>
      </c>
      <c r="AN20" s="3"/>
      <c r="AO20" s="3">
        <v>147.0</v>
      </c>
      <c r="AP20" s="3" t="str">
        <f t="shared" si="42"/>
        <v>1</v>
      </c>
      <c r="AQ20" s="3"/>
      <c r="AR20" s="3">
        <v>129.0</v>
      </c>
      <c r="AS20" s="3" t="str">
        <f t="shared" si="43"/>
        <v>0</v>
      </c>
      <c r="AT20" s="3"/>
      <c r="AU20" s="3">
        <v>141.0</v>
      </c>
      <c r="AV20" s="3" t="str">
        <f t="shared" si="44"/>
        <v>0</v>
      </c>
      <c r="AW20" s="3"/>
      <c r="AX20" s="3">
        <v>190.0</v>
      </c>
      <c r="AY20" s="3" t="str">
        <f t="shared" si="45"/>
        <v>1</v>
      </c>
      <c r="AZ20" s="3"/>
      <c r="BA20" s="3"/>
      <c r="BB20" s="3"/>
      <c r="BC20" s="3"/>
      <c r="BD20" s="3"/>
      <c r="BE20" s="3"/>
      <c r="BF20" s="3"/>
      <c r="BG20" s="3">
        <v>199.0</v>
      </c>
      <c r="BH20" s="3" t="str">
        <f t="shared" si="48"/>
        <v>0</v>
      </c>
      <c r="BI20" s="3"/>
      <c r="BJ20" s="3">
        <v>112.0</v>
      </c>
      <c r="BK20" s="3" t="str">
        <f t="shared" si="49"/>
        <v>0</v>
      </c>
      <c r="BL20" s="3"/>
      <c r="BM20" s="3">
        <v>279.0</v>
      </c>
      <c r="BN20" s="3" t="str">
        <f t="shared" si="50"/>
        <v>0</v>
      </c>
      <c r="BO20" s="3"/>
      <c r="BP20" s="3">
        <v>183.0</v>
      </c>
      <c r="BQ20" s="3" t="str">
        <f t="shared" si="51"/>
        <v>0</v>
      </c>
      <c r="BR20" s="3"/>
      <c r="BS20" s="3">
        <v>179.0</v>
      </c>
      <c r="BT20" s="3" t="str">
        <f t="shared" si="52"/>
        <v>0</v>
      </c>
      <c r="BU20" s="3"/>
      <c r="BV20" s="3">
        <v>170.0</v>
      </c>
      <c r="BW20" s="3" t="str">
        <f t="shared" si="53"/>
        <v>0</v>
      </c>
      <c r="BX20" s="3"/>
      <c r="BY20" s="3">
        <v>154.0</v>
      </c>
      <c r="BZ20" s="3" t="str">
        <f t="shared" si="54"/>
        <v>0</v>
      </c>
      <c r="CA20" s="3"/>
      <c r="CB20" s="3">
        <v>151.0</v>
      </c>
      <c r="CC20" s="3" t="str">
        <f t="shared" si="55"/>
        <v>1</v>
      </c>
      <c r="CD20" s="3"/>
      <c r="CE20" s="3">
        <v>187.0</v>
      </c>
      <c r="CF20" s="3" t="str">
        <f t="shared" si="56"/>
        <v>1</v>
      </c>
      <c r="CG20" s="3"/>
      <c r="CH20" s="3"/>
      <c r="CI20" s="3"/>
      <c r="CJ20" s="3"/>
      <c r="CK20" s="3"/>
      <c r="CL20" s="3"/>
      <c r="CM20" s="3"/>
      <c r="CN20" s="3"/>
      <c r="CO20" s="3"/>
      <c r="CP20" s="3">
        <v>232.0</v>
      </c>
      <c r="CQ20" s="3" t="str">
        <f t="shared" si="60"/>
        <v>0</v>
      </c>
      <c r="CR20" s="3">
        <v>254.0</v>
      </c>
      <c r="CS20" s="3" t="str">
        <f t="shared" si="61"/>
        <v>0</v>
      </c>
      <c r="CT20" s="3"/>
      <c r="CU20" s="3">
        <v>152.0</v>
      </c>
      <c r="CV20" s="3" t="str">
        <f t="shared" si="62"/>
        <v>0</v>
      </c>
      <c r="CW20" s="3"/>
      <c r="CX20" s="3"/>
      <c r="CY20" s="3"/>
      <c r="CZ20" s="3">
        <v>364.0</v>
      </c>
      <c r="DA20" s="3" t="str">
        <f t="shared" si="64"/>
        <v>1</v>
      </c>
      <c r="DB20" s="3"/>
      <c r="DC20" s="3"/>
      <c r="DD20" s="3"/>
      <c r="DE20" s="3">
        <v>174.0</v>
      </c>
      <c r="DF20" s="3" t="str">
        <f t="shared" si="66"/>
        <v>0</v>
      </c>
      <c r="DG20" s="3"/>
      <c r="DH20" s="3"/>
      <c r="DI20" s="3"/>
      <c r="DJ20" s="3">
        <v>389.0</v>
      </c>
      <c r="DK20" s="3" t="str">
        <f t="shared" si="68"/>
        <v>1</v>
      </c>
      <c r="DL20" s="3"/>
      <c r="DM20" s="3"/>
      <c r="DN20" s="3"/>
      <c r="DO20" s="3">
        <v>288.0</v>
      </c>
      <c r="DP20" s="3" t="str">
        <f t="shared" si="70"/>
        <v>1</v>
      </c>
      <c r="DQ20" s="3"/>
      <c r="DR20" s="3"/>
      <c r="DS20" s="3"/>
      <c r="DT20" s="3">
        <v>333.0</v>
      </c>
      <c r="DU20" s="3" t="str">
        <f t="shared" si="72"/>
        <v>1</v>
      </c>
      <c r="DV20" s="3"/>
      <c r="DW20" s="3"/>
      <c r="DX20" s="3"/>
      <c r="DY20" s="3">
        <v>167.0</v>
      </c>
      <c r="DZ20" s="3" t="str">
        <f t="shared" si="74"/>
        <v>0</v>
      </c>
      <c r="EA20" s="3"/>
      <c r="EB20" s="3"/>
      <c r="EC20" s="3"/>
      <c r="ED20" s="3">
        <v>351.0</v>
      </c>
      <c r="EE20" s="3" t="str">
        <f t="shared" si="76"/>
        <v>1</v>
      </c>
      <c r="EF20" s="3"/>
      <c r="EG20" s="3"/>
      <c r="EH20" s="3"/>
      <c r="EI20" s="3">
        <v>234.0</v>
      </c>
      <c r="EJ20" s="3" t="str">
        <f t="shared" si="77"/>
        <v>1</v>
      </c>
      <c r="EK20" s="3"/>
      <c r="EL20" s="3"/>
      <c r="EM20" s="3"/>
      <c r="EN20" s="3">
        <v>188.0</v>
      </c>
      <c r="EO20" s="3" t="str">
        <f t="shared" si="79"/>
        <v>0</v>
      </c>
      <c r="EP20" s="3"/>
      <c r="EQ20" s="3"/>
      <c r="ER20" s="3"/>
      <c r="ES20" s="3">
        <v>381.0</v>
      </c>
      <c r="ET20" s="3" t="str">
        <f t="shared" si="81"/>
        <v>1</v>
      </c>
      <c r="EU20" s="3"/>
      <c r="EV20" s="3"/>
      <c r="EW20" s="3"/>
      <c r="EX20" s="3">
        <v>163.0</v>
      </c>
      <c r="EY20" s="3" t="str">
        <f t="shared" si="83"/>
        <v>1</v>
      </c>
      <c r="EZ20" s="3"/>
      <c r="FA20" s="3"/>
      <c r="FB20" s="3"/>
      <c r="FC20" s="3">
        <v>136.0</v>
      </c>
      <c r="FD20" s="3" t="str">
        <f t="shared" si="85"/>
        <v>2</v>
      </c>
      <c r="FE20" s="3">
        <v>156.0</v>
      </c>
      <c r="FF20" s="3" t="str">
        <f t="shared" si="86"/>
        <v>2</v>
      </c>
      <c r="FG20" s="3" t="str">
        <f t="shared" si="87"/>
        <v>0</v>
      </c>
      <c r="FH20" s="3"/>
      <c r="FI20" s="3">
        <v>141.0</v>
      </c>
      <c r="FJ20" s="3" t="str">
        <f t="shared" si="88"/>
        <v>2</v>
      </c>
      <c r="FK20" s="3"/>
      <c r="FL20" s="3"/>
      <c r="FM20" s="3"/>
      <c r="FN20" s="3"/>
      <c r="FO20" s="3">
        <v>156.0</v>
      </c>
      <c r="FP20" s="3" t="str">
        <f t="shared" si="89"/>
        <v>2</v>
      </c>
      <c r="FQ20" s="12" t="s">
        <v>105</v>
      </c>
      <c r="FR20" s="12" t="str">
        <f t="shared" si="90"/>
        <v>1</v>
      </c>
      <c r="FS20" s="12">
        <v>184.0</v>
      </c>
      <c r="FT20" s="12" t="str">
        <f t="shared" si="91"/>
        <v>1</v>
      </c>
      <c r="FU20" s="12"/>
      <c r="FV20" s="3" t="str">
        <f t="shared" si="92"/>
        <v>1</v>
      </c>
      <c r="FW20" s="3"/>
      <c r="FX20" s="3">
        <v>376.0</v>
      </c>
      <c r="FY20" s="3" t="str">
        <f t="shared" si="93"/>
        <v>1</v>
      </c>
      <c r="FZ20" s="3"/>
      <c r="GA20" s="3"/>
    </row>
    <row r="21" ht="12.0" customHeight="1">
      <c r="A21" s="1"/>
      <c r="B21" s="21" t="s">
        <v>134</v>
      </c>
      <c r="C21" s="74" t="str">
        <f>IF(LEN(C11)&lt;&gt;60,1,0)+IF(LEN(C12)&lt;&gt;60,1,0)+IF(LEN(C13)&lt;&gt;60,1,0)+IF(LEN(C14)&lt;&gt;60,1,0)+IF(LEN(C15)&lt;&gt;60,1,0)+IF(LEN(C16)&lt;&gt;60,1,0)+IF(LEN(C17)&lt;&gt;30,1,0)</f>
        <v>0</v>
      </c>
      <c r="T21" s="23"/>
      <c r="U21" s="50" t="s">
        <v>135</v>
      </c>
      <c r="V21" s="47" t="str">
        <f>AS37</f>
        <v>3</v>
      </c>
      <c r="W21" s="51" t="str">
        <f>AS38</f>
        <v>47</v>
      </c>
      <c r="X21" s="23"/>
      <c r="Y21" s="24"/>
      <c r="Z21" s="75" t="s">
        <v>50</v>
      </c>
      <c r="AA21" s="76" t="s">
        <v>51</v>
      </c>
      <c r="AB21" s="75" t="s">
        <v>136</v>
      </c>
      <c r="AC21" s="77" t="s">
        <v>53</v>
      </c>
      <c r="AE21" s="3">
        <v>15.0</v>
      </c>
      <c r="AF21" s="12" t="str">
        <f t="shared" si="36"/>
        <v>1</v>
      </c>
      <c r="AG21" s="12"/>
      <c r="AH21" s="12" t="str">
        <f t="shared" si="37"/>
        <v>1</v>
      </c>
      <c r="AI21" s="3" t="str">
        <f t="shared" si="38"/>
        <v>1</v>
      </c>
      <c r="AJ21" s="3" t="str">
        <f t="shared" si="39"/>
        <v>0</v>
      </c>
      <c r="AK21" s="3"/>
      <c r="AL21" s="3">
        <v>281.0</v>
      </c>
      <c r="AM21" s="3" t="str">
        <f t="shared" si="41"/>
        <v>1</v>
      </c>
      <c r="AN21" s="3"/>
      <c r="AO21" s="3">
        <v>163.0</v>
      </c>
      <c r="AP21" s="3" t="str">
        <f t="shared" si="42"/>
        <v>1</v>
      </c>
      <c r="AQ21" s="3"/>
      <c r="AR21" s="3">
        <v>149.0</v>
      </c>
      <c r="AS21" s="3" t="str">
        <f t="shared" si="43"/>
        <v>0</v>
      </c>
      <c r="AT21" s="3"/>
      <c r="AU21" s="3">
        <v>148.0</v>
      </c>
      <c r="AV21" s="3" t="str">
        <f t="shared" si="44"/>
        <v>1</v>
      </c>
      <c r="AW21" s="3"/>
      <c r="AX21" s="3">
        <v>193.0</v>
      </c>
      <c r="AY21" s="3" t="str">
        <f t="shared" si="45"/>
        <v>1</v>
      </c>
      <c r="AZ21" s="3"/>
      <c r="BA21" s="3"/>
      <c r="BB21" s="3"/>
      <c r="BC21" s="3"/>
      <c r="BD21" s="3"/>
      <c r="BE21" s="3"/>
      <c r="BF21" s="3"/>
      <c r="BG21" s="3">
        <v>213.0</v>
      </c>
      <c r="BH21" s="3" t="str">
        <f t="shared" si="48"/>
        <v>0</v>
      </c>
      <c r="BI21" s="3"/>
      <c r="BJ21" s="3">
        <v>123.0</v>
      </c>
      <c r="BK21" s="3" t="str">
        <f t="shared" si="49"/>
        <v>1</v>
      </c>
      <c r="BL21" s="3"/>
      <c r="BM21" s="3">
        <v>283.0</v>
      </c>
      <c r="BN21" s="3" t="str">
        <f t="shared" si="50"/>
        <v>0</v>
      </c>
      <c r="BO21" s="3"/>
      <c r="BP21" s="3">
        <v>195.0</v>
      </c>
      <c r="BQ21" s="3" t="str">
        <f t="shared" si="51"/>
        <v>0</v>
      </c>
      <c r="BR21" s="3"/>
      <c r="BS21" s="3">
        <v>203.0</v>
      </c>
      <c r="BT21" s="3" t="str">
        <f t="shared" si="52"/>
        <v>0</v>
      </c>
      <c r="BU21" s="3"/>
      <c r="BV21" s="3">
        <v>177.0</v>
      </c>
      <c r="BW21" s="3" t="str">
        <f t="shared" si="53"/>
        <v>1</v>
      </c>
      <c r="BX21" s="3"/>
      <c r="BY21" s="3">
        <v>173.0</v>
      </c>
      <c r="BZ21" s="3" t="str">
        <f t="shared" si="54"/>
        <v>0</v>
      </c>
      <c r="CA21" s="3"/>
      <c r="CB21" s="3">
        <v>160.0</v>
      </c>
      <c r="CC21" s="3" t="str">
        <f t="shared" si="55"/>
        <v>1</v>
      </c>
      <c r="CD21" s="3"/>
      <c r="CE21" s="3">
        <v>192.0</v>
      </c>
      <c r="CF21" s="3" t="str">
        <f t="shared" si="56"/>
        <v>1</v>
      </c>
      <c r="CG21" s="3"/>
      <c r="CH21" s="3"/>
      <c r="CI21" s="3"/>
      <c r="CJ21" s="3"/>
      <c r="CK21" s="3"/>
      <c r="CL21" s="3"/>
      <c r="CM21" s="3"/>
      <c r="CN21" s="3"/>
      <c r="CO21" s="3"/>
      <c r="CP21" s="3">
        <v>247.0</v>
      </c>
      <c r="CQ21" s="3" t="str">
        <f t="shared" si="60"/>
        <v>0</v>
      </c>
      <c r="CR21" s="3">
        <v>307.0</v>
      </c>
      <c r="CS21" s="3" t="str">
        <f t="shared" si="61"/>
        <v>0</v>
      </c>
      <c r="CT21" s="3"/>
      <c r="CU21" s="3">
        <v>191.0</v>
      </c>
      <c r="CV21" s="3" t="str">
        <f t="shared" si="62"/>
        <v>0</v>
      </c>
      <c r="CW21" s="3"/>
      <c r="CX21" s="3"/>
      <c r="CY21" s="3"/>
      <c r="CZ21" s="3">
        <v>373.0</v>
      </c>
      <c r="DA21" s="3" t="str">
        <f t="shared" si="64"/>
        <v>1</v>
      </c>
      <c r="DB21" s="3"/>
      <c r="DC21" s="3"/>
      <c r="DD21" s="3"/>
      <c r="DE21" s="3">
        <v>178.0</v>
      </c>
      <c r="DF21" s="3" t="str">
        <f t="shared" si="66"/>
        <v>0</v>
      </c>
      <c r="DG21" s="3"/>
      <c r="DH21" s="3"/>
      <c r="DI21" s="3"/>
      <c r="DJ21" s="3">
        <v>390.0</v>
      </c>
      <c r="DK21" s="3" t="str">
        <f t="shared" si="68"/>
        <v>1</v>
      </c>
      <c r="DL21" s="3"/>
      <c r="DM21" s="3"/>
      <c r="DN21" s="3"/>
      <c r="DO21" s="3">
        <v>311.0</v>
      </c>
      <c r="DP21" s="3" t="str">
        <f t="shared" si="70"/>
        <v>1</v>
      </c>
      <c r="DQ21" s="3"/>
      <c r="DR21" s="3"/>
      <c r="DS21" s="3"/>
      <c r="DT21" s="3">
        <v>336.0</v>
      </c>
      <c r="DU21" s="3" t="str">
        <f t="shared" si="72"/>
        <v>0</v>
      </c>
      <c r="DV21" s="3"/>
      <c r="DW21" s="3"/>
      <c r="DX21" s="3"/>
      <c r="DY21" s="3">
        <v>171.0</v>
      </c>
      <c r="DZ21" s="3" t="str">
        <f t="shared" si="74"/>
        <v>0</v>
      </c>
      <c r="EA21" s="3"/>
      <c r="EB21" s="3"/>
      <c r="EC21" s="3"/>
      <c r="ED21" s="3">
        <v>358.0</v>
      </c>
      <c r="EE21" s="3" t="str">
        <f t="shared" si="76"/>
        <v>0</v>
      </c>
      <c r="EF21" s="3"/>
      <c r="EG21" s="3"/>
      <c r="EH21" s="3"/>
      <c r="EI21" s="3">
        <v>302.0</v>
      </c>
      <c r="EJ21" s="3" t="str">
        <f t="shared" si="77"/>
        <v>0</v>
      </c>
      <c r="EK21" s="3"/>
      <c r="EL21" s="3"/>
      <c r="EM21" s="3"/>
      <c r="EN21" s="3">
        <v>205.0</v>
      </c>
      <c r="EO21" s="3" t="str">
        <f t="shared" si="79"/>
        <v>1</v>
      </c>
      <c r="EP21" s="3"/>
      <c r="EQ21" s="3"/>
      <c r="ER21" s="3"/>
      <c r="ES21" s="3"/>
      <c r="ET21" s="3"/>
      <c r="EU21" s="3"/>
      <c r="EV21" s="3"/>
      <c r="EW21" s="3"/>
      <c r="EX21" s="3">
        <v>178.0</v>
      </c>
      <c r="EY21" s="3" t="str">
        <f t="shared" si="83"/>
        <v>0</v>
      </c>
      <c r="EZ21" s="3"/>
      <c r="FA21" s="3"/>
      <c r="FB21" s="3"/>
      <c r="FC21" s="3">
        <v>89.0</v>
      </c>
      <c r="FD21" s="3" t="str">
        <f t="shared" si="85"/>
        <v>1</v>
      </c>
      <c r="FE21" s="3">
        <v>173.0</v>
      </c>
      <c r="FF21" s="3" t="str">
        <f t="shared" si="86"/>
        <v>1</v>
      </c>
      <c r="FG21" s="3" t="str">
        <f t="shared" si="87"/>
        <v>0</v>
      </c>
      <c r="FH21" s="3"/>
      <c r="FI21" s="3">
        <v>153.0</v>
      </c>
      <c r="FJ21" s="3" t="str">
        <f t="shared" si="88"/>
        <v>2</v>
      </c>
      <c r="FK21" s="3"/>
      <c r="FL21" s="3"/>
      <c r="FM21" s="3"/>
      <c r="FN21" s="3"/>
      <c r="FO21" s="3">
        <v>176.0</v>
      </c>
      <c r="FP21" s="3" t="str">
        <f t="shared" si="89"/>
        <v>1</v>
      </c>
      <c r="FQ21" s="12"/>
      <c r="FR21" s="12" t="str">
        <f t="shared" si="90"/>
        <v>1</v>
      </c>
      <c r="FS21" s="12">
        <v>190.0</v>
      </c>
      <c r="FT21" s="12" t="str">
        <f t="shared" si="91"/>
        <v>1</v>
      </c>
      <c r="FU21" s="12"/>
      <c r="FV21" s="3" t="str">
        <f t="shared" si="92"/>
        <v>1</v>
      </c>
      <c r="FW21" s="3"/>
      <c r="FX21" s="3">
        <v>381.0</v>
      </c>
      <c r="FY21" s="3" t="str">
        <f t="shared" si="93"/>
        <v>1</v>
      </c>
      <c r="FZ21" s="3"/>
      <c r="GA21" s="3"/>
    </row>
    <row r="22" ht="12.0" customHeight="1">
      <c r="A22" s="1"/>
      <c r="B22" s="21" t="s">
        <v>137</v>
      </c>
      <c r="C22" s="74" t="str">
        <f>COUNTIF(AF7:AF396,9)</f>
        <v>0</v>
      </c>
      <c r="T22" s="23"/>
      <c r="U22" s="50" t="s">
        <v>138</v>
      </c>
      <c r="V22" s="47" t="str">
        <f>AV37</f>
        <v>4</v>
      </c>
      <c r="W22" s="51" t="str">
        <f>AV38</f>
        <v>52</v>
      </c>
      <c r="X22" s="23"/>
      <c r="Y22" s="46" t="s">
        <v>139</v>
      </c>
      <c r="Z22" s="47"/>
      <c r="AA22" s="20"/>
      <c r="AB22" s="47"/>
      <c r="AC22" s="78"/>
      <c r="AE22" s="53">
        <v>16.0</v>
      </c>
      <c r="AF22" s="12" t="str">
        <f t="shared" si="36"/>
        <v>1</v>
      </c>
      <c r="AG22" s="12" t="s">
        <v>105</v>
      </c>
      <c r="AH22" s="12" t="str">
        <f t="shared" si="37"/>
        <v>0</v>
      </c>
      <c r="AI22" s="3" t="str">
        <f t="shared" si="38"/>
        <v>1</v>
      </c>
      <c r="AJ22" s="3" t="str">
        <f t="shared" si="39"/>
        <v>0</v>
      </c>
      <c r="AK22" s="3"/>
      <c r="AL22" s="3">
        <v>288.0</v>
      </c>
      <c r="AM22" s="3" t="str">
        <f t="shared" si="41"/>
        <v>1</v>
      </c>
      <c r="AN22" s="3"/>
      <c r="AO22" s="3">
        <v>176.0</v>
      </c>
      <c r="AP22" s="3" t="str">
        <f t="shared" si="42"/>
        <v>1</v>
      </c>
      <c r="AQ22" s="3"/>
      <c r="AR22" s="3">
        <v>159.0</v>
      </c>
      <c r="AS22" s="3" t="str">
        <f t="shared" si="43"/>
        <v>0</v>
      </c>
      <c r="AT22" s="3"/>
      <c r="AU22" s="3">
        <v>153.0</v>
      </c>
      <c r="AV22" s="3" t="str">
        <f t="shared" si="44"/>
        <v>1</v>
      </c>
      <c r="AW22" s="3"/>
      <c r="AX22" s="3">
        <v>206.0</v>
      </c>
      <c r="AY22" s="3" t="str">
        <f t="shared" si="45"/>
        <v>1</v>
      </c>
      <c r="AZ22" s="3"/>
      <c r="BA22" s="3"/>
      <c r="BB22" s="3"/>
      <c r="BC22" s="3"/>
      <c r="BD22" s="3"/>
      <c r="BE22" s="3"/>
      <c r="BF22" s="3"/>
      <c r="BG22" s="3">
        <v>221.0</v>
      </c>
      <c r="BH22" s="3" t="str">
        <f t="shared" si="48"/>
        <v>0</v>
      </c>
      <c r="BI22" s="3"/>
      <c r="BJ22" s="3">
        <v>136.0</v>
      </c>
      <c r="BK22" s="3" t="str">
        <f t="shared" si="49"/>
        <v>1</v>
      </c>
      <c r="BL22" s="3"/>
      <c r="BM22" s="3">
        <v>284.0</v>
      </c>
      <c r="BN22" s="3" t="str">
        <f t="shared" si="50"/>
        <v>0</v>
      </c>
      <c r="BO22" s="3"/>
      <c r="BP22" s="3">
        <v>217.0</v>
      </c>
      <c r="BQ22" s="3" t="str">
        <f t="shared" si="51"/>
        <v>0</v>
      </c>
      <c r="BR22" s="3"/>
      <c r="BS22" s="3">
        <v>215.0</v>
      </c>
      <c r="BT22" s="3" t="str">
        <f t="shared" si="52"/>
        <v>0</v>
      </c>
      <c r="BU22" s="3"/>
      <c r="BV22" s="3">
        <v>182.0</v>
      </c>
      <c r="BW22" s="3" t="str">
        <f t="shared" si="53"/>
        <v>1</v>
      </c>
      <c r="BX22" s="3"/>
      <c r="BY22" s="3">
        <v>185.0</v>
      </c>
      <c r="BZ22" s="3" t="str">
        <f t="shared" si="54"/>
        <v>1</v>
      </c>
      <c r="CA22" s="3"/>
      <c r="CB22" s="3">
        <v>184.0</v>
      </c>
      <c r="CC22" s="3" t="str">
        <f t="shared" si="55"/>
        <v>1</v>
      </c>
      <c r="CD22" s="3"/>
      <c r="CE22" s="3">
        <v>211.0</v>
      </c>
      <c r="CF22" s="3" t="str">
        <f t="shared" si="56"/>
        <v>1</v>
      </c>
      <c r="CG22" s="3"/>
      <c r="CH22" s="3"/>
      <c r="CI22" s="3"/>
      <c r="CJ22" s="3"/>
      <c r="CK22" s="3"/>
      <c r="CL22" s="3"/>
      <c r="CM22" s="3"/>
      <c r="CN22" s="3"/>
      <c r="CO22" s="3"/>
      <c r="CP22" s="3">
        <v>261.0</v>
      </c>
      <c r="CQ22" s="3" t="str">
        <f t="shared" si="60"/>
        <v>0</v>
      </c>
      <c r="CR22" s="3"/>
      <c r="CS22" s="3"/>
      <c r="CT22" s="3"/>
      <c r="CU22" s="3">
        <v>198.0</v>
      </c>
      <c r="CV22" s="3" t="str">
        <f t="shared" si="62"/>
        <v>0</v>
      </c>
      <c r="CW22" s="3"/>
      <c r="CX22" s="3"/>
      <c r="CY22" s="3"/>
      <c r="CZ22" s="3">
        <v>376.0</v>
      </c>
      <c r="DA22" s="3" t="str">
        <f t="shared" si="64"/>
        <v>1</v>
      </c>
      <c r="DB22" s="3"/>
      <c r="DC22" s="3"/>
      <c r="DD22" s="3"/>
      <c r="DE22" s="3">
        <v>194.0</v>
      </c>
      <c r="DF22" s="3" t="str">
        <f t="shared" si="66"/>
        <v>0</v>
      </c>
      <c r="DG22" s="3"/>
      <c r="DH22" s="3"/>
      <c r="DI22" s="3"/>
      <c r="DJ22" s="3"/>
      <c r="DK22" s="3"/>
      <c r="DL22" s="3"/>
      <c r="DM22" s="3"/>
      <c r="DN22" s="3"/>
      <c r="DO22" s="3">
        <v>316.0</v>
      </c>
      <c r="DP22" s="3" t="str">
        <f t="shared" si="70"/>
        <v>1</v>
      </c>
      <c r="DQ22" s="3"/>
      <c r="DR22" s="3"/>
      <c r="DS22" s="3"/>
      <c r="DT22" s="3">
        <v>348.0</v>
      </c>
      <c r="DU22" s="3" t="str">
        <f t="shared" si="72"/>
        <v>1</v>
      </c>
      <c r="DV22" s="3"/>
      <c r="DW22" s="3"/>
      <c r="DX22" s="3"/>
      <c r="DY22" s="3">
        <v>235.0</v>
      </c>
      <c r="DZ22" s="3" t="str">
        <f t="shared" si="74"/>
        <v>0</v>
      </c>
      <c r="EA22" s="3"/>
      <c r="EB22" s="3"/>
      <c r="EC22" s="3"/>
      <c r="ED22" s="3">
        <v>371.0</v>
      </c>
      <c r="EE22" s="3" t="str">
        <f t="shared" si="76"/>
        <v>0</v>
      </c>
      <c r="EF22" s="3"/>
      <c r="EG22" s="3"/>
      <c r="EH22" s="3"/>
      <c r="EI22" s="3">
        <v>310.0</v>
      </c>
      <c r="EJ22" s="3" t="str">
        <f t="shared" si="77"/>
        <v>0</v>
      </c>
      <c r="EK22" s="3"/>
      <c r="EL22" s="3"/>
      <c r="EM22" s="3"/>
      <c r="EN22" s="3">
        <v>207.0</v>
      </c>
      <c r="EO22" s="3" t="str">
        <f t="shared" si="79"/>
        <v>1</v>
      </c>
      <c r="EP22" s="3"/>
      <c r="EQ22" s="3"/>
      <c r="ER22" s="3"/>
      <c r="ES22" s="3"/>
      <c r="ET22" s="3"/>
      <c r="EU22" s="3"/>
      <c r="EV22" s="3"/>
      <c r="EW22" s="3"/>
      <c r="EX22" s="3">
        <v>213.0</v>
      </c>
      <c r="EY22" s="3" t="str">
        <f t="shared" si="83"/>
        <v>0</v>
      </c>
      <c r="EZ22" s="3"/>
      <c r="FA22" s="3"/>
      <c r="FB22" s="3"/>
      <c r="FC22" s="3">
        <v>98.0</v>
      </c>
      <c r="FD22" s="3" t="str">
        <f t="shared" si="85"/>
        <v>1</v>
      </c>
      <c r="FE22" s="3">
        <v>193.0</v>
      </c>
      <c r="FF22" s="3" t="str">
        <f t="shared" si="86"/>
        <v>1</v>
      </c>
      <c r="FG22" s="3" t="str">
        <f t="shared" si="87"/>
        <v>0</v>
      </c>
      <c r="FH22" s="3"/>
      <c r="FI22" s="3">
        <v>98.0</v>
      </c>
      <c r="FJ22" s="3" t="str">
        <f t="shared" si="88"/>
        <v>1</v>
      </c>
      <c r="FK22" s="3"/>
      <c r="FL22" s="3"/>
      <c r="FM22" s="3"/>
      <c r="FN22" s="3"/>
      <c r="FO22" s="3">
        <v>181.0</v>
      </c>
      <c r="FP22" s="3" t="str">
        <f t="shared" si="89"/>
        <v>1</v>
      </c>
      <c r="FQ22" s="12" t="s">
        <v>105</v>
      </c>
      <c r="FR22" s="12" t="str">
        <f t="shared" si="90"/>
        <v>0</v>
      </c>
      <c r="FS22" s="12">
        <v>203.0</v>
      </c>
      <c r="FT22" s="12" t="str">
        <f t="shared" si="91"/>
        <v>2</v>
      </c>
      <c r="FU22" s="12"/>
      <c r="FV22" s="3" t="str">
        <f t="shared" si="92"/>
        <v>0</v>
      </c>
      <c r="FW22" s="3"/>
      <c r="FX22" s="3">
        <v>386.0</v>
      </c>
      <c r="FY22" s="3" t="str">
        <f t="shared" si="93"/>
        <v>0</v>
      </c>
      <c r="FZ22" s="3"/>
      <c r="GA22" s="3"/>
    </row>
    <row r="23" ht="12.0" customHeight="1">
      <c r="A23" s="1"/>
      <c r="B23" s="79"/>
      <c r="C23" s="80"/>
      <c r="T23" s="23"/>
      <c r="U23" s="50" t="s">
        <v>140</v>
      </c>
      <c r="V23" s="47" t="str">
        <f>AY37</f>
        <v>12</v>
      </c>
      <c r="W23" s="51" t="str">
        <f>AY38</f>
        <v>89</v>
      </c>
      <c r="X23" s="23"/>
      <c r="Y23" s="50" t="s">
        <v>141</v>
      </c>
      <c r="Z23" s="47" t="str">
        <f>EP38</f>
        <v>11</v>
      </c>
      <c r="AA23" s="51" t="str">
        <f>EP39</f>
        <v>61</v>
      </c>
      <c r="AB23" s="47" t="str">
        <f>EP40</f>
        <v>2</v>
      </c>
      <c r="AC23" s="78" t="str">
        <f>EP41</f>
        <v>N</v>
      </c>
      <c r="AE23" s="53">
        <v>17.0</v>
      </c>
      <c r="AF23" s="12" t="str">
        <f t="shared" si="36"/>
        <v>1</v>
      </c>
      <c r="AG23" s="12" t="s">
        <v>105</v>
      </c>
      <c r="AH23" s="12" t="str">
        <f t="shared" si="37"/>
        <v>0</v>
      </c>
      <c r="AI23" s="3" t="str">
        <f t="shared" si="38"/>
        <v>1</v>
      </c>
      <c r="AJ23" s="3" t="str">
        <f t="shared" si="39"/>
        <v>0</v>
      </c>
      <c r="AK23" s="3"/>
      <c r="AL23" s="3">
        <v>290.0</v>
      </c>
      <c r="AM23" s="3" t="str">
        <f t="shared" si="41"/>
        <v>1</v>
      </c>
      <c r="AN23" s="3"/>
      <c r="AO23" s="3">
        <v>188.0</v>
      </c>
      <c r="AP23" s="3" t="str">
        <f t="shared" si="42"/>
        <v>0</v>
      </c>
      <c r="AQ23" s="3"/>
      <c r="AR23" s="3">
        <v>166.0</v>
      </c>
      <c r="AS23" s="3" t="str">
        <f t="shared" si="43"/>
        <v>0</v>
      </c>
      <c r="AT23" s="3"/>
      <c r="AU23" s="3">
        <v>165.0</v>
      </c>
      <c r="AV23" s="3" t="str">
        <f t="shared" si="44"/>
        <v>0</v>
      </c>
      <c r="AW23" s="3"/>
      <c r="AX23" s="3">
        <v>237.0</v>
      </c>
      <c r="AY23" s="3" t="str">
        <f t="shared" si="45"/>
        <v>1</v>
      </c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156.0</v>
      </c>
      <c r="BK23" s="3" t="str">
        <f t="shared" si="49"/>
        <v>1</v>
      </c>
      <c r="BL23" s="3"/>
      <c r="BM23" s="3">
        <v>291.0</v>
      </c>
      <c r="BN23" s="3" t="str">
        <f t="shared" si="50"/>
        <v>0</v>
      </c>
      <c r="BO23" s="3"/>
      <c r="BP23" s="3">
        <v>223.0</v>
      </c>
      <c r="BQ23" s="3" t="str">
        <f t="shared" si="51"/>
        <v>0</v>
      </c>
      <c r="BR23" s="3"/>
      <c r="BS23" s="3">
        <v>226.0</v>
      </c>
      <c r="BT23" s="3" t="str">
        <f t="shared" si="52"/>
        <v>0</v>
      </c>
      <c r="BU23" s="3"/>
      <c r="BV23" s="3">
        <v>196.0</v>
      </c>
      <c r="BW23" s="3" t="str">
        <f t="shared" si="53"/>
        <v>1</v>
      </c>
      <c r="BX23" s="3"/>
      <c r="BY23" s="3">
        <v>189.0</v>
      </c>
      <c r="BZ23" s="3" t="str">
        <f t="shared" si="54"/>
        <v>0</v>
      </c>
      <c r="CA23" s="3"/>
      <c r="CB23" s="3">
        <v>201.0</v>
      </c>
      <c r="CC23" s="3" t="str">
        <f t="shared" si="55"/>
        <v>1</v>
      </c>
      <c r="CD23" s="3"/>
      <c r="CE23" s="3">
        <v>214.0</v>
      </c>
      <c r="CF23" s="3" t="str">
        <f t="shared" si="56"/>
        <v>1</v>
      </c>
      <c r="CG23" s="3"/>
      <c r="CH23" s="3"/>
      <c r="CI23" s="3"/>
      <c r="CJ23" s="3"/>
      <c r="CK23" s="3"/>
      <c r="CL23" s="3"/>
      <c r="CM23" s="3"/>
      <c r="CN23" s="3"/>
      <c r="CO23" s="3"/>
      <c r="CP23" s="3">
        <v>268.0</v>
      </c>
      <c r="CQ23" s="3" t="str">
        <f t="shared" si="60"/>
        <v>0</v>
      </c>
      <c r="CR23" s="3"/>
      <c r="CS23" s="3"/>
      <c r="CT23" s="3"/>
      <c r="CU23" s="3">
        <v>209.0</v>
      </c>
      <c r="CV23" s="3" t="str">
        <f t="shared" si="62"/>
        <v>0</v>
      </c>
      <c r="CW23" s="3"/>
      <c r="CX23" s="3"/>
      <c r="CY23" s="3"/>
      <c r="CZ23" s="3">
        <v>385.0</v>
      </c>
      <c r="DA23" s="3" t="str">
        <f t="shared" si="64"/>
        <v>1</v>
      </c>
      <c r="DB23" s="3"/>
      <c r="DC23" s="3"/>
      <c r="DD23" s="3"/>
      <c r="DE23" s="3">
        <v>204.0</v>
      </c>
      <c r="DF23" s="3" t="str">
        <f t="shared" si="66"/>
        <v>0</v>
      </c>
      <c r="DG23" s="3"/>
      <c r="DH23" s="3"/>
      <c r="DI23" s="3"/>
      <c r="DJ23" s="3"/>
      <c r="DK23" s="3"/>
      <c r="DL23" s="3"/>
      <c r="DM23" s="3"/>
      <c r="DN23" s="3"/>
      <c r="DO23" s="3">
        <v>320.0</v>
      </c>
      <c r="DP23" s="3" t="str">
        <f t="shared" si="70"/>
        <v>1</v>
      </c>
      <c r="DQ23" s="3"/>
      <c r="DR23" s="3"/>
      <c r="DS23" s="3"/>
      <c r="DT23" s="3">
        <v>363.0</v>
      </c>
      <c r="DU23" s="3" t="str">
        <f t="shared" si="72"/>
        <v>0</v>
      </c>
      <c r="DV23" s="3"/>
      <c r="DW23" s="3"/>
      <c r="DX23" s="3"/>
      <c r="DY23" s="3">
        <v>266.0</v>
      </c>
      <c r="DZ23" s="3" t="str">
        <f t="shared" si="74"/>
        <v>0</v>
      </c>
      <c r="EA23" s="3"/>
      <c r="EB23" s="3"/>
      <c r="EC23" s="3"/>
      <c r="ED23" s="3">
        <v>372.0</v>
      </c>
      <c r="EE23" s="3" t="str">
        <f t="shared" si="76"/>
        <v>0</v>
      </c>
      <c r="EF23" s="3"/>
      <c r="EG23" s="3"/>
      <c r="EH23" s="3"/>
      <c r="EI23" s="3">
        <v>352.0</v>
      </c>
      <c r="EJ23" s="3" t="str">
        <f t="shared" si="77"/>
        <v>1</v>
      </c>
      <c r="EK23" s="3"/>
      <c r="EL23" s="3"/>
      <c r="EM23" s="3"/>
      <c r="EN23" s="3">
        <v>224.0</v>
      </c>
      <c r="EO23" s="3" t="str">
        <f t="shared" si="79"/>
        <v>0</v>
      </c>
      <c r="EP23" s="3"/>
      <c r="EQ23" s="3"/>
      <c r="ER23" s="3"/>
      <c r="ES23" s="3"/>
      <c r="ET23" s="3"/>
      <c r="EU23" s="3"/>
      <c r="EV23" s="3"/>
      <c r="EW23" s="3"/>
      <c r="EX23" s="3">
        <v>233.0</v>
      </c>
      <c r="EY23" s="3" t="str">
        <f t="shared" si="83"/>
        <v>1</v>
      </c>
      <c r="EZ23" s="3"/>
      <c r="FA23" s="3"/>
      <c r="FB23" s="3"/>
      <c r="FC23" s="3">
        <v>35.0</v>
      </c>
      <c r="FD23" s="3" t="str">
        <f t="shared" si="85"/>
        <v>1</v>
      </c>
      <c r="FE23" s="3">
        <v>140.0</v>
      </c>
      <c r="FF23" s="3" t="str">
        <f t="shared" si="86"/>
        <v>1</v>
      </c>
      <c r="FG23" s="3" t="str">
        <f t="shared" si="87"/>
        <v>0</v>
      </c>
      <c r="FH23" s="3"/>
      <c r="FI23" s="3">
        <v>161.0</v>
      </c>
      <c r="FJ23" s="3" t="str">
        <f t="shared" si="88"/>
        <v>2</v>
      </c>
      <c r="FK23" s="3"/>
      <c r="FL23" s="3"/>
      <c r="FM23" s="3"/>
      <c r="FN23" s="3"/>
      <c r="FO23" s="3">
        <v>206.0</v>
      </c>
      <c r="FP23" s="3" t="str">
        <f t="shared" si="89"/>
        <v>2</v>
      </c>
      <c r="FQ23" s="12" t="s">
        <v>105</v>
      </c>
      <c r="FR23" s="12" t="str">
        <f t="shared" si="90"/>
        <v>1</v>
      </c>
      <c r="FS23" s="12">
        <v>205.0</v>
      </c>
      <c r="FT23" s="12" t="str">
        <f t="shared" si="91"/>
        <v>1</v>
      </c>
      <c r="FU23" s="12"/>
      <c r="FV23" s="3" t="str">
        <f t="shared" si="92"/>
        <v>1</v>
      </c>
      <c r="FW23" s="3"/>
      <c r="FX23" s="3">
        <v>387.0</v>
      </c>
      <c r="FY23" s="3" t="str">
        <f t="shared" si="93"/>
        <v>0</v>
      </c>
      <c r="FZ23" s="3"/>
      <c r="GA23" s="3"/>
    </row>
    <row r="24" ht="12.0" customHeight="1">
      <c r="A24" s="1"/>
      <c r="B24" s="81"/>
      <c r="C24" s="82" t="str">
        <f>IF(OR($Z$16&gt;0,$Z$17&gt;0),"D A T A   E N T R Y","")</f>
        <v/>
      </c>
      <c r="T24" s="23"/>
      <c r="U24" s="50" t="s">
        <v>142</v>
      </c>
      <c r="V24" s="47" t="str">
        <f>BB37</f>
        <v>7</v>
      </c>
      <c r="W24" s="51" t="str">
        <f>BB38</f>
        <v>91</v>
      </c>
      <c r="X24" s="23"/>
      <c r="Y24" s="50" t="s">
        <v>143</v>
      </c>
      <c r="Z24" s="47" t="str">
        <f>EU38</f>
        <v>14</v>
      </c>
      <c r="AA24" s="51" t="str">
        <f>EU39</f>
        <v>75</v>
      </c>
      <c r="AB24" s="47" t="str">
        <f>EU40</f>
        <v>3</v>
      </c>
      <c r="AC24" s="78" t="str">
        <f>EU41</f>
        <v>N</v>
      </c>
      <c r="AE24" s="3">
        <v>18.0</v>
      </c>
      <c r="AF24" s="12" t="str">
        <f t="shared" si="36"/>
        <v>1</v>
      </c>
      <c r="AG24" s="12"/>
      <c r="AH24" s="12" t="str">
        <f t="shared" si="37"/>
        <v>1</v>
      </c>
      <c r="AI24" s="3" t="str">
        <f t="shared" si="38"/>
        <v>1</v>
      </c>
      <c r="AJ24" s="3" t="str">
        <f t="shared" si="39"/>
        <v>0</v>
      </c>
      <c r="AK24" s="3"/>
      <c r="AL24" s="3">
        <v>294.0</v>
      </c>
      <c r="AM24" s="3" t="str">
        <f t="shared" si="41"/>
        <v>1</v>
      </c>
      <c r="AN24" s="3"/>
      <c r="AO24" s="3">
        <v>205.0</v>
      </c>
      <c r="AP24" s="3" t="str">
        <f t="shared" si="42"/>
        <v>1</v>
      </c>
      <c r="AQ24" s="3"/>
      <c r="AR24" s="3">
        <v>186.0</v>
      </c>
      <c r="AS24" s="3" t="str">
        <f t="shared" si="43"/>
        <v>0</v>
      </c>
      <c r="AT24" s="3"/>
      <c r="AU24" s="3">
        <v>181.0</v>
      </c>
      <c r="AV24" s="3" t="str">
        <f t="shared" si="44"/>
        <v>0</v>
      </c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197.0</v>
      </c>
      <c r="BK24" s="3" t="str">
        <f t="shared" si="49"/>
        <v>0</v>
      </c>
      <c r="BL24" s="3"/>
      <c r="BM24" s="3">
        <v>297.0</v>
      </c>
      <c r="BN24" s="3" t="str">
        <f t="shared" si="50"/>
        <v>0</v>
      </c>
      <c r="BO24" s="3"/>
      <c r="BP24" s="3"/>
      <c r="BQ24" s="3"/>
      <c r="BR24" s="3"/>
      <c r="BS24" s="3"/>
      <c r="BT24" s="3"/>
      <c r="BU24" s="3"/>
      <c r="BV24" s="3">
        <v>207.0</v>
      </c>
      <c r="BW24" s="3" t="str">
        <f t="shared" si="53"/>
        <v>1</v>
      </c>
      <c r="BX24" s="3"/>
      <c r="BY24" s="3">
        <v>198.0</v>
      </c>
      <c r="BZ24" s="3" t="str">
        <f t="shared" si="54"/>
        <v>0</v>
      </c>
      <c r="CA24" s="3"/>
      <c r="CB24" s="3">
        <v>202.0</v>
      </c>
      <c r="CC24" s="3" t="str">
        <f t="shared" si="55"/>
        <v>1</v>
      </c>
      <c r="CD24" s="3"/>
      <c r="CE24" s="3">
        <v>227.0</v>
      </c>
      <c r="CF24" s="3" t="str">
        <f t="shared" si="56"/>
        <v>1</v>
      </c>
      <c r="CG24" s="3"/>
      <c r="CH24" s="3"/>
      <c r="CI24" s="3"/>
      <c r="CJ24" s="3"/>
      <c r="CK24" s="3"/>
      <c r="CL24" s="3"/>
      <c r="CM24" s="3"/>
      <c r="CN24" s="3"/>
      <c r="CO24" s="3"/>
      <c r="CP24" s="3">
        <v>272.0</v>
      </c>
      <c r="CQ24" s="3" t="str">
        <f t="shared" si="60"/>
        <v>0</v>
      </c>
      <c r="CR24" s="3"/>
      <c r="CS24" s="3"/>
      <c r="CT24" s="3"/>
      <c r="CU24" s="3">
        <v>228.0</v>
      </c>
      <c r="CV24" s="3" t="str">
        <f t="shared" si="62"/>
        <v>0</v>
      </c>
      <c r="CW24" s="3"/>
      <c r="CX24" s="3"/>
      <c r="CY24" s="3"/>
      <c r="CZ24" s="3">
        <v>388.0</v>
      </c>
      <c r="DA24" s="3" t="str">
        <f t="shared" si="64"/>
        <v>1</v>
      </c>
      <c r="DB24" s="3"/>
      <c r="DC24" s="3"/>
      <c r="DD24" s="3"/>
      <c r="DE24" s="3">
        <v>205.0</v>
      </c>
      <c r="DF24" s="3" t="str">
        <f t="shared" si="66"/>
        <v>1</v>
      </c>
      <c r="DG24" s="3"/>
      <c r="DH24" s="3"/>
      <c r="DI24" s="3"/>
      <c r="DJ24" s="3"/>
      <c r="DK24" s="3"/>
      <c r="DL24" s="3"/>
      <c r="DM24" s="3"/>
      <c r="DN24" s="3"/>
      <c r="DO24" s="3">
        <v>325.0</v>
      </c>
      <c r="DP24" s="3" t="str">
        <f t="shared" si="70"/>
        <v>1</v>
      </c>
      <c r="DQ24" s="3"/>
      <c r="DR24" s="3"/>
      <c r="DS24" s="3"/>
      <c r="DT24" s="3">
        <v>374.0</v>
      </c>
      <c r="DU24" s="3" t="str">
        <f t="shared" si="72"/>
        <v>0</v>
      </c>
      <c r="DV24" s="3"/>
      <c r="DW24" s="3"/>
      <c r="DX24" s="3"/>
      <c r="DY24" s="3">
        <v>321.0</v>
      </c>
      <c r="DZ24" s="3" t="str">
        <f t="shared" si="74"/>
        <v>1</v>
      </c>
      <c r="EA24" s="3"/>
      <c r="EB24" s="3"/>
      <c r="EC24" s="3"/>
      <c r="ED24" s="3">
        <v>375.0</v>
      </c>
      <c r="EE24" s="3" t="str">
        <f t="shared" si="76"/>
        <v>1</v>
      </c>
      <c r="EF24" s="3"/>
      <c r="EG24" s="3"/>
      <c r="EH24" s="3"/>
      <c r="EI24" s="3">
        <v>356.0</v>
      </c>
      <c r="EJ24" s="3" t="str">
        <f t="shared" si="77"/>
        <v>0</v>
      </c>
      <c r="EK24" s="3"/>
      <c r="EL24" s="3"/>
      <c r="EM24" s="3"/>
      <c r="EN24" s="3">
        <v>275.0</v>
      </c>
      <c r="EO24" s="3" t="str">
        <f t="shared" si="79"/>
        <v>0</v>
      </c>
      <c r="EP24" s="3"/>
      <c r="EQ24" s="3"/>
      <c r="ER24" s="3"/>
      <c r="ES24" s="3"/>
      <c r="ET24" s="3"/>
      <c r="EU24" s="3"/>
      <c r="EV24" s="3"/>
      <c r="EW24" s="3"/>
      <c r="EX24" s="3">
        <v>285.0</v>
      </c>
      <c r="EY24" s="3" t="str">
        <f t="shared" si="83"/>
        <v>1</v>
      </c>
      <c r="EZ24" s="3"/>
      <c r="FA24" s="3"/>
      <c r="FB24" s="3"/>
      <c r="FC24" s="3">
        <v>54.0</v>
      </c>
      <c r="FD24" s="3" t="str">
        <f t="shared" si="85"/>
        <v>1</v>
      </c>
      <c r="FE24" s="3">
        <v>116.0</v>
      </c>
      <c r="FF24" s="3" t="str">
        <f t="shared" si="86"/>
        <v>1</v>
      </c>
      <c r="FG24" s="3" t="str">
        <f t="shared" si="87"/>
        <v>0</v>
      </c>
      <c r="FH24" s="3"/>
      <c r="FI24" s="3">
        <v>190.0</v>
      </c>
      <c r="FJ24" s="3" t="str">
        <f t="shared" si="88"/>
        <v>1</v>
      </c>
      <c r="FK24" s="3"/>
      <c r="FL24" s="3"/>
      <c r="FM24" s="3"/>
      <c r="FN24" s="3"/>
      <c r="FO24" s="3">
        <v>225.0</v>
      </c>
      <c r="FP24" s="3" t="str">
        <f t="shared" si="89"/>
        <v>1</v>
      </c>
      <c r="FQ24" s="12" t="s">
        <v>105</v>
      </c>
      <c r="FR24" s="12" t="str">
        <f t="shared" si="90"/>
        <v>0</v>
      </c>
      <c r="FS24" s="12">
        <v>212.0</v>
      </c>
      <c r="FT24" s="12" t="str">
        <f t="shared" si="91"/>
        <v>2</v>
      </c>
      <c r="FU24" s="12"/>
      <c r="FV24" s="3" t="str">
        <f t="shared" si="92"/>
        <v>0</v>
      </c>
      <c r="FW24" s="3"/>
      <c r="FX24" s="3">
        <v>390.0</v>
      </c>
      <c r="FY24" s="3" t="str">
        <f t="shared" si="93"/>
        <v>1</v>
      </c>
      <c r="FZ24" s="3"/>
      <c r="GA24" s="3"/>
    </row>
    <row r="25" ht="12.0" customHeight="1">
      <c r="A25" s="1"/>
      <c r="B25" s="83"/>
      <c r="C25" s="82" t="str">
        <f>IF(OR($Z$16&gt;0,$Z$17&gt;0),"E R R O R !","")</f>
        <v/>
      </c>
      <c r="T25" s="23"/>
      <c r="U25" s="50" t="s">
        <v>144</v>
      </c>
      <c r="V25" s="47" t="str">
        <f>BE37</f>
        <v>5</v>
      </c>
      <c r="W25" s="51" t="str">
        <f>BE38</f>
        <v>77</v>
      </c>
      <c r="X25" s="23"/>
      <c r="Y25" s="50" t="s">
        <v>145</v>
      </c>
      <c r="Z25" s="47" t="str">
        <f>EZ38</f>
        <v>10</v>
      </c>
      <c r="AA25" s="51" t="str">
        <f>EZ39</f>
        <v>57</v>
      </c>
      <c r="AB25" s="47" t="str">
        <f>EZ40</f>
        <v>2</v>
      </c>
      <c r="AC25" s="78" t="str">
        <f>EZ41</f>
        <v>N</v>
      </c>
      <c r="AE25" s="53">
        <v>19.0</v>
      </c>
      <c r="AF25" s="12" t="str">
        <f t="shared" si="36"/>
        <v>1</v>
      </c>
      <c r="AG25" s="12" t="s">
        <v>105</v>
      </c>
      <c r="AH25" s="12" t="str">
        <f t="shared" si="37"/>
        <v>0</v>
      </c>
      <c r="AI25" s="3" t="str">
        <f t="shared" si="38"/>
        <v>1</v>
      </c>
      <c r="AJ25" s="3" t="str">
        <f t="shared" si="39"/>
        <v>0</v>
      </c>
      <c r="AK25" s="3"/>
      <c r="AL25" s="3">
        <v>298.0</v>
      </c>
      <c r="AM25" s="3" t="str">
        <f t="shared" si="41"/>
        <v>1</v>
      </c>
      <c r="AN25" s="3"/>
      <c r="AO25" s="3">
        <v>216.0</v>
      </c>
      <c r="AP25" s="3" t="str">
        <f t="shared" si="42"/>
        <v>1</v>
      </c>
      <c r="AQ25" s="3"/>
      <c r="AR25" s="3">
        <v>200.0</v>
      </c>
      <c r="AS25" s="3" t="str">
        <f t="shared" si="43"/>
        <v>0</v>
      </c>
      <c r="AT25" s="3"/>
      <c r="AU25" s="3">
        <v>194.0</v>
      </c>
      <c r="AV25" s="3" t="str">
        <f t="shared" si="44"/>
        <v>0</v>
      </c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230.0</v>
      </c>
      <c r="BK25" s="3" t="str">
        <f t="shared" si="49"/>
        <v>0</v>
      </c>
      <c r="BL25" s="3"/>
      <c r="BM25" s="3">
        <v>300.0</v>
      </c>
      <c r="BN25" s="3" t="str">
        <f t="shared" si="50"/>
        <v>0</v>
      </c>
      <c r="BO25" s="3"/>
      <c r="BP25" s="3"/>
      <c r="BQ25" s="3"/>
      <c r="BR25" s="3"/>
      <c r="BS25" s="3"/>
      <c r="BT25" s="3"/>
      <c r="BU25" s="3"/>
      <c r="BV25" s="3">
        <v>218.0</v>
      </c>
      <c r="BW25" s="3" t="str">
        <f t="shared" si="53"/>
        <v>1</v>
      </c>
      <c r="BX25" s="3"/>
      <c r="BY25" s="3">
        <v>228.0</v>
      </c>
      <c r="BZ25" s="3" t="str">
        <f t="shared" si="54"/>
        <v>0</v>
      </c>
      <c r="CA25" s="3"/>
      <c r="CB25" s="3">
        <v>210.0</v>
      </c>
      <c r="CC25" s="3" t="str">
        <f t="shared" si="55"/>
        <v>1</v>
      </c>
      <c r="CD25" s="3"/>
      <c r="CE25" s="3">
        <v>234.0</v>
      </c>
      <c r="CF25" s="3" t="str">
        <f t="shared" si="56"/>
        <v>1</v>
      </c>
      <c r="CG25" s="3"/>
      <c r="CH25" s="3"/>
      <c r="CI25" s="3"/>
      <c r="CJ25" s="3"/>
      <c r="CK25" s="3"/>
      <c r="CL25" s="3"/>
      <c r="CM25" s="3"/>
      <c r="CN25" s="3"/>
      <c r="CO25" s="3"/>
      <c r="CP25" s="3">
        <v>282.0</v>
      </c>
      <c r="CQ25" s="3" t="str">
        <f t="shared" si="60"/>
        <v>0</v>
      </c>
      <c r="CR25" s="3"/>
      <c r="CS25" s="3"/>
      <c r="CT25" s="3"/>
      <c r="CU25" s="3">
        <v>229.0</v>
      </c>
      <c r="CV25" s="3" t="str">
        <f t="shared" si="62"/>
        <v>0</v>
      </c>
      <c r="CW25" s="3"/>
      <c r="CX25" s="3"/>
      <c r="CY25" s="3"/>
      <c r="CZ25" s="3"/>
      <c r="DA25" s="3"/>
      <c r="DB25" s="3"/>
      <c r="DC25" s="3"/>
      <c r="DD25" s="3"/>
      <c r="DE25" s="3">
        <v>232.0</v>
      </c>
      <c r="DF25" s="3" t="str">
        <f t="shared" si="66"/>
        <v>0</v>
      </c>
      <c r="DG25" s="3"/>
      <c r="DH25" s="3"/>
      <c r="DI25" s="3"/>
      <c r="DJ25" s="3"/>
      <c r="DK25" s="3"/>
      <c r="DL25" s="3"/>
      <c r="DM25" s="3"/>
      <c r="DN25" s="3"/>
      <c r="DO25" s="3">
        <v>358.0</v>
      </c>
      <c r="DP25" s="3" t="str">
        <f t="shared" si="70"/>
        <v>0</v>
      </c>
      <c r="DQ25" s="3"/>
      <c r="DR25" s="3"/>
      <c r="DS25" s="3"/>
      <c r="DT25" s="3">
        <v>384.0</v>
      </c>
      <c r="DU25" s="3" t="str">
        <f t="shared" si="72"/>
        <v>0</v>
      </c>
      <c r="DV25" s="3"/>
      <c r="DW25" s="3"/>
      <c r="DX25" s="3"/>
      <c r="DY25" s="3">
        <v>332.0</v>
      </c>
      <c r="DZ25" s="3" t="str">
        <f t="shared" si="74"/>
        <v>0</v>
      </c>
      <c r="EA25" s="3"/>
      <c r="EB25" s="3"/>
      <c r="EC25" s="3"/>
      <c r="ED25" s="3">
        <v>378.0</v>
      </c>
      <c r="EE25" s="3" t="str">
        <f t="shared" si="76"/>
        <v>1</v>
      </c>
      <c r="EF25" s="3"/>
      <c r="EG25" s="3"/>
      <c r="EH25" s="3"/>
      <c r="EI25" s="3">
        <v>365.0</v>
      </c>
      <c r="EJ25" s="3" t="str">
        <f t="shared" si="77"/>
        <v>1</v>
      </c>
      <c r="EK25" s="3"/>
      <c r="EL25" s="3"/>
      <c r="EM25" s="3"/>
      <c r="EN25" s="3">
        <v>299.0</v>
      </c>
      <c r="EO25" s="3" t="str">
        <f t="shared" si="79"/>
        <v>1</v>
      </c>
      <c r="EP25" s="3"/>
      <c r="EQ25" s="3"/>
      <c r="ER25" s="3"/>
      <c r="ES25" s="3"/>
      <c r="ET25" s="3"/>
      <c r="EU25" s="3"/>
      <c r="EV25" s="3"/>
      <c r="EW25" s="3"/>
      <c r="EX25" s="3">
        <v>299.0</v>
      </c>
      <c r="EY25" s="3" t="str">
        <f t="shared" si="83"/>
        <v>1</v>
      </c>
      <c r="EZ25" s="3"/>
      <c r="FA25" s="3"/>
      <c r="FB25" s="3"/>
      <c r="FC25" s="3">
        <v>111.0</v>
      </c>
      <c r="FD25" s="3" t="str">
        <f t="shared" si="85"/>
        <v>1</v>
      </c>
      <c r="FE25" s="3">
        <v>168.0</v>
      </c>
      <c r="FF25" s="3" t="str">
        <f t="shared" si="86"/>
        <v>1</v>
      </c>
      <c r="FG25" s="3" t="str">
        <f t="shared" si="87"/>
        <v>0</v>
      </c>
      <c r="FH25" s="3"/>
      <c r="FI25" s="3">
        <v>206.0</v>
      </c>
      <c r="FJ25" s="3" t="str">
        <f t="shared" si="88"/>
        <v>2</v>
      </c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</row>
    <row r="26" ht="12.0" customHeight="1">
      <c r="A26" s="1"/>
      <c r="B26" s="84"/>
      <c r="C26" s="85"/>
      <c r="T26" s="23"/>
      <c r="U26" s="50" t="s">
        <v>146</v>
      </c>
      <c r="V26" s="47" t="str">
        <f>BH37</f>
        <v>0</v>
      </c>
      <c r="W26" s="51" t="str">
        <f>BH38</f>
        <v>38</v>
      </c>
      <c r="X26" s="23"/>
      <c r="Y26" s="50"/>
      <c r="Z26" s="47"/>
      <c r="AA26" s="20"/>
      <c r="AB26" s="47"/>
      <c r="AC26" s="78"/>
      <c r="AE26" s="3">
        <v>20.0</v>
      </c>
      <c r="AF26" s="12" t="str">
        <f t="shared" si="36"/>
        <v>2</v>
      </c>
      <c r="AG26" s="12"/>
      <c r="AH26" s="12" t="str">
        <f t="shared" si="37"/>
        <v>0</v>
      </c>
      <c r="AI26" s="3" t="str">
        <f t="shared" si="38"/>
        <v>0</v>
      </c>
      <c r="AJ26" s="3" t="str">
        <f t="shared" si="39"/>
        <v>1</v>
      </c>
      <c r="AK26" s="3"/>
      <c r="AL26" s="3">
        <v>301.0</v>
      </c>
      <c r="AM26" s="3" t="str">
        <f t="shared" si="41"/>
        <v>1</v>
      </c>
      <c r="AN26" s="3"/>
      <c r="AO26" s="3">
        <v>224.0</v>
      </c>
      <c r="AP26" s="3" t="str">
        <f t="shared" si="42"/>
        <v>0</v>
      </c>
      <c r="AQ26" s="3"/>
      <c r="AR26" s="3">
        <v>208.0</v>
      </c>
      <c r="AS26" s="3" t="str">
        <f t="shared" si="43"/>
        <v>0</v>
      </c>
      <c r="AT26" s="3"/>
      <c r="AU26" s="3">
        <v>212.0</v>
      </c>
      <c r="AV26" s="3" t="str">
        <f t="shared" si="44"/>
        <v>0</v>
      </c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>
        <v>306.0</v>
      </c>
      <c r="BN26" s="3" t="str">
        <f t="shared" si="50"/>
        <v>0</v>
      </c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>
        <v>236.0</v>
      </c>
      <c r="BZ26" s="3" t="str">
        <f t="shared" si="54"/>
        <v>0</v>
      </c>
      <c r="CA26" s="3"/>
      <c r="CB26" s="3">
        <v>222.0</v>
      </c>
      <c r="CC26" s="3" t="str">
        <f t="shared" si="55"/>
        <v>1</v>
      </c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>
        <v>318.0</v>
      </c>
      <c r="CQ26" s="3" t="str">
        <f t="shared" si="60"/>
        <v>0</v>
      </c>
      <c r="CR26" s="3"/>
      <c r="CS26" s="3"/>
      <c r="CT26" s="3"/>
      <c r="CU26" s="3">
        <v>232.0</v>
      </c>
      <c r="CV26" s="3" t="str">
        <f t="shared" si="62"/>
        <v>0</v>
      </c>
      <c r="CW26" s="3"/>
      <c r="CX26" s="3"/>
      <c r="CY26" s="3"/>
      <c r="CZ26" s="3"/>
      <c r="DA26" s="3"/>
      <c r="DB26" s="3"/>
      <c r="DC26" s="3"/>
      <c r="DD26" s="3"/>
      <c r="DE26" s="3">
        <v>245.0</v>
      </c>
      <c r="DF26" s="3" t="str">
        <f t="shared" si="66"/>
        <v>0</v>
      </c>
      <c r="DG26" s="3"/>
      <c r="DH26" s="3"/>
      <c r="DI26" s="3"/>
      <c r="DJ26" s="3"/>
      <c r="DK26" s="3"/>
      <c r="DL26" s="3"/>
      <c r="DM26" s="3"/>
      <c r="DN26" s="3"/>
      <c r="DO26" s="3">
        <v>377.0</v>
      </c>
      <c r="DP26" s="3" t="str">
        <f t="shared" si="70"/>
        <v>1</v>
      </c>
      <c r="DQ26" s="3"/>
      <c r="DR26" s="3"/>
      <c r="DS26" s="3"/>
      <c r="DT26" s="3"/>
      <c r="DU26" s="3"/>
      <c r="DV26" s="3"/>
      <c r="DW26" s="3"/>
      <c r="DX26" s="3"/>
      <c r="DY26" s="3">
        <v>334.0</v>
      </c>
      <c r="DZ26" s="3" t="str">
        <f t="shared" si="74"/>
        <v>1</v>
      </c>
      <c r="EA26" s="3"/>
      <c r="EB26" s="3"/>
      <c r="EC26" s="3"/>
      <c r="ED26" s="3">
        <v>382.0</v>
      </c>
      <c r="EE26" s="3" t="str">
        <f t="shared" si="76"/>
        <v>0</v>
      </c>
      <c r="EF26" s="3"/>
      <c r="EG26" s="3"/>
      <c r="EH26" s="3"/>
      <c r="EI26" s="3">
        <v>366.0</v>
      </c>
      <c r="EJ26" s="3" t="str">
        <f t="shared" si="77"/>
        <v>1</v>
      </c>
      <c r="EK26" s="3"/>
      <c r="EL26" s="3"/>
      <c r="EM26" s="3"/>
      <c r="EN26" s="3">
        <v>335.0</v>
      </c>
      <c r="EO26" s="3" t="str">
        <f t="shared" si="79"/>
        <v>0</v>
      </c>
      <c r="EP26" s="3"/>
      <c r="EQ26" s="3"/>
      <c r="ER26" s="3"/>
      <c r="ES26" s="3"/>
      <c r="ET26" s="3"/>
      <c r="EU26" s="3"/>
      <c r="EV26" s="3"/>
      <c r="EW26" s="3"/>
      <c r="EX26" s="3">
        <v>333.0</v>
      </c>
      <c r="EY26" s="3" t="str">
        <f t="shared" si="83"/>
        <v>1</v>
      </c>
      <c r="EZ26" s="3"/>
      <c r="FA26" s="3"/>
      <c r="FB26" s="3"/>
      <c r="FC26" s="3">
        <v>244.0</v>
      </c>
      <c r="FD26" s="3" t="str">
        <f t="shared" si="85"/>
        <v>1</v>
      </c>
      <c r="FE26" s="3">
        <v>259.0</v>
      </c>
      <c r="FF26" s="3" t="str">
        <f t="shared" si="86"/>
        <v>1</v>
      </c>
      <c r="FG26" s="3" t="str">
        <f t="shared" si="87"/>
        <v>0</v>
      </c>
      <c r="FH26" s="3"/>
      <c r="FI26" s="3">
        <v>6.0</v>
      </c>
      <c r="FJ26" s="3" t="str">
        <f t="shared" si="88"/>
        <v>1</v>
      </c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</row>
    <row r="27" ht="12.0" customHeight="1">
      <c r="T27" s="23"/>
      <c r="U27" s="50" t="s">
        <v>147</v>
      </c>
      <c r="V27" s="47" t="str">
        <f>BK37</f>
        <v>8</v>
      </c>
      <c r="W27" s="51" t="str">
        <f>BK38</f>
        <v>63</v>
      </c>
      <c r="X27" s="23"/>
      <c r="Y27" s="50" t="s">
        <v>148</v>
      </c>
      <c r="Z27" s="47" t="str">
        <f>CW35</f>
        <v>1</v>
      </c>
      <c r="AA27" s="51" t="str">
        <f>CW36</f>
        <v>38</v>
      </c>
      <c r="AB27" s="47" t="str">
        <f>CW37</f>
        <v>0/0</v>
      </c>
      <c r="AC27" s="78" t="str">
        <f>CW38</f>
        <v>N</v>
      </c>
      <c r="AE27" s="3">
        <v>21.0</v>
      </c>
      <c r="AF27" s="12" t="str">
        <f t="shared" si="36"/>
        <v>2</v>
      </c>
      <c r="AG27" s="12"/>
      <c r="AH27" s="12" t="str">
        <f t="shared" si="37"/>
        <v>0</v>
      </c>
      <c r="AI27" s="3" t="str">
        <f t="shared" si="38"/>
        <v>0</v>
      </c>
      <c r="AJ27" s="3" t="str">
        <f t="shared" si="39"/>
        <v>1</v>
      </c>
      <c r="AK27" s="3"/>
      <c r="AL27" s="3">
        <v>309.0</v>
      </c>
      <c r="AM27" s="3" t="str">
        <f t="shared" si="41"/>
        <v>1</v>
      </c>
      <c r="AN27" s="3"/>
      <c r="AO27" s="3"/>
      <c r="AP27" s="3"/>
      <c r="AQ27" s="3"/>
      <c r="AR27" s="3">
        <v>219.0</v>
      </c>
      <c r="AS27" s="3" t="str">
        <f t="shared" si="43"/>
        <v>1</v>
      </c>
      <c r="AT27" s="3"/>
      <c r="AU27" s="3">
        <v>225.0</v>
      </c>
      <c r="AV27" s="3" t="str">
        <f t="shared" si="44"/>
        <v>0</v>
      </c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>
        <v>308.0</v>
      </c>
      <c r="BN27" s="3" t="str">
        <f t="shared" si="50"/>
        <v>0</v>
      </c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>
        <v>231.0</v>
      </c>
      <c r="CC27" s="3" t="str">
        <f t="shared" si="55"/>
        <v>0</v>
      </c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>
        <v>326.0</v>
      </c>
      <c r="CQ27" s="3" t="str">
        <f t="shared" si="60"/>
        <v>0</v>
      </c>
      <c r="CR27" s="3"/>
      <c r="CS27" s="3"/>
      <c r="CT27" s="3"/>
      <c r="CU27" s="3">
        <v>243.0</v>
      </c>
      <c r="CV27" s="3" t="str">
        <f t="shared" si="62"/>
        <v>0</v>
      </c>
      <c r="CW27" s="3"/>
      <c r="CX27" s="3"/>
      <c r="CY27" s="3"/>
      <c r="CZ27" s="3"/>
      <c r="DA27" s="3"/>
      <c r="DB27" s="3"/>
      <c r="DC27" s="3"/>
      <c r="DD27" s="3"/>
      <c r="DE27" s="3">
        <v>252.0</v>
      </c>
      <c r="DF27" s="3" t="str">
        <f t="shared" si="66"/>
        <v>0</v>
      </c>
      <c r="DG27" s="3"/>
      <c r="DH27" s="3"/>
      <c r="DI27" s="3"/>
      <c r="DJ27" s="3"/>
      <c r="DK27" s="3"/>
      <c r="DL27" s="3"/>
      <c r="DM27" s="3"/>
      <c r="DN27" s="3"/>
      <c r="DO27" s="3">
        <v>381.0</v>
      </c>
      <c r="DP27" s="3" t="str">
        <f t="shared" si="70"/>
        <v>1</v>
      </c>
      <c r="DQ27" s="3"/>
      <c r="DR27" s="3"/>
      <c r="DS27" s="3"/>
      <c r="DT27" s="3"/>
      <c r="DU27" s="3"/>
      <c r="DV27" s="3"/>
      <c r="DW27" s="3"/>
      <c r="DX27" s="3"/>
      <c r="DY27" s="3">
        <v>349.0</v>
      </c>
      <c r="DZ27" s="3" t="str">
        <f t="shared" si="74"/>
        <v>0</v>
      </c>
      <c r="EA27" s="3"/>
      <c r="EB27" s="3"/>
      <c r="EC27" s="3"/>
      <c r="ED27" s="3"/>
      <c r="EE27" s="3"/>
      <c r="EF27" s="3"/>
      <c r="EG27" s="3"/>
      <c r="EH27" s="3"/>
      <c r="EI27" s="3">
        <v>367.0</v>
      </c>
      <c r="EJ27" s="3" t="str">
        <f t="shared" si="77"/>
        <v>1</v>
      </c>
      <c r="EK27" s="3"/>
      <c r="EL27" s="3"/>
      <c r="EM27" s="3"/>
      <c r="EN27" s="3">
        <v>360.0</v>
      </c>
      <c r="EO27" s="3" t="str">
        <f t="shared" si="79"/>
        <v>0</v>
      </c>
      <c r="EP27" s="3"/>
      <c r="EQ27" s="3"/>
      <c r="ER27" s="3"/>
      <c r="ES27" s="3"/>
      <c r="ET27" s="3"/>
      <c r="EU27" s="3"/>
      <c r="EV27" s="3"/>
      <c r="EW27" s="3"/>
      <c r="EX27" s="3">
        <v>342.0</v>
      </c>
      <c r="EY27" s="3" t="str">
        <f t="shared" si="83"/>
        <v>1</v>
      </c>
      <c r="EZ27" s="3"/>
      <c r="FA27" s="3"/>
      <c r="FB27" s="3"/>
      <c r="FC27" s="3">
        <v>242.0</v>
      </c>
      <c r="FD27" s="3" t="str">
        <f t="shared" si="85"/>
        <v>2</v>
      </c>
      <c r="FE27" s="3">
        <v>270.0</v>
      </c>
      <c r="FF27" s="3" t="str">
        <f t="shared" si="86"/>
        <v>2</v>
      </c>
      <c r="FG27" s="3" t="str">
        <f t="shared" si="87"/>
        <v>0</v>
      </c>
      <c r="FH27" s="3"/>
      <c r="FI27" s="3">
        <v>69.0</v>
      </c>
      <c r="FJ27" s="3" t="str">
        <f t="shared" si="88"/>
        <v>2</v>
      </c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</row>
    <row r="28" ht="12.0" customHeight="1">
      <c r="T28" s="23"/>
      <c r="U28" s="50"/>
      <c r="V28" s="47"/>
      <c r="W28" s="20"/>
      <c r="X28" s="23"/>
      <c r="Y28" s="50" t="s">
        <v>149</v>
      </c>
      <c r="Z28" s="47" t="str">
        <f>DG38</f>
        <v>9</v>
      </c>
      <c r="AA28" s="51" t="str">
        <f>DG39</f>
        <v>55</v>
      </c>
      <c r="AB28" s="47" t="str">
        <f>DG40</f>
        <v>1</v>
      </c>
      <c r="AC28" s="78" t="str">
        <f>DG41</f>
        <v>N</v>
      </c>
      <c r="AE28" s="3">
        <v>22.0</v>
      </c>
      <c r="AF28" s="12" t="str">
        <f t="shared" si="36"/>
        <v>1</v>
      </c>
      <c r="AG28" s="12"/>
      <c r="AH28" s="12" t="str">
        <f t="shared" si="37"/>
        <v>1</v>
      </c>
      <c r="AI28" s="3" t="str">
        <f t="shared" si="38"/>
        <v>1</v>
      </c>
      <c r="AJ28" s="3" t="str">
        <f t="shared" si="39"/>
        <v>0</v>
      </c>
      <c r="AK28" s="3"/>
      <c r="AL28" s="3">
        <v>311.0</v>
      </c>
      <c r="AM28" s="3" t="str">
        <f t="shared" si="41"/>
        <v>1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>
        <v>317.0</v>
      </c>
      <c r="BN28" s="3" t="str">
        <f t="shared" si="50"/>
        <v>0</v>
      </c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>
        <v>329.0</v>
      </c>
      <c r="CQ28" s="3" t="str">
        <f t="shared" si="60"/>
        <v>0</v>
      </c>
      <c r="CR28" s="3"/>
      <c r="CS28" s="3"/>
      <c r="CT28" s="3"/>
      <c r="CU28" s="3">
        <v>258.0</v>
      </c>
      <c r="CV28" s="3" t="str">
        <f t="shared" si="62"/>
        <v>0</v>
      </c>
      <c r="CW28" s="3"/>
      <c r="CX28" s="3"/>
      <c r="CY28" s="3"/>
      <c r="CZ28" s="3"/>
      <c r="DA28" s="12" t="s">
        <v>150</v>
      </c>
      <c r="DB28" s="3" t="str">
        <f>SUM(DA8:DA27,DC8:DC27)</f>
        <v>19</v>
      </c>
      <c r="DC28" s="3"/>
      <c r="DD28" s="3"/>
      <c r="DE28" s="3">
        <v>269.0</v>
      </c>
      <c r="DF28" s="3" t="str">
        <f t="shared" si="66"/>
        <v>1</v>
      </c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>
        <v>371.0</v>
      </c>
      <c r="DZ28" s="3" t="str">
        <f t="shared" si="74"/>
        <v>0</v>
      </c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>
        <v>344.0</v>
      </c>
      <c r="EY28" s="3" t="str">
        <f t="shared" si="83"/>
        <v>0</v>
      </c>
      <c r="EZ28" s="3"/>
      <c r="FA28" s="3"/>
      <c r="FB28" s="3"/>
      <c r="FC28" s="3">
        <v>249.0</v>
      </c>
      <c r="FD28" s="3" t="str">
        <f t="shared" si="85"/>
        <v>2</v>
      </c>
      <c r="FE28" s="3">
        <v>262.0</v>
      </c>
      <c r="FF28" s="3" t="str">
        <f t="shared" si="86"/>
        <v>2</v>
      </c>
      <c r="FG28" s="3" t="str">
        <f t="shared" si="87"/>
        <v>0</v>
      </c>
      <c r="FH28" s="3"/>
      <c r="FI28" s="3">
        <v>45.0</v>
      </c>
      <c r="FJ28" s="3" t="str">
        <f t="shared" si="88"/>
        <v>1</v>
      </c>
      <c r="FK28" s="3"/>
      <c r="FL28" s="3"/>
      <c r="FM28" s="3"/>
      <c r="FN28" s="3"/>
      <c r="FO28" s="3"/>
      <c r="FP28" s="3"/>
      <c r="FQ28" s="3"/>
      <c r="FR28" s="12" t="s">
        <v>151</v>
      </c>
      <c r="FS28" s="3" t="str">
        <f>SUM(FR8:FR24)</f>
        <v>8</v>
      </c>
      <c r="FT28" s="3"/>
      <c r="FU28" s="3"/>
      <c r="FV28" s="3"/>
      <c r="FW28" s="3"/>
      <c r="FX28" s="3"/>
      <c r="FY28" s="3"/>
      <c r="FZ28" s="3"/>
      <c r="GA28" s="3"/>
    </row>
    <row r="29" ht="12.0" customHeight="1">
      <c r="T29" s="23"/>
      <c r="U29" s="50" t="s">
        <v>152</v>
      </c>
      <c r="V29" s="47" t="str">
        <f>BN37</f>
        <v>1</v>
      </c>
      <c r="W29" s="51" t="str">
        <f>BN38</f>
        <v>18</v>
      </c>
      <c r="X29" s="23"/>
      <c r="Y29" s="50" t="s">
        <v>153</v>
      </c>
      <c r="Z29" s="47" t="str">
        <f>DV38</f>
        <v>5</v>
      </c>
      <c r="AA29" s="51" t="str">
        <f>DV39</f>
        <v>41</v>
      </c>
      <c r="AB29" s="47" t="str">
        <f>DV40</f>
        <v>0</v>
      </c>
      <c r="AC29" s="78" t="str">
        <f>DV41</f>
        <v>N</v>
      </c>
      <c r="AE29" s="3">
        <v>23.0</v>
      </c>
      <c r="AF29" s="12" t="str">
        <f t="shared" si="36"/>
        <v>2</v>
      </c>
      <c r="AG29" s="12"/>
      <c r="AH29" s="12" t="str">
        <f t="shared" si="37"/>
        <v>0</v>
      </c>
      <c r="AI29" s="3" t="str">
        <f t="shared" si="38"/>
        <v>0</v>
      </c>
      <c r="AJ29" s="3" t="str">
        <f t="shared" si="39"/>
        <v>1</v>
      </c>
      <c r="AK29" s="3"/>
      <c r="AL29" s="3">
        <v>312.0</v>
      </c>
      <c r="AM29" s="3" t="str">
        <f t="shared" si="41"/>
        <v>1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>
        <v>319.0</v>
      </c>
      <c r="BN29" s="3" t="str">
        <f t="shared" si="50"/>
        <v>0</v>
      </c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>
        <v>289.0</v>
      </c>
      <c r="CV29" s="3" t="str">
        <f t="shared" si="62"/>
        <v>0</v>
      </c>
      <c r="CW29" s="3"/>
      <c r="CX29" s="3"/>
      <c r="CY29" s="3"/>
      <c r="CZ29" s="3"/>
      <c r="DA29" s="12" t="s">
        <v>154</v>
      </c>
      <c r="DB29" s="86" t="str">
        <f>(((DB28-5.22)/4.03)*10)+50</f>
        <v>84</v>
      </c>
      <c r="DC29" s="3"/>
      <c r="DD29" s="3"/>
      <c r="DE29" s="3">
        <v>273.0</v>
      </c>
      <c r="DF29" s="3" t="str">
        <f t="shared" si="66"/>
        <v>1</v>
      </c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>
        <v>384.0</v>
      </c>
      <c r="EY29" s="3" t="str">
        <f t="shared" si="83"/>
        <v>0</v>
      </c>
      <c r="EZ29" s="3"/>
      <c r="FA29" s="3"/>
      <c r="FB29" s="3"/>
      <c r="FC29" s="3">
        <v>248.0</v>
      </c>
      <c r="FD29" s="3" t="str">
        <f t="shared" si="85"/>
        <v>1</v>
      </c>
      <c r="FE29" s="3">
        <v>269.0</v>
      </c>
      <c r="FF29" s="3" t="str">
        <f t="shared" si="86"/>
        <v>1</v>
      </c>
      <c r="FG29" s="3" t="str">
        <f t="shared" si="87"/>
        <v>0</v>
      </c>
      <c r="FH29" s="3"/>
      <c r="FI29" s="3">
        <v>183.0</v>
      </c>
      <c r="FJ29" s="3" t="str">
        <f t="shared" si="88"/>
        <v>2</v>
      </c>
      <c r="FK29" s="3"/>
      <c r="FL29" s="3"/>
      <c r="FM29" s="3"/>
      <c r="FN29" s="3"/>
      <c r="FO29" s="3"/>
      <c r="FP29" s="3"/>
      <c r="FQ29" s="3"/>
      <c r="FR29" s="12" t="s">
        <v>155</v>
      </c>
      <c r="FS29" s="3" t="str">
        <f>SUM(FV8:FV24)</f>
        <v>6</v>
      </c>
      <c r="FT29" s="3"/>
      <c r="FU29" s="3"/>
      <c r="FV29" s="3"/>
      <c r="FW29" s="3"/>
      <c r="FX29" s="3"/>
      <c r="FY29" s="3"/>
      <c r="FZ29" s="3"/>
      <c r="GA29" s="3"/>
    </row>
    <row r="30" ht="12.0" customHeight="1">
      <c r="T30" s="23"/>
      <c r="U30" s="50" t="s">
        <v>156</v>
      </c>
      <c r="V30" s="47" t="str">
        <f>BQ37</f>
        <v>0</v>
      </c>
      <c r="W30" s="51" t="str">
        <f>BQ38</f>
        <v>32</v>
      </c>
      <c r="X30" s="23"/>
      <c r="Y30" s="50" t="s">
        <v>157</v>
      </c>
      <c r="Z30" s="47" t="str">
        <f>EA38</f>
        <v>3</v>
      </c>
      <c r="AA30" s="51" t="str">
        <f>EA39</f>
        <v>33</v>
      </c>
      <c r="AB30" s="47" t="str">
        <f>EA40</f>
        <v>0</v>
      </c>
      <c r="AC30" s="78" t="str">
        <f>EA41</f>
        <v>N</v>
      </c>
      <c r="AE30" s="53">
        <v>24.0</v>
      </c>
      <c r="AF30" s="12" t="str">
        <f t="shared" si="36"/>
        <v>2</v>
      </c>
      <c r="AG30" s="12" t="s">
        <v>105</v>
      </c>
      <c r="AH30" s="12" t="str">
        <f t="shared" si="37"/>
        <v>1</v>
      </c>
      <c r="AI30" s="3" t="str">
        <f t="shared" si="38"/>
        <v>0</v>
      </c>
      <c r="AJ30" s="3" t="str">
        <f t="shared" si="39"/>
        <v>1</v>
      </c>
      <c r="AK30" s="3"/>
      <c r="AL30" s="3">
        <v>316.0</v>
      </c>
      <c r="AM30" s="3" t="str">
        <f t="shared" si="41"/>
        <v>1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>
        <v>324.0</v>
      </c>
      <c r="BN30" s="3" t="str">
        <f t="shared" si="50"/>
        <v>0</v>
      </c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>
        <v>318.0</v>
      </c>
      <c r="CV30" s="3" t="str">
        <f t="shared" si="62"/>
        <v>0</v>
      </c>
      <c r="CW30" s="3"/>
      <c r="CX30" s="3"/>
      <c r="CY30" s="3"/>
      <c r="CZ30" s="3"/>
      <c r="DA30" s="12" t="s">
        <v>158</v>
      </c>
      <c r="DB30" s="3" t="str">
        <f>SUM(DB33:DB39)</f>
        <v>7</v>
      </c>
      <c r="DC30" s="3"/>
      <c r="DD30" s="3"/>
      <c r="DE30" s="3">
        <v>274.0</v>
      </c>
      <c r="DF30" s="3" t="str">
        <f t="shared" si="66"/>
        <v>0</v>
      </c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>
        <v>57.0</v>
      </c>
      <c r="FJ30" s="3" t="str">
        <f t="shared" si="88"/>
        <v>2</v>
      </c>
      <c r="FK30" s="3"/>
      <c r="FL30" s="3"/>
      <c r="FM30" s="3"/>
      <c r="FN30" s="3"/>
      <c r="FO30" s="3"/>
      <c r="FP30" s="3"/>
      <c r="FQ30" s="3"/>
      <c r="FR30" s="3" t="s">
        <v>159</v>
      </c>
      <c r="FS30" s="3" t="str">
        <f>FS28+(17-FS29)</f>
        <v>19</v>
      </c>
      <c r="FT30" s="3"/>
      <c r="FU30" s="3"/>
      <c r="FV30" s="3"/>
      <c r="FW30" s="3"/>
      <c r="FX30" s="3"/>
      <c r="FY30" s="3"/>
      <c r="FZ30" s="3"/>
      <c r="GA30" s="3"/>
    </row>
    <row r="31" ht="12.0" customHeight="1">
      <c r="T31" s="23"/>
      <c r="U31" s="50" t="s">
        <v>160</v>
      </c>
      <c r="V31" s="47" t="str">
        <f>BT37</f>
        <v>0</v>
      </c>
      <c r="W31" s="51" t="str">
        <f>BT38</f>
        <v>27</v>
      </c>
      <c r="X31" s="23"/>
      <c r="Y31" s="50"/>
      <c r="Z31" s="47"/>
      <c r="AA31" s="20"/>
      <c r="AB31" s="47"/>
      <c r="AC31" s="78"/>
      <c r="AE31" s="53">
        <v>25.0</v>
      </c>
      <c r="AF31" s="12" t="str">
        <f t="shared" si="36"/>
        <v>1</v>
      </c>
      <c r="AG31" s="12" t="s">
        <v>105</v>
      </c>
      <c r="AH31" s="12" t="str">
        <f t="shared" si="37"/>
        <v>0</v>
      </c>
      <c r="AI31" s="3" t="str">
        <f t="shared" si="38"/>
        <v>1</v>
      </c>
      <c r="AJ31" s="3" t="str">
        <f t="shared" si="39"/>
        <v>0</v>
      </c>
      <c r="AK31" s="3"/>
      <c r="AL31" s="3">
        <v>320.0</v>
      </c>
      <c r="AM31" s="3" t="str">
        <f t="shared" si="41"/>
        <v>1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>
        <v>328.0</v>
      </c>
      <c r="BN31" s="3" t="str">
        <f t="shared" si="50"/>
        <v>0</v>
      </c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>
        <v>353.0</v>
      </c>
      <c r="CV31" s="3" t="str">
        <f t="shared" si="62"/>
        <v>0</v>
      </c>
      <c r="CW31" s="3"/>
      <c r="CX31" s="3"/>
      <c r="CY31" s="3"/>
      <c r="CZ31" s="3"/>
      <c r="DA31" s="12" t="s">
        <v>161</v>
      </c>
      <c r="DB31" s="12" t="str">
        <f>IF(DB30&gt;=4,"Y","N")</f>
        <v>Y</v>
      </c>
      <c r="DC31" s="3"/>
      <c r="DD31" s="3"/>
      <c r="DE31" s="3">
        <v>315.0</v>
      </c>
      <c r="DF31" s="3" t="str">
        <f t="shared" si="66"/>
        <v>0</v>
      </c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>
        <v>82.0</v>
      </c>
      <c r="FJ31" s="3" t="str">
        <f t="shared" si="88"/>
        <v>1</v>
      </c>
      <c r="FK31" s="3"/>
      <c r="FL31" s="3"/>
      <c r="FM31" s="3"/>
      <c r="FN31" s="3"/>
      <c r="FO31" s="3"/>
      <c r="FP31" s="3"/>
      <c r="FQ31" s="3"/>
      <c r="FR31" s="12" t="s">
        <v>154</v>
      </c>
      <c r="FS31" s="86" t="str">
        <f>(((FS30-19)/2)*10)+50</f>
        <v>50</v>
      </c>
      <c r="FT31" s="3"/>
      <c r="FU31" s="3"/>
      <c r="FV31" s="3"/>
      <c r="FW31" s="3"/>
      <c r="FX31" s="3"/>
      <c r="FY31" s="3"/>
      <c r="FZ31" s="3"/>
      <c r="GA31" s="3"/>
    </row>
    <row r="32" ht="12.0" customHeight="1">
      <c r="T32" s="23"/>
      <c r="U32" s="50" t="s">
        <v>162</v>
      </c>
      <c r="V32" s="47" t="str">
        <f>BW37</f>
        <v>13</v>
      </c>
      <c r="W32" s="51" t="str">
        <f>BW38</f>
        <v>68</v>
      </c>
      <c r="X32" s="23"/>
      <c r="Y32" s="50" t="s">
        <v>163</v>
      </c>
      <c r="Z32" s="47" t="str">
        <f>DB28</f>
        <v>19</v>
      </c>
      <c r="AA32" s="51" t="str">
        <f>DB29</f>
        <v>84</v>
      </c>
      <c r="AB32" s="47" t="str">
        <f>DB30</f>
        <v>7</v>
      </c>
      <c r="AC32" s="78" t="str">
        <f>DB31</f>
        <v>Y</v>
      </c>
      <c r="AE32" s="53">
        <v>26.0</v>
      </c>
      <c r="AF32" s="12" t="str">
        <f t="shared" si="36"/>
        <v>1</v>
      </c>
      <c r="AG32" s="12" t="s">
        <v>105</v>
      </c>
      <c r="AH32" s="12" t="str">
        <f t="shared" si="37"/>
        <v>0</v>
      </c>
      <c r="AI32" s="3" t="str">
        <f t="shared" si="38"/>
        <v>1</v>
      </c>
      <c r="AJ32" s="3" t="str">
        <f t="shared" si="39"/>
        <v>0</v>
      </c>
      <c r="AK32" s="3"/>
      <c r="AL32" s="3">
        <v>323.0</v>
      </c>
      <c r="AM32" s="3" t="str">
        <f t="shared" si="41"/>
        <v>1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>
        <v>336.0</v>
      </c>
      <c r="BN32" s="3" t="str">
        <f t="shared" si="50"/>
        <v>0</v>
      </c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>
        <v>361.0</v>
      </c>
      <c r="CV32" s="3" t="str">
        <f t="shared" si="62"/>
        <v>0</v>
      </c>
      <c r="CW32" s="3"/>
      <c r="CX32" s="3"/>
      <c r="CY32" s="3"/>
      <c r="CZ32" s="3"/>
      <c r="DA32" s="3"/>
      <c r="DB32" s="3"/>
      <c r="DC32" s="3"/>
      <c r="DD32" s="3"/>
      <c r="DE32" s="3">
        <v>338.0</v>
      </c>
      <c r="DF32" s="3" t="str">
        <f t="shared" si="66"/>
        <v>1</v>
      </c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>
        <v>49.0</v>
      </c>
      <c r="FJ32" s="3" t="str">
        <f t="shared" si="88"/>
        <v>2</v>
      </c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</row>
    <row r="33" ht="12.0" customHeight="1">
      <c r="T33" s="23"/>
      <c r="U33" s="50"/>
      <c r="V33" s="47"/>
      <c r="W33" s="20"/>
      <c r="X33" s="23"/>
      <c r="Y33" s="50" t="s">
        <v>164</v>
      </c>
      <c r="Z33" s="47" t="str">
        <f>DL38</f>
        <v>9</v>
      </c>
      <c r="AA33" s="51" t="str">
        <f>DL39</f>
        <v>72</v>
      </c>
      <c r="AB33" s="47" t="str">
        <f>DL40</f>
        <v>2</v>
      </c>
      <c r="AC33" s="78" t="str">
        <f>DL41</f>
        <v>N</v>
      </c>
      <c r="AE33" s="3">
        <v>27.0</v>
      </c>
      <c r="AF33" s="12" t="str">
        <f t="shared" si="36"/>
        <v>2</v>
      </c>
      <c r="AG33" s="12"/>
      <c r="AH33" s="12" t="str">
        <f t="shared" si="37"/>
        <v>0</v>
      </c>
      <c r="AI33" s="3" t="str">
        <f t="shared" si="38"/>
        <v>0</v>
      </c>
      <c r="AJ33" s="3" t="str">
        <f t="shared" si="39"/>
        <v>1</v>
      </c>
      <c r="AK33" s="3"/>
      <c r="AL33" s="3">
        <v>325.0</v>
      </c>
      <c r="AM33" s="3" t="str">
        <f t="shared" si="41"/>
        <v>1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>
        <v>337.0</v>
      </c>
      <c r="BN33" s="3" t="str">
        <f t="shared" si="50"/>
        <v>0</v>
      </c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>
        <v>387.0</v>
      </c>
      <c r="CV33" s="3" t="str">
        <f t="shared" si="62"/>
        <v>0</v>
      </c>
      <c r="CW33" s="3"/>
      <c r="CX33" s="3"/>
      <c r="CY33" s="3"/>
      <c r="CZ33" s="3"/>
      <c r="DA33" s="87" t="s">
        <v>165</v>
      </c>
      <c r="DB33" s="3" t="str">
        <f>IF(SUM(DC8,DC9,DA9,DA18)=4,1,0)</f>
        <v>1</v>
      </c>
      <c r="DC33" s="3"/>
      <c r="DD33" s="3"/>
      <c r="DE33" s="3">
        <v>345.0</v>
      </c>
      <c r="DF33" s="3" t="str">
        <f t="shared" si="66"/>
        <v>1</v>
      </c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>
        <v>215.0</v>
      </c>
      <c r="FJ33" s="3" t="str">
        <f t="shared" si="88"/>
        <v>1</v>
      </c>
      <c r="FK33" s="3"/>
      <c r="FL33" s="3"/>
      <c r="FM33" s="3"/>
      <c r="FN33" s="3"/>
      <c r="FO33" s="3"/>
      <c r="FP33" s="3"/>
      <c r="FQ33" s="3"/>
      <c r="FR33" s="12" t="s">
        <v>166</v>
      </c>
      <c r="FS33" s="3" t="str">
        <f>IF(FS30&gt;=17,FS30-17,17-FS30)</f>
        <v>2</v>
      </c>
      <c r="FT33" s="3"/>
      <c r="FU33" s="3"/>
      <c r="FV33" s="3"/>
      <c r="FW33" s="3"/>
      <c r="FX33" s="3"/>
      <c r="FY33" s="3"/>
      <c r="FZ33" s="3"/>
      <c r="GA33" s="3"/>
    </row>
    <row r="34" ht="12.0" customHeight="1">
      <c r="T34" s="23"/>
      <c r="U34" s="50" t="s">
        <v>167</v>
      </c>
      <c r="V34" s="47" t="str">
        <f>CR35</f>
        <v>0</v>
      </c>
      <c r="W34" s="51" t="str">
        <f>CR36</f>
        <v>34</v>
      </c>
      <c r="X34" s="23"/>
      <c r="Y34" s="50" t="s">
        <v>168</v>
      </c>
      <c r="Z34" s="47" t="str">
        <f>EK38</f>
        <v>19</v>
      </c>
      <c r="AA34" s="51" t="str">
        <f>EK39</f>
        <v>69</v>
      </c>
      <c r="AB34" s="47" t="str">
        <f>EK40</f>
        <v>5</v>
      </c>
      <c r="AC34" s="78" t="str">
        <f>EK41</f>
        <v>Y</v>
      </c>
      <c r="AE34" s="3">
        <v>28.0</v>
      </c>
      <c r="AF34" s="12" t="str">
        <f t="shared" si="36"/>
        <v>2</v>
      </c>
      <c r="AG34" s="12"/>
      <c r="AH34" s="12" t="str">
        <f t="shared" si="37"/>
        <v>0</v>
      </c>
      <c r="AI34" s="3" t="str">
        <f t="shared" si="38"/>
        <v>0</v>
      </c>
      <c r="AJ34" s="3" t="str">
        <f t="shared" si="39"/>
        <v>1</v>
      </c>
      <c r="AK34" s="3"/>
      <c r="AL34" s="3">
        <v>331.0</v>
      </c>
      <c r="AM34" s="3" t="str">
        <f t="shared" si="41"/>
        <v>1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>
        <v>341.0</v>
      </c>
      <c r="BN34" s="3" t="str">
        <f t="shared" si="50"/>
        <v>0</v>
      </c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87" t="s">
        <v>169</v>
      </c>
      <c r="DB34" s="3" t="str">
        <f>IF(SUM(DA12,DA14)=2,1,0)</f>
        <v>1</v>
      </c>
      <c r="DC34" s="3"/>
      <c r="DD34" s="3"/>
      <c r="DE34" s="3">
        <v>362.0</v>
      </c>
      <c r="DF34" s="3" t="str">
        <f t="shared" si="66"/>
        <v>1</v>
      </c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>
        <v>167.0</v>
      </c>
      <c r="FJ34" s="3" t="str">
        <f t="shared" si="88"/>
        <v>2</v>
      </c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</row>
    <row r="35" ht="12.0" customHeight="1">
      <c r="T35" s="23"/>
      <c r="U35" s="50" t="s">
        <v>170</v>
      </c>
      <c r="V35" s="47" t="str">
        <f>BZ37</f>
        <v>1</v>
      </c>
      <c r="W35" s="51" t="str">
        <f>BZ38</f>
        <v>38</v>
      </c>
      <c r="X35" s="23"/>
      <c r="Y35" s="50"/>
      <c r="Z35" s="47"/>
      <c r="AA35" s="20"/>
      <c r="AB35" s="47"/>
      <c r="AC35" s="78"/>
      <c r="AE35" s="3">
        <v>29.0</v>
      </c>
      <c r="AF35" s="12" t="str">
        <f t="shared" si="36"/>
        <v>1</v>
      </c>
      <c r="AG35" s="12"/>
      <c r="AH35" s="12" t="str">
        <f t="shared" si="37"/>
        <v>1</v>
      </c>
      <c r="AI35" s="3" t="str">
        <f t="shared" si="38"/>
        <v>1</v>
      </c>
      <c r="AJ35" s="3" t="str">
        <f t="shared" si="39"/>
        <v>0</v>
      </c>
      <c r="AK35" s="3"/>
      <c r="AL35" s="3">
        <v>333.0</v>
      </c>
      <c r="AM35" s="3" t="str">
        <f t="shared" si="41"/>
        <v>1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12" t="s">
        <v>150</v>
      </c>
      <c r="CM35" s="3" t="str">
        <f>SUM(CL8:CL25,CN8:CN25)</f>
        <v>5</v>
      </c>
      <c r="CN35" s="3"/>
      <c r="CO35" s="3"/>
      <c r="CP35" s="3"/>
      <c r="CQ35" s="12" t="s">
        <v>150</v>
      </c>
      <c r="CR35" s="3" t="str">
        <f>SUM(CQ8:CQ30,CS8:CS29)</f>
        <v>0</v>
      </c>
      <c r="CS35" s="3"/>
      <c r="CT35" s="3"/>
      <c r="CU35" s="3"/>
      <c r="CV35" s="12" t="s">
        <v>150</v>
      </c>
      <c r="CW35" s="3" t="str">
        <f>SUM(CV8:CV33,CX8:CX33)</f>
        <v>1</v>
      </c>
      <c r="CX35" s="3"/>
      <c r="CY35" s="3"/>
      <c r="CZ35" s="3"/>
      <c r="DA35" s="87" t="s">
        <v>171</v>
      </c>
      <c r="DB35" s="3" t="str">
        <f>IF(SUM(DA22,DA24)=2,1,0)</f>
        <v>1</v>
      </c>
      <c r="DC35" s="3"/>
      <c r="DD35" s="3"/>
      <c r="DE35" s="3">
        <v>379.0</v>
      </c>
      <c r="DF35" s="3" t="str">
        <f t="shared" si="66"/>
        <v>0</v>
      </c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>
        <v>226.0</v>
      </c>
      <c r="FJ35" s="3" t="str">
        <f t="shared" si="88"/>
        <v>1</v>
      </c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12" t="s">
        <v>150</v>
      </c>
      <c r="FZ35" s="3" t="str">
        <f>SUM(FY8:FY25,GA8:GA25)</f>
        <v>8</v>
      </c>
      <c r="GA35" s="3"/>
    </row>
    <row r="36" ht="12.0" customHeight="1">
      <c r="T36" s="23"/>
      <c r="U36" s="50" t="s">
        <v>172</v>
      </c>
      <c r="V36" s="47" t="str">
        <f>CC37</f>
        <v>18</v>
      </c>
      <c r="W36" s="51" t="str">
        <f>CC38</f>
        <v>64</v>
      </c>
      <c r="X36" s="23"/>
      <c r="Y36" s="50" t="s">
        <v>173</v>
      </c>
      <c r="Z36" s="47" t="str">
        <f>DQ38</f>
        <v>21</v>
      </c>
      <c r="AA36" s="51" t="str">
        <f>DQ39</f>
        <v>80</v>
      </c>
      <c r="AB36" s="47" t="str">
        <f>DQ40</f>
        <v>6</v>
      </c>
      <c r="AC36" s="78" t="str">
        <f>DQ41</f>
        <v>Y</v>
      </c>
      <c r="AE36" s="3">
        <v>30.0</v>
      </c>
      <c r="AF36" s="12" t="str">
        <f t="shared" si="36"/>
        <v>2</v>
      </c>
      <c r="AG36" s="12"/>
      <c r="AH36" s="12" t="str">
        <f t="shared" si="37"/>
        <v>0</v>
      </c>
      <c r="AI36" s="3" t="str">
        <f t="shared" si="38"/>
        <v>0</v>
      </c>
      <c r="AJ36" s="3" t="str">
        <f t="shared" si="39"/>
        <v>1</v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12" t="s">
        <v>154</v>
      </c>
      <c r="CM36" s="86" t="str">
        <f>(((CM35-2.5)/2.1)*10)+50</f>
        <v>62</v>
      </c>
      <c r="CN36" s="3"/>
      <c r="CO36" s="3"/>
      <c r="CP36" s="3"/>
      <c r="CQ36" s="12" t="s">
        <v>154</v>
      </c>
      <c r="CR36" s="86" t="str">
        <f>(((CR35-9)/5.8)*10)+50</f>
        <v>34</v>
      </c>
      <c r="CS36" s="3"/>
      <c r="CT36" s="3"/>
      <c r="CU36" s="3"/>
      <c r="CV36" s="12" t="s">
        <v>154</v>
      </c>
      <c r="CW36" s="86" t="str">
        <f>(((CW35-7.07)/5.04)*10)+50</f>
        <v>38</v>
      </c>
      <c r="CX36" s="3"/>
      <c r="CY36" s="3"/>
      <c r="CZ36" s="3"/>
      <c r="DA36" s="87" t="s">
        <v>174</v>
      </c>
      <c r="DB36" s="3" t="str">
        <f>IF(SUM(DA13,DA15,DA17)=3,1,0)</f>
        <v>1</v>
      </c>
      <c r="DC36" s="3"/>
      <c r="DD36" s="3"/>
      <c r="DE36" s="3">
        <v>383.0</v>
      </c>
      <c r="DF36" s="3" t="str">
        <f t="shared" si="66"/>
        <v>0</v>
      </c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>
        <v>140.0</v>
      </c>
      <c r="FJ36" s="3" t="str">
        <f t="shared" si="88"/>
        <v>1</v>
      </c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12" t="s">
        <v>154</v>
      </c>
      <c r="FZ36" s="86" t="str">
        <f>(((FZ35-1.49)/2.05)*10)+50</f>
        <v>82</v>
      </c>
      <c r="GA36" s="3"/>
    </row>
    <row r="37" ht="12.0" customHeight="1">
      <c r="T37" s="23"/>
      <c r="U37" s="50" t="s">
        <v>175</v>
      </c>
      <c r="V37" s="47" t="str">
        <f>CF37</f>
        <v>15</v>
      </c>
      <c r="W37" s="51" t="str">
        <f>CF38</f>
        <v>71</v>
      </c>
      <c r="X37" s="23"/>
      <c r="Y37" s="50" t="s">
        <v>176</v>
      </c>
      <c r="Z37" s="47" t="str">
        <f>EF38</f>
        <v>9</v>
      </c>
      <c r="AA37" s="51" t="str">
        <f>EF39</f>
        <v>63</v>
      </c>
      <c r="AB37" s="47" t="str">
        <f>EF40</f>
        <v>2</v>
      </c>
      <c r="AC37" s="78" t="str">
        <f>EF41</f>
        <v>N</v>
      </c>
      <c r="AE37" s="3">
        <v>31.0</v>
      </c>
      <c r="AF37" s="12" t="str">
        <f t="shared" si="36"/>
        <v>2</v>
      </c>
      <c r="AG37" s="12"/>
      <c r="AH37" s="12" t="str">
        <f t="shared" si="37"/>
        <v>0</v>
      </c>
      <c r="AI37" s="3" t="str">
        <f t="shared" si="38"/>
        <v>0</v>
      </c>
      <c r="AJ37" s="3" t="str">
        <f t="shared" si="39"/>
        <v>1</v>
      </c>
      <c r="AK37" s="3"/>
      <c r="AL37" s="12" t="s">
        <v>150</v>
      </c>
      <c r="AM37" s="3" t="str">
        <f>SUM(AM8:AM35)</f>
        <v>25</v>
      </c>
      <c r="AN37" s="3"/>
      <c r="AO37" s="12" t="s">
        <v>150</v>
      </c>
      <c r="AP37" s="3" t="str">
        <f>SUM(AP8:AP35)</f>
        <v>7</v>
      </c>
      <c r="AQ37" s="3"/>
      <c r="AR37" s="12" t="s">
        <v>150</v>
      </c>
      <c r="AS37" s="3" t="str">
        <f>SUM(AS8:AS35)</f>
        <v>3</v>
      </c>
      <c r="AT37" s="3"/>
      <c r="AU37" s="12" t="s">
        <v>150</v>
      </c>
      <c r="AV37" s="3" t="str">
        <f>SUM(AV8:AV35)</f>
        <v>4</v>
      </c>
      <c r="AW37" s="3"/>
      <c r="AX37" s="12" t="s">
        <v>150</v>
      </c>
      <c r="AY37" s="3" t="str">
        <f>SUM(AY8:AY35)</f>
        <v>12</v>
      </c>
      <c r="AZ37" s="3"/>
      <c r="BA37" s="12" t="s">
        <v>150</v>
      </c>
      <c r="BB37" s="3" t="str">
        <f>SUM(BB8:BB35)</f>
        <v>7</v>
      </c>
      <c r="BC37" s="3"/>
      <c r="BD37" s="12" t="s">
        <v>150</v>
      </c>
      <c r="BE37" s="3" t="str">
        <f>SUM(BE8:BE35)</f>
        <v>5</v>
      </c>
      <c r="BF37" s="3"/>
      <c r="BG37" s="12" t="s">
        <v>150</v>
      </c>
      <c r="BH37" s="3" t="str">
        <f>SUM(BH8:BH35)</f>
        <v>0</v>
      </c>
      <c r="BI37" s="3"/>
      <c r="BJ37" s="12" t="s">
        <v>150</v>
      </c>
      <c r="BK37" s="3" t="str">
        <f>SUM(BK8:BK35)</f>
        <v>8</v>
      </c>
      <c r="BL37" s="3"/>
      <c r="BM37" s="12" t="s">
        <v>150</v>
      </c>
      <c r="BN37" s="3" t="str">
        <f>SUM(BN8:BN35)</f>
        <v>1</v>
      </c>
      <c r="BO37" s="3"/>
      <c r="BP37" s="12" t="s">
        <v>150</v>
      </c>
      <c r="BQ37" s="3" t="str">
        <f>SUM(BQ8:BQ35)</f>
        <v>0</v>
      </c>
      <c r="BR37" s="3"/>
      <c r="BS37" s="12" t="s">
        <v>150</v>
      </c>
      <c r="BT37" s="3" t="str">
        <f>SUM(BT8:BT35)</f>
        <v>0</v>
      </c>
      <c r="BU37" s="3"/>
      <c r="BV37" s="12" t="s">
        <v>150</v>
      </c>
      <c r="BW37" s="3" t="str">
        <f>SUM(BW8:BW35)</f>
        <v>13</v>
      </c>
      <c r="BX37" s="3"/>
      <c r="BY37" s="12" t="s">
        <v>150</v>
      </c>
      <c r="BZ37" s="3" t="str">
        <f>SUM(BZ8:BZ35)</f>
        <v>1</v>
      </c>
      <c r="CA37" s="3"/>
      <c r="CB37" s="12" t="s">
        <v>150</v>
      </c>
      <c r="CC37" s="3" t="str">
        <f>SUM(CC8:CC35)</f>
        <v>18</v>
      </c>
      <c r="CD37" s="3"/>
      <c r="CE37" s="12" t="s">
        <v>150</v>
      </c>
      <c r="CF37" s="3" t="str">
        <f>SUM(CF8:CF35)</f>
        <v>15</v>
      </c>
      <c r="CG37" s="3"/>
      <c r="CH37" s="12" t="s">
        <v>150</v>
      </c>
      <c r="CI37" s="3" t="str">
        <f>SUM(CI8:CI35)</f>
        <v>7</v>
      </c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12" t="s">
        <v>158</v>
      </c>
      <c r="CW37" s="12" t="str">
        <f>CONCATENATE(CW47,"/",CW60)</f>
        <v>0/0</v>
      </c>
      <c r="CX37" s="3"/>
      <c r="CY37" s="3"/>
      <c r="CZ37" s="3"/>
      <c r="DA37" s="87" t="s">
        <v>177</v>
      </c>
      <c r="DB37" s="3" t="str">
        <f>IF(SUM(DA11,DA16,DA23)=3,1,0)</f>
        <v>1</v>
      </c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>
        <v>218.0</v>
      </c>
      <c r="FJ37" s="3" t="str">
        <f t="shared" si="88"/>
        <v>2</v>
      </c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</row>
    <row r="38" ht="12.0" customHeight="1">
      <c r="T38" s="88"/>
      <c r="U38" s="89"/>
      <c r="V38" s="90"/>
      <c r="W38" s="91"/>
      <c r="X38" s="88"/>
      <c r="Y38" s="89"/>
      <c r="Z38" s="90"/>
      <c r="AA38" s="91"/>
      <c r="AB38" s="90"/>
      <c r="AC38" s="92"/>
      <c r="AE38" s="3">
        <v>32.0</v>
      </c>
      <c r="AF38" s="12" t="str">
        <f t="shared" si="36"/>
        <v>1</v>
      </c>
      <c r="AG38" s="12"/>
      <c r="AH38" s="12" t="str">
        <f t="shared" si="37"/>
        <v>1</v>
      </c>
      <c r="AI38" s="3" t="str">
        <f t="shared" si="38"/>
        <v>1</v>
      </c>
      <c r="AJ38" s="3" t="str">
        <f t="shared" si="39"/>
        <v>0</v>
      </c>
      <c r="AK38" s="3"/>
      <c r="AL38" s="12" t="s">
        <v>154</v>
      </c>
      <c r="AM38" s="86" t="str">
        <f>(((AM37-10.4)/7.2)*10)+50</f>
        <v>70</v>
      </c>
      <c r="AN38" s="3"/>
      <c r="AO38" s="12" t="s">
        <v>154</v>
      </c>
      <c r="AP38" s="86" t="str">
        <f>(((AP37-4.6)/4.1)*10)+50</f>
        <v>56</v>
      </c>
      <c r="AQ38" s="3"/>
      <c r="AR38" s="12" t="s">
        <v>154</v>
      </c>
      <c r="AS38" s="86" t="str">
        <f>(((AS37-4)/3.2)*10)+50</f>
        <v>47</v>
      </c>
      <c r="AT38" s="3"/>
      <c r="AU38" s="12" t="s">
        <v>154</v>
      </c>
      <c r="AV38" s="86" t="str">
        <f>(((AV37-3.3)/3.5)*10)+50</f>
        <v>52</v>
      </c>
      <c r="AW38" s="3"/>
      <c r="AX38" s="12" t="s">
        <v>154</v>
      </c>
      <c r="AY38" s="86" t="str">
        <f>(((AY37-1.9)/2.6)*10)+50</f>
        <v>89</v>
      </c>
      <c r="AZ38" s="3"/>
      <c r="BA38" s="12" t="s">
        <v>154</v>
      </c>
      <c r="BB38" s="86" t="str">
        <f>(((BB37-0.8)/1.5)*10)+50</f>
        <v>91</v>
      </c>
      <c r="BC38" s="3"/>
      <c r="BD38" s="12" t="s">
        <v>154</v>
      </c>
      <c r="BE38" s="86" t="str">
        <f>(((BE37-1)/1.5)*10)+50</f>
        <v>77</v>
      </c>
      <c r="BF38" s="3"/>
      <c r="BG38" s="12" t="s">
        <v>154</v>
      </c>
      <c r="BH38" s="86" t="str">
        <f>(((BH37-3.8)/3.2)*10)+50</f>
        <v>38</v>
      </c>
      <c r="BI38" s="3"/>
      <c r="BJ38" s="12" t="s">
        <v>154</v>
      </c>
      <c r="BK38" s="86" t="str">
        <f>(((BK37-4)/3.1)*10)+50</f>
        <v>63</v>
      </c>
      <c r="BL38" s="3"/>
      <c r="BM38" s="12" t="s">
        <v>154</v>
      </c>
      <c r="BN38" s="86" t="str">
        <f>(((BN37-18.7)/5.6)*10)+50</f>
        <v>18</v>
      </c>
      <c r="BO38" s="3"/>
      <c r="BP38" s="12" t="s">
        <v>154</v>
      </c>
      <c r="BQ38" s="86" t="str">
        <f>(((BQ37-6.7)/3.7)*10)+50</f>
        <v>32</v>
      </c>
      <c r="BR38" s="3"/>
      <c r="BS38" s="12" t="s">
        <v>154</v>
      </c>
      <c r="BT38" s="86" t="str">
        <f>(((BT37-7.9)/3.4)*10)+50</f>
        <v>27</v>
      </c>
      <c r="BU38" s="3"/>
      <c r="BV38" s="12" t="s">
        <v>154</v>
      </c>
      <c r="BW38" s="86" t="str">
        <f>(((BW37-5.5)/4.1)*10)+50</f>
        <v>68</v>
      </c>
      <c r="BX38" s="3"/>
      <c r="BY38" s="12" t="s">
        <v>154</v>
      </c>
      <c r="BZ38" s="86" t="str">
        <f>(((BZ37-5.5)/3.9)*10)+50</f>
        <v>38</v>
      </c>
      <c r="CA38" s="3"/>
      <c r="CB38" s="12" t="s">
        <v>154</v>
      </c>
      <c r="CC38" s="86" t="str">
        <f>(((CC37-11.6)/4.6)*10)+50</f>
        <v>64</v>
      </c>
      <c r="CD38" s="3"/>
      <c r="CE38" s="12" t="s">
        <v>154</v>
      </c>
      <c r="CF38" s="86" t="str">
        <f>(((CF37-7.4)/3.7)*10)+50</f>
        <v>71</v>
      </c>
      <c r="CG38" s="3"/>
      <c r="CH38" s="12" t="s">
        <v>154</v>
      </c>
      <c r="CI38" s="86" t="str">
        <f>(((CI37-3.1)/2.4)*10)+50</f>
        <v>66</v>
      </c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12" t="s">
        <v>161</v>
      </c>
      <c r="CW38" s="12" t="str">
        <f>IF(AND(CX47="Y",CX60="Y"),"Y","N")</f>
        <v>N</v>
      </c>
      <c r="CX38" s="3"/>
      <c r="CY38" s="3"/>
      <c r="CZ38" s="3"/>
      <c r="DA38" s="87" t="s">
        <v>178</v>
      </c>
      <c r="DB38" s="3" t="str">
        <f>IF(SUM(DA8,DA10,DA21)=3,1,0)</f>
        <v>1</v>
      </c>
      <c r="DC38" s="3"/>
      <c r="DD38" s="3"/>
      <c r="DE38" s="3"/>
      <c r="DF38" s="12" t="s">
        <v>150</v>
      </c>
      <c r="DG38" s="3" t="str">
        <f>SUM(DF8:DF36,DH8:DH36)</f>
        <v>9</v>
      </c>
      <c r="DH38" s="3"/>
      <c r="DI38" s="3"/>
      <c r="DJ38" s="3"/>
      <c r="DK38" s="12" t="s">
        <v>150</v>
      </c>
      <c r="DL38" s="3" t="str">
        <f>SUM(DK8:DK27,DM8:DM27)</f>
        <v>9</v>
      </c>
      <c r="DM38" s="3"/>
      <c r="DN38" s="3"/>
      <c r="DO38" s="3"/>
      <c r="DP38" s="12" t="s">
        <v>150</v>
      </c>
      <c r="DQ38" s="3" t="str">
        <f>SUM(DP8:DP27,DR8:DR27)</f>
        <v>21</v>
      </c>
      <c r="DR38" s="3"/>
      <c r="DS38" s="3"/>
      <c r="DT38" s="3"/>
      <c r="DU38" s="12" t="s">
        <v>150</v>
      </c>
      <c r="DV38" s="3" t="str">
        <f>SUM(DU8:DU27,DW8:DW27)</f>
        <v>5</v>
      </c>
      <c r="DW38" s="3"/>
      <c r="DX38" s="3"/>
      <c r="DY38" s="3"/>
      <c r="DZ38" s="12" t="s">
        <v>150</v>
      </c>
      <c r="EA38" s="3" t="str">
        <f>SUM(DZ8:DZ28,EB8:EB27)</f>
        <v>3</v>
      </c>
      <c r="EB38" s="3"/>
      <c r="EC38" s="3"/>
      <c r="ED38" s="3"/>
      <c r="EE38" s="12" t="s">
        <v>150</v>
      </c>
      <c r="EF38" s="3" t="str">
        <f>SUM(EE8:EE27,EG8:EG27)</f>
        <v>9</v>
      </c>
      <c r="EG38" s="3"/>
      <c r="EH38" s="3"/>
      <c r="EI38" s="3"/>
      <c r="EJ38" s="12" t="s">
        <v>150</v>
      </c>
      <c r="EK38" s="3" t="str">
        <f>SUM(EJ8:EJ27,EL8:EL27)</f>
        <v>19</v>
      </c>
      <c r="EL38" s="3"/>
      <c r="EM38" s="3"/>
      <c r="EN38" s="3"/>
      <c r="EO38" s="12" t="s">
        <v>150</v>
      </c>
      <c r="EP38" s="3" t="str">
        <f>SUM(EO8:EO27,EQ8:EQ27)</f>
        <v>11</v>
      </c>
      <c r="EQ38" s="3"/>
      <c r="ER38" s="3"/>
      <c r="ES38" s="3"/>
      <c r="ET38" s="12" t="s">
        <v>150</v>
      </c>
      <c r="EU38" s="3" t="str">
        <f>SUM(ET8:ET27,EV8:EV27)</f>
        <v>14</v>
      </c>
      <c r="EV38" s="3"/>
      <c r="EW38" s="3"/>
      <c r="EX38" s="3"/>
      <c r="EY38" s="12" t="s">
        <v>150</v>
      </c>
      <c r="EZ38" s="3" t="str">
        <f>SUM(EY8:EY29,FA8:FA29)</f>
        <v>10</v>
      </c>
      <c r="FA38" s="3"/>
      <c r="FB38" s="3"/>
      <c r="FC38" s="3"/>
      <c r="FD38" s="3"/>
      <c r="FE38" s="12" t="s">
        <v>150</v>
      </c>
      <c r="FF38" s="3" t="str">
        <f>SUM(FG8:FG37)</f>
        <v>0</v>
      </c>
      <c r="FG38" s="3"/>
      <c r="FH38" s="3"/>
      <c r="FI38" s="3">
        <v>84.0</v>
      </c>
      <c r="FJ38" s="3" t="str">
        <f t="shared" si="88"/>
        <v>1</v>
      </c>
      <c r="FK38" s="3"/>
      <c r="FL38" s="12" t="s">
        <v>150</v>
      </c>
      <c r="FM38" s="3" t="str">
        <f>COUNTIF(FJ8:FJ47,"=1")</f>
        <v>16</v>
      </c>
      <c r="FN38" s="3"/>
      <c r="FO38" s="3"/>
      <c r="FP38" s="3"/>
      <c r="FQ38" s="3"/>
      <c r="FR38" s="3"/>
      <c r="FS38" s="3"/>
      <c r="FT38" s="3"/>
      <c r="FU38" s="3"/>
      <c r="FV38" s="3"/>
      <c r="FW38" s="3"/>
    </row>
    <row r="39" ht="12.0" customHeight="1">
      <c r="AE39" s="3">
        <v>33.0</v>
      </c>
      <c r="AF39" s="12" t="str">
        <f t="shared" si="36"/>
        <v>2</v>
      </c>
      <c r="AG39" s="12"/>
      <c r="AH39" s="12" t="str">
        <f t="shared" si="37"/>
        <v>0</v>
      </c>
      <c r="AI39" s="3" t="str">
        <f t="shared" si="38"/>
        <v>0</v>
      </c>
      <c r="AJ39" s="3" t="str">
        <f t="shared" si="39"/>
        <v>1</v>
      </c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87" t="s">
        <v>179</v>
      </c>
      <c r="DB39" s="3" t="str">
        <f>IF(SUM(DA19,DA20)=2,1,0)</f>
        <v>1</v>
      </c>
      <c r="DC39" s="3"/>
      <c r="DD39" s="3"/>
      <c r="DE39" s="3"/>
      <c r="DF39" s="12" t="s">
        <v>154</v>
      </c>
      <c r="DG39" s="86" t="str">
        <f>(((DG38-6.37)/4.84)*10)+50</f>
        <v>55</v>
      </c>
      <c r="DH39" s="3"/>
      <c r="DI39" s="3"/>
      <c r="DJ39" s="3"/>
      <c r="DK39" s="12" t="s">
        <v>154</v>
      </c>
      <c r="DL39" s="86" t="str">
        <f>(((DL38-2.89)/2.82)*10)+50</f>
        <v>72</v>
      </c>
      <c r="DM39" s="3"/>
      <c r="DN39" s="3"/>
      <c r="DO39" s="3"/>
      <c r="DP39" s="12" t="s">
        <v>154</v>
      </c>
      <c r="DQ39" s="86" t="str">
        <f>(((DQ38-6.85)/4.67)*10)+50</f>
        <v>80</v>
      </c>
      <c r="DR39" s="3"/>
      <c r="DS39" s="3"/>
      <c r="DT39" s="3"/>
      <c r="DU39" s="12" t="s">
        <v>154</v>
      </c>
      <c r="DV39" s="86" t="str">
        <f>(((DV38-8.72)/4.09)*10)+50</f>
        <v>41</v>
      </c>
      <c r="DW39" s="3"/>
      <c r="DX39" s="3"/>
      <c r="DY39" s="3"/>
      <c r="DZ39" s="12" t="s">
        <v>154</v>
      </c>
      <c r="EA39" s="86" t="str">
        <f>(((EA38-9.5)/3.81)*10)+50</f>
        <v>33</v>
      </c>
      <c r="EB39" s="3"/>
      <c r="EC39" s="3"/>
      <c r="ED39" s="3"/>
      <c r="EE39" s="12" t="s">
        <v>154</v>
      </c>
      <c r="EF39" s="86" t="str">
        <f>(((EF38-4.37)/3.68)*10)+50</f>
        <v>63</v>
      </c>
      <c r="EG39" s="3"/>
      <c r="EH39" s="3"/>
      <c r="EI39" s="3"/>
      <c r="EJ39" s="12" t="s">
        <v>154</v>
      </c>
      <c r="EK39" s="86" t="str">
        <f>(((EK38-11.48)/3.86)*10)+50</f>
        <v>69</v>
      </c>
      <c r="EL39" s="3"/>
      <c r="EM39" s="3"/>
      <c r="EN39" s="3"/>
      <c r="EO39" s="12" t="s">
        <v>154</v>
      </c>
      <c r="EP39" s="86" t="str">
        <f>(((EP38-5.86)/4.57)*10)+50</f>
        <v>61</v>
      </c>
      <c r="EQ39" s="3"/>
      <c r="ER39" s="3"/>
      <c r="ES39" s="3"/>
      <c r="ET39" s="12" t="s">
        <v>154</v>
      </c>
      <c r="EU39" s="86" t="str">
        <f>(((EU38-5.17)/3.48)*10)+50</f>
        <v>75</v>
      </c>
      <c r="EV39" s="3"/>
      <c r="EW39" s="3"/>
      <c r="EX39" s="3"/>
      <c r="EY39" s="12" t="s">
        <v>154</v>
      </c>
      <c r="EZ39" s="86" t="str">
        <f>(((EZ38-6.71)/4.49)*10)+50</f>
        <v>57</v>
      </c>
      <c r="FA39" s="3"/>
      <c r="FB39" s="3"/>
      <c r="FC39" s="3"/>
      <c r="FD39" s="3"/>
      <c r="FE39" s="12" t="s">
        <v>154</v>
      </c>
      <c r="FF39" s="86" t="str">
        <f>(((FF38-5.2)/2.2)*10)+50</f>
        <v>26</v>
      </c>
      <c r="FG39" s="3"/>
      <c r="FH39" s="3"/>
      <c r="FI39" s="3">
        <v>95.0</v>
      </c>
      <c r="FJ39" s="3" t="str">
        <f t="shared" si="88"/>
        <v>1</v>
      </c>
      <c r="FK39" s="3"/>
      <c r="FL39" s="12" t="s">
        <v>154</v>
      </c>
      <c r="FM39" s="86" t="str">
        <f>(((FM38-17.2)/2.6)*10)+50</f>
        <v>45</v>
      </c>
      <c r="FN39" s="3"/>
      <c r="FO39" s="3"/>
      <c r="FP39" s="3"/>
      <c r="FQ39" s="3"/>
      <c r="FR39" s="3"/>
      <c r="FS39" s="3"/>
      <c r="FT39" s="3"/>
      <c r="FU39" s="3"/>
      <c r="FV39" s="3"/>
      <c r="FW39" s="3"/>
    </row>
    <row r="40" ht="12.0" customHeight="1">
      <c r="AE40" s="3">
        <v>34.0</v>
      </c>
      <c r="AF40" s="12" t="str">
        <f t="shared" si="36"/>
        <v>1</v>
      </c>
      <c r="AG40" s="12"/>
      <c r="AH40" s="12" t="str">
        <f t="shared" si="37"/>
        <v>1</v>
      </c>
      <c r="AI40" s="3" t="str">
        <f t="shared" si="38"/>
        <v>1</v>
      </c>
      <c r="AJ40" s="3" t="str">
        <f t="shared" si="39"/>
        <v>0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12" t="s">
        <v>180</v>
      </c>
      <c r="CW40" s="3" t="str">
        <f>IF(CX10+CV17+CV26=3,1,0)</f>
        <v>0</v>
      </c>
      <c r="CX40" s="3"/>
      <c r="CY40" s="3"/>
      <c r="CZ40" s="3"/>
      <c r="DA40" s="12"/>
      <c r="DB40" s="3"/>
      <c r="DC40" s="3"/>
      <c r="DD40" s="3"/>
      <c r="DE40" s="3"/>
      <c r="DF40" s="12" t="s">
        <v>158</v>
      </c>
      <c r="DG40" s="3" t="str">
        <f>SUM(DG43:DG51)</f>
        <v>1</v>
      </c>
      <c r="DH40" s="3"/>
      <c r="DI40" s="3"/>
      <c r="DJ40" s="3"/>
      <c r="DK40" s="12" t="s">
        <v>158</v>
      </c>
      <c r="DL40" s="3" t="str">
        <f>SUM(DL43:DL50)</f>
        <v>2</v>
      </c>
      <c r="DM40" s="3"/>
      <c r="DN40" s="3"/>
      <c r="DO40" s="3"/>
      <c r="DP40" s="12" t="s">
        <v>158</v>
      </c>
      <c r="DQ40" s="3" t="str">
        <f>SUM(DQ43:DQ49)</f>
        <v>6</v>
      </c>
      <c r="DR40" s="3"/>
      <c r="DS40" s="3"/>
      <c r="DT40" s="3"/>
      <c r="DU40" s="12" t="s">
        <v>158</v>
      </c>
      <c r="DV40" s="3" t="str">
        <f>SUM(DV43:DV49)</f>
        <v>0</v>
      </c>
      <c r="DW40" s="3"/>
      <c r="DX40" s="3"/>
      <c r="DY40" s="3"/>
      <c r="DZ40" s="12" t="s">
        <v>158</v>
      </c>
      <c r="EA40" s="3" t="str">
        <f>SUM(EA43:EA51)</f>
        <v>0</v>
      </c>
      <c r="EB40" s="3"/>
      <c r="EC40" s="3"/>
      <c r="ED40" s="3"/>
      <c r="EE40" s="12" t="s">
        <v>158</v>
      </c>
      <c r="EF40" s="3" t="str">
        <f>SUM(EF43:EF49)</f>
        <v>2</v>
      </c>
      <c r="EG40" s="3"/>
      <c r="EH40" s="3"/>
      <c r="EI40" s="3"/>
      <c r="EJ40" s="12" t="s">
        <v>158</v>
      </c>
      <c r="EK40" s="3" t="str">
        <f>SUM(EK43:EK50)</f>
        <v>5</v>
      </c>
      <c r="EL40" s="3"/>
      <c r="EM40" s="3"/>
      <c r="EN40" s="3"/>
      <c r="EO40" s="12" t="s">
        <v>158</v>
      </c>
      <c r="EP40" s="3" t="str">
        <f>SUM(EP43:EP49)</f>
        <v>2</v>
      </c>
      <c r="EQ40" s="3"/>
      <c r="ER40" s="3"/>
      <c r="ES40" s="3"/>
      <c r="ET40" s="12" t="s">
        <v>158</v>
      </c>
      <c r="EU40" s="3" t="str">
        <f>SUM(EU43:EU49)</f>
        <v>3</v>
      </c>
      <c r="EV40" s="3"/>
      <c r="EW40" s="3"/>
      <c r="EX40" s="3"/>
      <c r="EY40" s="12" t="s">
        <v>158</v>
      </c>
      <c r="EZ40" s="3" t="str">
        <f>SUM(EZ43:EZ50)</f>
        <v>2</v>
      </c>
      <c r="FA40" s="3"/>
      <c r="FB40" s="3"/>
      <c r="FC40" s="3"/>
      <c r="FD40" s="12"/>
      <c r="FE40" s="3"/>
      <c r="FF40" s="3"/>
      <c r="FG40" s="3"/>
      <c r="FH40" s="3"/>
      <c r="FI40" s="3">
        <v>47.0</v>
      </c>
      <c r="FJ40" s="3" t="str">
        <f t="shared" si="88"/>
        <v>2</v>
      </c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</row>
    <row r="41" ht="12.0" customHeight="1">
      <c r="AE41" s="3">
        <v>35.0</v>
      </c>
      <c r="AF41" s="12" t="str">
        <f t="shared" si="36"/>
        <v>1</v>
      </c>
      <c r="AG41" s="12"/>
      <c r="AH41" s="12" t="str">
        <f t="shared" si="37"/>
        <v>1</v>
      </c>
      <c r="AI41" s="3" t="str">
        <f t="shared" si="38"/>
        <v>1</v>
      </c>
      <c r="AJ41" s="3" t="str">
        <f t="shared" si="39"/>
        <v>0</v>
      </c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12" t="s">
        <v>181</v>
      </c>
      <c r="CW41" s="3" t="str">
        <f>IF(CV10+CX11+CX13&gt;=2,1,0)</f>
        <v>0</v>
      </c>
      <c r="CX41" s="3"/>
      <c r="CY41" s="3"/>
      <c r="CZ41" s="3"/>
      <c r="DA41" s="3"/>
      <c r="DB41" s="3"/>
      <c r="DC41" s="3"/>
      <c r="DD41" s="3"/>
      <c r="DE41" s="3"/>
      <c r="DF41" s="12" t="s">
        <v>161</v>
      </c>
      <c r="DG41" s="12" t="str">
        <f>IF(DG40&gt;=5,"Y","N")</f>
        <v>N</v>
      </c>
      <c r="DH41" s="3"/>
      <c r="DI41" s="3"/>
      <c r="DJ41" s="3"/>
      <c r="DK41" s="12" t="s">
        <v>161</v>
      </c>
      <c r="DL41" s="12" t="str">
        <f>IF(DL40&gt;=5,"Y","N")</f>
        <v>N</v>
      </c>
      <c r="DM41" s="3"/>
      <c r="DN41" s="3"/>
      <c r="DO41" s="3"/>
      <c r="DP41" s="12" t="s">
        <v>161</v>
      </c>
      <c r="DQ41" s="12" t="str">
        <f>IF(DQ40&gt;=5,"Y","N")</f>
        <v>Y</v>
      </c>
      <c r="DR41" s="3"/>
      <c r="DS41" s="3"/>
      <c r="DT41" s="3"/>
      <c r="DU41" s="12" t="s">
        <v>161</v>
      </c>
      <c r="DV41" s="12" t="str">
        <f>IF(DV40&gt;=5,"Y","N")</f>
        <v>N</v>
      </c>
      <c r="DW41" s="3"/>
      <c r="DX41" s="3"/>
      <c r="DY41" s="3"/>
      <c r="DZ41" s="12" t="s">
        <v>161</v>
      </c>
      <c r="EA41" s="12" t="str">
        <f>IF(EA40&gt;=5,"Y","N")</f>
        <v>N</v>
      </c>
      <c r="EB41" s="3"/>
      <c r="EC41" s="3"/>
      <c r="ED41" s="3"/>
      <c r="EE41" s="12" t="s">
        <v>161</v>
      </c>
      <c r="EF41" s="12" t="str">
        <f>IF(EF40&gt;=4,"Y","N")</f>
        <v>N</v>
      </c>
      <c r="EG41" s="3"/>
      <c r="EH41" s="3"/>
      <c r="EI41" s="3"/>
      <c r="EJ41" s="12" t="s">
        <v>161</v>
      </c>
      <c r="EK41" s="12" t="str">
        <f>IF(EK40&gt;=4,"Y","N")</f>
        <v>Y</v>
      </c>
      <c r="EL41" s="3"/>
      <c r="EM41" s="3"/>
      <c r="EN41" s="3"/>
      <c r="EO41" s="12" t="s">
        <v>161</v>
      </c>
      <c r="EP41" s="12" t="str">
        <f>IF(EP40&gt;=4,"Y","N")</f>
        <v>N</v>
      </c>
      <c r="EQ41" s="3"/>
      <c r="ER41" s="3"/>
      <c r="ES41" s="3"/>
      <c r="ET41" s="12" t="s">
        <v>161</v>
      </c>
      <c r="EU41" s="12" t="str">
        <f>IF(EU40&gt;=4,"Y","N")</f>
        <v>N</v>
      </c>
      <c r="EV41" s="3"/>
      <c r="EW41" s="3"/>
      <c r="EX41" s="3"/>
      <c r="EY41" s="12" t="s">
        <v>161</v>
      </c>
      <c r="EZ41" s="12" t="str">
        <f>IF(EZ40&gt;=5,"Y","N")</f>
        <v>N</v>
      </c>
      <c r="FA41" s="3"/>
      <c r="FB41" s="3"/>
      <c r="FC41" s="3"/>
      <c r="FD41" s="12"/>
      <c r="FE41" s="12"/>
      <c r="FF41" s="3"/>
      <c r="FG41" s="3"/>
      <c r="FH41" s="3"/>
      <c r="FI41" s="3">
        <v>127.0</v>
      </c>
      <c r="FJ41" s="3" t="str">
        <f t="shared" si="88"/>
        <v>2</v>
      </c>
      <c r="FK41" s="3"/>
      <c r="FL41" s="12" t="s">
        <v>182</v>
      </c>
      <c r="FM41" s="3" t="str">
        <f>IF(FM38&gt;=20,FM38-20,20-FM38)</f>
        <v>4</v>
      </c>
      <c r="FN41" s="3"/>
      <c r="FO41" s="3"/>
      <c r="FP41" s="3"/>
      <c r="FQ41" s="3"/>
      <c r="FR41" s="3"/>
      <c r="FS41" s="3"/>
      <c r="FT41" s="3"/>
      <c r="FU41" s="3"/>
      <c r="FV41" s="3"/>
      <c r="FW41" s="3"/>
    </row>
    <row r="42" ht="12.0" customHeight="1">
      <c r="U42" s="93" t="s">
        <v>183</v>
      </c>
      <c r="AE42" s="53">
        <v>36.0</v>
      </c>
      <c r="AF42" s="12" t="str">
        <f t="shared" si="36"/>
        <v>1</v>
      </c>
      <c r="AG42" s="12" t="s">
        <v>105</v>
      </c>
      <c r="AH42" s="12" t="str">
        <f t="shared" si="37"/>
        <v>0</v>
      </c>
      <c r="AI42" s="3" t="str">
        <f t="shared" si="38"/>
        <v>1</v>
      </c>
      <c r="AJ42" s="3" t="str">
        <f t="shared" si="39"/>
        <v>0</v>
      </c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12" t="s">
        <v>184</v>
      </c>
      <c r="CW42" s="3" t="str">
        <f>IF(CX8+CV15+CV22+CV29&gt;=3,1,0)</f>
        <v>0</v>
      </c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>
        <v>19.0</v>
      </c>
      <c r="FJ42" s="3" t="str">
        <f t="shared" si="88"/>
        <v>1</v>
      </c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</row>
    <row r="43" ht="12.0" customHeight="1">
      <c r="U43" s="94"/>
      <c r="AE43" s="53">
        <v>37.0</v>
      </c>
      <c r="AF43" s="12" t="str">
        <f t="shared" si="36"/>
        <v>1</v>
      </c>
      <c r="AG43" s="12" t="s">
        <v>105</v>
      </c>
      <c r="AH43" s="12" t="str">
        <f t="shared" si="37"/>
        <v>0</v>
      </c>
      <c r="AI43" s="3" t="str">
        <f t="shared" si="38"/>
        <v>1</v>
      </c>
      <c r="AJ43" s="3" t="str">
        <f t="shared" si="39"/>
        <v>0</v>
      </c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12" t="s">
        <v>185</v>
      </c>
      <c r="CW43" s="3" t="str">
        <f>IF(CV11+CV16+CX12+CV24=4,1,0)</f>
        <v>0</v>
      </c>
      <c r="CX43" s="3"/>
      <c r="CY43" s="3"/>
      <c r="CZ43" s="3"/>
      <c r="DA43" s="3"/>
      <c r="DB43" s="3"/>
      <c r="DC43" s="3"/>
      <c r="DD43" s="3"/>
      <c r="DE43" s="3"/>
      <c r="DF43" s="87" t="s">
        <v>165</v>
      </c>
      <c r="DG43" s="3" t="str">
        <f>IF(SUM(DF12,DF29,DF33)=3,1,0)</f>
        <v>0</v>
      </c>
      <c r="DH43" s="3"/>
      <c r="DI43" s="3"/>
      <c r="DJ43" s="3"/>
      <c r="DK43" s="87" t="s">
        <v>165</v>
      </c>
      <c r="DL43" s="3" t="str">
        <f>IF(SUM(DM10,DK10,DM13,DK12)&gt;=3,1,0)</f>
        <v>0</v>
      </c>
      <c r="DM43" s="3"/>
      <c r="DN43" s="3"/>
      <c r="DO43" s="3"/>
      <c r="DP43" s="87" t="s">
        <v>165</v>
      </c>
      <c r="DQ43" s="3" t="str">
        <f>IF(SUM(DP26,DP27)=2,1,0)</f>
        <v>1</v>
      </c>
      <c r="DR43" s="3"/>
      <c r="DS43" s="3"/>
      <c r="DT43" s="3"/>
      <c r="DU43" s="87" t="s">
        <v>165</v>
      </c>
      <c r="DV43" s="3" t="str">
        <f>IF(SUM(DU8,DU9,DW9:DW11)&gt;=4,1,0)</f>
        <v>0</v>
      </c>
      <c r="DW43" s="3"/>
      <c r="DX43" s="3"/>
      <c r="DY43" s="3"/>
      <c r="DZ43" s="87" t="s">
        <v>165</v>
      </c>
      <c r="EA43" s="3" t="str">
        <f>IF(DZ12+DZ17+DZ19=3,1,0)</f>
        <v>0</v>
      </c>
      <c r="EB43" s="3"/>
      <c r="EC43" s="3"/>
      <c r="ED43" s="3"/>
      <c r="EE43" s="87" t="s">
        <v>165</v>
      </c>
      <c r="EF43" s="3" t="str">
        <f>IF(EE8+EE12+EE13&gt;=2,1,0)</f>
        <v>1</v>
      </c>
      <c r="EG43" s="3"/>
      <c r="EH43" s="3"/>
      <c r="EI43" s="3"/>
      <c r="EJ43" s="87" t="s">
        <v>165</v>
      </c>
      <c r="EK43" s="3" t="str">
        <f>IF(SUM(EL8,EL11,EJ19)=3,1,0)</f>
        <v>1</v>
      </c>
      <c r="EL43" s="3"/>
      <c r="EM43" s="3"/>
      <c r="EN43" s="3"/>
      <c r="EO43" s="87" t="s">
        <v>165</v>
      </c>
      <c r="EP43" s="3" t="str">
        <f>IF(SUM(EQ10,EQ9,EO13,EO23)=4,1,0)</f>
        <v>0</v>
      </c>
      <c r="EQ43" s="3"/>
      <c r="ER43" s="3"/>
      <c r="ES43" s="3"/>
      <c r="ET43" s="87" t="s">
        <v>165</v>
      </c>
      <c r="EU43" s="3" t="str">
        <f>IF(SUM(EV8,ET9)=2,1,0)</f>
        <v>1</v>
      </c>
      <c r="EV43" s="3"/>
      <c r="EW43" s="3"/>
      <c r="EX43" s="3"/>
      <c r="EY43" s="87" t="s">
        <v>165</v>
      </c>
      <c r="EZ43" s="3" t="str">
        <f>IF(SUM(EY28,EY9,EY15)=3,1,0)</f>
        <v>0</v>
      </c>
      <c r="FA43" s="3"/>
      <c r="FB43" s="3"/>
      <c r="FC43" s="3"/>
      <c r="FD43" s="87"/>
      <c r="FE43" s="3"/>
      <c r="FF43" s="3"/>
      <c r="FG43" s="3"/>
      <c r="FH43" s="3"/>
      <c r="FI43" s="3">
        <v>217.0</v>
      </c>
      <c r="FJ43" s="3" t="str">
        <f t="shared" si="88"/>
        <v>2</v>
      </c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</row>
    <row r="44" ht="12.0" customHeight="1">
      <c r="U44" t="s">
        <v>186</v>
      </c>
      <c r="W44" t="s">
        <v>187</v>
      </c>
      <c r="AE44" s="3">
        <v>38.0</v>
      </c>
      <c r="AF44" s="12" t="str">
        <f t="shared" si="36"/>
        <v>2</v>
      </c>
      <c r="AG44" s="12"/>
      <c r="AH44" s="12" t="str">
        <f t="shared" si="37"/>
        <v>0</v>
      </c>
      <c r="AI44" s="3" t="str">
        <f t="shared" si="38"/>
        <v>0</v>
      </c>
      <c r="AJ44" s="3" t="str">
        <f t="shared" si="39"/>
        <v>1</v>
      </c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12" t="s">
        <v>188</v>
      </c>
      <c r="CW44" s="3" t="str">
        <f>IF(CV12+CV14=2,1,0)</f>
        <v>0</v>
      </c>
      <c r="CX44" s="3"/>
      <c r="CY44" s="3"/>
      <c r="CZ44" s="3"/>
      <c r="DA44" s="3"/>
      <c r="DB44" s="3"/>
      <c r="DC44" s="3"/>
      <c r="DD44" s="3"/>
      <c r="DE44" s="3"/>
      <c r="DF44" s="87" t="s">
        <v>169</v>
      </c>
      <c r="DG44" s="3" t="str">
        <f>IF(SUM(DF9,DF35,DF36)&gt;=2,1,0)</f>
        <v>0</v>
      </c>
      <c r="DH44" s="3"/>
      <c r="DI44" s="3"/>
      <c r="DJ44" s="3"/>
      <c r="DK44" s="87" t="s">
        <v>169</v>
      </c>
      <c r="DL44" s="3" t="str">
        <f>IF(SUM(DM8,DK8,DM12)&gt;=2,1,0)</f>
        <v>0</v>
      </c>
      <c r="DM44" s="3"/>
      <c r="DN44" s="3"/>
      <c r="DO44" s="3"/>
      <c r="DP44" s="87" t="s">
        <v>169</v>
      </c>
      <c r="DQ44" s="3" t="str">
        <f>IF(SUM(DP8,DP10,DP12,DP13)&gt;=3,1,0)</f>
        <v>1</v>
      </c>
      <c r="DR44" s="3"/>
      <c r="DS44" s="3"/>
      <c r="DT44" s="3"/>
      <c r="DU44" s="87" t="s">
        <v>169</v>
      </c>
      <c r="DV44" s="3" t="str">
        <f>IF(SUM(DW8,DU12,DU14)&gt;=2,1,0)</f>
        <v>0</v>
      </c>
      <c r="DW44" s="3"/>
      <c r="DX44" s="3"/>
      <c r="DY44" s="3"/>
      <c r="DZ44" s="87" t="s">
        <v>169</v>
      </c>
      <c r="EA44" s="3" t="str">
        <f>IF(DZ21+DZ25+DZ26=3,1,0)</f>
        <v>0</v>
      </c>
      <c r="EB44" s="3"/>
      <c r="EC44" s="3"/>
      <c r="ED44" s="3"/>
      <c r="EE44" s="87" t="s">
        <v>169</v>
      </c>
      <c r="EF44" s="3" t="str">
        <f>IF(EE10+EE11+EE23+EE24=4,1,0)</f>
        <v>0</v>
      </c>
      <c r="EG44" s="3"/>
      <c r="EH44" s="3"/>
      <c r="EI44" s="3"/>
      <c r="EJ44" s="87" t="s">
        <v>169</v>
      </c>
      <c r="EK44" s="3" t="str">
        <f>IF(SUM(EJ20,EJ16,EL12)=3,1,0)</f>
        <v>1</v>
      </c>
      <c r="EL44" s="3"/>
      <c r="EM44" s="3"/>
      <c r="EN44" s="3"/>
      <c r="EO44" s="87" t="s">
        <v>169</v>
      </c>
      <c r="EP44" s="3" t="str">
        <f>IF(SUM(EO8,EO11,EO12,EO14,EO20)=5,1,0)</f>
        <v>0</v>
      </c>
      <c r="EQ44" s="3"/>
      <c r="ER44" s="3"/>
      <c r="ES44" s="3"/>
      <c r="ET44" s="87" t="s">
        <v>169</v>
      </c>
      <c r="EU44" s="3" t="str">
        <f>IF(SUM(ET10,EV9:EV10)=3,1,0)</f>
        <v>0</v>
      </c>
      <c r="EV44" s="3"/>
      <c r="EW44" s="3"/>
      <c r="EX44" s="3"/>
      <c r="EY44" s="87" t="s">
        <v>169</v>
      </c>
      <c r="EZ44" s="3" t="str">
        <f>IF(SUM(EY8,EY14,EY18)=3,1,0)</f>
        <v>0</v>
      </c>
      <c r="FA44" s="3"/>
      <c r="FB44" s="3"/>
      <c r="FC44" s="3"/>
      <c r="FD44" s="87"/>
      <c r="FE44" s="3"/>
      <c r="FF44" s="3"/>
      <c r="FG44" s="3"/>
      <c r="FH44" s="3"/>
      <c r="FI44" s="3">
        <v>37.0</v>
      </c>
      <c r="FJ44" s="3" t="str">
        <f t="shared" si="88"/>
        <v>1</v>
      </c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</row>
    <row r="45" ht="12.0" customHeight="1">
      <c r="U45" s="86" t="s">
        <v>0</v>
      </c>
      <c r="V45" s="86" t="str">
        <f t="shared" ref="V45:V51" si="97">W45</f>
        <v>26</v>
      </c>
      <c r="W45" s="86" t="str">
        <f>$W$10</f>
        <v>26</v>
      </c>
      <c r="AE45" s="3">
        <v>39.0</v>
      </c>
      <c r="AF45" s="12" t="str">
        <f t="shared" si="36"/>
        <v>2</v>
      </c>
      <c r="AG45" s="12"/>
      <c r="AH45" s="12" t="str">
        <f t="shared" si="37"/>
        <v>0</v>
      </c>
      <c r="AI45" s="3" t="str">
        <f t="shared" si="38"/>
        <v>0</v>
      </c>
      <c r="AJ45" s="3" t="str">
        <f t="shared" si="39"/>
        <v>1</v>
      </c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12" t="s">
        <v>189</v>
      </c>
      <c r="CW45" s="3" t="str">
        <f>IF(CX9+CV23+CV30&gt;=2,1,0)</f>
        <v>0</v>
      </c>
      <c r="CX45" s="3"/>
      <c r="CY45" s="3"/>
      <c r="CZ45" s="3"/>
      <c r="DA45" s="3"/>
      <c r="DB45" s="3"/>
      <c r="DC45" s="3"/>
      <c r="DD45" s="3"/>
      <c r="DE45" s="3"/>
      <c r="DF45" s="87" t="s">
        <v>171</v>
      </c>
      <c r="DG45" s="3" t="str">
        <f>IF(SUM(DF17,DH11)=2,1,0)</f>
        <v>0</v>
      </c>
      <c r="DH45" s="3"/>
      <c r="DI45" s="3"/>
      <c r="DJ45" s="3"/>
      <c r="DK45" s="87" t="s">
        <v>171</v>
      </c>
      <c r="DL45" s="3" t="str">
        <f>IF(SUM(DK18,DK20)=2,1,0)</f>
        <v>1</v>
      </c>
      <c r="DM45" s="3"/>
      <c r="DN45" s="3"/>
      <c r="DO45" s="3"/>
      <c r="DP45" s="87" t="s">
        <v>171</v>
      </c>
      <c r="DQ45" s="3" t="str">
        <f>IF(SUM(DR8,DP14,DP16,DP18)&gt;=3,1,0)</f>
        <v>1</v>
      </c>
      <c r="DR45" s="3"/>
      <c r="DS45" s="3"/>
      <c r="DT45" s="3"/>
      <c r="DU45" s="87" t="s">
        <v>171</v>
      </c>
      <c r="DV45" s="3" t="str">
        <f>IF(SUM(DU17,DU19,DU20,DU22)=4,1,0)</f>
        <v>0</v>
      </c>
      <c r="DW45" s="3"/>
      <c r="DX45" s="3"/>
      <c r="DY45" s="3"/>
      <c r="DZ45" s="87" t="s">
        <v>171</v>
      </c>
      <c r="EA45" s="3" t="str">
        <f>IF(SUM(DZ8+DZ9+DZ13+DZ27)=4,1,0)</f>
        <v>0</v>
      </c>
      <c r="EB45" s="3"/>
      <c r="EC45" s="3"/>
      <c r="ED45" s="3"/>
      <c r="EE45" s="87" t="s">
        <v>171</v>
      </c>
      <c r="EF45" s="3" t="str">
        <f>IF(EE9+EE16+EE17=3,1,0)</f>
        <v>0</v>
      </c>
      <c r="EG45" s="3"/>
      <c r="EH45" s="3"/>
      <c r="EI45" s="3"/>
      <c r="EJ45" s="87" t="s">
        <v>171</v>
      </c>
      <c r="EK45" s="3" t="str">
        <f>IF(SUM(EJ8,EJ11,EJ17,EJ18)=4,1,0)</f>
        <v>1</v>
      </c>
      <c r="EL45" s="3"/>
      <c r="EM45" s="3"/>
      <c r="EN45" s="3"/>
      <c r="EO45" s="87" t="s">
        <v>171</v>
      </c>
      <c r="EP45" s="3" t="str">
        <f>IF(SUM(EO9,EO18,EO19,EO21,EO22)=5,1,0)</f>
        <v>1</v>
      </c>
      <c r="EQ45" s="3"/>
      <c r="ER45" s="3"/>
      <c r="ES45" s="3"/>
      <c r="ET45" s="87" t="s">
        <v>171</v>
      </c>
      <c r="EU45" s="3" t="str">
        <f>IF(SUM(ET16,ET18)=2,1,0)</f>
        <v>0</v>
      </c>
      <c r="EV45" s="3"/>
      <c r="EW45" s="3"/>
      <c r="EX45" s="3"/>
      <c r="EY45" s="87" t="s">
        <v>171</v>
      </c>
      <c r="EZ45" s="3" t="str">
        <f>IF(SUM(EY10,EY13,EY16,EY19,EY21,EY22)&gt;=4,1,0)</f>
        <v>0</v>
      </c>
      <c r="FA45" s="3"/>
      <c r="FB45" s="3"/>
      <c r="FC45" s="3"/>
      <c r="FD45" s="87"/>
      <c r="FE45" s="3"/>
      <c r="FF45" s="3"/>
      <c r="FG45" s="3"/>
      <c r="FH45" s="3"/>
      <c r="FI45" s="3">
        <v>41.0</v>
      </c>
      <c r="FJ45" s="3" t="str">
        <f t="shared" si="88"/>
        <v>2</v>
      </c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</row>
    <row r="46" ht="12.0" customHeight="1">
      <c r="U46" s="86" t="s">
        <v>1</v>
      </c>
      <c r="V46" s="86" t="str">
        <f t="shared" si="97"/>
        <v>45</v>
      </c>
      <c r="W46" s="86" t="str">
        <f>$W$11</f>
        <v>45</v>
      </c>
      <c r="AE46" s="3">
        <v>40.0</v>
      </c>
      <c r="AF46" s="12" t="str">
        <f t="shared" si="36"/>
        <v>2</v>
      </c>
      <c r="AG46" s="12"/>
      <c r="AH46" s="12" t="str">
        <f t="shared" si="37"/>
        <v>0</v>
      </c>
      <c r="AI46" s="3" t="str">
        <f t="shared" si="38"/>
        <v>0</v>
      </c>
      <c r="AJ46" s="3" t="str">
        <f t="shared" si="39"/>
        <v>1</v>
      </c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12" t="s">
        <v>190</v>
      </c>
      <c r="CW46" s="3" t="str">
        <f>IF(CV19+CX14+CX15+CV33&gt;=2,1,0)</f>
        <v>0</v>
      </c>
      <c r="CX46" s="3"/>
      <c r="CY46" s="3"/>
      <c r="CZ46" s="3"/>
      <c r="DA46" s="3"/>
      <c r="DB46" s="3"/>
      <c r="DC46" s="3"/>
      <c r="DD46" s="3"/>
      <c r="DE46" s="3"/>
      <c r="DF46" s="87" t="s">
        <v>174</v>
      </c>
      <c r="DG46" s="3" t="str">
        <f>IF(SUM(DH8,DF10,DH9,DF15,DH10,DF23,DF25,DF31,DF32)&gt;=4,1,0)</f>
        <v>0</v>
      </c>
      <c r="DH46" s="3"/>
      <c r="DI46" s="3"/>
      <c r="DJ46" s="3"/>
      <c r="DK46" s="87" t="s">
        <v>174</v>
      </c>
      <c r="DL46" s="3" t="str">
        <f>IF(SUM(DM9,DM11,DK16,DK21)&gt;=3,1,0)</f>
        <v>0</v>
      </c>
      <c r="DM46" s="3"/>
      <c r="DN46" s="3"/>
      <c r="DO46" s="3"/>
      <c r="DP46" s="87" t="s">
        <v>174</v>
      </c>
      <c r="DQ46" s="3" t="str">
        <f>IF(SUM(DP17,DP22,DP23)=3,1,0)</f>
        <v>1</v>
      </c>
      <c r="DR46" s="3"/>
      <c r="DS46" s="3"/>
      <c r="DT46" s="3"/>
      <c r="DU46" s="87" t="s">
        <v>174</v>
      </c>
      <c r="DV46" s="3" t="str">
        <f>IF(SUM(DU13,DU16)=2,1,0)</f>
        <v>0</v>
      </c>
      <c r="DW46" s="3"/>
      <c r="DX46" s="3"/>
      <c r="DY46" s="3"/>
      <c r="DZ46" s="87" t="s">
        <v>174</v>
      </c>
      <c r="EA46" s="3" t="str">
        <f>IF(SUM(DZ11+EB9+EB11)=3,1,0)</f>
        <v>0</v>
      </c>
      <c r="EB46" s="3"/>
      <c r="EC46" s="3"/>
      <c r="ED46" s="3"/>
      <c r="EE46" s="87" t="s">
        <v>174</v>
      </c>
      <c r="EF46" s="3" t="str">
        <f>IF(EE21=1,1,0)</f>
        <v>0</v>
      </c>
      <c r="EG46" s="3"/>
      <c r="EH46" s="3"/>
      <c r="EI46" s="3"/>
      <c r="EJ46" s="87" t="s">
        <v>174</v>
      </c>
      <c r="EK46" s="3" t="str">
        <f>IF(SUM(EJ9,EJ12,EJ15)=3,1,0)</f>
        <v>1</v>
      </c>
      <c r="EL46" s="3"/>
      <c r="EM46" s="3"/>
      <c r="EN46" s="3"/>
      <c r="EO46" s="87" t="s">
        <v>174</v>
      </c>
      <c r="EP46" s="3" t="str">
        <f>IF(SUM(EO10,EO16,EO25)=3,1,0)</f>
        <v>0</v>
      </c>
      <c r="EQ46" s="3"/>
      <c r="ER46" s="3"/>
      <c r="ES46" s="3"/>
      <c r="ET46" s="87" t="s">
        <v>174</v>
      </c>
      <c r="EU46" s="3" t="str">
        <f>IF(SUM(EV12,EV13,EV15,ET20)=4,1,0)</f>
        <v>1</v>
      </c>
      <c r="EV46" s="3"/>
      <c r="EW46" s="3"/>
      <c r="EX46" s="3"/>
      <c r="EY46" s="87" t="s">
        <v>177</v>
      </c>
      <c r="EZ46" s="3" t="str">
        <f>IF(SUM(EY11,FA8,EY20,EY25)=4,1,0)</f>
        <v>0</v>
      </c>
      <c r="FA46" s="3"/>
      <c r="FB46" s="3"/>
      <c r="FC46" s="3"/>
      <c r="FD46" s="87"/>
      <c r="FE46" s="3"/>
      <c r="FF46" s="3"/>
      <c r="FG46" s="3"/>
      <c r="FH46" s="3"/>
      <c r="FI46" s="3">
        <v>24.0</v>
      </c>
      <c r="FJ46" s="3" t="str">
        <f t="shared" si="88"/>
        <v>2</v>
      </c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</row>
    <row r="47" ht="12.0" customHeight="1">
      <c r="U47" s="86" t="s">
        <v>2</v>
      </c>
      <c r="V47" s="86" t="str">
        <f t="shared" si="97"/>
        <v>50</v>
      </c>
      <c r="W47" s="86" t="str">
        <f>$W$12</f>
        <v>50</v>
      </c>
      <c r="AE47" s="3">
        <v>41.0</v>
      </c>
      <c r="AF47" s="12" t="str">
        <f t="shared" si="36"/>
        <v>2</v>
      </c>
      <c r="AG47" s="12"/>
      <c r="AH47" s="12" t="str">
        <f t="shared" si="37"/>
        <v>0</v>
      </c>
      <c r="AI47" s="3" t="str">
        <f t="shared" si="38"/>
        <v>0</v>
      </c>
      <c r="AJ47" s="3" t="str">
        <f t="shared" si="39"/>
        <v>1</v>
      </c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12" t="s">
        <v>191</v>
      </c>
      <c r="CW47" s="3" t="str">
        <f>SUM(CW40:CW46)</f>
        <v>0</v>
      </c>
      <c r="CX47" s="12" t="str">
        <f>IF(CW47&gt;=3,"Y","N")</f>
        <v>N</v>
      </c>
      <c r="CY47" s="3"/>
      <c r="CZ47" s="3"/>
      <c r="DA47" s="3"/>
      <c r="DB47" s="3"/>
      <c r="DC47" s="3"/>
      <c r="DD47" s="3"/>
      <c r="DE47" s="3"/>
      <c r="DF47" s="87" t="s">
        <v>177</v>
      </c>
      <c r="DG47" s="3" t="str">
        <f>IF(SUM(DF16,DF20)=2,1,0)</f>
        <v>0</v>
      </c>
      <c r="DH47" s="3"/>
      <c r="DI47" s="3"/>
      <c r="DJ47" s="3"/>
      <c r="DK47" s="87" t="s">
        <v>177</v>
      </c>
      <c r="DL47" s="3" t="str">
        <f>IF(SUM(DK11,DK14)=2,1,0)</f>
        <v>0</v>
      </c>
      <c r="DM47" s="3"/>
      <c r="DN47" s="3"/>
      <c r="DO47" s="3"/>
      <c r="DP47" s="87" t="s">
        <v>177</v>
      </c>
      <c r="DQ47" s="3" t="str">
        <f>IF(SUM(DP9,DP11,DP15,DP25)=4,1,0)</f>
        <v>0</v>
      </c>
      <c r="DR47" s="3"/>
      <c r="DS47" s="3"/>
      <c r="DT47" s="3"/>
      <c r="DU47" s="87" t="s">
        <v>178</v>
      </c>
      <c r="DV47" s="3" t="str">
        <f>IF(SUM(DU21,DU23)=2,1,0)</f>
        <v>0</v>
      </c>
      <c r="DW47" s="3"/>
      <c r="DX47" s="3"/>
      <c r="DY47" s="3"/>
      <c r="DZ47" s="87" t="s">
        <v>177</v>
      </c>
      <c r="EA47" s="3" t="str">
        <f>IF(SUM(DZ16+DZ18+DZ20)&gt;2,1,0)</f>
        <v>0</v>
      </c>
      <c r="EB47" s="3"/>
      <c r="EC47" s="3"/>
      <c r="ED47" s="3"/>
      <c r="EE47" s="87" t="s">
        <v>177</v>
      </c>
      <c r="EF47" s="3" t="str">
        <f>IF(EE18+EE22=2,1,0)</f>
        <v>0</v>
      </c>
      <c r="EG47" s="3"/>
      <c r="EH47" s="3"/>
      <c r="EI47" s="3"/>
      <c r="EJ47" s="87" t="s">
        <v>177</v>
      </c>
      <c r="EK47" s="3" t="str">
        <f>IF(SUM(EJ24,EJ21)=2,1,0)</f>
        <v>0</v>
      </c>
      <c r="EL47" s="3"/>
      <c r="EM47" s="3"/>
      <c r="EN47" s="3"/>
      <c r="EO47" s="87" t="s">
        <v>177</v>
      </c>
      <c r="EP47" s="3" t="str">
        <f>IF(SUM(EQ8,EQ11)=2,1,0)</f>
        <v>1</v>
      </c>
      <c r="EQ47" s="3"/>
      <c r="ER47" s="3"/>
      <c r="ES47" s="3"/>
      <c r="ET47" s="87" t="s">
        <v>177</v>
      </c>
      <c r="EU47" s="3" t="str">
        <f>IF(SUM(ET11,ET12,EV11)=3,1,0)</f>
        <v>0</v>
      </c>
      <c r="EV47" s="3"/>
      <c r="EW47" s="3"/>
      <c r="EX47" s="3"/>
      <c r="EY47" s="87" t="s">
        <v>178</v>
      </c>
      <c r="EZ47" s="3" t="str">
        <f>IF(SUM(EY26,EY23)=2,1,0)</f>
        <v>1</v>
      </c>
      <c r="FA47" s="3"/>
      <c r="FB47" s="3"/>
      <c r="FC47" s="3"/>
      <c r="FD47" s="87"/>
      <c r="FE47" s="3"/>
      <c r="FF47" s="3"/>
      <c r="FG47" s="3"/>
      <c r="FH47" s="3"/>
      <c r="FI47" s="3">
        <v>96.0</v>
      </c>
      <c r="FJ47" s="3" t="str">
        <f t="shared" si="88"/>
        <v>2</v>
      </c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</row>
    <row r="48" ht="12.0" customHeight="1">
      <c r="U48" s="86" t="s">
        <v>3</v>
      </c>
      <c r="V48" s="86" t="str">
        <f t="shared" si="97"/>
        <v>66</v>
      </c>
      <c r="W48" s="86" t="str">
        <f>$W$13</f>
        <v>66</v>
      </c>
      <c r="AE48" s="3">
        <v>42.0</v>
      </c>
      <c r="AF48" s="12" t="str">
        <f t="shared" si="36"/>
        <v>2</v>
      </c>
      <c r="AG48" s="12"/>
      <c r="AH48" s="12" t="str">
        <f t="shared" si="37"/>
        <v>0</v>
      </c>
      <c r="AI48" s="3" t="str">
        <f t="shared" si="38"/>
        <v>0</v>
      </c>
      <c r="AJ48" s="3" t="str">
        <f t="shared" si="39"/>
        <v>1</v>
      </c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87" t="s">
        <v>178</v>
      </c>
      <c r="DG48" s="3" t="str">
        <f>IF(SUM(DF13,DF26,DF28)&gt;=2,1,0)</f>
        <v>1</v>
      </c>
      <c r="DH48" s="3"/>
      <c r="DI48" s="3"/>
      <c r="DJ48" s="3"/>
      <c r="DK48" s="87" t="s">
        <v>178</v>
      </c>
      <c r="DL48" s="3" t="str">
        <f>IF(SUM(DK13,DK15)=2,1,0)</f>
        <v>1</v>
      </c>
      <c r="DM48" s="3"/>
      <c r="DN48" s="3"/>
      <c r="DO48" s="3"/>
      <c r="DP48" s="87" t="s">
        <v>178</v>
      </c>
      <c r="DQ48" s="3" t="str">
        <f>IF(SUM(DR9,DR10,DP20,DP24)=4,1,0)</f>
        <v>1</v>
      </c>
      <c r="DR48" s="3"/>
      <c r="DS48" s="3"/>
      <c r="DT48" s="3"/>
      <c r="DU48" s="87" t="s">
        <v>179</v>
      </c>
      <c r="DV48" s="3" t="str">
        <f>IF(SUM(DU10,DU11,DU24,DU25)=4,1,0)</f>
        <v>0</v>
      </c>
      <c r="DW48" s="3"/>
      <c r="DX48" s="3"/>
      <c r="DY48" s="3"/>
      <c r="DZ48" s="87" t="s">
        <v>178</v>
      </c>
      <c r="EA48" s="3" t="str">
        <f>IF(EB8+DZ14=2,1,0)</f>
        <v>0</v>
      </c>
      <c r="EB48" s="3"/>
      <c r="EC48" s="3"/>
      <c r="ED48" s="3"/>
      <c r="EE48" s="87" t="s">
        <v>178</v>
      </c>
      <c r="EF48" s="3" t="str">
        <f>IF(EG8+EE14+EE26+EE15=4,1,0)</f>
        <v>0</v>
      </c>
      <c r="EG48" s="3"/>
      <c r="EH48" s="3"/>
      <c r="EI48" s="3"/>
      <c r="EJ48" s="87" t="s">
        <v>178</v>
      </c>
      <c r="EK48" s="3" t="str">
        <f>IF(SUM(EJ13,EJ10,EJ26)=3,1,0)</f>
        <v>0</v>
      </c>
      <c r="EL48" s="3"/>
      <c r="EM48" s="3"/>
      <c r="EN48" s="3"/>
      <c r="EO48" s="87" t="s">
        <v>178</v>
      </c>
      <c r="EP48" s="3" t="str">
        <f>IF(SUM(EO15,EO17,EO27)=3,1,0)</f>
        <v>0</v>
      </c>
      <c r="EQ48" s="3"/>
      <c r="ER48" s="3"/>
      <c r="ES48" s="3"/>
      <c r="ET48" s="87" t="s">
        <v>178</v>
      </c>
      <c r="EU48" s="3" t="str">
        <f>IF(SUM(ET19,EV14,ET17)=3,1,0)</f>
        <v>0</v>
      </c>
      <c r="EV48" s="3"/>
      <c r="EW48" s="3"/>
      <c r="EX48" s="3"/>
      <c r="EY48" s="87" t="s">
        <v>179</v>
      </c>
      <c r="EZ48" s="3" t="str">
        <f>IF(SUM(FA9,EY29)=2,1,0)</f>
        <v>0</v>
      </c>
      <c r="FA48" s="3"/>
      <c r="FB48" s="3"/>
      <c r="FC48" s="3"/>
      <c r="FD48" s="87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</row>
    <row r="49" ht="12.0" customHeight="1">
      <c r="U49" s="86" t="s">
        <v>4</v>
      </c>
      <c r="V49" s="86" t="str">
        <f t="shared" si="97"/>
        <v>62</v>
      </c>
      <c r="W49" s="86" t="str">
        <f>$W$14</f>
        <v>62</v>
      </c>
      <c r="AE49" s="3">
        <v>43.0</v>
      </c>
      <c r="AF49" s="12" t="str">
        <f t="shared" si="36"/>
        <v>2</v>
      </c>
      <c r="AG49" s="12"/>
      <c r="AH49" s="12" t="str">
        <f t="shared" si="37"/>
        <v>0</v>
      </c>
      <c r="AI49" s="3" t="str">
        <f t="shared" si="38"/>
        <v>0</v>
      </c>
      <c r="AJ49" s="3" t="str">
        <f t="shared" si="39"/>
        <v>1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12" t="s">
        <v>169</v>
      </c>
      <c r="CW49" s="3" t="str">
        <f>CV21</f>
        <v>0</v>
      </c>
      <c r="CX49" s="3"/>
      <c r="CY49" s="3"/>
      <c r="CZ49" s="3"/>
      <c r="DA49" s="12"/>
      <c r="DB49" s="3"/>
      <c r="DC49" s="3"/>
      <c r="DD49" s="3"/>
      <c r="DE49" s="3"/>
      <c r="DF49" s="87" t="s">
        <v>179</v>
      </c>
      <c r="DG49" s="3" t="str">
        <f>IF(SUM(DF34,DF8)=2,1,0)</f>
        <v>0</v>
      </c>
      <c r="DH49" s="3"/>
      <c r="DI49" s="3"/>
      <c r="DJ49" s="3"/>
      <c r="DK49" s="87" t="s">
        <v>179</v>
      </c>
      <c r="DL49" s="3" t="str">
        <f>IF(SUM(DK19)=1,1,0)</f>
        <v>0</v>
      </c>
      <c r="DM49" s="3"/>
      <c r="DN49" s="3"/>
      <c r="DO49" s="3"/>
      <c r="DP49" s="87" t="s">
        <v>179</v>
      </c>
      <c r="DQ49" s="3" t="str">
        <f>IF(SUM(DP19,DP21)=2,1,0)</f>
        <v>1</v>
      </c>
      <c r="DR49" s="3"/>
      <c r="DS49" s="3"/>
      <c r="DT49" s="3"/>
      <c r="DU49" s="87" t="s">
        <v>192</v>
      </c>
      <c r="DV49" s="3" t="str">
        <f>IF(SUM(DW12,DU15,DU18)=3,1,0)</f>
        <v>0</v>
      </c>
      <c r="DW49" s="3"/>
      <c r="DX49" s="3"/>
      <c r="DY49" s="3"/>
      <c r="DZ49" s="87" t="s">
        <v>179</v>
      </c>
      <c r="EA49" s="3" t="str">
        <f>IF(DZ22+EB10=2,1,0)</f>
        <v>0</v>
      </c>
      <c r="EB49" s="3"/>
      <c r="EC49" s="3"/>
      <c r="ED49" s="3"/>
      <c r="EE49" s="87" t="s">
        <v>179</v>
      </c>
      <c r="EF49" s="3" t="str">
        <f>IF(EE19+EE20+EE25=3,1,0)</f>
        <v>1</v>
      </c>
      <c r="EG49" s="3"/>
      <c r="EH49" s="3"/>
      <c r="EI49" s="3"/>
      <c r="EJ49" s="87" t="s">
        <v>179</v>
      </c>
      <c r="EK49" s="3" t="str">
        <f>IF(SUM(EJ14,EL9,EL10)=3,1,0)</f>
        <v>0</v>
      </c>
      <c r="EL49" s="3"/>
      <c r="EM49" s="3"/>
      <c r="EN49" s="3"/>
      <c r="EO49" s="87" t="s">
        <v>179</v>
      </c>
      <c r="EP49" s="3" t="str">
        <f>IF(SUM(EO24,EO26)=2,1,0)</f>
        <v>0</v>
      </c>
      <c r="EQ49" s="3"/>
      <c r="ER49" s="3"/>
      <c r="ES49" s="3"/>
      <c r="ET49" s="87" t="s">
        <v>179</v>
      </c>
      <c r="EU49" s="3" t="str">
        <f>IF(SUM(ET8,ET13,ET14,ET15)&gt;=3,1,0)</f>
        <v>1</v>
      </c>
      <c r="EV49" s="3"/>
      <c r="EW49" s="3"/>
      <c r="EX49" s="3"/>
      <c r="EY49" s="87" t="s">
        <v>192</v>
      </c>
      <c r="EZ49" s="3" t="str">
        <f>IF(SUM(EY12,EY17,FA10)=3,1,0)</f>
        <v>0</v>
      </c>
      <c r="FA49" s="3"/>
      <c r="FB49" s="3"/>
      <c r="FC49" s="3"/>
      <c r="FD49" s="87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</row>
    <row r="50" ht="12.0" customHeight="1">
      <c r="U50" s="86" t="s">
        <v>88</v>
      </c>
      <c r="V50" s="86" t="str">
        <f t="shared" si="97"/>
        <v>82</v>
      </c>
      <c r="W50" s="86" t="str">
        <f>$W$15</f>
        <v>82</v>
      </c>
      <c r="AE50" s="3">
        <v>44.0</v>
      </c>
      <c r="AF50" s="12" t="str">
        <f t="shared" si="36"/>
        <v>1</v>
      </c>
      <c r="AG50" s="12"/>
      <c r="AH50" s="12" t="str">
        <f t="shared" si="37"/>
        <v>1</v>
      </c>
      <c r="AI50" s="3" t="str">
        <f t="shared" si="38"/>
        <v>1</v>
      </c>
      <c r="AJ50" s="3" t="str">
        <f t="shared" si="39"/>
        <v>0</v>
      </c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12" t="s">
        <v>171</v>
      </c>
      <c r="CW50" s="3" t="str">
        <f>CV18</f>
        <v>0</v>
      </c>
      <c r="CX50" s="3"/>
      <c r="CY50" s="3"/>
      <c r="CZ50" s="3"/>
      <c r="DA50" s="12"/>
      <c r="DB50" s="3"/>
      <c r="DC50" s="3"/>
      <c r="DD50" s="3"/>
      <c r="DE50" s="3"/>
      <c r="DF50" s="87" t="s">
        <v>192</v>
      </c>
      <c r="DG50" s="3" t="str">
        <f>IF(SUM(DF19,DF22,DF27,DF30)&gt;=3,1,0)</f>
        <v>0</v>
      </c>
      <c r="DH50" s="3"/>
      <c r="DI50" s="3"/>
      <c r="DJ50" s="3"/>
      <c r="DK50" s="87" t="s">
        <v>192</v>
      </c>
      <c r="DL50" s="3" t="str">
        <f>IF(SUM(DK9,DK17)=2,1,0)</f>
        <v>0</v>
      </c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87" t="s">
        <v>192</v>
      </c>
      <c r="EA50" s="3" t="str">
        <f>IF(DZ24+DZ28=2,1,0)</f>
        <v>0</v>
      </c>
      <c r="EB50" s="3"/>
      <c r="EC50" s="3"/>
      <c r="ED50" s="3"/>
      <c r="EE50" s="3"/>
      <c r="EF50" s="3"/>
      <c r="EG50" s="3"/>
      <c r="EH50" s="3"/>
      <c r="EI50" s="3"/>
      <c r="EJ50" s="87" t="s">
        <v>192</v>
      </c>
      <c r="EK50" s="3" t="str">
        <f>IF(SUM(EJ25,EJ23,EJ22,EJ27)&gt;=3,1,0)</f>
        <v>1</v>
      </c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87" t="s">
        <v>193</v>
      </c>
      <c r="EZ50" s="3" t="str">
        <f>IF(SUM(EY24,EY27)=2,1,0)</f>
        <v>1</v>
      </c>
      <c r="FA50" s="3"/>
      <c r="FB50" s="3"/>
      <c r="FC50" s="3"/>
      <c r="FD50" s="87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</row>
    <row r="51" ht="12.0" customHeight="1">
      <c r="U51" s="86" t="s">
        <v>5</v>
      </c>
      <c r="V51" s="86" t="str">
        <f t="shared" si="97"/>
        <v>54</v>
      </c>
      <c r="W51" s="86" t="str">
        <f>$W$16</f>
        <v>54</v>
      </c>
      <c r="AE51" s="53">
        <v>45.0</v>
      </c>
      <c r="AF51" s="12" t="str">
        <f t="shared" si="36"/>
        <v>1</v>
      </c>
      <c r="AG51" s="12" t="s">
        <v>105</v>
      </c>
      <c r="AH51" s="12" t="str">
        <f t="shared" si="37"/>
        <v>0</v>
      </c>
      <c r="AI51" s="3" t="str">
        <f t="shared" si="38"/>
        <v>1</v>
      </c>
      <c r="AJ51" s="3" t="str">
        <f t="shared" si="39"/>
        <v>0</v>
      </c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12" t="s">
        <v>174</v>
      </c>
      <c r="CW51" s="3" t="str">
        <f>CV28</f>
        <v>0</v>
      </c>
      <c r="CX51" s="3"/>
      <c r="CY51" s="3"/>
      <c r="CZ51" s="3"/>
      <c r="DA51" s="12"/>
      <c r="DB51" s="3"/>
      <c r="DC51" s="3"/>
      <c r="DD51" s="3"/>
      <c r="DE51" s="3"/>
      <c r="DF51" s="87" t="s">
        <v>193</v>
      </c>
      <c r="DG51" s="3" t="str">
        <f>IF(SUM(DF11,DF14,DF18,DF21,DF24)&gt;=4,1,0)</f>
        <v>0</v>
      </c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87" t="s">
        <v>193</v>
      </c>
      <c r="EA51" s="3" t="str">
        <f>IF(DZ10+DZ15+DZ23=3,1,0)</f>
        <v>0</v>
      </c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</row>
    <row r="52" ht="12.0" customHeight="1">
      <c r="U52" s="86" t="s">
        <v>194</v>
      </c>
      <c r="V52" s="86"/>
      <c r="W52" s="86"/>
      <c r="AE52" s="3">
        <v>46.0</v>
      </c>
      <c r="AF52" s="12" t="str">
        <f t="shared" si="36"/>
        <v>2</v>
      </c>
      <c r="AG52" s="12"/>
      <c r="AH52" s="12" t="str">
        <f t="shared" si="37"/>
        <v>0</v>
      </c>
      <c r="AI52" s="3" t="str">
        <f t="shared" si="38"/>
        <v>0</v>
      </c>
      <c r="AJ52" s="3" t="str">
        <f t="shared" si="39"/>
        <v>1</v>
      </c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12" t="s">
        <v>177</v>
      </c>
      <c r="CW52" s="3" t="str">
        <f>CV27</f>
        <v>0</v>
      </c>
      <c r="CX52" s="3"/>
      <c r="CY52" s="3"/>
      <c r="CZ52" s="3"/>
      <c r="DA52" s="12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</row>
    <row r="53" ht="12.0" customHeight="1">
      <c r="U53" s="86" t="s">
        <v>6</v>
      </c>
      <c r="V53" s="86" t="str">
        <f t="shared" ref="V53:V59" si="98">W53</f>
        <v>70</v>
      </c>
      <c r="W53" s="86" t="str">
        <f>$W$19</f>
        <v>70</v>
      </c>
      <c r="AE53" s="3">
        <v>47.0</v>
      </c>
      <c r="AF53" s="12" t="str">
        <f t="shared" si="36"/>
        <v>2</v>
      </c>
      <c r="AG53" s="12"/>
      <c r="AH53" s="12" t="str">
        <f t="shared" si="37"/>
        <v>0</v>
      </c>
      <c r="AI53" s="3" t="str">
        <f t="shared" si="38"/>
        <v>0</v>
      </c>
      <c r="AJ53" s="3" t="str">
        <f t="shared" si="39"/>
        <v>1</v>
      </c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12" t="s">
        <v>179</v>
      </c>
      <c r="CW53" s="3" t="str">
        <f>CV13</f>
        <v>0</v>
      </c>
      <c r="CX53" s="3"/>
      <c r="CY53" s="3"/>
      <c r="CZ53" s="3"/>
      <c r="DA53" s="12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</row>
    <row r="54" ht="12.0" customHeight="1">
      <c r="U54" s="86" t="s">
        <v>7</v>
      </c>
      <c r="V54" s="86" t="str">
        <f t="shared" si="98"/>
        <v>56</v>
      </c>
      <c r="W54" s="86" t="str">
        <f>$W$20</f>
        <v>56</v>
      </c>
      <c r="AE54" s="3">
        <v>48.0</v>
      </c>
      <c r="AF54" s="12" t="str">
        <f t="shared" si="36"/>
        <v>2</v>
      </c>
      <c r="AG54" s="12"/>
      <c r="AH54" s="12" t="str">
        <f t="shared" si="37"/>
        <v>0</v>
      </c>
      <c r="AI54" s="3" t="str">
        <f t="shared" si="38"/>
        <v>0</v>
      </c>
      <c r="AJ54" s="3" t="str">
        <f t="shared" si="39"/>
        <v>1</v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12" t="s">
        <v>192</v>
      </c>
      <c r="CW54" s="3" t="str">
        <f>CV31</f>
        <v>0</v>
      </c>
      <c r="CX54" s="3"/>
      <c r="CY54" s="3"/>
      <c r="CZ54" s="3"/>
      <c r="DA54" s="12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</row>
    <row r="55" ht="12.0" customHeight="1">
      <c r="U55" s="86" t="s">
        <v>8</v>
      </c>
      <c r="V55" s="86" t="str">
        <f t="shared" si="98"/>
        <v>47</v>
      </c>
      <c r="W55" s="86" t="str">
        <f>$W$21</f>
        <v>47</v>
      </c>
      <c r="AE55" s="3">
        <v>49.0</v>
      </c>
      <c r="AF55" s="12" t="str">
        <f t="shared" si="36"/>
        <v>2</v>
      </c>
      <c r="AG55" s="12"/>
      <c r="AH55" s="12" t="str">
        <f t="shared" si="37"/>
        <v>0</v>
      </c>
      <c r="AI55" s="3" t="str">
        <f t="shared" si="38"/>
        <v>0</v>
      </c>
      <c r="AJ55" s="3" t="str">
        <f t="shared" si="39"/>
        <v>1</v>
      </c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12" t="s">
        <v>193</v>
      </c>
      <c r="CW55" s="3" t="str">
        <f>CV8</f>
        <v>0</v>
      </c>
      <c r="CX55" s="3"/>
      <c r="CY55" s="3"/>
      <c r="CZ55" s="3"/>
      <c r="DA55" s="12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</row>
    <row r="56" ht="12.0" customHeight="1">
      <c r="U56" s="86" t="s">
        <v>9</v>
      </c>
      <c r="V56" s="86" t="str">
        <f t="shared" si="98"/>
        <v>52</v>
      </c>
      <c r="W56" s="86" t="str">
        <f>$W$22</f>
        <v>52</v>
      </c>
      <c r="AE56" s="3">
        <v>50.0</v>
      </c>
      <c r="AF56" s="12" t="str">
        <f t="shared" si="36"/>
        <v>1</v>
      </c>
      <c r="AG56" s="12"/>
      <c r="AH56" s="12" t="str">
        <f t="shared" si="37"/>
        <v>1</v>
      </c>
      <c r="AI56" s="3" t="str">
        <f t="shared" si="38"/>
        <v>1</v>
      </c>
      <c r="AJ56" s="3" t="str">
        <f t="shared" si="39"/>
        <v>0</v>
      </c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12" t="s">
        <v>195</v>
      </c>
      <c r="CW56" s="3" t="str">
        <f>CV32</f>
        <v>0</v>
      </c>
      <c r="CX56" s="3"/>
      <c r="CY56" s="3"/>
      <c r="CZ56" s="3"/>
      <c r="DA56" s="12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</row>
    <row r="57" ht="12.0" customHeight="1">
      <c r="U57" s="86" t="s">
        <v>10</v>
      </c>
      <c r="V57" s="86" t="str">
        <f t="shared" si="98"/>
        <v>89</v>
      </c>
      <c r="W57" s="86" t="str">
        <f>$W$23</f>
        <v>89</v>
      </c>
      <c r="AE57" s="3">
        <v>51.0</v>
      </c>
      <c r="AF57" s="12" t="str">
        <f t="shared" si="36"/>
        <v>2</v>
      </c>
      <c r="AG57" s="12"/>
      <c r="AH57" s="12" t="str">
        <f t="shared" si="37"/>
        <v>0</v>
      </c>
      <c r="AI57" s="3" t="str">
        <f t="shared" si="38"/>
        <v>0</v>
      </c>
      <c r="AJ57" s="3" t="str">
        <f t="shared" si="39"/>
        <v>1</v>
      </c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12" t="s">
        <v>196</v>
      </c>
      <c r="CW57" s="3" t="str">
        <f>CV9</f>
        <v>0</v>
      </c>
      <c r="CX57" s="3"/>
      <c r="CY57" s="3"/>
      <c r="CZ57" s="3"/>
      <c r="DA57" s="12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</row>
    <row r="58" ht="12.0" customHeight="1">
      <c r="U58" s="86" t="s">
        <v>13</v>
      </c>
      <c r="V58" s="86" t="str">
        <f t="shared" si="98"/>
        <v>38</v>
      </c>
      <c r="W58" s="86" t="str">
        <f>$W$26</f>
        <v>38</v>
      </c>
      <c r="AE58" s="53">
        <v>52.0</v>
      </c>
      <c r="AF58" s="12" t="str">
        <f t="shared" si="36"/>
        <v>1</v>
      </c>
      <c r="AG58" s="12" t="s">
        <v>105</v>
      </c>
      <c r="AH58" s="12" t="str">
        <f t="shared" si="37"/>
        <v>0</v>
      </c>
      <c r="AI58" s="3" t="str">
        <f t="shared" si="38"/>
        <v>1</v>
      </c>
      <c r="AJ58" s="3" t="str">
        <f t="shared" si="39"/>
        <v>0</v>
      </c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12" t="s">
        <v>197</v>
      </c>
      <c r="CW58" s="3" t="str">
        <f>CV25</f>
        <v>0</v>
      </c>
      <c r="CX58" s="3"/>
      <c r="CY58" s="3"/>
      <c r="CZ58" s="3"/>
      <c r="DA58" s="12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</row>
    <row r="59" ht="12.0" customHeight="1">
      <c r="U59" s="86" t="s">
        <v>14</v>
      </c>
      <c r="V59" s="86" t="str">
        <f t="shared" si="98"/>
        <v>63</v>
      </c>
      <c r="W59" s="86" t="str">
        <f>$W$27</f>
        <v>63</v>
      </c>
      <c r="AE59" s="3">
        <v>53.0</v>
      </c>
      <c r="AF59" s="12" t="str">
        <f t="shared" si="36"/>
        <v>2</v>
      </c>
      <c r="AG59" s="12"/>
      <c r="AH59" s="12" t="str">
        <f t="shared" si="37"/>
        <v>0</v>
      </c>
      <c r="AI59" s="3" t="str">
        <f t="shared" si="38"/>
        <v>0</v>
      </c>
      <c r="AJ59" s="3" t="str">
        <f t="shared" si="39"/>
        <v>1</v>
      </c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12" t="s">
        <v>198</v>
      </c>
      <c r="CW59" s="3" t="str">
        <f>CV20</f>
        <v>0</v>
      </c>
      <c r="CX59" s="3"/>
      <c r="CY59" s="3"/>
      <c r="CZ59" s="3"/>
      <c r="DA59" s="12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</row>
    <row r="60" ht="12.0" customHeight="1">
      <c r="U60" s="86" t="s">
        <v>194</v>
      </c>
      <c r="V60" s="86"/>
      <c r="W60" s="86"/>
      <c r="AE60" s="3">
        <v>54.0</v>
      </c>
      <c r="AF60" s="12" t="str">
        <f t="shared" si="36"/>
        <v>1</v>
      </c>
      <c r="AG60" s="12"/>
      <c r="AH60" s="12" t="str">
        <f t="shared" si="37"/>
        <v>1</v>
      </c>
      <c r="AI60" s="3" t="str">
        <f t="shared" si="38"/>
        <v>1</v>
      </c>
      <c r="AJ60" s="3" t="str">
        <f t="shared" si="39"/>
        <v>0</v>
      </c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12" t="s">
        <v>191</v>
      </c>
      <c r="CW60" s="3" t="str">
        <f>SUM(CW49:CW59)</f>
        <v>0</v>
      </c>
      <c r="CX60" s="12" t="str">
        <f>IF(CW60&gt;=3,"Y","N")</f>
        <v>N</v>
      </c>
      <c r="CY60" s="3"/>
      <c r="CZ60" s="3"/>
      <c r="DA60" s="12"/>
      <c r="DB60" s="3"/>
      <c r="DC60" s="12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</row>
    <row r="61" ht="12.0" customHeight="1">
      <c r="U61" s="86" t="s">
        <v>15</v>
      </c>
      <c r="V61" s="86" t="str">
        <f t="shared" ref="V61:V64" si="99">W61</f>
        <v>18</v>
      </c>
      <c r="W61" s="86" t="str">
        <f>$W$29</f>
        <v>18</v>
      </c>
      <c r="AE61" s="3">
        <v>55.0</v>
      </c>
      <c r="AF61" s="12" t="str">
        <f t="shared" si="36"/>
        <v>2</v>
      </c>
      <c r="AG61" s="12"/>
      <c r="AH61" s="12" t="str">
        <f t="shared" si="37"/>
        <v>0</v>
      </c>
      <c r="AI61" s="3" t="str">
        <f t="shared" si="38"/>
        <v>0</v>
      </c>
      <c r="AJ61" s="3" t="str">
        <f t="shared" si="39"/>
        <v>1</v>
      </c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</row>
    <row r="62" ht="12.0" customHeight="1">
      <c r="U62" s="86" t="s">
        <v>16</v>
      </c>
      <c r="V62" s="86" t="str">
        <f t="shared" si="99"/>
        <v>32</v>
      </c>
      <c r="W62" s="86" t="str">
        <f>$W$30</f>
        <v>32</v>
      </c>
      <c r="AE62" s="3">
        <v>56.0</v>
      </c>
      <c r="AF62" s="12" t="str">
        <f t="shared" si="36"/>
        <v>2</v>
      </c>
      <c r="AG62" s="12"/>
      <c r="AH62" s="12" t="str">
        <f t="shared" si="37"/>
        <v>0</v>
      </c>
      <c r="AI62" s="3" t="str">
        <f t="shared" si="38"/>
        <v>0</v>
      </c>
      <c r="AJ62" s="3" t="str">
        <f t="shared" si="39"/>
        <v>1</v>
      </c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</row>
    <row r="63" ht="12.0" customHeight="1">
      <c r="U63" s="86" t="s">
        <v>17</v>
      </c>
      <c r="V63" s="86" t="str">
        <f t="shared" si="99"/>
        <v>27</v>
      </c>
      <c r="W63" s="86" t="str">
        <f>$W$31</f>
        <v>27</v>
      </c>
      <c r="AE63" s="3">
        <v>57.0</v>
      </c>
      <c r="AF63" s="12" t="str">
        <f t="shared" si="36"/>
        <v>2</v>
      </c>
      <c r="AG63" s="12"/>
      <c r="AH63" s="12" t="str">
        <f t="shared" si="37"/>
        <v>0</v>
      </c>
      <c r="AI63" s="3" t="str">
        <f t="shared" si="38"/>
        <v>0</v>
      </c>
      <c r="AJ63" s="3" t="str">
        <f t="shared" si="39"/>
        <v>1</v>
      </c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</row>
    <row r="64" ht="12.0" customHeight="1">
      <c r="U64" s="86" t="s">
        <v>18</v>
      </c>
      <c r="V64" s="86" t="str">
        <f t="shared" si="99"/>
        <v>68</v>
      </c>
      <c r="W64" s="86" t="str">
        <f>$W$32</f>
        <v>68</v>
      </c>
      <c r="AE64" s="53">
        <v>58.0</v>
      </c>
      <c r="AF64" s="12" t="str">
        <f t="shared" si="36"/>
        <v>1</v>
      </c>
      <c r="AG64" s="12" t="s">
        <v>105</v>
      </c>
      <c r="AH64" s="12" t="str">
        <f t="shared" si="37"/>
        <v>0</v>
      </c>
      <c r="AI64" s="3" t="str">
        <f t="shared" si="38"/>
        <v>1</v>
      </c>
      <c r="AJ64" s="3" t="str">
        <f t="shared" si="39"/>
        <v>0</v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</row>
    <row r="65" ht="12.0" customHeight="1">
      <c r="U65" s="86" t="s">
        <v>194</v>
      </c>
      <c r="V65" s="86"/>
      <c r="W65" s="86"/>
      <c r="AE65" s="3">
        <v>59.0</v>
      </c>
      <c r="AF65" s="12" t="str">
        <f t="shared" si="36"/>
        <v>2</v>
      </c>
      <c r="AG65" s="12"/>
      <c r="AH65" s="12" t="str">
        <f t="shared" si="37"/>
        <v>0</v>
      </c>
      <c r="AI65" s="3" t="str">
        <f t="shared" si="38"/>
        <v>0</v>
      </c>
      <c r="AJ65" s="3" t="str">
        <f t="shared" si="39"/>
        <v>1</v>
      </c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</row>
    <row r="66" ht="12.0" customHeight="1">
      <c r="U66" s="86" t="s">
        <v>19</v>
      </c>
      <c r="V66" s="86" t="str">
        <f t="shared" ref="V66:V69" si="100">W66</f>
        <v>34</v>
      </c>
      <c r="W66" s="86" t="str">
        <f>$W$34</f>
        <v>34</v>
      </c>
      <c r="AE66" s="3">
        <v>60.0</v>
      </c>
      <c r="AF66" s="12" t="str">
        <f t="shared" si="36"/>
        <v>2</v>
      </c>
      <c r="AG66" s="12"/>
      <c r="AH66" s="12" t="str">
        <f t="shared" si="37"/>
        <v>0</v>
      </c>
      <c r="AI66" s="3" t="str">
        <f t="shared" si="38"/>
        <v>0</v>
      </c>
      <c r="AJ66" s="3" t="str">
        <f t="shared" si="39"/>
        <v>1</v>
      </c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</row>
    <row r="67" ht="12.0" customHeight="1">
      <c r="U67" s="86" t="s">
        <v>20</v>
      </c>
      <c r="V67" s="86" t="str">
        <f t="shared" si="100"/>
        <v>38</v>
      </c>
      <c r="W67" s="86" t="str">
        <f>$W$35</f>
        <v>38</v>
      </c>
      <c r="AE67" s="53">
        <v>61.0</v>
      </c>
      <c r="AF67" s="12" t="str">
        <f t="shared" ref="AF67:AF126" si="101">IF(ISERROR(VALUE(MID($C$12,$AE67-60,1)))=TRUE,"TEXT",VALUE(MID($C$12,$AE67-60,1)))</f>
        <v>2</v>
      </c>
      <c r="AG67" s="12" t="s">
        <v>105</v>
      </c>
      <c r="AH67" s="12" t="str">
        <f t="shared" si="37"/>
        <v>1</v>
      </c>
      <c r="AI67" s="3" t="str">
        <f t="shared" si="38"/>
        <v>0</v>
      </c>
      <c r="AJ67" s="3" t="str">
        <f t="shared" si="39"/>
        <v>1</v>
      </c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</row>
    <row r="68" ht="12.0" customHeight="1">
      <c r="U68" s="86" t="s">
        <v>21</v>
      </c>
      <c r="V68" s="86" t="str">
        <f t="shared" si="100"/>
        <v>64</v>
      </c>
      <c r="W68" s="86" t="str">
        <f>$W$36</f>
        <v>64</v>
      </c>
      <c r="AE68" s="53">
        <v>62.0</v>
      </c>
      <c r="AF68" s="12" t="str">
        <f t="shared" si="101"/>
        <v>1</v>
      </c>
      <c r="AG68" s="12" t="s">
        <v>105</v>
      </c>
      <c r="AH68" s="12" t="str">
        <f t="shared" si="37"/>
        <v>0</v>
      </c>
      <c r="AI68" s="3" t="str">
        <f t="shared" si="38"/>
        <v>1</v>
      </c>
      <c r="AJ68" s="3" t="str">
        <f t="shared" si="39"/>
        <v>0</v>
      </c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</row>
    <row r="69" ht="12.0" customHeight="1">
      <c r="U69" s="86" t="s">
        <v>22</v>
      </c>
      <c r="V69" s="86" t="str">
        <f t="shared" si="100"/>
        <v>71</v>
      </c>
      <c r="W69" s="86" t="str">
        <f>$W$37</f>
        <v>71</v>
      </c>
      <c r="AE69" s="53">
        <v>63.0</v>
      </c>
      <c r="AF69" s="12" t="str">
        <f t="shared" si="101"/>
        <v>1</v>
      </c>
      <c r="AG69" s="12" t="s">
        <v>105</v>
      </c>
      <c r="AH69" s="12" t="str">
        <f t="shared" si="37"/>
        <v>0</v>
      </c>
      <c r="AI69" s="3" t="str">
        <f t="shared" si="38"/>
        <v>1</v>
      </c>
      <c r="AJ69" s="3" t="str">
        <f t="shared" si="39"/>
        <v>0</v>
      </c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</row>
    <row r="70" ht="12.0" customHeight="1">
      <c r="AE70" s="3">
        <v>64.0</v>
      </c>
      <c r="AF70" s="12" t="str">
        <f t="shared" si="101"/>
        <v>1</v>
      </c>
      <c r="AG70" s="12"/>
      <c r="AH70" s="12" t="str">
        <f t="shared" si="37"/>
        <v>1</v>
      </c>
      <c r="AI70" s="3" t="str">
        <f t="shared" si="38"/>
        <v>1</v>
      </c>
      <c r="AJ70" s="3" t="str">
        <f t="shared" si="39"/>
        <v>0</v>
      </c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</row>
    <row r="71" ht="12.0" customHeight="1">
      <c r="V71" s="86"/>
      <c r="W71" s="86"/>
      <c r="AE71" s="3">
        <v>65.0</v>
      </c>
      <c r="AF71" s="12" t="str">
        <f t="shared" si="101"/>
        <v>1</v>
      </c>
      <c r="AG71" s="12"/>
      <c r="AH71" s="12" t="str">
        <f t="shared" si="37"/>
        <v>1</v>
      </c>
      <c r="AI71" s="3" t="str">
        <f t="shared" si="38"/>
        <v>1</v>
      </c>
      <c r="AJ71" s="3" t="str">
        <f t="shared" si="39"/>
        <v>0</v>
      </c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</row>
    <row r="72" ht="12.0" customHeight="1">
      <c r="V72" s="86"/>
      <c r="W72" s="86"/>
      <c r="AE72" s="3">
        <v>66.0</v>
      </c>
      <c r="AF72" s="12" t="str">
        <f t="shared" si="101"/>
        <v>2</v>
      </c>
      <c r="AG72" s="12"/>
      <c r="AH72" s="12" t="str">
        <f t="shared" si="37"/>
        <v>0</v>
      </c>
      <c r="AI72" s="3" t="str">
        <f t="shared" si="38"/>
        <v>0</v>
      </c>
      <c r="AJ72" s="3" t="str">
        <f t="shared" si="39"/>
        <v>1</v>
      </c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</row>
    <row r="73" ht="12.0" customHeight="1">
      <c r="V73" s="86"/>
      <c r="W73" s="86"/>
      <c r="AE73" s="3">
        <v>67.0</v>
      </c>
      <c r="AF73" s="12" t="str">
        <f t="shared" si="101"/>
        <v>2</v>
      </c>
      <c r="AG73" s="12"/>
      <c r="AH73" s="12" t="str">
        <f t="shared" si="37"/>
        <v>0</v>
      </c>
      <c r="AI73" s="3" t="str">
        <f t="shared" si="38"/>
        <v>0</v>
      </c>
      <c r="AJ73" s="3" t="str">
        <f t="shared" si="39"/>
        <v>1</v>
      </c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</row>
    <row r="74" ht="12.0" customHeight="1">
      <c r="U74" s="94"/>
      <c r="V74" s="86"/>
      <c r="W74" s="86"/>
      <c r="AE74" s="3">
        <v>68.0</v>
      </c>
      <c r="AF74" s="12" t="str">
        <f t="shared" si="101"/>
        <v>1</v>
      </c>
      <c r="AG74" s="12"/>
      <c r="AH74" s="12" t="str">
        <f t="shared" si="37"/>
        <v>1</v>
      </c>
      <c r="AI74" s="3" t="str">
        <f t="shared" si="38"/>
        <v>1</v>
      </c>
      <c r="AJ74" s="3" t="str">
        <f t="shared" si="39"/>
        <v>0</v>
      </c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</row>
    <row r="75" ht="12.0" customHeight="1">
      <c r="U75" t="s">
        <v>199</v>
      </c>
      <c r="V75" s="86" t="str">
        <f t="shared" ref="V75:V77" si="102">W75</f>
        <v>61</v>
      </c>
      <c r="W75" s="86" t="str">
        <f t="shared" ref="W75:W77" si="103">AA23</f>
        <v>61</v>
      </c>
      <c r="AE75" s="3">
        <v>69.0</v>
      </c>
      <c r="AF75" s="12" t="str">
        <f t="shared" si="101"/>
        <v>2</v>
      </c>
      <c r="AG75" s="12"/>
      <c r="AH75" s="12" t="str">
        <f t="shared" si="37"/>
        <v>0</v>
      </c>
      <c r="AI75" s="3" t="str">
        <f t="shared" si="38"/>
        <v>0</v>
      </c>
      <c r="AJ75" s="3" t="str">
        <f t="shared" si="39"/>
        <v>1</v>
      </c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</row>
    <row r="76" ht="12.0" customHeight="1">
      <c r="U76" t="s">
        <v>200</v>
      </c>
      <c r="V76" s="86" t="str">
        <f t="shared" si="102"/>
        <v>75</v>
      </c>
      <c r="W76" s="86" t="str">
        <f t="shared" si="103"/>
        <v>75</v>
      </c>
      <c r="AE76" s="3">
        <v>70.0</v>
      </c>
      <c r="AF76" s="12" t="str">
        <f t="shared" si="101"/>
        <v>2</v>
      </c>
      <c r="AG76" s="12"/>
      <c r="AH76" s="12" t="str">
        <f t="shared" si="37"/>
        <v>0</v>
      </c>
      <c r="AI76" s="3" t="str">
        <f t="shared" si="38"/>
        <v>0</v>
      </c>
      <c r="AJ76" s="3" t="str">
        <f t="shared" si="39"/>
        <v>1</v>
      </c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</row>
    <row r="77" ht="12.0" customHeight="1">
      <c r="U77" t="s">
        <v>201</v>
      </c>
      <c r="V77" s="86" t="str">
        <f t="shared" si="102"/>
        <v>57</v>
      </c>
      <c r="W77" s="86" t="str">
        <f t="shared" si="103"/>
        <v>57</v>
      </c>
      <c r="AE77" s="3">
        <v>71.0</v>
      </c>
      <c r="AF77" s="12" t="str">
        <f t="shared" si="101"/>
        <v>2</v>
      </c>
      <c r="AG77" s="12"/>
      <c r="AH77" s="12" t="str">
        <f t="shared" si="37"/>
        <v>0</v>
      </c>
      <c r="AI77" s="3" t="str">
        <f t="shared" si="38"/>
        <v>0</v>
      </c>
      <c r="AJ77" s="3" t="str">
        <f t="shared" si="39"/>
        <v>1</v>
      </c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</row>
    <row r="78" ht="12.0" customHeight="1">
      <c r="U78" t="s">
        <v>194</v>
      </c>
      <c r="V78" s="86"/>
      <c r="W78" s="86"/>
      <c r="AE78" s="3">
        <v>72.0</v>
      </c>
      <c r="AF78" s="12" t="str">
        <f t="shared" si="101"/>
        <v>2</v>
      </c>
      <c r="AG78" s="12"/>
      <c r="AH78" s="12" t="str">
        <f t="shared" si="37"/>
        <v>0</v>
      </c>
      <c r="AI78" s="3" t="str">
        <f t="shared" si="38"/>
        <v>0</v>
      </c>
      <c r="AJ78" s="3" t="str">
        <f t="shared" si="39"/>
        <v>1</v>
      </c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</row>
    <row r="79" ht="12.0" customHeight="1">
      <c r="U79" t="s">
        <v>202</v>
      </c>
      <c r="V79" s="86" t="str">
        <f t="shared" ref="V79:V82" si="104">W79</f>
        <v>38</v>
      </c>
      <c r="W79" s="86" t="str">
        <f t="shared" ref="W79:W82" si="105">AA27</f>
        <v>38</v>
      </c>
      <c r="AE79" s="53">
        <v>73.0</v>
      </c>
      <c r="AF79" s="12" t="str">
        <f t="shared" si="101"/>
        <v>1</v>
      </c>
      <c r="AG79" s="12" t="s">
        <v>105</v>
      </c>
      <c r="AH79" s="12" t="str">
        <f t="shared" si="37"/>
        <v>0</v>
      </c>
      <c r="AI79" s="3" t="str">
        <f t="shared" si="38"/>
        <v>1</v>
      </c>
      <c r="AJ79" s="3" t="str">
        <f t="shared" si="39"/>
        <v>0</v>
      </c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</row>
    <row r="80" ht="12.0" customHeight="1">
      <c r="U80" t="s">
        <v>203</v>
      </c>
      <c r="V80" s="86" t="str">
        <f t="shared" si="104"/>
        <v>55</v>
      </c>
      <c r="W80" s="86" t="str">
        <f t="shared" si="105"/>
        <v>55</v>
      </c>
      <c r="AE80" s="53">
        <v>74.0</v>
      </c>
      <c r="AF80" s="12" t="str">
        <f t="shared" si="101"/>
        <v>2</v>
      </c>
      <c r="AG80" s="12" t="s">
        <v>105</v>
      </c>
      <c r="AH80" s="12" t="str">
        <f t="shared" si="37"/>
        <v>1</v>
      </c>
      <c r="AI80" s="3" t="str">
        <f t="shared" si="38"/>
        <v>0</v>
      </c>
      <c r="AJ80" s="3" t="str">
        <f t="shared" si="39"/>
        <v>1</v>
      </c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</row>
    <row r="81" ht="12.0" customHeight="1">
      <c r="U81" t="s">
        <v>204</v>
      </c>
      <c r="V81" s="86" t="str">
        <f t="shared" si="104"/>
        <v>41</v>
      </c>
      <c r="W81" s="86" t="str">
        <f t="shared" si="105"/>
        <v>41</v>
      </c>
      <c r="AE81" s="3">
        <v>75.0</v>
      </c>
      <c r="AF81" s="12" t="str">
        <f t="shared" si="101"/>
        <v>1</v>
      </c>
      <c r="AG81" s="12"/>
      <c r="AH81" s="12" t="str">
        <f t="shared" si="37"/>
        <v>1</v>
      </c>
      <c r="AI81" s="3" t="str">
        <f t="shared" si="38"/>
        <v>1</v>
      </c>
      <c r="AJ81" s="3" t="str">
        <f t="shared" si="39"/>
        <v>0</v>
      </c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</row>
    <row r="82" ht="12.0" customHeight="1">
      <c r="U82" t="s">
        <v>205</v>
      </c>
      <c r="V82" s="86" t="str">
        <f t="shared" si="104"/>
        <v>33</v>
      </c>
      <c r="W82" s="86" t="str">
        <f t="shared" si="105"/>
        <v>33</v>
      </c>
      <c r="AE82" s="3">
        <v>76.0</v>
      </c>
      <c r="AF82" s="12" t="str">
        <f t="shared" si="101"/>
        <v>2</v>
      </c>
      <c r="AG82" s="12"/>
      <c r="AH82" s="12" t="str">
        <f t="shared" si="37"/>
        <v>0</v>
      </c>
      <c r="AI82" s="3" t="str">
        <f t="shared" si="38"/>
        <v>0</v>
      </c>
      <c r="AJ82" s="3" t="str">
        <f t="shared" si="39"/>
        <v>1</v>
      </c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</row>
    <row r="83" ht="12.0" customHeight="1">
      <c r="U83" t="s">
        <v>194</v>
      </c>
      <c r="V83" s="86"/>
      <c r="W83" s="86"/>
      <c r="AE83" s="53">
        <v>77.0</v>
      </c>
      <c r="AF83" s="12" t="str">
        <f t="shared" si="101"/>
        <v>2</v>
      </c>
      <c r="AG83" s="12" t="s">
        <v>105</v>
      </c>
      <c r="AH83" s="12" t="str">
        <f t="shared" si="37"/>
        <v>1</v>
      </c>
      <c r="AI83" s="3" t="str">
        <f t="shared" si="38"/>
        <v>0</v>
      </c>
      <c r="AJ83" s="3" t="str">
        <f t="shared" si="39"/>
        <v>1</v>
      </c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</row>
    <row r="84" ht="12.0" customHeight="1">
      <c r="U84" t="s">
        <v>206</v>
      </c>
      <c r="V84" s="86" t="str">
        <f t="shared" ref="V84:V86" si="106">W84</f>
        <v>84</v>
      </c>
      <c r="W84" s="86" t="str">
        <f t="shared" ref="W84:W86" si="107">AA32</f>
        <v>84</v>
      </c>
      <c r="AE84" s="3">
        <v>78.0</v>
      </c>
      <c r="AF84" s="12" t="str">
        <f t="shared" si="101"/>
        <v>1</v>
      </c>
      <c r="AG84" s="12"/>
      <c r="AH84" s="12" t="str">
        <f t="shared" si="37"/>
        <v>1</v>
      </c>
      <c r="AI84" s="3" t="str">
        <f t="shared" si="38"/>
        <v>1</v>
      </c>
      <c r="AJ84" s="3" t="str">
        <f t="shared" si="39"/>
        <v>0</v>
      </c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</row>
    <row r="85" ht="12.0" customHeight="1">
      <c r="U85" t="s">
        <v>207</v>
      </c>
      <c r="V85" s="86" t="str">
        <f t="shared" si="106"/>
        <v>72</v>
      </c>
      <c r="W85" s="86" t="str">
        <f t="shared" si="107"/>
        <v>72</v>
      </c>
      <c r="AE85" s="3">
        <v>79.0</v>
      </c>
      <c r="AF85" s="12" t="str">
        <f t="shared" si="101"/>
        <v>2</v>
      </c>
      <c r="AG85" s="12"/>
      <c r="AH85" s="12" t="str">
        <f t="shared" si="37"/>
        <v>0</v>
      </c>
      <c r="AI85" s="3" t="str">
        <f t="shared" si="38"/>
        <v>0</v>
      </c>
      <c r="AJ85" s="3" t="str">
        <f t="shared" si="39"/>
        <v>1</v>
      </c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</row>
    <row r="86" ht="12.0" customHeight="1">
      <c r="U86" t="s">
        <v>208</v>
      </c>
      <c r="V86" s="86" t="str">
        <f t="shared" si="106"/>
        <v>69</v>
      </c>
      <c r="W86" s="86" t="str">
        <f t="shared" si="107"/>
        <v>69</v>
      </c>
      <c r="AE86" s="53">
        <v>80.0</v>
      </c>
      <c r="AF86" s="12" t="str">
        <f t="shared" si="101"/>
        <v>1</v>
      </c>
      <c r="AG86" s="12" t="s">
        <v>105</v>
      </c>
      <c r="AH86" s="12" t="str">
        <f t="shared" si="37"/>
        <v>0</v>
      </c>
      <c r="AI86" s="3" t="str">
        <f t="shared" si="38"/>
        <v>1</v>
      </c>
      <c r="AJ86" s="3" t="str">
        <f t="shared" si="39"/>
        <v>0</v>
      </c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</row>
    <row r="87" ht="12.0" customHeight="1">
      <c r="U87" t="s">
        <v>194</v>
      </c>
      <c r="V87" s="86"/>
      <c r="W87" s="86"/>
      <c r="AE87" s="3">
        <v>81.0</v>
      </c>
      <c r="AF87" s="12" t="str">
        <f t="shared" si="101"/>
        <v>1</v>
      </c>
      <c r="AG87" s="12"/>
      <c r="AH87" s="12" t="str">
        <f t="shared" si="37"/>
        <v>1</v>
      </c>
      <c r="AI87" s="3" t="str">
        <f t="shared" si="38"/>
        <v>1</v>
      </c>
      <c r="AJ87" s="3" t="str">
        <f t="shared" si="39"/>
        <v>0</v>
      </c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</row>
    <row r="88" ht="12.0" customHeight="1">
      <c r="U88" t="s">
        <v>209</v>
      </c>
      <c r="V88" s="86" t="str">
        <f t="shared" ref="V88:V89" si="108">W88</f>
        <v>80</v>
      </c>
      <c r="W88" s="86" t="str">
        <f t="shared" ref="W88:W89" si="109">AA36</f>
        <v>80</v>
      </c>
      <c r="AE88" s="53">
        <v>82.0</v>
      </c>
      <c r="AF88" s="12" t="str">
        <f t="shared" si="101"/>
        <v>1</v>
      </c>
      <c r="AG88" s="12" t="s">
        <v>105</v>
      </c>
      <c r="AH88" s="12" t="str">
        <f t="shared" si="37"/>
        <v>0</v>
      </c>
      <c r="AI88" s="3" t="str">
        <f t="shared" si="38"/>
        <v>1</v>
      </c>
      <c r="AJ88" s="3" t="str">
        <f t="shared" si="39"/>
        <v>0</v>
      </c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</row>
    <row r="89" ht="12.0" customHeight="1">
      <c r="U89" t="s">
        <v>210</v>
      </c>
      <c r="V89" s="86" t="str">
        <f t="shared" si="108"/>
        <v>63</v>
      </c>
      <c r="W89" s="86" t="str">
        <f t="shared" si="109"/>
        <v>63</v>
      </c>
      <c r="AE89" s="53">
        <v>83.0</v>
      </c>
      <c r="AF89" s="12" t="str">
        <f t="shared" si="101"/>
        <v>1</v>
      </c>
      <c r="AG89" s="12" t="s">
        <v>105</v>
      </c>
      <c r="AH89" s="12" t="str">
        <f t="shared" si="37"/>
        <v>0</v>
      </c>
      <c r="AI89" s="3" t="str">
        <f t="shared" si="38"/>
        <v>1</v>
      </c>
      <c r="AJ89" s="3" t="str">
        <f t="shared" si="39"/>
        <v>0</v>
      </c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</row>
    <row r="90" ht="12.0" customHeight="1">
      <c r="AE90" s="53">
        <v>84.0</v>
      </c>
      <c r="AF90" s="12" t="str">
        <f t="shared" si="101"/>
        <v>1</v>
      </c>
      <c r="AG90" s="12" t="s">
        <v>105</v>
      </c>
      <c r="AH90" s="12" t="str">
        <f t="shared" si="37"/>
        <v>0</v>
      </c>
      <c r="AI90" s="3" t="str">
        <f t="shared" si="38"/>
        <v>1</v>
      </c>
      <c r="AJ90" s="3" t="str">
        <f t="shared" si="39"/>
        <v>0</v>
      </c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</row>
    <row r="91" ht="12.0" customHeight="1">
      <c r="AE91" s="3">
        <v>85.0</v>
      </c>
      <c r="AF91" s="12" t="str">
        <f t="shared" si="101"/>
        <v>1</v>
      </c>
      <c r="AG91" s="12"/>
      <c r="AH91" s="12" t="str">
        <f t="shared" si="37"/>
        <v>1</v>
      </c>
      <c r="AI91" s="3" t="str">
        <f t="shared" si="38"/>
        <v>1</v>
      </c>
      <c r="AJ91" s="3" t="str">
        <f t="shared" si="39"/>
        <v>0</v>
      </c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</row>
    <row r="92" ht="12.0" customHeight="1">
      <c r="AE92" s="3">
        <v>86.0</v>
      </c>
      <c r="AF92" s="12" t="str">
        <f t="shared" si="101"/>
        <v>2</v>
      </c>
      <c r="AG92" s="12"/>
      <c r="AH92" s="12" t="str">
        <f t="shared" si="37"/>
        <v>0</v>
      </c>
      <c r="AI92" s="3" t="str">
        <f t="shared" si="38"/>
        <v>0</v>
      </c>
      <c r="AJ92" s="3" t="str">
        <f t="shared" si="39"/>
        <v>1</v>
      </c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</row>
    <row r="93" ht="12.0" customHeight="1">
      <c r="AE93" s="3">
        <v>87.0</v>
      </c>
      <c r="AF93" s="12" t="str">
        <f t="shared" si="101"/>
        <v>2</v>
      </c>
      <c r="AG93" s="12"/>
      <c r="AH93" s="12" t="str">
        <f t="shared" si="37"/>
        <v>0</v>
      </c>
      <c r="AI93" s="3" t="str">
        <f t="shared" si="38"/>
        <v>0</v>
      </c>
      <c r="AJ93" s="3" t="str">
        <f t="shared" si="39"/>
        <v>1</v>
      </c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</row>
    <row r="94" ht="12.0" customHeight="1">
      <c r="AE94" s="3">
        <v>88.0</v>
      </c>
      <c r="AF94" s="12" t="str">
        <f t="shared" si="101"/>
        <v>2</v>
      </c>
      <c r="AG94" s="12"/>
      <c r="AH94" s="12" t="str">
        <f t="shared" si="37"/>
        <v>0</v>
      </c>
      <c r="AI94" s="3" t="str">
        <f t="shared" si="38"/>
        <v>0</v>
      </c>
      <c r="AJ94" s="3" t="str">
        <f t="shared" si="39"/>
        <v>1</v>
      </c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</row>
    <row r="95" ht="12.0" customHeight="1">
      <c r="AE95" s="53">
        <v>89.0</v>
      </c>
      <c r="AF95" s="12" t="str">
        <f t="shared" si="101"/>
        <v>1</v>
      </c>
      <c r="AG95" s="12" t="s">
        <v>105</v>
      </c>
      <c r="AH95" s="12" t="str">
        <f t="shared" si="37"/>
        <v>0</v>
      </c>
      <c r="AI95" s="3" t="str">
        <f t="shared" si="38"/>
        <v>1</v>
      </c>
      <c r="AJ95" s="3" t="str">
        <f t="shared" si="39"/>
        <v>0</v>
      </c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</row>
    <row r="96" ht="12.0" customHeight="1">
      <c r="AE96" s="3">
        <v>90.0</v>
      </c>
      <c r="AF96" s="12" t="str">
        <f t="shared" si="101"/>
        <v>2</v>
      </c>
      <c r="AG96" s="12"/>
      <c r="AH96" s="12" t="str">
        <f t="shared" si="37"/>
        <v>0</v>
      </c>
      <c r="AI96" s="3" t="str">
        <f t="shared" si="38"/>
        <v>0</v>
      </c>
      <c r="AJ96" s="3" t="str">
        <f t="shared" si="39"/>
        <v>1</v>
      </c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</row>
    <row r="97" ht="12.0" customHeight="1">
      <c r="AE97" s="3">
        <v>91.0</v>
      </c>
      <c r="AF97" s="12" t="str">
        <f t="shared" si="101"/>
        <v>2</v>
      </c>
      <c r="AG97" s="12"/>
      <c r="AH97" s="12" t="str">
        <f t="shared" si="37"/>
        <v>0</v>
      </c>
      <c r="AI97" s="3" t="str">
        <f t="shared" si="38"/>
        <v>0</v>
      </c>
      <c r="AJ97" s="3" t="str">
        <f t="shared" si="39"/>
        <v>1</v>
      </c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</row>
    <row r="98" ht="12.0" customHeight="1">
      <c r="AE98" s="3">
        <v>92.0</v>
      </c>
      <c r="AF98" s="12" t="str">
        <f t="shared" si="101"/>
        <v>1</v>
      </c>
      <c r="AG98" s="12"/>
      <c r="AH98" s="12" t="str">
        <f t="shared" si="37"/>
        <v>1</v>
      </c>
      <c r="AI98" s="3" t="str">
        <f t="shared" si="38"/>
        <v>1</v>
      </c>
      <c r="AJ98" s="3" t="str">
        <f t="shared" si="39"/>
        <v>0</v>
      </c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</row>
    <row r="99" ht="12.0" customHeight="1">
      <c r="AE99" s="3">
        <v>93.0</v>
      </c>
      <c r="AF99" s="12" t="str">
        <f t="shared" si="101"/>
        <v>2</v>
      </c>
      <c r="AG99" s="12"/>
      <c r="AH99" s="12" t="str">
        <f t="shared" si="37"/>
        <v>0</v>
      </c>
      <c r="AI99" s="3" t="str">
        <f t="shared" si="38"/>
        <v>0</v>
      </c>
      <c r="AJ99" s="3" t="str">
        <f t="shared" si="39"/>
        <v>1</v>
      </c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</row>
    <row r="100" ht="12.0" customHeight="1">
      <c r="AE100" s="53">
        <v>94.0</v>
      </c>
      <c r="AF100" s="12" t="str">
        <f t="shared" si="101"/>
        <v>1</v>
      </c>
      <c r="AG100" s="12" t="s">
        <v>105</v>
      </c>
      <c r="AH100" s="12" t="str">
        <f t="shared" si="37"/>
        <v>0</v>
      </c>
      <c r="AI100" s="3" t="str">
        <f t="shared" si="38"/>
        <v>1</v>
      </c>
      <c r="AJ100" s="3" t="str">
        <f t="shared" si="39"/>
        <v>0</v>
      </c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</row>
    <row r="101" ht="12.0" customHeight="1">
      <c r="AE101" s="3">
        <v>95.0</v>
      </c>
      <c r="AF101" s="12" t="str">
        <f t="shared" si="101"/>
        <v>1</v>
      </c>
      <c r="AG101" s="12"/>
      <c r="AH101" s="12" t="str">
        <f t="shared" si="37"/>
        <v>1</v>
      </c>
      <c r="AI101" s="3" t="str">
        <f t="shared" si="38"/>
        <v>1</v>
      </c>
      <c r="AJ101" s="3" t="str">
        <f t="shared" si="39"/>
        <v>0</v>
      </c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</row>
    <row r="102" ht="12.0" customHeight="1">
      <c r="AE102" s="3">
        <v>96.0</v>
      </c>
      <c r="AF102" s="12" t="str">
        <f t="shared" si="101"/>
        <v>2</v>
      </c>
      <c r="AG102" s="12"/>
      <c r="AH102" s="12" t="str">
        <f t="shared" si="37"/>
        <v>0</v>
      </c>
      <c r="AI102" s="3" t="str">
        <f t="shared" si="38"/>
        <v>0</v>
      </c>
      <c r="AJ102" s="3" t="str">
        <f t="shared" si="39"/>
        <v>1</v>
      </c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</row>
    <row r="103" ht="12.0" customHeight="1">
      <c r="AE103" s="3">
        <v>97.0</v>
      </c>
      <c r="AF103" s="12" t="str">
        <f t="shared" si="101"/>
        <v>2</v>
      </c>
      <c r="AG103" s="12"/>
      <c r="AH103" s="12" t="str">
        <f t="shared" si="37"/>
        <v>0</v>
      </c>
      <c r="AI103" s="3" t="str">
        <f t="shared" si="38"/>
        <v>0</v>
      </c>
      <c r="AJ103" s="3" t="str">
        <f t="shared" si="39"/>
        <v>1</v>
      </c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</row>
    <row r="104" ht="12.0" customHeight="1">
      <c r="AE104" s="3">
        <v>98.0</v>
      </c>
      <c r="AF104" s="12" t="str">
        <f t="shared" si="101"/>
        <v>1</v>
      </c>
      <c r="AG104" s="12"/>
      <c r="AH104" s="12" t="str">
        <f t="shared" si="37"/>
        <v>1</v>
      </c>
      <c r="AI104" s="3" t="str">
        <f t="shared" si="38"/>
        <v>1</v>
      </c>
      <c r="AJ104" s="3" t="str">
        <f t="shared" si="39"/>
        <v>0</v>
      </c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</row>
    <row r="105" ht="12.0" customHeight="1">
      <c r="AE105" s="3">
        <v>99.0</v>
      </c>
      <c r="AF105" s="12" t="str">
        <f t="shared" si="101"/>
        <v>2</v>
      </c>
      <c r="AG105" s="12"/>
      <c r="AH105" s="12" t="str">
        <f t="shared" si="37"/>
        <v>0</v>
      </c>
      <c r="AI105" s="3" t="str">
        <f t="shared" si="38"/>
        <v>0</v>
      </c>
      <c r="AJ105" s="3" t="str">
        <f t="shared" si="39"/>
        <v>1</v>
      </c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</row>
    <row r="106" ht="12.0" customHeight="1">
      <c r="AE106" s="3">
        <v>100.0</v>
      </c>
      <c r="AF106" s="12" t="str">
        <f t="shared" si="101"/>
        <v>1</v>
      </c>
      <c r="AG106" s="12"/>
      <c r="AH106" s="12" t="str">
        <f t="shared" si="37"/>
        <v>1</v>
      </c>
      <c r="AI106" s="3" t="str">
        <f t="shared" si="38"/>
        <v>1</v>
      </c>
      <c r="AJ106" s="3" t="str">
        <f t="shared" si="39"/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</row>
    <row r="107" ht="12.0" customHeight="1">
      <c r="AE107" s="53">
        <v>101.0</v>
      </c>
      <c r="AF107" s="12" t="str">
        <f t="shared" si="101"/>
        <v>1</v>
      </c>
      <c r="AG107" s="12" t="s">
        <v>105</v>
      </c>
      <c r="AH107" s="12" t="str">
        <f t="shared" si="37"/>
        <v>0</v>
      </c>
      <c r="AI107" s="3" t="str">
        <f t="shared" si="38"/>
        <v>1</v>
      </c>
      <c r="AJ107" s="3" t="str">
        <f t="shared" si="39"/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</row>
    <row r="108" ht="12.0" customHeight="1">
      <c r="AE108" s="3">
        <v>102.0</v>
      </c>
      <c r="AF108" s="12" t="str">
        <f t="shared" si="101"/>
        <v>2</v>
      </c>
      <c r="AG108" s="12"/>
      <c r="AH108" s="12" t="str">
        <f t="shared" si="37"/>
        <v>0</v>
      </c>
      <c r="AI108" s="3" t="str">
        <f t="shared" si="38"/>
        <v>0</v>
      </c>
      <c r="AJ108" s="3" t="str">
        <f t="shared" si="39"/>
        <v>1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</row>
    <row r="109" ht="12.0" customHeight="1">
      <c r="AE109" s="3">
        <v>103.0</v>
      </c>
      <c r="AF109" s="12" t="str">
        <f t="shared" si="101"/>
        <v>2</v>
      </c>
      <c r="AG109" s="12"/>
      <c r="AH109" s="12" t="str">
        <f t="shared" si="37"/>
        <v>0</v>
      </c>
      <c r="AI109" s="3" t="str">
        <f t="shared" si="38"/>
        <v>0</v>
      </c>
      <c r="AJ109" s="3" t="str">
        <f t="shared" si="39"/>
        <v>1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</row>
    <row r="110" ht="12.0" customHeight="1">
      <c r="AE110" s="3">
        <v>104.0</v>
      </c>
      <c r="AF110" s="12" t="str">
        <f t="shared" si="101"/>
        <v>1</v>
      </c>
      <c r="AG110" s="12"/>
      <c r="AH110" s="12" t="str">
        <f t="shared" si="37"/>
        <v>1</v>
      </c>
      <c r="AI110" s="3" t="str">
        <f t="shared" si="38"/>
        <v>1</v>
      </c>
      <c r="AJ110" s="3" t="str">
        <f t="shared" si="39"/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</row>
    <row r="111" ht="12.0" customHeight="1">
      <c r="AE111" s="3">
        <v>105.0</v>
      </c>
      <c r="AF111" s="12" t="str">
        <f t="shared" si="101"/>
        <v>2</v>
      </c>
      <c r="AG111" s="12"/>
      <c r="AH111" s="12" t="str">
        <f t="shared" si="37"/>
        <v>0</v>
      </c>
      <c r="AI111" s="3" t="str">
        <f t="shared" si="38"/>
        <v>0</v>
      </c>
      <c r="AJ111" s="3" t="str">
        <f t="shared" si="39"/>
        <v>1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</row>
    <row r="112" ht="12.0" customHeight="1">
      <c r="AE112" s="3">
        <v>106.0</v>
      </c>
      <c r="AF112" s="12" t="str">
        <f t="shared" si="101"/>
        <v>2</v>
      </c>
      <c r="AG112" s="12"/>
      <c r="AH112" s="12" t="str">
        <f t="shared" si="37"/>
        <v>0</v>
      </c>
      <c r="AI112" s="3" t="str">
        <f t="shared" si="38"/>
        <v>0</v>
      </c>
      <c r="AJ112" s="3" t="str">
        <f t="shared" si="39"/>
        <v>1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</row>
    <row r="113" ht="12.0" customHeight="1">
      <c r="AE113" s="3">
        <v>107.0</v>
      </c>
      <c r="AF113" s="12" t="str">
        <f t="shared" si="101"/>
        <v>2</v>
      </c>
      <c r="AG113" s="12"/>
      <c r="AH113" s="12" t="str">
        <f t="shared" si="37"/>
        <v>0</v>
      </c>
      <c r="AI113" s="3" t="str">
        <f t="shared" si="38"/>
        <v>0</v>
      </c>
      <c r="AJ113" s="3" t="str">
        <f t="shared" si="39"/>
        <v>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</row>
    <row r="114" ht="12.0" customHeight="1">
      <c r="AE114" s="3">
        <v>108.0</v>
      </c>
      <c r="AF114" s="12" t="str">
        <f t="shared" si="101"/>
        <v>2</v>
      </c>
      <c r="AG114" s="12"/>
      <c r="AH114" s="12" t="str">
        <f t="shared" si="37"/>
        <v>0</v>
      </c>
      <c r="AI114" s="3" t="str">
        <f t="shared" si="38"/>
        <v>0</v>
      </c>
      <c r="AJ114" s="3" t="str">
        <f t="shared" si="39"/>
        <v>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</row>
    <row r="115" ht="12.0" customHeight="1">
      <c r="AE115" s="53">
        <v>109.0</v>
      </c>
      <c r="AF115" s="12" t="str">
        <f t="shared" si="101"/>
        <v>2</v>
      </c>
      <c r="AG115" s="12" t="s">
        <v>105</v>
      </c>
      <c r="AH115" s="12" t="str">
        <f t="shared" si="37"/>
        <v>1</v>
      </c>
      <c r="AI115" s="3" t="str">
        <f t="shared" si="38"/>
        <v>0</v>
      </c>
      <c r="AJ115" s="3" t="str">
        <f t="shared" si="39"/>
        <v>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</row>
    <row r="116" ht="12.0" customHeight="1">
      <c r="AE116" s="53">
        <v>110.0</v>
      </c>
      <c r="AF116" s="12" t="str">
        <f t="shared" si="101"/>
        <v>2</v>
      </c>
      <c r="AG116" s="12" t="s">
        <v>105</v>
      </c>
      <c r="AH116" s="12" t="str">
        <f t="shared" si="37"/>
        <v>1</v>
      </c>
      <c r="AI116" s="3" t="str">
        <f t="shared" si="38"/>
        <v>0</v>
      </c>
      <c r="AJ116" s="3" t="str">
        <f t="shared" si="39"/>
        <v>1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</row>
    <row r="117" ht="12.0" customHeight="1">
      <c r="AE117" s="3">
        <v>111.0</v>
      </c>
      <c r="AF117" s="12" t="str">
        <f t="shared" si="101"/>
        <v>1</v>
      </c>
      <c r="AG117" s="12"/>
      <c r="AH117" s="12" t="str">
        <f t="shared" si="37"/>
        <v>1</v>
      </c>
      <c r="AI117" s="3" t="str">
        <f t="shared" si="38"/>
        <v>1</v>
      </c>
      <c r="AJ117" s="3" t="str">
        <f t="shared" si="39"/>
        <v>0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</row>
    <row r="118" ht="12.0" customHeight="1">
      <c r="AE118" s="53">
        <v>112.0</v>
      </c>
      <c r="AF118" s="12" t="str">
        <f t="shared" si="101"/>
        <v>1</v>
      </c>
      <c r="AG118" s="12" t="s">
        <v>105</v>
      </c>
      <c r="AH118" s="12" t="str">
        <f t="shared" si="37"/>
        <v>0</v>
      </c>
      <c r="AI118" s="3" t="str">
        <f t="shared" si="38"/>
        <v>1</v>
      </c>
      <c r="AJ118" s="3" t="str">
        <f t="shared" si="39"/>
        <v>0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</row>
    <row r="119" ht="12.0" customHeight="1">
      <c r="AE119" s="3">
        <v>113.0</v>
      </c>
      <c r="AF119" s="12" t="str">
        <f t="shared" si="101"/>
        <v>2</v>
      </c>
      <c r="AG119" s="12"/>
      <c r="AH119" s="12" t="str">
        <f t="shared" si="37"/>
        <v>0</v>
      </c>
      <c r="AI119" s="3" t="str">
        <f t="shared" si="38"/>
        <v>0</v>
      </c>
      <c r="AJ119" s="3" t="str">
        <f t="shared" si="39"/>
        <v>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</row>
    <row r="120" ht="12.0" customHeight="1">
      <c r="AE120" s="3">
        <v>114.0</v>
      </c>
      <c r="AF120" s="12" t="str">
        <f t="shared" si="101"/>
        <v>2</v>
      </c>
      <c r="AG120" s="12"/>
      <c r="AH120" s="12" t="str">
        <f t="shared" si="37"/>
        <v>0</v>
      </c>
      <c r="AI120" s="3" t="str">
        <f t="shared" si="38"/>
        <v>0</v>
      </c>
      <c r="AJ120" s="3" t="str">
        <f t="shared" si="39"/>
        <v>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</row>
    <row r="121" ht="12.0" customHeight="1">
      <c r="AE121" s="3">
        <v>115.0</v>
      </c>
      <c r="AF121" s="12" t="str">
        <f t="shared" si="101"/>
        <v>1</v>
      </c>
      <c r="AG121" s="12"/>
      <c r="AH121" s="12" t="str">
        <f t="shared" si="37"/>
        <v>1</v>
      </c>
      <c r="AI121" s="3" t="str">
        <f t="shared" si="38"/>
        <v>1</v>
      </c>
      <c r="AJ121" s="3" t="str">
        <f t="shared" si="39"/>
        <v>0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</row>
    <row r="122" ht="12.0" customHeight="1">
      <c r="AE122" s="3">
        <v>116.0</v>
      </c>
      <c r="AF122" s="12" t="str">
        <f t="shared" si="101"/>
        <v>1</v>
      </c>
      <c r="AG122" s="12"/>
      <c r="AH122" s="12" t="str">
        <f t="shared" si="37"/>
        <v>1</v>
      </c>
      <c r="AI122" s="3" t="str">
        <f t="shared" si="38"/>
        <v>1</v>
      </c>
      <c r="AJ122" s="3" t="str">
        <f t="shared" si="39"/>
        <v>0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</row>
    <row r="123" ht="12.0" customHeight="1">
      <c r="AE123" s="3">
        <v>117.0</v>
      </c>
      <c r="AF123" s="12" t="str">
        <f t="shared" si="101"/>
        <v>2</v>
      </c>
      <c r="AG123" s="12"/>
      <c r="AH123" s="12" t="str">
        <f t="shared" si="37"/>
        <v>0</v>
      </c>
      <c r="AI123" s="3" t="str">
        <f t="shared" si="38"/>
        <v>0</v>
      </c>
      <c r="AJ123" s="3" t="str">
        <f t="shared" si="39"/>
        <v>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</row>
    <row r="124" ht="12.0" customHeight="1">
      <c r="AE124" s="3">
        <v>118.0</v>
      </c>
      <c r="AF124" s="12" t="str">
        <f t="shared" si="101"/>
        <v>2</v>
      </c>
      <c r="AG124" s="12"/>
      <c r="AH124" s="12" t="str">
        <f t="shared" si="37"/>
        <v>0</v>
      </c>
      <c r="AI124" s="3" t="str">
        <f t="shared" si="38"/>
        <v>0</v>
      </c>
      <c r="AJ124" s="3" t="str">
        <f t="shared" si="39"/>
        <v>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</row>
    <row r="125" ht="12.0" customHeight="1">
      <c r="AE125" s="3">
        <v>119.0</v>
      </c>
      <c r="AF125" s="12" t="str">
        <f t="shared" si="101"/>
        <v>2</v>
      </c>
      <c r="AG125" s="12"/>
      <c r="AH125" s="12" t="str">
        <f t="shared" si="37"/>
        <v>0</v>
      </c>
      <c r="AI125" s="3" t="str">
        <f t="shared" si="38"/>
        <v>0</v>
      </c>
      <c r="AJ125" s="3" t="str">
        <f t="shared" si="39"/>
        <v>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</row>
    <row r="126" ht="12.0" customHeight="1">
      <c r="AE126" s="3">
        <v>120.0</v>
      </c>
      <c r="AF126" s="12" t="str">
        <f t="shared" si="101"/>
        <v>2</v>
      </c>
      <c r="AG126" s="12"/>
      <c r="AH126" s="12" t="str">
        <f t="shared" si="37"/>
        <v>0</v>
      </c>
      <c r="AI126" s="3" t="str">
        <f t="shared" si="38"/>
        <v>0</v>
      </c>
      <c r="AJ126" s="3" t="str">
        <f t="shared" si="39"/>
        <v>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</row>
    <row r="127" ht="12.0" customHeight="1">
      <c r="AE127" s="3">
        <v>121.0</v>
      </c>
      <c r="AF127" s="12" t="str">
        <f t="shared" ref="AF127:AF186" si="110">IF(ISERROR(VALUE(MID($C$13,$AE127-120,1)))=TRUE,"TEXT",VALUE(MID($C$13,$AE127-120,1)))</f>
        <v>1</v>
      </c>
      <c r="AG127" s="12"/>
      <c r="AH127" s="12" t="str">
        <f t="shared" si="37"/>
        <v>1</v>
      </c>
      <c r="AI127" s="3" t="str">
        <f t="shared" si="38"/>
        <v>1</v>
      </c>
      <c r="AJ127" s="3" t="str">
        <f t="shared" si="39"/>
        <v>0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</row>
    <row r="128" ht="12.0" customHeight="1">
      <c r="AE128" s="3">
        <v>122.0</v>
      </c>
      <c r="AF128" s="12" t="str">
        <f t="shared" si="110"/>
        <v>2</v>
      </c>
      <c r="AG128" s="12"/>
      <c r="AH128" s="12" t="str">
        <f t="shared" si="37"/>
        <v>0</v>
      </c>
      <c r="AI128" s="3" t="str">
        <f t="shared" si="38"/>
        <v>0</v>
      </c>
      <c r="AJ128" s="3" t="str">
        <f t="shared" si="39"/>
        <v>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</row>
    <row r="129" ht="12.0" customHeight="1">
      <c r="AE129" s="3">
        <v>123.0</v>
      </c>
      <c r="AF129" s="12" t="str">
        <f t="shared" si="110"/>
        <v>1</v>
      </c>
      <c r="AG129" s="12"/>
      <c r="AH129" s="12" t="str">
        <f t="shared" si="37"/>
        <v>1</v>
      </c>
      <c r="AI129" s="3" t="str">
        <f t="shared" si="38"/>
        <v>1</v>
      </c>
      <c r="AJ129" s="3" t="str">
        <f t="shared" si="39"/>
        <v>0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</row>
    <row r="130" ht="12.0" customHeight="1">
      <c r="AE130" s="3">
        <v>124.0</v>
      </c>
      <c r="AF130" s="12" t="str">
        <f t="shared" si="110"/>
        <v>1</v>
      </c>
      <c r="AG130" s="12"/>
      <c r="AH130" s="12" t="str">
        <f t="shared" si="37"/>
        <v>1</v>
      </c>
      <c r="AI130" s="3" t="str">
        <f t="shared" si="38"/>
        <v>1</v>
      </c>
      <c r="AJ130" s="3" t="str">
        <f t="shared" si="39"/>
        <v>0</v>
      </c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</row>
    <row r="131" ht="12.0" customHeight="1">
      <c r="AE131" s="3">
        <v>125.0</v>
      </c>
      <c r="AF131" s="12" t="str">
        <f t="shared" si="110"/>
        <v>2</v>
      </c>
      <c r="AG131" s="12"/>
      <c r="AH131" s="12" t="str">
        <f t="shared" si="37"/>
        <v>0</v>
      </c>
      <c r="AI131" s="3" t="str">
        <f t="shared" si="38"/>
        <v>0</v>
      </c>
      <c r="AJ131" s="3" t="str">
        <f t="shared" si="39"/>
        <v>1</v>
      </c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</row>
    <row r="132" ht="12.0" customHeight="1">
      <c r="AE132" s="53">
        <v>126.0</v>
      </c>
      <c r="AF132" s="12" t="str">
        <f t="shared" si="110"/>
        <v>1</v>
      </c>
      <c r="AG132" s="12" t="s">
        <v>105</v>
      </c>
      <c r="AH132" s="12" t="str">
        <f t="shared" si="37"/>
        <v>0</v>
      </c>
      <c r="AI132" s="3" t="str">
        <f t="shared" si="38"/>
        <v>1</v>
      </c>
      <c r="AJ132" s="3" t="str">
        <f t="shared" si="39"/>
        <v>0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</row>
    <row r="133" ht="12.0" customHeight="1">
      <c r="AE133" s="53">
        <v>127.0</v>
      </c>
      <c r="AF133" s="12" t="str">
        <f t="shared" si="110"/>
        <v>2</v>
      </c>
      <c r="AG133" s="12" t="s">
        <v>105</v>
      </c>
      <c r="AH133" s="12" t="str">
        <f t="shared" si="37"/>
        <v>1</v>
      </c>
      <c r="AI133" s="3" t="str">
        <f t="shared" si="38"/>
        <v>0</v>
      </c>
      <c r="AJ133" s="3" t="str">
        <f t="shared" si="39"/>
        <v>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</row>
    <row r="134" ht="12.0" customHeight="1">
      <c r="AE134" s="3">
        <v>128.0</v>
      </c>
      <c r="AF134" s="12" t="str">
        <f t="shared" si="110"/>
        <v>2</v>
      </c>
      <c r="AG134" s="12"/>
      <c r="AH134" s="12" t="str">
        <f t="shared" si="37"/>
        <v>0</v>
      </c>
      <c r="AI134" s="3" t="str">
        <f t="shared" si="38"/>
        <v>0</v>
      </c>
      <c r="AJ134" s="3" t="str">
        <f t="shared" si="39"/>
        <v>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</row>
    <row r="135" ht="12.0" customHeight="1">
      <c r="AE135" s="3">
        <v>129.0</v>
      </c>
      <c r="AF135" s="12" t="str">
        <f t="shared" si="110"/>
        <v>2</v>
      </c>
      <c r="AG135" s="12"/>
      <c r="AH135" s="12" t="str">
        <f t="shared" si="37"/>
        <v>0</v>
      </c>
      <c r="AI135" s="3" t="str">
        <f t="shared" si="38"/>
        <v>0</v>
      </c>
      <c r="AJ135" s="3" t="str">
        <f t="shared" si="39"/>
        <v>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</row>
    <row r="136" ht="12.0" customHeight="1">
      <c r="AE136" s="53">
        <v>130.0</v>
      </c>
      <c r="AF136" s="12" t="str">
        <f t="shared" si="110"/>
        <v>1</v>
      </c>
      <c r="AG136" s="12" t="s">
        <v>105</v>
      </c>
      <c r="AH136" s="12" t="str">
        <f t="shared" si="37"/>
        <v>0</v>
      </c>
      <c r="AI136" s="3" t="str">
        <f t="shared" si="38"/>
        <v>1</v>
      </c>
      <c r="AJ136" s="3" t="str">
        <f t="shared" si="39"/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</row>
    <row r="137" ht="12.0" customHeight="1">
      <c r="AE137" s="53">
        <v>131.0</v>
      </c>
      <c r="AF137" s="12" t="str">
        <f t="shared" si="110"/>
        <v>1</v>
      </c>
      <c r="AG137" s="12" t="s">
        <v>105</v>
      </c>
      <c r="AH137" s="12" t="str">
        <f t="shared" si="37"/>
        <v>0</v>
      </c>
      <c r="AI137" s="3" t="str">
        <f t="shared" si="38"/>
        <v>1</v>
      </c>
      <c r="AJ137" s="3" t="str">
        <f t="shared" si="39"/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</row>
    <row r="138" ht="12.0" customHeight="1">
      <c r="AE138" s="3">
        <v>132.0</v>
      </c>
      <c r="AF138" s="12" t="str">
        <f t="shared" si="110"/>
        <v>2</v>
      </c>
      <c r="AG138" s="12"/>
      <c r="AH138" s="12" t="str">
        <f t="shared" si="37"/>
        <v>0</v>
      </c>
      <c r="AI138" s="3" t="str">
        <f t="shared" si="38"/>
        <v>0</v>
      </c>
      <c r="AJ138" s="3" t="str">
        <f t="shared" si="39"/>
        <v>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</row>
    <row r="139" ht="12.0" customHeight="1">
      <c r="AE139" s="53">
        <v>133.0</v>
      </c>
      <c r="AF139" s="12" t="str">
        <f t="shared" si="110"/>
        <v>2</v>
      </c>
      <c r="AG139" s="12" t="s">
        <v>105</v>
      </c>
      <c r="AH139" s="12" t="str">
        <f t="shared" si="37"/>
        <v>1</v>
      </c>
      <c r="AI139" s="3" t="str">
        <f t="shared" si="38"/>
        <v>0</v>
      </c>
      <c r="AJ139" s="3" t="str">
        <f t="shared" si="39"/>
        <v>1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</row>
    <row r="140" ht="12.0" customHeight="1">
      <c r="AE140" s="3">
        <v>134.0</v>
      </c>
      <c r="AF140" s="12" t="str">
        <f t="shared" si="110"/>
        <v>2</v>
      </c>
      <c r="AG140" s="12"/>
      <c r="AH140" s="12" t="str">
        <f t="shared" si="37"/>
        <v>0</v>
      </c>
      <c r="AI140" s="3" t="str">
        <f t="shared" si="38"/>
        <v>0</v>
      </c>
      <c r="AJ140" s="3" t="str">
        <f t="shared" si="39"/>
        <v>1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</row>
    <row r="141" ht="12.0" customHeight="1">
      <c r="AE141" s="3">
        <v>135.0</v>
      </c>
      <c r="AF141" s="12" t="str">
        <f t="shared" si="110"/>
        <v>1</v>
      </c>
      <c r="AG141" s="12"/>
      <c r="AH141" s="12" t="str">
        <f t="shared" si="37"/>
        <v>1</v>
      </c>
      <c r="AI141" s="3" t="str">
        <f t="shared" si="38"/>
        <v>1</v>
      </c>
      <c r="AJ141" s="3" t="str">
        <f t="shared" si="39"/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</row>
    <row r="142" ht="12.0" customHeight="1">
      <c r="AE142" s="53">
        <v>136.0</v>
      </c>
      <c r="AF142" s="12" t="str">
        <f t="shared" si="110"/>
        <v>2</v>
      </c>
      <c r="AG142" s="12" t="s">
        <v>105</v>
      </c>
      <c r="AH142" s="12" t="str">
        <f t="shared" si="37"/>
        <v>1</v>
      </c>
      <c r="AI142" s="3" t="str">
        <f t="shared" si="38"/>
        <v>0</v>
      </c>
      <c r="AJ142" s="3" t="str">
        <f t="shared" si="39"/>
        <v>1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</row>
    <row r="143" ht="12.0" customHeight="1">
      <c r="AE143" s="53">
        <v>137.0</v>
      </c>
      <c r="AF143" s="12" t="str">
        <f t="shared" si="110"/>
        <v>1</v>
      </c>
      <c r="AG143" s="12" t="s">
        <v>105</v>
      </c>
      <c r="AH143" s="12" t="str">
        <f t="shared" si="37"/>
        <v>0</v>
      </c>
      <c r="AI143" s="3" t="str">
        <f t="shared" si="38"/>
        <v>1</v>
      </c>
      <c r="AJ143" s="3" t="str">
        <f t="shared" si="39"/>
        <v>0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</row>
    <row r="144" ht="12.0" customHeight="1">
      <c r="AE144" s="53">
        <v>138.0</v>
      </c>
      <c r="AF144" s="12" t="str">
        <f t="shared" si="110"/>
        <v>1</v>
      </c>
      <c r="AG144" s="12" t="s">
        <v>105</v>
      </c>
      <c r="AH144" s="12" t="str">
        <f t="shared" si="37"/>
        <v>0</v>
      </c>
      <c r="AI144" s="3" t="str">
        <f t="shared" si="38"/>
        <v>1</v>
      </c>
      <c r="AJ144" s="3" t="str">
        <f t="shared" si="39"/>
        <v>0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</row>
    <row r="145" ht="12.0" customHeight="1">
      <c r="AE145" s="3">
        <v>139.0</v>
      </c>
      <c r="AF145" s="12" t="str">
        <f t="shared" si="110"/>
        <v>1</v>
      </c>
      <c r="AG145" s="12"/>
      <c r="AH145" s="12" t="str">
        <f t="shared" si="37"/>
        <v>1</v>
      </c>
      <c r="AI145" s="3" t="str">
        <f t="shared" si="38"/>
        <v>1</v>
      </c>
      <c r="AJ145" s="3" t="str">
        <f t="shared" si="39"/>
        <v>0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</row>
    <row r="146" ht="12.0" customHeight="1">
      <c r="AE146" s="3">
        <v>140.0</v>
      </c>
      <c r="AF146" s="12" t="str">
        <f t="shared" si="110"/>
        <v>1</v>
      </c>
      <c r="AG146" s="12"/>
      <c r="AH146" s="12" t="str">
        <f t="shared" si="37"/>
        <v>1</v>
      </c>
      <c r="AI146" s="3" t="str">
        <f t="shared" si="38"/>
        <v>1</v>
      </c>
      <c r="AJ146" s="3" t="str">
        <f t="shared" si="39"/>
        <v>0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</row>
    <row r="147" ht="12.0" customHeight="1">
      <c r="AE147" s="3">
        <v>141.0</v>
      </c>
      <c r="AF147" s="12" t="str">
        <f t="shared" si="110"/>
        <v>2</v>
      </c>
      <c r="AG147" s="12"/>
      <c r="AH147" s="12" t="str">
        <f t="shared" si="37"/>
        <v>0</v>
      </c>
      <c r="AI147" s="3" t="str">
        <f t="shared" si="38"/>
        <v>0</v>
      </c>
      <c r="AJ147" s="3" t="str">
        <f t="shared" si="39"/>
        <v>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</row>
    <row r="148" ht="12.0" customHeight="1">
      <c r="AE148" s="3">
        <v>142.0</v>
      </c>
      <c r="AF148" s="12" t="str">
        <f t="shared" si="110"/>
        <v>2</v>
      </c>
      <c r="AG148" s="12"/>
      <c r="AH148" s="12" t="str">
        <f t="shared" si="37"/>
        <v>0</v>
      </c>
      <c r="AI148" s="3" t="str">
        <f t="shared" si="38"/>
        <v>0</v>
      </c>
      <c r="AJ148" s="3" t="str">
        <f t="shared" si="39"/>
        <v>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</row>
    <row r="149" ht="12.0" customHeight="1">
      <c r="AE149" s="3">
        <v>143.0</v>
      </c>
      <c r="AF149" s="12" t="str">
        <f t="shared" si="110"/>
        <v>2</v>
      </c>
      <c r="AG149" s="12"/>
      <c r="AH149" s="12" t="str">
        <f t="shared" si="37"/>
        <v>0</v>
      </c>
      <c r="AI149" s="3" t="str">
        <f t="shared" si="38"/>
        <v>0</v>
      </c>
      <c r="AJ149" s="3" t="str">
        <f t="shared" si="39"/>
        <v>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</row>
    <row r="150" ht="12.0" customHeight="1">
      <c r="AE150" s="3">
        <v>144.0</v>
      </c>
      <c r="AF150" s="12" t="str">
        <f t="shared" si="110"/>
        <v>2</v>
      </c>
      <c r="AG150" s="12"/>
      <c r="AH150" s="12" t="str">
        <f t="shared" si="37"/>
        <v>0</v>
      </c>
      <c r="AI150" s="3" t="str">
        <f t="shared" si="38"/>
        <v>0</v>
      </c>
      <c r="AJ150" s="3" t="str">
        <f t="shared" si="39"/>
        <v>1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</row>
    <row r="151" ht="12.0" customHeight="1">
      <c r="AE151" s="53">
        <v>145.0</v>
      </c>
      <c r="AF151" s="12" t="str">
        <f t="shared" si="110"/>
        <v>1</v>
      </c>
      <c r="AG151" s="12" t="s">
        <v>105</v>
      </c>
      <c r="AH151" s="12" t="str">
        <f t="shared" si="37"/>
        <v>0</v>
      </c>
      <c r="AI151" s="3" t="str">
        <f t="shared" si="38"/>
        <v>1</v>
      </c>
      <c r="AJ151" s="3" t="str">
        <f t="shared" si="39"/>
        <v>0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</row>
    <row r="152" ht="12.0" customHeight="1">
      <c r="AE152" s="53">
        <v>146.0</v>
      </c>
      <c r="AF152" s="12" t="str">
        <f t="shared" si="110"/>
        <v>1</v>
      </c>
      <c r="AG152" s="12" t="s">
        <v>105</v>
      </c>
      <c r="AH152" s="12" t="str">
        <f t="shared" si="37"/>
        <v>0</v>
      </c>
      <c r="AI152" s="3" t="str">
        <f t="shared" si="38"/>
        <v>1</v>
      </c>
      <c r="AJ152" s="3" t="str">
        <f t="shared" si="39"/>
        <v>0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</row>
    <row r="153" ht="12.0" customHeight="1">
      <c r="AE153" s="53">
        <v>147.0</v>
      </c>
      <c r="AF153" s="12" t="str">
        <f t="shared" si="110"/>
        <v>2</v>
      </c>
      <c r="AG153" s="12" t="s">
        <v>105</v>
      </c>
      <c r="AH153" s="12" t="str">
        <f t="shared" si="37"/>
        <v>1</v>
      </c>
      <c r="AI153" s="3" t="str">
        <f t="shared" si="38"/>
        <v>0</v>
      </c>
      <c r="AJ153" s="3" t="str">
        <f t="shared" si="39"/>
        <v>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</row>
    <row r="154" ht="12.0" customHeight="1">
      <c r="AE154" s="53">
        <v>148.0</v>
      </c>
      <c r="AF154" s="12" t="str">
        <f t="shared" si="110"/>
        <v>2</v>
      </c>
      <c r="AG154" s="12" t="s">
        <v>105</v>
      </c>
      <c r="AH154" s="12" t="str">
        <f t="shared" si="37"/>
        <v>1</v>
      </c>
      <c r="AI154" s="3" t="str">
        <f t="shared" si="38"/>
        <v>0</v>
      </c>
      <c r="AJ154" s="3" t="str">
        <f t="shared" si="39"/>
        <v>1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</row>
    <row r="155" ht="12.0" customHeight="1">
      <c r="AE155" s="3">
        <v>149.0</v>
      </c>
      <c r="AF155" s="12" t="str">
        <f t="shared" si="110"/>
        <v>2</v>
      </c>
      <c r="AG155" s="12"/>
      <c r="AH155" s="12" t="str">
        <f t="shared" si="37"/>
        <v>0</v>
      </c>
      <c r="AI155" s="3" t="str">
        <f t="shared" si="38"/>
        <v>0</v>
      </c>
      <c r="AJ155" s="3" t="str">
        <f t="shared" si="39"/>
        <v>1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</row>
    <row r="156" ht="12.0" customHeight="1">
      <c r="AE156" s="3">
        <v>150.0</v>
      </c>
      <c r="AF156" s="12" t="str">
        <f t="shared" si="110"/>
        <v>2</v>
      </c>
      <c r="AG156" s="12"/>
      <c r="AH156" s="12" t="str">
        <f t="shared" si="37"/>
        <v>0</v>
      </c>
      <c r="AI156" s="3" t="str">
        <f t="shared" si="38"/>
        <v>0</v>
      </c>
      <c r="AJ156" s="3" t="str">
        <f t="shared" si="39"/>
        <v>1</v>
      </c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</row>
    <row r="157" ht="12.0" customHeight="1">
      <c r="AE157" s="3">
        <v>151.0</v>
      </c>
      <c r="AF157" s="12" t="str">
        <f t="shared" si="110"/>
        <v>1</v>
      </c>
      <c r="AG157" s="12"/>
      <c r="AH157" s="12" t="str">
        <f t="shared" si="37"/>
        <v>1</v>
      </c>
      <c r="AI157" s="3" t="str">
        <f t="shared" si="38"/>
        <v>1</v>
      </c>
      <c r="AJ157" s="3" t="str">
        <f t="shared" si="39"/>
        <v>0</v>
      </c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</row>
    <row r="158" ht="12.0" customHeight="1">
      <c r="AE158" s="3">
        <v>152.0</v>
      </c>
      <c r="AF158" s="12" t="str">
        <f t="shared" si="110"/>
        <v>2</v>
      </c>
      <c r="AG158" s="12"/>
      <c r="AH158" s="12" t="str">
        <f t="shared" si="37"/>
        <v>0</v>
      </c>
      <c r="AI158" s="3" t="str">
        <f t="shared" si="38"/>
        <v>0</v>
      </c>
      <c r="AJ158" s="3" t="str">
        <f t="shared" si="39"/>
        <v>1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</row>
    <row r="159" ht="12.0" customHeight="1">
      <c r="AE159" s="53">
        <v>153.0</v>
      </c>
      <c r="AF159" s="12" t="str">
        <f t="shared" si="110"/>
        <v>2</v>
      </c>
      <c r="AG159" s="12" t="s">
        <v>105</v>
      </c>
      <c r="AH159" s="12" t="str">
        <f t="shared" si="37"/>
        <v>1</v>
      </c>
      <c r="AI159" s="3" t="str">
        <f t="shared" si="38"/>
        <v>0</v>
      </c>
      <c r="AJ159" s="3" t="str">
        <f t="shared" si="39"/>
        <v>1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</row>
    <row r="160" ht="12.0" customHeight="1">
      <c r="AE160" s="53">
        <v>154.0</v>
      </c>
      <c r="AF160" s="12" t="str">
        <f t="shared" si="110"/>
        <v>1</v>
      </c>
      <c r="AG160" s="12" t="s">
        <v>105</v>
      </c>
      <c r="AH160" s="12" t="str">
        <f t="shared" si="37"/>
        <v>0</v>
      </c>
      <c r="AI160" s="3" t="str">
        <f t="shared" si="38"/>
        <v>1</v>
      </c>
      <c r="AJ160" s="3" t="str">
        <f t="shared" si="39"/>
        <v>0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</row>
    <row r="161" ht="12.0" customHeight="1">
      <c r="AE161" s="3">
        <v>155.0</v>
      </c>
      <c r="AF161" s="12" t="str">
        <f t="shared" si="110"/>
        <v>2</v>
      </c>
      <c r="AG161" s="12"/>
      <c r="AH161" s="12" t="str">
        <f t="shared" si="37"/>
        <v>0</v>
      </c>
      <c r="AI161" s="3" t="str">
        <f t="shared" si="38"/>
        <v>0</v>
      </c>
      <c r="AJ161" s="3" t="str">
        <f t="shared" si="39"/>
        <v>1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</row>
    <row r="162" ht="12.0" customHeight="1">
      <c r="AE162" s="53">
        <v>156.0</v>
      </c>
      <c r="AF162" s="12" t="str">
        <f t="shared" si="110"/>
        <v>2</v>
      </c>
      <c r="AG162" s="12" t="s">
        <v>105</v>
      </c>
      <c r="AH162" s="12" t="str">
        <f t="shared" si="37"/>
        <v>1</v>
      </c>
      <c r="AI162" s="3" t="str">
        <f t="shared" si="38"/>
        <v>0</v>
      </c>
      <c r="AJ162" s="3" t="str">
        <f t="shared" si="39"/>
        <v>1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</row>
    <row r="163" ht="12.0" customHeight="1">
      <c r="AE163" s="3">
        <v>157.0</v>
      </c>
      <c r="AF163" s="12" t="str">
        <f t="shared" si="110"/>
        <v>1</v>
      </c>
      <c r="AG163" s="12"/>
      <c r="AH163" s="12" t="str">
        <f t="shared" si="37"/>
        <v>1</v>
      </c>
      <c r="AI163" s="3" t="str">
        <f t="shared" si="38"/>
        <v>1</v>
      </c>
      <c r="AJ163" s="3" t="str">
        <f t="shared" si="39"/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</row>
    <row r="164" ht="12.0" customHeight="1">
      <c r="AE164" s="53">
        <v>158.0</v>
      </c>
      <c r="AF164" s="12" t="str">
        <f t="shared" si="110"/>
        <v>2</v>
      </c>
      <c r="AG164" s="12" t="s">
        <v>105</v>
      </c>
      <c r="AH164" s="12" t="str">
        <f t="shared" si="37"/>
        <v>1</v>
      </c>
      <c r="AI164" s="3" t="str">
        <f t="shared" si="38"/>
        <v>0</v>
      </c>
      <c r="AJ164" s="3" t="str">
        <f t="shared" si="39"/>
        <v>1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</row>
    <row r="165" ht="12.0" customHeight="1">
      <c r="AE165" s="3">
        <v>159.0</v>
      </c>
      <c r="AF165" s="12" t="str">
        <f t="shared" si="110"/>
        <v>2</v>
      </c>
      <c r="AG165" s="12"/>
      <c r="AH165" s="12" t="str">
        <f t="shared" si="37"/>
        <v>0</v>
      </c>
      <c r="AI165" s="3" t="str">
        <f t="shared" si="38"/>
        <v>0</v>
      </c>
      <c r="AJ165" s="3" t="str">
        <f t="shared" si="39"/>
        <v>1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</row>
    <row r="166" ht="12.0" customHeight="1">
      <c r="AE166" s="3">
        <v>160.0</v>
      </c>
      <c r="AF166" s="12" t="str">
        <f t="shared" si="110"/>
        <v>1</v>
      </c>
      <c r="AG166" s="12"/>
      <c r="AH166" s="12" t="str">
        <f t="shared" si="37"/>
        <v>1</v>
      </c>
      <c r="AI166" s="3" t="str">
        <f t="shared" si="38"/>
        <v>1</v>
      </c>
      <c r="AJ166" s="3" t="str">
        <f t="shared" si="39"/>
        <v>0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</row>
    <row r="167" ht="12.0" customHeight="1">
      <c r="AE167" s="53">
        <v>161.0</v>
      </c>
      <c r="AF167" s="12" t="str">
        <f t="shared" si="110"/>
        <v>2</v>
      </c>
      <c r="AG167" s="12" t="s">
        <v>105</v>
      </c>
      <c r="AH167" s="12" t="str">
        <f t="shared" si="37"/>
        <v>1</v>
      </c>
      <c r="AI167" s="3" t="str">
        <f t="shared" si="38"/>
        <v>0</v>
      </c>
      <c r="AJ167" s="3" t="str">
        <f t="shared" si="39"/>
        <v>1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</row>
    <row r="168" ht="12.0" customHeight="1">
      <c r="AE168" s="3">
        <v>162.0</v>
      </c>
      <c r="AF168" s="12" t="str">
        <f t="shared" si="110"/>
        <v>2</v>
      </c>
      <c r="AG168" s="12"/>
      <c r="AH168" s="12" t="str">
        <f t="shared" si="37"/>
        <v>0</v>
      </c>
      <c r="AI168" s="3" t="str">
        <f t="shared" si="38"/>
        <v>0</v>
      </c>
      <c r="AJ168" s="3" t="str">
        <f t="shared" si="39"/>
        <v>1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</row>
    <row r="169" ht="12.0" customHeight="1">
      <c r="AE169" s="3">
        <v>163.0</v>
      </c>
      <c r="AF169" s="12" t="str">
        <f t="shared" si="110"/>
        <v>1</v>
      </c>
      <c r="AG169" s="12"/>
      <c r="AH169" s="12" t="str">
        <f t="shared" si="37"/>
        <v>1</v>
      </c>
      <c r="AI169" s="3" t="str">
        <f t="shared" si="38"/>
        <v>1</v>
      </c>
      <c r="AJ169" s="3" t="str">
        <f t="shared" si="39"/>
        <v>0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</row>
    <row r="170" ht="12.0" customHeight="1">
      <c r="AE170" s="3">
        <v>164.0</v>
      </c>
      <c r="AF170" s="12" t="str">
        <f t="shared" si="110"/>
        <v>2</v>
      </c>
      <c r="AG170" s="12"/>
      <c r="AH170" s="12" t="str">
        <f t="shared" si="37"/>
        <v>0</v>
      </c>
      <c r="AI170" s="3" t="str">
        <f t="shared" si="38"/>
        <v>0</v>
      </c>
      <c r="AJ170" s="3" t="str">
        <f t="shared" si="39"/>
        <v>1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</row>
    <row r="171" ht="12.0" customHeight="1">
      <c r="AE171" s="3">
        <v>165.0</v>
      </c>
      <c r="AF171" s="12" t="str">
        <f t="shared" si="110"/>
        <v>2</v>
      </c>
      <c r="AG171" s="12"/>
      <c r="AH171" s="12" t="str">
        <f t="shared" si="37"/>
        <v>0</v>
      </c>
      <c r="AI171" s="3" t="str">
        <f t="shared" si="38"/>
        <v>0</v>
      </c>
      <c r="AJ171" s="3" t="str">
        <f t="shared" si="39"/>
        <v>1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</row>
    <row r="172" ht="12.0" customHeight="1">
      <c r="AE172" s="3">
        <v>166.0</v>
      </c>
      <c r="AF172" s="12" t="str">
        <f t="shared" si="110"/>
        <v>2</v>
      </c>
      <c r="AG172" s="12"/>
      <c r="AH172" s="12" t="str">
        <f t="shared" si="37"/>
        <v>0</v>
      </c>
      <c r="AI172" s="3" t="str">
        <f t="shared" si="38"/>
        <v>0</v>
      </c>
      <c r="AJ172" s="3" t="str">
        <f t="shared" si="39"/>
        <v>1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</row>
    <row r="173" ht="12.0" customHeight="1">
      <c r="AE173" s="3">
        <v>167.0</v>
      </c>
      <c r="AF173" s="12" t="str">
        <f t="shared" si="110"/>
        <v>2</v>
      </c>
      <c r="AG173" s="12"/>
      <c r="AH173" s="12" t="str">
        <f t="shared" si="37"/>
        <v>0</v>
      </c>
      <c r="AI173" s="3" t="str">
        <f t="shared" si="38"/>
        <v>0</v>
      </c>
      <c r="AJ173" s="3" t="str">
        <f t="shared" si="39"/>
        <v>1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</row>
    <row r="174" ht="12.0" customHeight="1">
      <c r="AE174" s="3">
        <v>168.0</v>
      </c>
      <c r="AF174" s="12" t="str">
        <f t="shared" si="110"/>
        <v>1</v>
      </c>
      <c r="AG174" s="12"/>
      <c r="AH174" s="12" t="str">
        <f t="shared" si="37"/>
        <v>1</v>
      </c>
      <c r="AI174" s="3" t="str">
        <f t="shared" si="38"/>
        <v>1</v>
      </c>
      <c r="AJ174" s="3" t="str">
        <f t="shared" si="39"/>
        <v>0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</row>
    <row r="175" ht="12.0" customHeight="1">
      <c r="AE175" s="3">
        <v>169.0</v>
      </c>
      <c r="AF175" s="12" t="str">
        <f t="shared" si="110"/>
        <v>2</v>
      </c>
      <c r="AG175" s="12"/>
      <c r="AH175" s="12" t="str">
        <f t="shared" si="37"/>
        <v>0</v>
      </c>
      <c r="AI175" s="3" t="str">
        <f t="shared" si="38"/>
        <v>0</v>
      </c>
      <c r="AJ175" s="3" t="str">
        <f t="shared" si="39"/>
        <v>1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</row>
    <row r="176" ht="12.0" customHeight="1">
      <c r="AE176" s="53">
        <v>170.0</v>
      </c>
      <c r="AF176" s="12" t="str">
        <f t="shared" si="110"/>
        <v>1</v>
      </c>
      <c r="AG176" s="12" t="s">
        <v>105</v>
      </c>
      <c r="AH176" s="12" t="str">
        <f t="shared" si="37"/>
        <v>0</v>
      </c>
      <c r="AI176" s="3" t="str">
        <f t="shared" si="38"/>
        <v>1</v>
      </c>
      <c r="AJ176" s="3" t="str">
        <f t="shared" si="39"/>
        <v>0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</row>
    <row r="177" ht="12.0" customHeight="1">
      <c r="AE177" s="3">
        <v>171.0</v>
      </c>
      <c r="AF177" s="12" t="str">
        <f t="shared" si="110"/>
        <v>2</v>
      </c>
      <c r="AG177" s="12"/>
      <c r="AH177" s="12" t="str">
        <f t="shared" si="37"/>
        <v>0</v>
      </c>
      <c r="AI177" s="3" t="str">
        <f t="shared" si="38"/>
        <v>0</v>
      </c>
      <c r="AJ177" s="3" t="str">
        <f t="shared" si="39"/>
        <v>1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</row>
    <row r="178" ht="12.0" customHeight="1">
      <c r="AE178" s="3">
        <v>172.0</v>
      </c>
      <c r="AF178" s="12" t="str">
        <f t="shared" si="110"/>
        <v>2</v>
      </c>
      <c r="AG178" s="12"/>
      <c r="AH178" s="12" t="str">
        <f t="shared" si="37"/>
        <v>0</v>
      </c>
      <c r="AI178" s="3" t="str">
        <f t="shared" si="38"/>
        <v>0</v>
      </c>
      <c r="AJ178" s="3" t="str">
        <f t="shared" si="39"/>
        <v>1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</row>
    <row r="179" ht="12.0" customHeight="1">
      <c r="AE179" s="53">
        <v>173.0</v>
      </c>
      <c r="AF179" s="12" t="str">
        <f t="shared" si="110"/>
        <v>1</v>
      </c>
      <c r="AG179" s="12" t="s">
        <v>105</v>
      </c>
      <c r="AH179" s="12" t="str">
        <f t="shared" si="37"/>
        <v>0</v>
      </c>
      <c r="AI179" s="3" t="str">
        <f t="shared" si="38"/>
        <v>1</v>
      </c>
      <c r="AJ179" s="3" t="str">
        <f t="shared" si="39"/>
        <v>0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</row>
    <row r="180" ht="12.0" customHeight="1">
      <c r="AE180" s="3">
        <v>174.0</v>
      </c>
      <c r="AF180" s="12" t="str">
        <f t="shared" si="110"/>
        <v>2</v>
      </c>
      <c r="AG180" s="12"/>
      <c r="AH180" s="12" t="str">
        <f t="shared" si="37"/>
        <v>0</v>
      </c>
      <c r="AI180" s="3" t="str">
        <f t="shared" si="38"/>
        <v>0</v>
      </c>
      <c r="AJ180" s="3" t="str">
        <f t="shared" si="39"/>
        <v>1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</row>
    <row r="181" ht="12.0" customHeight="1">
      <c r="AE181" s="3">
        <v>175.0</v>
      </c>
      <c r="AF181" s="12" t="str">
        <f t="shared" si="110"/>
        <v>2</v>
      </c>
      <c r="AG181" s="12"/>
      <c r="AH181" s="12" t="str">
        <f t="shared" si="37"/>
        <v>0</v>
      </c>
      <c r="AI181" s="3" t="str">
        <f t="shared" si="38"/>
        <v>0</v>
      </c>
      <c r="AJ181" s="3" t="str">
        <f t="shared" si="39"/>
        <v>1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</row>
    <row r="182" ht="12.0" customHeight="1">
      <c r="AE182" s="3">
        <v>176.0</v>
      </c>
      <c r="AF182" s="12" t="str">
        <f t="shared" si="110"/>
        <v>1</v>
      </c>
      <c r="AG182" s="12"/>
      <c r="AH182" s="12" t="str">
        <f t="shared" si="37"/>
        <v>1</v>
      </c>
      <c r="AI182" s="3" t="str">
        <f t="shared" si="38"/>
        <v>1</v>
      </c>
      <c r="AJ182" s="3" t="str">
        <f t="shared" si="39"/>
        <v>0</v>
      </c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</row>
    <row r="183" ht="12.0" customHeight="1">
      <c r="AE183" s="3">
        <v>177.0</v>
      </c>
      <c r="AF183" s="12" t="str">
        <f t="shared" si="110"/>
        <v>1</v>
      </c>
      <c r="AG183" s="12"/>
      <c r="AH183" s="12" t="str">
        <f t="shared" si="37"/>
        <v>1</v>
      </c>
      <c r="AI183" s="3" t="str">
        <f t="shared" si="38"/>
        <v>1</v>
      </c>
      <c r="AJ183" s="3" t="str">
        <f t="shared" si="39"/>
        <v>0</v>
      </c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</row>
    <row r="184" ht="12.0" customHeight="1">
      <c r="AE184" s="3">
        <v>178.0</v>
      </c>
      <c r="AF184" s="12" t="str">
        <f t="shared" si="110"/>
        <v>2</v>
      </c>
      <c r="AG184" s="12"/>
      <c r="AH184" s="12" t="str">
        <f t="shared" si="37"/>
        <v>0</v>
      </c>
      <c r="AI184" s="3" t="str">
        <f t="shared" si="38"/>
        <v>0</v>
      </c>
      <c r="AJ184" s="3" t="str">
        <f t="shared" si="39"/>
        <v>1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</row>
    <row r="185" ht="12.0" customHeight="1">
      <c r="AE185" s="3">
        <v>179.0</v>
      </c>
      <c r="AF185" s="12" t="str">
        <f t="shared" si="110"/>
        <v>2</v>
      </c>
      <c r="AG185" s="12"/>
      <c r="AH185" s="12" t="str">
        <f t="shared" si="37"/>
        <v>0</v>
      </c>
      <c r="AI185" s="3" t="str">
        <f t="shared" si="38"/>
        <v>0</v>
      </c>
      <c r="AJ185" s="3" t="str">
        <f t="shared" si="39"/>
        <v>1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</row>
    <row r="186" ht="12.0" customHeight="1">
      <c r="AE186" s="3">
        <v>180.0</v>
      </c>
      <c r="AF186" s="12" t="str">
        <f t="shared" si="110"/>
        <v>1</v>
      </c>
      <c r="AG186" s="12"/>
      <c r="AH186" s="12" t="str">
        <f t="shared" si="37"/>
        <v>1</v>
      </c>
      <c r="AI186" s="3" t="str">
        <f t="shared" si="38"/>
        <v>1</v>
      </c>
      <c r="AJ186" s="3" t="str">
        <f t="shared" si="39"/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</row>
    <row r="187" ht="12.0" customHeight="1">
      <c r="AE187" s="53">
        <v>181.0</v>
      </c>
      <c r="AF187" s="12" t="str">
        <f t="shared" ref="AF187:AF246" si="111">IF(ISERROR(VALUE(MID($C$14,$AE187-180,1)))=TRUE,"TEXT",VALUE(MID($C$14,$AE187-180,1)))</f>
        <v>1</v>
      </c>
      <c r="AG187" s="12" t="s">
        <v>105</v>
      </c>
      <c r="AH187" s="12" t="str">
        <f t="shared" si="37"/>
        <v>0</v>
      </c>
      <c r="AI187" s="3" t="str">
        <f t="shared" si="38"/>
        <v>1</v>
      </c>
      <c r="AJ187" s="3" t="str">
        <f t="shared" si="39"/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</row>
    <row r="188" ht="12.0" customHeight="1">
      <c r="AE188" s="53">
        <v>182.0</v>
      </c>
      <c r="AF188" s="12" t="str">
        <f t="shared" si="111"/>
        <v>2</v>
      </c>
      <c r="AG188" s="12" t="s">
        <v>105</v>
      </c>
      <c r="AH188" s="12" t="str">
        <f t="shared" si="37"/>
        <v>1</v>
      </c>
      <c r="AI188" s="3" t="str">
        <f t="shared" si="38"/>
        <v>0</v>
      </c>
      <c r="AJ188" s="3" t="str">
        <f t="shared" si="39"/>
        <v>1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</row>
    <row r="189" ht="12.0" customHeight="1">
      <c r="AE189" s="3">
        <v>183.0</v>
      </c>
      <c r="AF189" s="12" t="str">
        <f t="shared" si="111"/>
        <v>2</v>
      </c>
      <c r="AG189" s="12"/>
      <c r="AH189" s="12" t="str">
        <f t="shared" si="37"/>
        <v>0</v>
      </c>
      <c r="AI189" s="3" t="str">
        <f t="shared" si="38"/>
        <v>0</v>
      </c>
      <c r="AJ189" s="3" t="str">
        <f t="shared" si="39"/>
        <v>1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</row>
    <row r="190" ht="12.0" customHeight="1">
      <c r="AE190" s="3">
        <v>184.0</v>
      </c>
      <c r="AF190" s="12" t="str">
        <f t="shared" si="111"/>
        <v>1</v>
      </c>
      <c r="AG190" s="12"/>
      <c r="AH190" s="12" t="str">
        <f t="shared" si="37"/>
        <v>1</v>
      </c>
      <c r="AI190" s="3" t="str">
        <f t="shared" si="38"/>
        <v>1</v>
      </c>
      <c r="AJ190" s="3" t="str">
        <f t="shared" si="39"/>
        <v>0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</row>
    <row r="191" ht="12.0" customHeight="1">
      <c r="AE191" s="53">
        <v>185.0</v>
      </c>
      <c r="AF191" s="12" t="str">
        <f t="shared" si="111"/>
        <v>2</v>
      </c>
      <c r="AG191" s="12" t="s">
        <v>105</v>
      </c>
      <c r="AH191" s="12" t="str">
        <f t="shared" si="37"/>
        <v>1</v>
      </c>
      <c r="AI191" s="3" t="str">
        <f t="shared" si="38"/>
        <v>0</v>
      </c>
      <c r="AJ191" s="3" t="str">
        <f t="shared" si="39"/>
        <v>1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</row>
    <row r="192" ht="12.0" customHeight="1">
      <c r="AE192" s="3">
        <v>186.0</v>
      </c>
      <c r="AF192" s="12" t="str">
        <f t="shared" si="111"/>
        <v>2</v>
      </c>
      <c r="AG192" s="12"/>
      <c r="AH192" s="12" t="str">
        <f t="shared" si="37"/>
        <v>0</v>
      </c>
      <c r="AI192" s="3" t="str">
        <f t="shared" si="38"/>
        <v>0</v>
      </c>
      <c r="AJ192" s="3" t="str">
        <f t="shared" si="39"/>
        <v>1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</row>
    <row r="193" ht="12.0" customHeight="1">
      <c r="AE193" s="3">
        <v>187.0</v>
      </c>
      <c r="AF193" s="12" t="str">
        <f t="shared" si="111"/>
        <v>1</v>
      </c>
      <c r="AG193" s="12"/>
      <c r="AH193" s="12" t="str">
        <f t="shared" si="37"/>
        <v>1</v>
      </c>
      <c r="AI193" s="3" t="str">
        <f t="shared" si="38"/>
        <v>1</v>
      </c>
      <c r="AJ193" s="3" t="str">
        <f t="shared" si="39"/>
        <v>0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</row>
    <row r="194" ht="12.0" customHeight="1">
      <c r="AE194" s="3">
        <v>188.0</v>
      </c>
      <c r="AF194" s="12" t="str">
        <f t="shared" si="111"/>
        <v>2</v>
      </c>
      <c r="AG194" s="12"/>
      <c r="AH194" s="12" t="str">
        <f t="shared" si="37"/>
        <v>0</v>
      </c>
      <c r="AI194" s="3" t="str">
        <f t="shared" si="38"/>
        <v>0</v>
      </c>
      <c r="AJ194" s="3" t="str">
        <f t="shared" si="39"/>
        <v>1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</row>
    <row r="195" ht="12.0" customHeight="1">
      <c r="AE195" s="3">
        <v>189.0</v>
      </c>
      <c r="AF195" s="12" t="str">
        <f t="shared" si="111"/>
        <v>2</v>
      </c>
      <c r="AG195" s="12"/>
      <c r="AH195" s="12" t="str">
        <f t="shared" si="37"/>
        <v>0</v>
      </c>
      <c r="AI195" s="3" t="str">
        <f t="shared" si="38"/>
        <v>0</v>
      </c>
      <c r="AJ195" s="3" t="str">
        <f t="shared" si="39"/>
        <v>1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</row>
    <row r="196" ht="12.0" customHeight="1">
      <c r="AE196" s="3">
        <v>190.0</v>
      </c>
      <c r="AF196" s="12" t="str">
        <f t="shared" si="111"/>
        <v>1</v>
      </c>
      <c r="AG196" s="12"/>
      <c r="AH196" s="12" t="str">
        <f t="shared" si="37"/>
        <v>1</v>
      </c>
      <c r="AI196" s="3" t="str">
        <f t="shared" si="38"/>
        <v>1</v>
      </c>
      <c r="AJ196" s="3" t="str">
        <f t="shared" si="39"/>
        <v>0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</row>
    <row r="197" ht="12.0" customHeight="1">
      <c r="AE197" s="3">
        <v>191.0</v>
      </c>
      <c r="AF197" s="12" t="str">
        <f t="shared" si="111"/>
        <v>2</v>
      </c>
      <c r="AG197" s="12"/>
      <c r="AH197" s="12" t="str">
        <f t="shared" si="37"/>
        <v>0</v>
      </c>
      <c r="AI197" s="3" t="str">
        <f t="shared" si="38"/>
        <v>0</v>
      </c>
      <c r="AJ197" s="3" t="str">
        <f t="shared" si="39"/>
        <v>1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</row>
    <row r="198" ht="12.0" customHeight="1">
      <c r="AE198" s="3">
        <v>192.0</v>
      </c>
      <c r="AF198" s="12" t="str">
        <f t="shared" si="111"/>
        <v>1</v>
      </c>
      <c r="AG198" s="12"/>
      <c r="AH198" s="12" t="str">
        <f t="shared" si="37"/>
        <v>1</v>
      </c>
      <c r="AI198" s="3" t="str">
        <f t="shared" si="38"/>
        <v>1</v>
      </c>
      <c r="AJ198" s="3" t="str">
        <f t="shared" si="39"/>
        <v>0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</row>
    <row r="199" ht="12.0" customHeight="1">
      <c r="AE199" s="3">
        <v>193.0</v>
      </c>
      <c r="AF199" s="12" t="str">
        <f t="shared" si="111"/>
        <v>1</v>
      </c>
      <c r="AG199" s="12"/>
      <c r="AH199" s="12" t="str">
        <f t="shared" si="37"/>
        <v>1</v>
      </c>
      <c r="AI199" s="3" t="str">
        <f t="shared" si="38"/>
        <v>1</v>
      </c>
      <c r="AJ199" s="3" t="str">
        <f t="shared" si="39"/>
        <v>0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</row>
    <row r="200" ht="12.0" customHeight="1">
      <c r="AE200" s="3">
        <v>194.0</v>
      </c>
      <c r="AF200" s="12" t="str">
        <f t="shared" si="111"/>
        <v>2</v>
      </c>
      <c r="AG200" s="12"/>
      <c r="AH200" s="12" t="str">
        <f t="shared" si="37"/>
        <v>0</v>
      </c>
      <c r="AI200" s="3" t="str">
        <f t="shared" si="38"/>
        <v>0</v>
      </c>
      <c r="AJ200" s="3" t="str">
        <f t="shared" si="39"/>
        <v>1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</row>
    <row r="201" ht="12.0" customHeight="1">
      <c r="AE201" s="3">
        <v>195.0</v>
      </c>
      <c r="AF201" s="12" t="str">
        <f t="shared" si="111"/>
        <v>2</v>
      </c>
      <c r="AG201" s="12"/>
      <c r="AH201" s="12" t="str">
        <f t="shared" si="37"/>
        <v>0</v>
      </c>
      <c r="AI201" s="3" t="str">
        <f t="shared" si="38"/>
        <v>0</v>
      </c>
      <c r="AJ201" s="3" t="str">
        <f t="shared" si="39"/>
        <v>1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</row>
    <row r="202" ht="12.0" customHeight="1">
      <c r="AE202" s="3">
        <v>196.0</v>
      </c>
      <c r="AF202" s="12" t="str">
        <f t="shared" si="111"/>
        <v>1</v>
      </c>
      <c r="AG202" s="12"/>
      <c r="AH202" s="12" t="str">
        <f t="shared" si="37"/>
        <v>1</v>
      </c>
      <c r="AI202" s="3" t="str">
        <f t="shared" si="38"/>
        <v>1</v>
      </c>
      <c r="AJ202" s="3" t="str">
        <f t="shared" si="39"/>
        <v>0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</row>
    <row r="203" ht="12.0" customHeight="1">
      <c r="AE203" s="3">
        <v>197.0</v>
      </c>
      <c r="AF203" s="12" t="str">
        <f t="shared" si="111"/>
        <v>2</v>
      </c>
      <c r="AG203" s="12"/>
      <c r="AH203" s="12" t="str">
        <f t="shared" si="37"/>
        <v>0</v>
      </c>
      <c r="AI203" s="3" t="str">
        <f t="shared" si="38"/>
        <v>0</v>
      </c>
      <c r="AJ203" s="3" t="str">
        <f t="shared" si="39"/>
        <v>1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</row>
    <row r="204" ht="12.0" customHeight="1">
      <c r="AE204" s="3">
        <v>198.0</v>
      </c>
      <c r="AF204" s="12" t="str">
        <f t="shared" si="111"/>
        <v>2</v>
      </c>
      <c r="AG204" s="12"/>
      <c r="AH204" s="12" t="str">
        <f t="shared" si="37"/>
        <v>0</v>
      </c>
      <c r="AI204" s="3" t="str">
        <f t="shared" si="38"/>
        <v>0</v>
      </c>
      <c r="AJ204" s="3" t="str">
        <f t="shared" si="39"/>
        <v>1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</row>
    <row r="205" ht="12.0" customHeight="1">
      <c r="AE205" s="53">
        <v>199.0</v>
      </c>
      <c r="AF205" s="12" t="str">
        <f t="shared" si="111"/>
        <v>1</v>
      </c>
      <c r="AG205" s="12" t="s">
        <v>105</v>
      </c>
      <c r="AH205" s="12" t="str">
        <f t="shared" si="37"/>
        <v>0</v>
      </c>
      <c r="AI205" s="3" t="str">
        <f t="shared" si="38"/>
        <v>1</v>
      </c>
      <c r="AJ205" s="3" t="str">
        <f t="shared" si="39"/>
        <v>0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</row>
    <row r="206" ht="12.0" customHeight="1">
      <c r="AE206" s="53">
        <v>200.0</v>
      </c>
      <c r="AF206" s="12" t="str">
        <f t="shared" si="111"/>
        <v>1</v>
      </c>
      <c r="AG206" s="12" t="s">
        <v>105</v>
      </c>
      <c r="AH206" s="12" t="str">
        <f t="shared" si="37"/>
        <v>0</v>
      </c>
      <c r="AI206" s="3" t="str">
        <f t="shared" si="38"/>
        <v>1</v>
      </c>
      <c r="AJ206" s="3" t="str">
        <f t="shared" si="39"/>
        <v>0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</row>
    <row r="207" ht="12.0" customHeight="1">
      <c r="AE207" s="3">
        <v>201.0</v>
      </c>
      <c r="AF207" s="12" t="str">
        <f t="shared" si="111"/>
        <v>1</v>
      </c>
      <c r="AG207" s="12"/>
      <c r="AH207" s="12" t="str">
        <f t="shared" si="37"/>
        <v>1</v>
      </c>
      <c r="AI207" s="3" t="str">
        <f t="shared" si="38"/>
        <v>1</v>
      </c>
      <c r="AJ207" s="3" t="str">
        <f t="shared" si="39"/>
        <v>0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</row>
    <row r="208" ht="12.0" customHeight="1">
      <c r="AE208" s="3">
        <v>202.0</v>
      </c>
      <c r="AF208" s="12" t="str">
        <f t="shared" si="111"/>
        <v>1</v>
      </c>
      <c r="AG208" s="12"/>
      <c r="AH208" s="12" t="str">
        <f t="shared" si="37"/>
        <v>1</v>
      </c>
      <c r="AI208" s="3" t="str">
        <f t="shared" si="38"/>
        <v>1</v>
      </c>
      <c r="AJ208" s="3" t="str">
        <f t="shared" si="39"/>
        <v>0</v>
      </c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</row>
    <row r="209" ht="12.0" customHeight="1">
      <c r="AE209" s="3">
        <v>203.0</v>
      </c>
      <c r="AF209" s="12" t="str">
        <f t="shared" si="111"/>
        <v>2</v>
      </c>
      <c r="AG209" s="12"/>
      <c r="AH209" s="12" t="str">
        <f t="shared" si="37"/>
        <v>0</v>
      </c>
      <c r="AI209" s="3" t="str">
        <f t="shared" si="38"/>
        <v>0</v>
      </c>
      <c r="AJ209" s="3" t="str">
        <f t="shared" si="39"/>
        <v>1</v>
      </c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</row>
    <row r="210" ht="12.0" customHeight="1">
      <c r="AE210" s="3">
        <v>204.0</v>
      </c>
      <c r="AF210" s="12" t="str">
        <f t="shared" si="111"/>
        <v>2</v>
      </c>
      <c r="AG210" s="12"/>
      <c r="AH210" s="12" t="str">
        <f t="shared" si="37"/>
        <v>0</v>
      </c>
      <c r="AI210" s="3" t="str">
        <f t="shared" si="38"/>
        <v>0</v>
      </c>
      <c r="AJ210" s="3" t="str">
        <f t="shared" si="39"/>
        <v>1</v>
      </c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</row>
    <row r="211" ht="12.0" customHeight="1">
      <c r="AE211" s="3">
        <v>205.0</v>
      </c>
      <c r="AF211" s="12" t="str">
        <f t="shared" si="111"/>
        <v>1</v>
      </c>
      <c r="AG211" s="12"/>
      <c r="AH211" s="12" t="str">
        <f t="shared" si="37"/>
        <v>1</v>
      </c>
      <c r="AI211" s="3" t="str">
        <f t="shared" si="38"/>
        <v>1</v>
      </c>
      <c r="AJ211" s="3" t="str">
        <f t="shared" si="39"/>
        <v>0</v>
      </c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</row>
    <row r="212" ht="12.0" customHeight="1">
      <c r="AE212" s="53">
        <v>206.0</v>
      </c>
      <c r="AF212" s="12" t="str">
        <f t="shared" si="111"/>
        <v>2</v>
      </c>
      <c r="AG212" s="12" t="s">
        <v>105</v>
      </c>
      <c r="AH212" s="12" t="str">
        <f t="shared" si="37"/>
        <v>1</v>
      </c>
      <c r="AI212" s="3" t="str">
        <f t="shared" si="38"/>
        <v>0</v>
      </c>
      <c r="AJ212" s="3" t="str">
        <f t="shared" si="39"/>
        <v>1</v>
      </c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</row>
    <row r="213" ht="12.0" customHeight="1">
      <c r="AE213" s="3">
        <v>207.0</v>
      </c>
      <c r="AF213" s="12" t="str">
        <f t="shared" si="111"/>
        <v>1</v>
      </c>
      <c r="AG213" s="12"/>
      <c r="AH213" s="12" t="str">
        <f t="shared" si="37"/>
        <v>1</v>
      </c>
      <c r="AI213" s="3" t="str">
        <f t="shared" si="38"/>
        <v>1</v>
      </c>
      <c r="AJ213" s="3" t="str">
        <f t="shared" si="39"/>
        <v>0</v>
      </c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</row>
    <row r="214" ht="12.0" customHeight="1">
      <c r="AE214" s="3">
        <v>208.0</v>
      </c>
      <c r="AF214" s="12" t="str">
        <f t="shared" si="111"/>
        <v>2</v>
      </c>
      <c r="AG214" s="12"/>
      <c r="AH214" s="12" t="str">
        <f t="shared" si="37"/>
        <v>0</v>
      </c>
      <c r="AI214" s="3" t="str">
        <f t="shared" si="38"/>
        <v>0</v>
      </c>
      <c r="AJ214" s="3" t="str">
        <f t="shared" si="39"/>
        <v>1</v>
      </c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</row>
    <row r="215" ht="12.0" customHeight="1">
      <c r="AE215" s="3">
        <v>209.0</v>
      </c>
      <c r="AF215" s="12" t="str">
        <f t="shared" si="111"/>
        <v>2</v>
      </c>
      <c r="AG215" s="12"/>
      <c r="AH215" s="12" t="str">
        <f t="shared" si="37"/>
        <v>0</v>
      </c>
      <c r="AI215" s="3" t="str">
        <f t="shared" si="38"/>
        <v>0</v>
      </c>
      <c r="AJ215" s="3" t="str">
        <f t="shared" si="39"/>
        <v>1</v>
      </c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</row>
    <row r="216" ht="12.0" customHeight="1">
      <c r="AE216" s="3">
        <v>210.0</v>
      </c>
      <c r="AF216" s="12" t="str">
        <f t="shared" si="111"/>
        <v>1</v>
      </c>
      <c r="AG216" s="12"/>
      <c r="AH216" s="12" t="str">
        <f t="shared" si="37"/>
        <v>1</v>
      </c>
      <c r="AI216" s="3" t="str">
        <f t="shared" si="38"/>
        <v>1</v>
      </c>
      <c r="AJ216" s="3" t="str">
        <f t="shared" si="39"/>
        <v>0</v>
      </c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</row>
    <row r="217" ht="12.0" customHeight="1">
      <c r="AE217" s="3">
        <v>211.0</v>
      </c>
      <c r="AF217" s="12" t="str">
        <f t="shared" si="111"/>
        <v>1</v>
      </c>
      <c r="AG217" s="12"/>
      <c r="AH217" s="12" t="str">
        <f t="shared" si="37"/>
        <v>1</v>
      </c>
      <c r="AI217" s="3" t="str">
        <f t="shared" si="38"/>
        <v>1</v>
      </c>
      <c r="AJ217" s="3" t="str">
        <f t="shared" si="39"/>
        <v>0</v>
      </c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</row>
    <row r="218" ht="12.0" customHeight="1">
      <c r="AE218" s="3">
        <v>212.0</v>
      </c>
      <c r="AF218" s="12" t="str">
        <f t="shared" si="111"/>
        <v>2</v>
      </c>
      <c r="AG218" s="12"/>
      <c r="AH218" s="12" t="str">
        <f t="shared" si="37"/>
        <v>0</v>
      </c>
      <c r="AI218" s="3" t="str">
        <f t="shared" si="38"/>
        <v>0</v>
      </c>
      <c r="AJ218" s="3" t="str">
        <f t="shared" si="39"/>
        <v>1</v>
      </c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</row>
    <row r="219" ht="12.0" customHeight="1">
      <c r="AE219" s="3">
        <v>213.0</v>
      </c>
      <c r="AF219" s="12" t="str">
        <f t="shared" si="111"/>
        <v>2</v>
      </c>
      <c r="AG219" s="12"/>
      <c r="AH219" s="12" t="str">
        <f t="shared" si="37"/>
        <v>0</v>
      </c>
      <c r="AI219" s="3" t="str">
        <f t="shared" si="38"/>
        <v>0</v>
      </c>
      <c r="AJ219" s="3" t="str">
        <f t="shared" si="39"/>
        <v>1</v>
      </c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</row>
    <row r="220" ht="12.0" customHeight="1">
      <c r="AE220" s="3">
        <v>214.0</v>
      </c>
      <c r="AF220" s="12" t="str">
        <f t="shared" si="111"/>
        <v>1</v>
      </c>
      <c r="AG220" s="12"/>
      <c r="AH220" s="12" t="str">
        <f t="shared" si="37"/>
        <v>1</v>
      </c>
      <c r="AI220" s="3" t="str">
        <f t="shared" si="38"/>
        <v>1</v>
      </c>
      <c r="AJ220" s="3" t="str">
        <f t="shared" si="39"/>
        <v>0</v>
      </c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</row>
    <row r="221" ht="12.0" customHeight="1">
      <c r="AE221" s="53">
        <v>215.0</v>
      </c>
      <c r="AF221" s="12" t="str">
        <f t="shared" si="111"/>
        <v>1</v>
      </c>
      <c r="AG221" s="12" t="s">
        <v>105</v>
      </c>
      <c r="AH221" s="12" t="str">
        <f t="shared" si="37"/>
        <v>0</v>
      </c>
      <c r="AI221" s="3" t="str">
        <f t="shared" si="38"/>
        <v>1</v>
      </c>
      <c r="AJ221" s="3" t="str">
        <f t="shared" si="39"/>
        <v>0</v>
      </c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</row>
    <row r="222" ht="12.0" customHeight="1">
      <c r="AE222" s="3">
        <v>216.0</v>
      </c>
      <c r="AF222" s="12" t="str">
        <f t="shared" si="111"/>
        <v>1</v>
      </c>
      <c r="AG222" s="12"/>
      <c r="AH222" s="12" t="str">
        <f t="shared" si="37"/>
        <v>1</v>
      </c>
      <c r="AI222" s="3" t="str">
        <f t="shared" si="38"/>
        <v>1</v>
      </c>
      <c r="AJ222" s="3" t="str">
        <f t="shared" si="39"/>
        <v>0</v>
      </c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</row>
    <row r="223" ht="12.0" customHeight="1">
      <c r="AE223" s="3">
        <v>217.0</v>
      </c>
      <c r="AF223" s="12" t="str">
        <f t="shared" si="111"/>
        <v>2</v>
      </c>
      <c r="AG223" s="12"/>
      <c r="AH223" s="12" t="str">
        <f t="shared" si="37"/>
        <v>0</v>
      </c>
      <c r="AI223" s="3" t="str">
        <f t="shared" si="38"/>
        <v>0</v>
      </c>
      <c r="AJ223" s="3" t="str">
        <f t="shared" si="39"/>
        <v>1</v>
      </c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</row>
    <row r="224" ht="12.0" customHeight="1">
      <c r="AE224" s="53">
        <v>218.0</v>
      </c>
      <c r="AF224" s="12" t="str">
        <f t="shared" si="111"/>
        <v>2</v>
      </c>
      <c r="AG224" s="12" t="s">
        <v>105</v>
      </c>
      <c r="AH224" s="12" t="str">
        <f t="shared" si="37"/>
        <v>1</v>
      </c>
      <c r="AI224" s="3" t="str">
        <f t="shared" si="38"/>
        <v>0</v>
      </c>
      <c r="AJ224" s="3" t="str">
        <f t="shared" si="39"/>
        <v>1</v>
      </c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</row>
    <row r="225" ht="12.0" customHeight="1">
      <c r="AE225" s="3">
        <v>219.0</v>
      </c>
      <c r="AF225" s="12" t="str">
        <f t="shared" si="111"/>
        <v>1</v>
      </c>
      <c r="AG225" s="12"/>
      <c r="AH225" s="12" t="str">
        <f t="shared" si="37"/>
        <v>1</v>
      </c>
      <c r="AI225" s="3" t="str">
        <f t="shared" si="38"/>
        <v>1</v>
      </c>
      <c r="AJ225" s="3" t="str">
        <f t="shared" si="39"/>
        <v>0</v>
      </c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</row>
    <row r="226" ht="12.0" customHeight="1">
      <c r="AE226" s="3">
        <v>220.0</v>
      </c>
      <c r="AF226" s="12" t="str">
        <f t="shared" si="111"/>
        <v>2</v>
      </c>
      <c r="AG226" s="12"/>
      <c r="AH226" s="12" t="str">
        <f t="shared" si="37"/>
        <v>0</v>
      </c>
      <c r="AI226" s="3" t="str">
        <f t="shared" si="38"/>
        <v>0</v>
      </c>
      <c r="AJ226" s="3" t="str">
        <f t="shared" si="39"/>
        <v>1</v>
      </c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</row>
    <row r="227" ht="12.0" customHeight="1">
      <c r="AE227" s="3">
        <v>221.0</v>
      </c>
      <c r="AF227" s="12" t="str">
        <f t="shared" si="111"/>
        <v>2</v>
      </c>
      <c r="AG227" s="12"/>
      <c r="AH227" s="12" t="str">
        <f t="shared" si="37"/>
        <v>0</v>
      </c>
      <c r="AI227" s="3" t="str">
        <f t="shared" si="38"/>
        <v>0</v>
      </c>
      <c r="AJ227" s="3" t="str">
        <f t="shared" si="39"/>
        <v>1</v>
      </c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</row>
    <row r="228" ht="12.0" customHeight="1">
      <c r="AE228" s="3">
        <v>222.0</v>
      </c>
      <c r="AF228" s="12" t="str">
        <f t="shared" si="111"/>
        <v>1</v>
      </c>
      <c r="AG228" s="12"/>
      <c r="AH228" s="12" t="str">
        <f t="shared" si="37"/>
        <v>1</v>
      </c>
      <c r="AI228" s="3" t="str">
        <f t="shared" si="38"/>
        <v>1</v>
      </c>
      <c r="AJ228" s="3" t="str">
        <f t="shared" si="39"/>
        <v>0</v>
      </c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</row>
    <row r="229" ht="12.0" customHeight="1">
      <c r="AE229" s="3">
        <v>223.0</v>
      </c>
      <c r="AF229" s="12" t="str">
        <f t="shared" si="111"/>
        <v>2</v>
      </c>
      <c r="AG229" s="12"/>
      <c r="AH229" s="12" t="str">
        <f t="shared" si="37"/>
        <v>0</v>
      </c>
      <c r="AI229" s="3" t="str">
        <f t="shared" si="38"/>
        <v>0</v>
      </c>
      <c r="AJ229" s="3" t="str">
        <f t="shared" si="39"/>
        <v>1</v>
      </c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</row>
    <row r="230" ht="12.0" customHeight="1">
      <c r="AE230" s="3">
        <v>224.0</v>
      </c>
      <c r="AF230" s="12" t="str">
        <f t="shared" si="111"/>
        <v>2</v>
      </c>
      <c r="AG230" s="12"/>
      <c r="AH230" s="12" t="str">
        <f t="shared" si="37"/>
        <v>0</v>
      </c>
      <c r="AI230" s="3" t="str">
        <f t="shared" si="38"/>
        <v>0</v>
      </c>
      <c r="AJ230" s="3" t="str">
        <f t="shared" si="39"/>
        <v>1</v>
      </c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</row>
    <row r="231" ht="12.0" customHeight="1">
      <c r="AE231" s="53">
        <v>225.0</v>
      </c>
      <c r="AF231" s="12" t="str">
        <f t="shared" si="111"/>
        <v>1</v>
      </c>
      <c r="AG231" s="12" t="s">
        <v>105</v>
      </c>
      <c r="AH231" s="12" t="str">
        <f t="shared" si="37"/>
        <v>0</v>
      </c>
      <c r="AI231" s="3" t="str">
        <f t="shared" si="38"/>
        <v>1</v>
      </c>
      <c r="AJ231" s="3" t="str">
        <f t="shared" si="39"/>
        <v>0</v>
      </c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</row>
    <row r="232" ht="12.0" customHeight="1">
      <c r="AE232" s="53">
        <v>226.0</v>
      </c>
      <c r="AF232" s="12" t="str">
        <f t="shared" si="111"/>
        <v>1</v>
      </c>
      <c r="AG232" s="12" t="s">
        <v>105</v>
      </c>
      <c r="AH232" s="12" t="str">
        <f t="shared" si="37"/>
        <v>0</v>
      </c>
      <c r="AI232" s="3" t="str">
        <f t="shared" si="38"/>
        <v>1</v>
      </c>
      <c r="AJ232" s="3" t="str">
        <f t="shared" si="39"/>
        <v>0</v>
      </c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</row>
    <row r="233" ht="12.0" customHeight="1">
      <c r="AE233" s="53">
        <v>227.0</v>
      </c>
      <c r="AF233" s="12" t="str">
        <f t="shared" si="111"/>
        <v>2</v>
      </c>
      <c r="AG233" s="12" t="s">
        <v>105</v>
      </c>
      <c r="AH233" s="12" t="str">
        <f t="shared" si="37"/>
        <v>1</v>
      </c>
      <c r="AI233" s="3" t="str">
        <f t="shared" si="38"/>
        <v>0</v>
      </c>
      <c r="AJ233" s="3" t="str">
        <f t="shared" si="39"/>
        <v>1</v>
      </c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</row>
    <row r="234" ht="12.0" customHeight="1">
      <c r="AE234" s="3">
        <v>228.0</v>
      </c>
      <c r="AF234" s="12" t="str">
        <f t="shared" si="111"/>
        <v>2</v>
      </c>
      <c r="AG234" s="12"/>
      <c r="AH234" s="12" t="str">
        <f t="shared" si="37"/>
        <v>0</v>
      </c>
      <c r="AI234" s="3" t="str">
        <f t="shared" si="38"/>
        <v>0</v>
      </c>
      <c r="AJ234" s="3" t="str">
        <f t="shared" si="39"/>
        <v>1</v>
      </c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</row>
    <row r="235" ht="12.0" customHeight="1">
      <c r="AE235" s="3">
        <v>229.0</v>
      </c>
      <c r="AF235" s="12" t="str">
        <f t="shared" si="111"/>
        <v>2</v>
      </c>
      <c r="AG235" s="12"/>
      <c r="AH235" s="12" t="str">
        <f t="shared" si="37"/>
        <v>0</v>
      </c>
      <c r="AI235" s="3" t="str">
        <f t="shared" si="38"/>
        <v>0</v>
      </c>
      <c r="AJ235" s="3" t="str">
        <f t="shared" si="39"/>
        <v>1</v>
      </c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</row>
    <row r="236" ht="12.0" customHeight="1">
      <c r="AE236" s="3">
        <v>230.0</v>
      </c>
      <c r="AF236" s="12" t="str">
        <f t="shared" si="111"/>
        <v>2</v>
      </c>
      <c r="AG236" s="12"/>
      <c r="AH236" s="12" t="str">
        <f t="shared" si="37"/>
        <v>0</v>
      </c>
      <c r="AI236" s="3" t="str">
        <f t="shared" si="38"/>
        <v>0</v>
      </c>
      <c r="AJ236" s="3" t="str">
        <f t="shared" si="39"/>
        <v>1</v>
      </c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</row>
    <row r="237" ht="12.0" customHeight="1">
      <c r="AE237" s="3">
        <v>231.0</v>
      </c>
      <c r="AF237" s="12" t="str">
        <f t="shared" si="111"/>
        <v>2</v>
      </c>
      <c r="AG237" s="12"/>
      <c r="AH237" s="12" t="str">
        <f t="shared" si="37"/>
        <v>0</v>
      </c>
      <c r="AI237" s="3" t="str">
        <f t="shared" si="38"/>
        <v>0</v>
      </c>
      <c r="AJ237" s="3" t="str">
        <f t="shared" si="39"/>
        <v>1</v>
      </c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</row>
    <row r="238" ht="12.0" customHeight="1">
      <c r="AE238" s="3">
        <v>232.0</v>
      </c>
      <c r="AF238" s="12" t="str">
        <f t="shared" si="111"/>
        <v>2</v>
      </c>
      <c r="AG238" s="12"/>
      <c r="AH238" s="12" t="str">
        <f t="shared" si="37"/>
        <v>0</v>
      </c>
      <c r="AI238" s="3" t="str">
        <f t="shared" si="38"/>
        <v>0</v>
      </c>
      <c r="AJ238" s="3" t="str">
        <f t="shared" si="39"/>
        <v>1</v>
      </c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</row>
    <row r="239" ht="12.0" customHeight="1">
      <c r="AE239" s="3">
        <v>233.0</v>
      </c>
      <c r="AF239" s="12" t="str">
        <f t="shared" si="111"/>
        <v>1</v>
      </c>
      <c r="AG239" s="12"/>
      <c r="AH239" s="12" t="str">
        <f t="shared" si="37"/>
        <v>1</v>
      </c>
      <c r="AI239" s="3" t="str">
        <f t="shared" si="38"/>
        <v>1</v>
      </c>
      <c r="AJ239" s="3" t="str">
        <f t="shared" si="39"/>
        <v>0</v>
      </c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</row>
    <row r="240" ht="12.0" customHeight="1">
      <c r="AE240" s="3">
        <v>234.0</v>
      </c>
      <c r="AF240" s="12" t="str">
        <f t="shared" si="111"/>
        <v>1</v>
      </c>
      <c r="AG240" s="12"/>
      <c r="AH240" s="12" t="str">
        <f t="shared" si="37"/>
        <v>1</v>
      </c>
      <c r="AI240" s="3" t="str">
        <f t="shared" si="38"/>
        <v>1</v>
      </c>
      <c r="AJ240" s="3" t="str">
        <f t="shared" si="39"/>
        <v>0</v>
      </c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</row>
    <row r="241" ht="12.0" customHeight="1">
      <c r="AE241" s="3">
        <v>235.0</v>
      </c>
      <c r="AF241" s="12" t="str">
        <f t="shared" si="111"/>
        <v>2</v>
      </c>
      <c r="AG241" s="12"/>
      <c r="AH241" s="12" t="str">
        <f t="shared" si="37"/>
        <v>0</v>
      </c>
      <c r="AI241" s="3" t="str">
        <f t="shared" si="38"/>
        <v>0</v>
      </c>
      <c r="AJ241" s="3" t="str">
        <f t="shared" si="39"/>
        <v>1</v>
      </c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</row>
    <row r="242" ht="12.0" customHeight="1">
      <c r="AE242" s="53">
        <v>236.0</v>
      </c>
      <c r="AF242" s="12" t="str">
        <f t="shared" si="111"/>
        <v>1</v>
      </c>
      <c r="AG242" s="12" t="s">
        <v>105</v>
      </c>
      <c r="AH242" s="12" t="str">
        <f t="shared" si="37"/>
        <v>0</v>
      </c>
      <c r="AI242" s="3" t="str">
        <f t="shared" si="38"/>
        <v>1</v>
      </c>
      <c r="AJ242" s="3" t="str">
        <f t="shared" si="39"/>
        <v>0</v>
      </c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</row>
    <row r="243" ht="12.0" customHeight="1">
      <c r="AE243" s="53">
        <v>237.0</v>
      </c>
      <c r="AF243" s="12" t="str">
        <f t="shared" si="111"/>
        <v>2</v>
      </c>
      <c r="AG243" s="12" t="s">
        <v>105</v>
      </c>
      <c r="AH243" s="12" t="str">
        <f t="shared" si="37"/>
        <v>1</v>
      </c>
      <c r="AI243" s="3" t="str">
        <f t="shared" si="38"/>
        <v>0</v>
      </c>
      <c r="AJ243" s="3" t="str">
        <f t="shared" si="39"/>
        <v>1</v>
      </c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</row>
    <row r="244" ht="12.0" customHeight="1">
      <c r="AE244" s="3">
        <v>238.0</v>
      </c>
      <c r="AF244" s="12" t="str">
        <f t="shared" si="111"/>
        <v>1</v>
      </c>
      <c r="AG244" s="12"/>
      <c r="AH244" s="12" t="str">
        <f t="shared" si="37"/>
        <v>1</v>
      </c>
      <c r="AI244" s="3" t="str">
        <f t="shared" si="38"/>
        <v>1</v>
      </c>
      <c r="AJ244" s="3" t="str">
        <f t="shared" si="39"/>
        <v>0</v>
      </c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</row>
    <row r="245" ht="12.0" customHeight="1">
      <c r="AE245" s="3">
        <v>239.0</v>
      </c>
      <c r="AF245" s="12" t="str">
        <f t="shared" si="111"/>
        <v>2</v>
      </c>
      <c r="AG245" s="12"/>
      <c r="AH245" s="12" t="str">
        <f t="shared" si="37"/>
        <v>0</v>
      </c>
      <c r="AI245" s="3" t="str">
        <f t="shared" si="38"/>
        <v>0</v>
      </c>
      <c r="AJ245" s="3" t="str">
        <f t="shared" si="39"/>
        <v>1</v>
      </c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</row>
    <row r="246" ht="12.0" customHeight="1">
      <c r="AE246" s="3">
        <v>240.0</v>
      </c>
      <c r="AF246" s="12" t="str">
        <f t="shared" si="111"/>
        <v>2</v>
      </c>
      <c r="AG246" s="12"/>
      <c r="AH246" s="12" t="str">
        <f t="shared" si="37"/>
        <v>0</v>
      </c>
      <c r="AI246" s="3" t="str">
        <f t="shared" si="38"/>
        <v>0</v>
      </c>
      <c r="AJ246" s="3" t="str">
        <f t="shared" si="39"/>
        <v>1</v>
      </c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</row>
    <row r="247" ht="12.0" customHeight="1">
      <c r="AE247" s="3">
        <v>241.0</v>
      </c>
      <c r="AF247" s="12" t="str">
        <f t="shared" ref="AF247:AF306" si="112">IF(ISERROR(VALUE(MID($C$15,$AE247-240,1)))=TRUE,"TEXT",VALUE(MID($C$15,$AE247-240,1)))</f>
        <v>1</v>
      </c>
      <c r="AG247" s="12"/>
      <c r="AH247" s="12" t="str">
        <f t="shared" si="37"/>
        <v>1</v>
      </c>
      <c r="AI247" s="3" t="str">
        <f t="shared" si="38"/>
        <v>1</v>
      </c>
      <c r="AJ247" s="3" t="str">
        <f t="shared" si="39"/>
        <v>0</v>
      </c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</row>
    <row r="248" ht="12.0" customHeight="1">
      <c r="AE248" s="3">
        <v>242.0</v>
      </c>
      <c r="AF248" s="12" t="str">
        <f t="shared" si="112"/>
        <v>2</v>
      </c>
      <c r="AG248" s="12"/>
      <c r="AH248" s="12" t="str">
        <f t="shared" si="37"/>
        <v>0</v>
      </c>
      <c r="AI248" s="3" t="str">
        <f t="shared" si="38"/>
        <v>0</v>
      </c>
      <c r="AJ248" s="3" t="str">
        <f t="shared" si="39"/>
        <v>1</v>
      </c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</row>
    <row r="249" ht="12.0" customHeight="1">
      <c r="AE249" s="3">
        <v>243.0</v>
      </c>
      <c r="AF249" s="12" t="str">
        <f t="shared" si="112"/>
        <v>2</v>
      </c>
      <c r="AG249" s="12"/>
      <c r="AH249" s="12" t="str">
        <f t="shared" si="37"/>
        <v>0</v>
      </c>
      <c r="AI249" s="3" t="str">
        <f t="shared" si="38"/>
        <v>0</v>
      </c>
      <c r="AJ249" s="3" t="str">
        <f t="shared" si="39"/>
        <v>1</v>
      </c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</row>
    <row r="250" ht="12.0" customHeight="1">
      <c r="AE250" s="3">
        <v>244.0</v>
      </c>
      <c r="AF250" s="12" t="str">
        <f t="shared" si="112"/>
        <v>1</v>
      </c>
      <c r="AG250" s="12"/>
      <c r="AH250" s="12" t="str">
        <f t="shared" si="37"/>
        <v>1</v>
      </c>
      <c r="AI250" s="3" t="str">
        <f t="shared" si="38"/>
        <v>1</v>
      </c>
      <c r="AJ250" s="3" t="str">
        <f t="shared" si="39"/>
        <v>0</v>
      </c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</row>
    <row r="251" ht="12.0" customHeight="1">
      <c r="AE251" s="3">
        <v>245.0</v>
      </c>
      <c r="AF251" s="12" t="str">
        <f t="shared" si="112"/>
        <v>2</v>
      </c>
      <c r="AG251" s="12"/>
      <c r="AH251" s="12" t="str">
        <f t="shared" si="37"/>
        <v>0</v>
      </c>
      <c r="AI251" s="3" t="str">
        <f t="shared" si="38"/>
        <v>0</v>
      </c>
      <c r="AJ251" s="3" t="str">
        <f t="shared" si="39"/>
        <v>1</v>
      </c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</row>
    <row r="252" ht="12.0" customHeight="1">
      <c r="AE252" s="3">
        <v>246.0</v>
      </c>
      <c r="AF252" s="12" t="str">
        <f t="shared" si="112"/>
        <v>2</v>
      </c>
      <c r="AG252" s="12"/>
      <c r="AH252" s="12" t="str">
        <f t="shared" si="37"/>
        <v>0</v>
      </c>
      <c r="AI252" s="3" t="str">
        <f t="shared" si="38"/>
        <v>0</v>
      </c>
      <c r="AJ252" s="3" t="str">
        <f t="shared" si="39"/>
        <v>1</v>
      </c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</row>
    <row r="253" ht="12.0" customHeight="1">
      <c r="AE253" s="3">
        <v>247.0</v>
      </c>
      <c r="AF253" s="12" t="str">
        <f t="shared" si="112"/>
        <v>2</v>
      </c>
      <c r="AG253" s="12"/>
      <c r="AH253" s="12" t="str">
        <f t="shared" si="37"/>
        <v>0</v>
      </c>
      <c r="AI253" s="3" t="str">
        <f t="shared" si="38"/>
        <v>0</v>
      </c>
      <c r="AJ253" s="3" t="str">
        <f t="shared" si="39"/>
        <v>1</v>
      </c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</row>
    <row r="254" ht="12.0" customHeight="1">
      <c r="AE254" s="3">
        <v>248.0</v>
      </c>
      <c r="AF254" s="12" t="str">
        <f t="shared" si="112"/>
        <v>1</v>
      </c>
      <c r="AG254" s="12"/>
      <c r="AH254" s="12" t="str">
        <f t="shared" si="37"/>
        <v>1</v>
      </c>
      <c r="AI254" s="3" t="str">
        <f t="shared" si="38"/>
        <v>1</v>
      </c>
      <c r="AJ254" s="3" t="str">
        <f t="shared" si="39"/>
        <v>0</v>
      </c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</row>
    <row r="255" ht="12.0" customHeight="1">
      <c r="AE255" s="3">
        <v>249.0</v>
      </c>
      <c r="AF255" s="12" t="str">
        <f t="shared" si="112"/>
        <v>2</v>
      </c>
      <c r="AG255" s="12"/>
      <c r="AH255" s="12" t="str">
        <f t="shared" si="37"/>
        <v>0</v>
      </c>
      <c r="AI255" s="3" t="str">
        <f t="shared" si="38"/>
        <v>0</v>
      </c>
      <c r="AJ255" s="3" t="str">
        <f t="shared" si="39"/>
        <v>1</v>
      </c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</row>
    <row r="256" ht="12.0" customHeight="1">
      <c r="AE256" s="3">
        <v>250.0</v>
      </c>
      <c r="AF256" s="12" t="str">
        <f t="shared" si="112"/>
        <v>1</v>
      </c>
      <c r="AG256" s="12"/>
      <c r="AH256" s="12" t="str">
        <f t="shared" si="37"/>
        <v>1</v>
      </c>
      <c r="AI256" s="3" t="str">
        <f t="shared" si="38"/>
        <v>1</v>
      </c>
      <c r="AJ256" s="3" t="str">
        <f t="shared" si="39"/>
        <v>0</v>
      </c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</row>
    <row r="257" ht="12.0" customHeight="1">
      <c r="AE257" s="3">
        <v>251.0</v>
      </c>
      <c r="AF257" s="12" t="str">
        <f t="shared" si="112"/>
        <v>1</v>
      </c>
      <c r="AG257" s="12"/>
      <c r="AH257" s="12" t="str">
        <f t="shared" si="37"/>
        <v>1</v>
      </c>
      <c r="AI257" s="3" t="str">
        <f t="shared" si="38"/>
        <v>1</v>
      </c>
      <c r="AJ257" s="3" t="str">
        <f t="shared" si="39"/>
        <v>0</v>
      </c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</row>
    <row r="258" ht="12.0" customHeight="1">
      <c r="AE258" s="3">
        <v>252.0</v>
      </c>
      <c r="AF258" s="12" t="str">
        <f t="shared" si="112"/>
        <v>2</v>
      </c>
      <c r="AG258" s="12"/>
      <c r="AH258" s="12" t="str">
        <f t="shared" si="37"/>
        <v>0</v>
      </c>
      <c r="AI258" s="3" t="str">
        <f t="shared" si="38"/>
        <v>0</v>
      </c>
      <c r="AJ258" s="3" t="str">
        <f t="shared" si="39"/>
        <v>1</v>
      </c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</row>
    <row r="259" ht="12.0" customHeight="1">
      <c r="AE259" s="3">
        <v>253.0</v>
      </c>
      <c r="AF259" s="12" t="str">
        <f t="shared" si="112"/>
        <v>2</v>
      </c>
      <c r="AG259" s="12"/>
      <c r="AH259" s="12" t="str">
        <f t="shared" si="37"/>
        <v>0</v>
      </c>
      <c r="AI259" s="3" t="str">
        <f t="shared" si="38"/>
        <v>0</v>
      </c>
      <c r="AJ259" s="3" t="str">
        <f t="shared" si="39"/>
        <v>1</v>
      </c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</row>
    <row r="260" ht="12.0" customHeight="1">
      <c r="AE260" s="3">
        <v>254.0</v>
      </c>
      <c r="AF260" s="12" t="str">
        <f t="shared" si="112"/>
        <v>1</v>
      </c>
      <c r="AG260" s="12"/>
      <c r="AH260" s="12" t="str">
        <f t="shared" si="37"/>
        <v>1</v>
      </c>
      <c r="AI260" s="3" t="str">
        <f t="shared" si="38"/>
        <v>1</v>
      </c>
      <c r="AJ260" s="3" t="str">
        <f t="shared" si="39"/>
        <v>0</v>
      </c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</row>
    <row r="261" ht="12.0" customHeight="1">
      <c r="AE261" s="3">
        <v>255.0</v>
      </c>
      <c r="AF261" s="12" t="str">
        <f t="shared" si="112"/>
        <v>1</v>
      </c>
      <c r="AG261" s="12"/>
      <c r="AH261" s="12" t="str">
        <f t="shared" si="37"/>
        <v>1</v>
      </c>
      <c r="AI261" s="3" t="str">
        <f t="shared" si="38"/>
        <v>1</v>
      </c>
      <c r="AJ261" s="3" t="str">
        <f t="shared" si="39"/>
        <v>0</v>
      </c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</row>
    <row r="262" ht="12.0" customHeight="1">
      <c r="AE262" s="3">
        <v>256.0</v>
      </c>
      <c r="AF262" s="12" t="str">
        <f t="shared" si="112"/>
        <v>2</v>
      </c>
      <c r="AG262" s="12"/>
      <c r="AH262" s="12" t="str">
        <f t="shared" si="37"/>
        <v>0</v>
      </c>
      <c r="AI262" s="3" t="str">
        <f t="shared" si="38"/>
        <v>0</v>
      </c>
      <c r="AJ262" s="3" t="str">
        <f t="shared" si="39"/>
        <v>1</v>
      </c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</row>
    <row r="263" ht="12.0" customHeight="1">
      <c r="AE263" s="3">
        <v>257.0</v>
      </c>
      <c r="AF263" s="12" t="str">
        <f t="shared" si="112"/>
        <v>2</v>
      </c>
      <c r="AG263" s="12"/>
      <c r="AH263" s="12" t="str">
        <f t="shared" si="37"/>
        <v>0</v>
      </c>
      <c r="AI263" s="3" t="str">
        <f t="shared" si="38"/>
        <v>0</v>
      </c>
      <c r="AJ263" s="3" t="str">
        <f t="shared" si="39"/>
        <v>1</v>
      </c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</row>
    <row r="264" ht="12.0" customHeight="1">
      <c r="AE264" s="3">
        <v>258.0</v>
      </c>
      <c r="AF264" s="12" t="str">
        <f t="shared" si="112"/>
        <v>2</v>
      </c>
      <c r="AG264" s="12"/>
      <c r="AH264" s="12" t="str">
        <f t="shared" si="37"/>
        <v>0</v>
      </c>
      <c r="AI264" s="3" t="str">
        <f t="shared" si="38"/>
        <v>0</v>
      </c>
      <c r="AJ264" s="3" t="str">
        <f t="shared" si="39"/>
        <v>1</v>
      </c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</row>
    <row r="265" ht="12.0" customHeight="1">
      <c r="AE265" s="3">
        <v>259.0</v>
      </c>
      <c r="AF265" s="12" t="str">
        <f t="shared" si="112"/>
        <v>1</v>
      </c>
      <c r="AG265" s="12"/>
      <c r="AH265" s="12" t="str">
        <f t="shared" si="37"/>
        <v>1</v>
      </c>
      <c r="AI265" s="3" t="str">
        <f t="shared" si="38"/>
        <v>1</v>
      </c>
      <c r="AJ265" s="3" t="str">
        <f t="shared" si="39"/>
        <v>0</v>
      </c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</row>
    <row r="266" ht="12.0" customHeight="1">
      <c r="AE266" s="3">
        <v>260.0</v>
      </c>
      <c r="AF266" s="12" t="str">
        <f t="shared" si="112"/>
        <v>1</v>
      </c>
      <c r="AG266" s="12"/>
      <c r="AH266" s="12" t="str">
        <f t="shared" si="37"/>
        <v>1</v>
      </c>
      <c r="AI266" s="3" t="str">
        <f t="shared" si="38"/>
        <v>1</v>
      </c>
      <c r="AJ266" s="3" t="str">
        <f t="shared" si="39"/>
        <v>0</v>
      </c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</row>
    <row r="267" ht="12.0" customHeight="1">
      <c r="AE267" s="3">
        <v>261.0</v>
      </c>
      <c r="AF267" s="12" t="str">
        <f t="shared" si="112"/>
        <v>2</v>
      </c>
      <c r="AG267" s="12"/>
      <c r="AH267" s="12" t="str">
        <f t="shared" si="37"/>
        <v>0</v>
      </c>
      <c r="AI267" s="3" t="str">
        <f t="shared" si="38"/>
        <v>0</v>
      </c>
      <c r="AJ267" s="3" t="str">
        <f t="shared" si="39"/>
        <v>1</v>
      </c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</row>
    <row r="268" ht="12.0" customHeight="1">
      <c r="AE268" s="3">
        <v>262.0</v>
      </c>
      <c r="AF268" s="12" t="str">
        <f t="shared" si="112"/>
        <v>2</v>
      </c>
      <c r="AG268" s="12"/>
      <c r="AH268" s="12" t="str">
        <f t="shared" si="37"/>
        <v>0</v>
      </c>
      <c r="AI268" s="3" t="str">
        <f t="shared" si="38"/>
        <v>0</v>
      </c>
      <c r="AJ268" s="3" t="str">
        <f t="shared" si="39"/>
        <v>1</v>
      </c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</row>
    <row r="269" ht="12.0" customHeight="1">
      <c r="AE269" s="53">
        <v>263.0</v>
      </c>
      <c r="AF269" s="12" t="str">
        <f t="shared" si="112"/>
        <v>1</v>
      </c>
      <c r="AG269" s="12" t="s">
        <v>105</v>
      </c>
      <c r="AH269" s="12" t="str">
        <f t="shared" si="37"/>
        <v>0</v>
      </c>
      <c r="AI269" s="3" t="str">
        <f t="shared" si="38"/>
        <v>1</v>
      </c>
      <c r="AJ269" s="3" t="str">
        <f t="shared" si="39"/>
        <v>0</v>
      </c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</row>
    <row r="270" ht="12.0" customHeight="1">
      <c r="AE270" s="3">
        <v>264.0</v>
      </c>
      <c r="AF270" s="12" t="str">
        <f t="shared" si="112"/>
        <v>1</v>
      </c>
      <c r="AG270" s="12"/>
      <c r="AH270" s="12" t="str">
        <f t="shared" si="37"/>
        <v>1</v>
      </c>
      <c r="AI270" s="3" t="str">
        <f t="shared" si="38"/>
        <v>1</v>
      </c>
      <c r="AJ270" s="3" t="str">
        <f t="shared" si="39"/>
        <v>0</v>
      </c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</row>
    <row r="271" ht="12.0" customHeight="1">
      <c r="AE271" s="3">
        <v>265.0</v>
      </c>
      <c r="AF271" s="12" t="str">
        <f t="shared" si="112"/>
        <v>1</v>
      </c>
      <c r="AG271" s="12"/>
      <c r="AH271" s="12" t="str">
        <f t="shared" si="37"/>
        <v>1</v>
      </c>
      <c r="AI271" s="3" t="str">
        <f t="shared" si="38"/>
        <v>1</v>
      </c>
      <c r="AJ271" s="3" t="str">
        <f t="shared" si="39"/>
        <v>0</v>
      </c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</row>
    <row r="272" ht="12.0" customHeight="1">
      <c r="AE272" s="3">
        <v>266.0</v>
      </c>
      <c r="AF272" s="12" t="str">
        <f t="shared" si="112"/>
        <v>2</v>
      </c>
      <c r="AG272" s="12"/>
      <c r="AH272" s="12" t="str">
        <f t="shared" si="37"/>
        <v>0</v>
      </c>
      <c r="AI272" s="3" t="str">
        <f t="shared" si="38"/>
        <v>0</v>
      </c>
      <c r="AJ272" s="3" t="str">
        <f t="shared" si="39"/>
        <v>1</v>
      </c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</row>
    <row r="273" ht="12.0" customHeight="1">
      <c r="AE273" s="3">
        <v>267.0</v>
      </c>
      <c r="AF273" s="12" t="str">
        <f t="shared" si="112"/>
        <v>2</v>
      </c>
      <c r="AG273" s="12"/>
      <c r="AH273" s="12" t="str">
        <f t="shared" si="37"/>
        <v>0</v>
      </c>
      <c r="AI273" s="3" t="str">
        <f t="shared" si="38"/>
        <v>0</v>
      </c>
      <c r="AJ273" s="3" t="str">
        <f t="shared" si="39"/>
        <v>1</v>
      </c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</row>
    <row r="274" ht="12.0" customHeight="1">
      <c r="AE274" s="3">
        <v>268.0</v>
      </c>
      <c r="AF274" s="12" t="str">
        <f t="shared" si="112"/>
        <v>2</v>
      </c>
      <c r="AG274" s="12"/>
      <c r="AH274" s="12" t="str">
        <f t="shared" si="37"/>
        <v>0</v>
      </c>
      <c r="AI274" s="3" t="str">
        <f t="shared" si="38"/>
        <v>0</v>
      </c>
      <c r="AJ274" s="3" t="str">
        <f t="shared" si="39"/>
        <v>1</v>
      </c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</row>
    <row r="275" ht="12.0" customHeight="1">
      <c r="AE275" s="3">
        <v>269.0</v>
      </c>
      <c r="AF275" s="12" t="str">
        <f t="shared" si="112"/>
        <v>1</v>
      </c>
      <c r="AG275" s="12"/>
      <c r="AH275" s="12" t="str">
        <f t="shared" si="37"/>
        <v>1</v>
      </c>
      <c r="AI275" s="3" t="str">
        <f t="shared" si="38"/>
        <v>1</v>
      </c>
      <c r="AJ275" s="3" t="str">
        <f t="shared" si="39"/>
        <v>0</v>
      </c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</row>
    <row r="276" ht="12.0" customHeight="1">
      <c r="AE276" s="3">
        <v>270.0</v>
      </c>
      <c r="AF276" s="12" t="str">
        <f t="shared" si="112"/>
        <v>2</v>
      </c>
      <c r="AG276" s="12"/>
      <c r="AH276" s="12" t="str">
        <f t="shared" si="37"/>
        <v>0</v>
      </c>
      <c r="AI276" s="3" t="str">
        <f t="shared" si="38"/>
        <v>0</v>
      </c>
      <c r="AJ276" s="3" t="str">
        <f t="shared" si="39"/>
        <v>1</v>
      </c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</row>
    <row r="277" ht="12.0" customHeight="1">
      <c r="AE277" s="3">
        <v>271.0</v>
      </c>
      <c r="AF277" s="12" t="str">
        <f t="shared" si="112"/>
        <v>1</v>
      </c>
      <c r="AG277" s="12"/>
      <c r="AH277" s="12" t="str">
        <f t="shared" si="37"/>
        <v>1</v>
      </c>
      <c r="AI277" s="3" t="str">
        <f t="shared" si="38"/>
        <v>1</v>
      </c>
      <c r="AJ277" s="3" t="str">
        <f t="shared" si="39"/>
        <v>0</v>
      </c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</row>
    <row r="278" ht="12.0" customHeight="1">
      <c r="AE278" s="3">
        <v>272.0</v>
      </c>
      <c r="AF278" s="12" t="str">
        <f t="shared" si="112"/>
        <v>2</v>
      </c>
      <c r="AG278" s="12"/>
      <c r="AH278" s="12" t="str">
        <f t="shared" si="37"/>
        <v>0</v>
      </c>
      <c r="AI278" s="3" t="str">
        <f t="shared" si="38"/>
        <v>0</v>
      </c>
      <c r="AJ278" s="3" t="str">
        <f t="shared" si="39"/>
        <v>1</v>
      </c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</row>
    <row r="279" ht="12.0" customHeight="1">
      <c r="AE279" s="3">
        <v>273.0</v>
      </c>
      <c r="AF279" s="12" t="str">
        <f t="shared" si="112"/>
        <v>1</v>
      </c>
      <c r="AG279" s="12"/>
      <c r="AH279" s="12" t="str">
        <f t="shared" si="37"/>
        <v>1</v>
      </c>
      <c r="AI279" s="3" t="str">
        <f t="shared" si="38"/>
        <v>1</v>
      </c>
      <c r="AJ279" s="3" t="str">
        <f t="shared" si="39"/>
        <v>0</v>
      </c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</row>
    <row r="280" ht="12.0" customHeight="1">
      <c r="AE280" s="3">
        <v>274.0</v>
      </c>
      <c r="AF280" s="12" t="str">
        <f t="shared" si="112"/>
        <v>2</v>
      </c>
      <c r="AG280" s="12"/>
      <c r="AH280" s="12" t="str">
        <f t="shared" si="37"/>
        <v>0</v>
      </c>
      <c r="AI280" s="3" t="str">
        <f t="shared" si="38"/>
        <v>0</v>
      </c>
      <c r="AJ280" s="3" t="str">
        <f t="shared" si="39"/>
        <v>1</v>
      </c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</row>
    <row r="281" ht="12.0" customHeight="1">
      <c r="AE281" s="3">
        <v>275.0</v>
      </c>
      <c r="AF281" s="12" t="str">
        <f t="shared" si="112"/>
        <v>2</v>
      </c>
      <c r="AG281" s="12"/>
      <c r="AH281" s="12" t="str">
        <f t="shared" si="37"/>
        <v>0</v>
      </c>
      <c r="AI281" s="3" t="str">
        <f t="shared" si="38"/>
        <v>0</v>
      </c>
      <c r="AJ281" s="3" t="str">
        <f t="shared" si="39"/>
        <v>1</v>
      </c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</row>
    <row r="282" ht="12.0" customHeight="1">
      <c r="AE282" s="3">
        <v>276.0</v>
      </c>
      <c r="AF282" s="12" t="str">
        <f t="shared" si="112"/>
        <v>2</v>
      </c>
      <c r="AG282" s="12"/>
      <c r="AH282" s="12" t="str">
        <f t="shared" si="37"/>
        <v>0</v>
      </c>
      <c r="AI282" s="3" t="str">
        <f t="shared" si="38"/>
        <v>0</v>
      </c>
      <c r="AJ282" s="3" t="str">
        <f t="shared" si="39"/>
        <v>1</v>
      </c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</row>
    <row r="283" ht="12.0" customHeight="1">
      <c r="AE283" s="3">
        <v>277.0</v>
      </c>
      <c r="AF283" s="12" t="str">
        <f t="shared" si="112"/>
        <v>1</v>
      </c>
      <c r="AG283" s="12"/>
      <c r="AH283" s="12" t="str">
        <f t="shared" si="37"/>
        <v>1</v>
      </c>
      <c r="AI283" s="3" t="str">
        <f t="shared" si="38"/>
        <v>1</v>
      </c>
      <c r="AJ283" s="3" t="str">
        <f t="shared" si="39"/>
        <v>0</v>
      </c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</row>
    <row r="284" ht="12.0" customHeight="1">
      <c r="AE284" s="3">
        <v>278.0</v>
      </c>
      <c r="AF284" s="12" t="str">
        <f t="shared" si="112"/>
        <v>2</v>
      </c>
      <c r="AG284" s="12"/>
      <c r="AH284" s="12" t="str">
        <f t="shared" si="37"/>
        <v>0</v>
      </c>
      <c r="AI284" s="3" t="str">
        <f t="shared" si="38"/>
        <v>0</v>
      </c>
      <c r="AJ284" s="3" t="str">
        <f t="shared" si="39"/>
        <v>1</v>
      </c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</row>
    <row r="285" ht="12.0" customHeight="1">
      <c r="AE285" s="3">
        <v>279.0</v>
      </c>
      <c r="AF285" s="12" t="str">
        <f t="shared" si="112"/>
        <v>2</v>
      </c>
      <c r="AG285" s="12"/>
      <c r="AH285" s="12" t="str">
        <f t="shared" si="37"/>
        <v>0</v>
      </c>
      <c r="AI285" s="3" t="str">
        <f t="shared" si="38"/>
        <v>0</v>
      </c>
      <c r="AJ285" s="3" t="str">
        <f t="shared" si="39"/>
        <v>1</v>
      </c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</row>
    <row r="286" ht="12.0" customHeight="1">
      <c r="AE286" s="53">
        <v>280.0</v>
      </c>
      <c r="AF286" s="12" t="str">
        <f t="shared" si="112"/>
        <v>1</v>
      </c>
      <c r="AG286" s="12" t="s">
        <v>105</v>
      </c>
      <c r="AH286" s="12" t="str">
        <f t="shared" si="37"/>
        <v>0</v>
      </c>
      <c r="AI286" s="3" t="str">
        <f t="shared" si="38"/>
        <v>1</v>
      </c>
      <c r="AJ286" s="3" t="str">
        <f t="shared" si="39"/>
        <v>0</v>
      </c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</row>
    <row r="287" ht="12.0" customHeight="1">
      <c r="AE287" s="3">
        <v>281.0</v>
      </c>
      <c r="AF287" s="12" t="str">
        <f t="shared" si="112"/>
        <v>1</v>
      </c>
      <c r="AG287" s="12"/>
      <c r="AH287" s="12" t="str">
        <f t="shared" si="37"/>
        <v>1</v>
      </c>
      <c r="AI287" s="3" t="str">
        <f t="shared" si="38"/>
        <v>1</v>
      </c>
      <c r="AJ287" s="3" t="str">
        <f t="shared" si="39"/>
        <v>0</v>
      </c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</row>
    <row r="288" ht="12.0" customHeight="1">
      <c r="AE288" s="3">
        <v>282.0</v>
      </c>
      <c r="AF288" s="12" t="str">
        <f t="shared" si="112"/>
        <v>2</v>
      </c>
      <c r="AG288" s="12"/>
      <c r="AH288" s="12" t="str">
        <f t="shared" si="37"/>
        <v>0</v>
      </c>
      <c r="AI288" s="3" t="str">
        <f t="shared" si="38"/>
        <v>0</v>
      </c>
      <c r="AJ288" s="3" t="str">
        <f t="shared" si="39"/>
        <v>1</v>
      </c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</row>
    <row r="289" ht="12.0" customHeight="1">
      <c r="AE289" s="3">
        <v>283.0</v>
      </c>
      <c r="AF289" s="12" t="str">
        <f t="shared" si="112"/>
        <v>2</v>
      </c>
      <c r="AG289" s="12"/>
      <c r="AH289" s="12" t="str">
        <f t="shared" si="37"/>
        <v>0</v>
      </c>
      <c r="AI289" s="3" t="str">
        <f t="shared" si="38"/>
        <v>0</v>
      </c>
      <c r="AJ289" s="3" t="str">
        <f t="shared" si="39"/>
        <v>1</v>
      </c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</row>
    <row r="290" ht="12.0" customHeight="1">
      <c r="AE290" s="53">
        <v>284.0</v>
      </c>
      <c r="AF290" s="12" t="str">
        <f t="shared" si="112"/>
        <v>1</v>
      </c>
      <c r="AG290" s="12" t="s">
        <v>105</v>
      </c>
      <c r="AH290" s="12" t="str">
        <f t="shared" si="37"/>
        <v>0</v>
      </c>
      <c r="AI290" s="3" t="str">
        <f t="shared" si="38"/>
        <v>1</v>
      </c>
      <c r="AJ290" s="3" t="str">
        <f t="shared" si="39"/>
        <v>0</v>
      </c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</row>
    <row r="291" ht="12.0" customHeight="1">
      <c r="AE291" s="3">
        <v>285.0</v>
      </c>
      <c r="AF291" s="12" t="str">
        <f t="shared" si="112"/>
        <v>1</v>
      </c>
      <c r="AG291" s="12"/>
      <c r="AH291" s="12" t="str">
        <f t="shared" si="37"/>
        <v>1</v>
      </c>
      <c r="AI291" s="3" t="str">
        <f t="shared" si="38"/>
        <v>1</v>
      </c>
      <c r="AJ291" s="3" t="str">
        <f t="shared" si="39"/>
        <v>0</v>
      </c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</row>
    <row r="292" ht="12.0" customHeight="1">
      <c r="AE292" s="3">
        <v>286.0</v>
      </c>
      <c r="AF292" s="12" t="str">
        <f t="shared" si="112"/>
        <v>1</v>
      </c>
      <c r="AG292" s="12"/>
      <c r="AH292" s="12" t="str">
        <f t="shared" si="37"/>
        <v>1</v>
      </c>
      <c r="AI292" s="3" t="str">
        <f t="shared" si="38"/>
        <v>1</v>
      </c>
      <c r="AJ292" s="3" t="str">
        <f t="shared" si="39"/>
        <v>0</v>
      </c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</row>
    <row r="293" ht="12.0" customHeight="1">
      <c r="AE293" s="3">
        <v>287.0</v>
      </c>
      <c r="AF293" s="12" t="str">
        <f t="shared" si="112"/>
        <v>2</v>
      </c>
      <c r="AG293" s="12"/>
      <c r="AH293" s="12" t="str">
        <f t="shared" si="37"/>
        <v>0</v>
      </c>
      <c r="AI293" s="3" t="str">
        <f t="shared" si="38"/>
        <v>0</v>
      </c>
      <c r="AJ293" s="3" t="str">
        <f t="shared" si="39"/>
        <v>1</v>
      </c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</row>
    <row r="294" ht="12.0" customHeight="1">
      <c r="AE294" s="3">
        <v>288.0</v>
      </c>
      <c r="AF294" s="12" t="str">
        <f t="shared" si="112"/>
        <v>1</v>
      </c>
      <c r="AG294" s="12"/>
      <c r="AH294" s="12" t="str">
        <f t="shared" si="37"/>
        <v>1</v>
      </c>
      <c r="AI294" s="3" t="str">
        <f t="shared" si="38"/>
        <v>1</v>
      </c>
      <c r="AJ294" s="3" t="str">
        <f t="shared" si="39"/>
        <v>0</v>
      </c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</row>
    <row r="295" ht="12.0" customHeight="1">
      <c r="AE295" s="3">
        <v>289.0</v>
      </c>
      <c r="AF295" s="12" t="str">
        <f t="shared" si="112"/>
        <v>2</v>
      </c>
      <c r="AG295" s="12"/>
      <c r="AH295" s="12" t="str">
        <f t="shared" si="37"/>
        <v>0</v>
      </c>
      <c r="AI295" s="3" t="str">
        <f t="shared" si="38"/>
        <v>0</v>
      </c>
      <c r="AJ295" s="3" t="str">
        <f t="shared" si="39"/>
        <v>1</v>
      </c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</row>
    <row r="296" ht="12.0" customHeight="1">
      <c r="AE296" s="3">
        <v>290.0</v>
      </c>
      <c r="AF296" s="12" t="str">
        <f t="shared" si="112"/>
        <v>1</v>
      </c>
      <c r="AG296" s="12"/>
      <c r="AH296" s="12" t="str">
        <f t="shared" si="37"/>
        <v>1</v>
      </c>
      <c r="AI296" s="3" t="str">
        <f t="shared" si="38"/>
        <v>1</v>
      </c>
      <c r="AJ296" s="3" t="str">
        <f t="shared" si="39"/>
        <v>0</v>
      </c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</row>
    <row r="297" ht="12.0" customHeight="1">
      <c r="AE297" s="3">
        <v>291.0</v>
      </c>
      <c r="AF297" s="12" t="str">
        <f t="shared" si="112"/>
        <v>2</v>
      </c>
      <c r="AG297" s="12"/>
      <c r="AH297" s="12" t="str">
        <f t="shared" si="37"/>
        <v>0</v>
      </c>
      <c r="AI297" s="3" t="str">
        <f t="shared" si="38"/>
        <v>0</v>
      </c>
      <c r="AJ297" s="3" t="str">
        <f t="shared" si="39"/>
        <v>1</v>
      </c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</row>
    <row r="298" ht="12.0" customHeight="1">
      <c r="AE298" s="3">
        <v>292.0</v>
      </c>
      <c r="AF298" s="12" t="str">
        <f t="shared" si="112"/>
        <v>1</v>
      </c>
      <c r="AG298" s="12"/>
      <c r="AH298" s="12" t="str">
        <f t="shared" si="37"/>
        <v>1</v>
      </c>
      <c r="AI298" s="3" t="str">
        <f t="shared" si="38"/>
        <v>1</v>
      </c>
      <c r="AJ298" s="3" t="str">
        <f t="shared" si="39"/>
        <v>0</v>
      </c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</row>
    <row r="299" ht="12.0" customHeight="1">
      <c r="AE299" s="3">
        <v>293.0</v>
      </c>
      <c r="AF299" s="12" t="str">
        <f t="shared" si="112"/>
        <v>2</v>
      </c>
      <c r="AG299" s="12"/>
      <c r="AH299" s="12" t="str">
        <f t="shared" si="37"/>
        <v>0</v>
      </c>
      <c r="AI299" s="3" t="str">
        <f t="shared" si="38"/>
        <v>0</v>
      </c>
      <c r="AJ299" s="3" t="str">
        <f t="shared" si="39"/>
        <v>1</v>
      </c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</row>
    <row r="300" ht="12.0" customHeight="1">
      <c r="AE300" s="3">
        <v>294.0</v>
      </c>
      <c r="AF300" s="12" t="str">
        <f t="shared" si="112"/>
        <v>1</v>
      </c>
      <c r="AG300" s="12"/>
      <c r="AH300" s="12" t="str">
        <f t="shared" si="37"/>
        <v>1</v>
      </c>
      <c r="AI300" s="3" t="str">
        <f t="shared" si="38"/>
        <v>1</v>
      </c>
      <c r="AJ300" s="3" t="str">
        <f t="shared" si="39"/>
        <v>0</v>
      </c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</row>
    <row r="301" ht="12.0" customHeight="1">
      <c r="AE301" s="3">
        <v>295.0</v>
      </c>
      <c r="AF301" s="12" t="str">
        <f t="shared" si="112"/>
        <v>2</v>
      </c>
      <c r="AG301" s="12"/>
      <c r="AH301" s="12" t="str">
        <f t="shared" si="37"/>
        <v>0</v>
      </c>
      <c r="AI301" s="3" t="str">
        <f t="shared" si="38"/>
        <v>0</v>
      </c>
      <c r="AJ301" s="3" t="str">
        <f t="shared" si="39"/>
        <v>1</v>
      </c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</row>
    <row r="302" ht="12.0" customHeight="1">
      <c r="AE302" s="53">
        <v>296.0</v>
      </c>
      <c r="AF302" s="12" t="str">
        <f t="shared" si="112"/>
        <v>1</v>
      </c>
      <c r="AG302" s="12" t="s">
        <v>105</v>
      </c>
      <c r="AH302" s="12" t="str">
        <f t="shared" si="37"/>
        <v>0</v>
      </c>
      <c r="AI302" s="3" t="str">
        <f t="shared" si="38"/>
        <v>1</v>
      </c>
      <c r="AJ302" s="3" t="str">
        <f t="shared" si="39"/>
        <v>0</v>
      </c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</row>
    <row r="303" ht="12.0" customHeight="1">
      <c r="AE303" s="3">
        <v>297.0</v>
      </c>
      <c r="AF303" s="12" t="str">
        <f t="shared" si="112"/>
        <v>2</v>
      </c>
      <c r="AG303" s="12"/>
      <c r="AH303" s="12" t="str">
        <f t="shared" si="37"/>
        <v>0</v>
      </c>
      <c r="AI303" s="3" t="str">
        <f t="shared" si="38"/>
        <v>0</v>
      </c>
      <c r="AJ303" s="3" t="str">
        <f t="shared" si="39"/>
        <v>1</v>
      </c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</row>
    <row r="304" ht="12.0" customHeight="1">
      <c r="AE304" s="53">
        <v>298.0</v>
      </c>
      <c r="AF304" s="12" t="str">
        <f t="shared" si="112"/>
        <v>2</v>
      </c>
      <c r="AG304" s="12" t="s">
        <v>105</v>
      </c>
      <c r="AH304" s="12" t="str">
        <f t="shared" si="37"/>
        <v>1</v>
      </c>
      <c r="AI304" s="3" t="str">
        <f t="shared" si="38"/>
        <v>0</v>
      </c>
      <c r="AJ304" s="3" t="str">
        <f t="shared" si="39"/>
        <v>1</v>
      </c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</row>
    <row r="305" ht="12.0" customHeight="1">
      <c r="AE305" s="3">
        <v>299.0</v>
      </c>
      <c r="AF305" s="12" t="str">
        <f t="shared" si="112"/>
        <v>1</v>
      </c>
      <c r="AG305" s="12"/>
      <c r="AH305" s="12" t="str">
        <f t="shared" si="37"/>
        <v>1</v>
      </c>
      <c r="AI305" s="3" t="str">
        <f t="shared" si="38"/>
        <v>1</v>
      </c>
      <c r="AJ305" s="3" t="str">
        <f t="shared" si="39"/>
        <v>0</v>
      </c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</row>
    <row r="306" ht="12.0" customHeight="1">
      <c r="AE306" s="3">
        <v>300.0</v>
      </c>
      <c r="AF306" s="12" t="str">
        <f t="shared" si="112"/>
        <v>2</v>
      </c>
      <c r="AG306" s="12"/>
      <c r="AH306" s="12" t="str">
        <f t="shared" si="37"/>
        <v>0</v>
      </c>
      <c r="AI306" s="3" t="str">
        <f t="shared" si="38"/>
        <v>0</v>
      </c>
      <c r="AJ306" s="3" t="str">
        <f t="shared" si="39"/>
        <v>1</v>
      </c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</row>
    <row r="307" ht="12.0" customHeight="1">
      <c r="AE307" s="3">
        <v>301.0</v>
      </c>
      <c r="AF307" s="12" t="str">
        <f t="shared" ref="AF307:AF366" si="113">IF(ISERROR(VALUE(MID($C$16,$AE307-300,1)))=TRUE,"TEXT",VALUE(MID($C$16,$AE307-300,1)))</f>
        <v>1</v>
      </c>
      <c r="AG307" s="12"/>
      <c r="AH307" s="12" t="str">
        <f t="shared" si="37"/>
        <v>1</v>
      </c>
      <c r="AI307" s="3" t="str">
        <f t="shared" si="38"/>
        <v>1</v>
      </c>
      <c r="AJ307" s="3" t="str">
        <f t="shared" si="39"/>
        <v>0</v>
      </c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</row>
    <row r="308" ht="12.0" customHeight="1">
      <c r="AE308" s="3">
        <v>302.0</v>
      </c>
      <c r="AF308" s="12" t="str">
        <f t="shared" si="113"/>
        <v>2</v>
      </c>
      <c r="AG308" s="12"/>
      <c r="AH308" s="12" t="str">
        <f t="shared" si="37"/>
        <v>0</v>
      </c>
      <c r="AI308" s="3" t="str">
        <f t="shared" si="38"/>
        <v>0</v>
      </c>
      <c r="AJ308" s="3" t="str">
        <f t="shared" si="39"/>
        <v>1</v>
      </c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</row>
    <row r="309" ht="12.0" customHeight="1">
      <c r="AE309" s="3">
        <v>303.0</v>
      </c>
      <c r="AF309" s="12" t="str">
        <f t="shared" si="113"/>
        <v>1</v>
      </c>
      <c r="AG309" s="12"/>
      <c r="AH309" s="12" t="str">
        <f t="shared" si="37"/>
        <v>1</v>
      </c>
      <c r="AI309" s="3" t="str">
        <f t="shared" si="38"/>
        <v>1</v>
      </c>
      <c r="AJ309" s="3" t="str">
        <f t="shared" si="39"/>
        <v>0</v>
      </c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</row>
    <row r="310" ht="12.0" customHeight="1">
      <c r="AE310" s="3">
        <v>304.0</v>
      </c>
      <c r="AF310" s="12" t="str">
        <f t="shared" si="113"/>
        <v>1</v>
      </c>
      <c r="AG310" s="12"/>
      <c r="AH310" s="12" t="str">
        <f t="shared" si="37"/>
        <v>1</v>
      </c>
      <c r="AI310" s="3" t="str">
        <f t="shared" si="38"/>
        <v>1</v>
      </c>
      <c r="AJ310" s="3" t="str">
        <f t="shared" si="39"/>
        <v>0</v>
      </c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</row>
    <row r="311" ht="12.0" customHeight="1">
      <c r="AE311" s="3">
        <v>305.0</v>
      </c>
      <c r="AF311" s="12" t="str">
        <f t="shared" si="113"/>
        <v>1</v>
      </c>
      <c r="AG311" s="12"/>
      <c r="AH311" s="12" t="str">
        <f t="shared" si="37"/>
        <v>1</v>
      </c>
      <c r="AI311" s="3" t="str">
        <f t="shared" si="38"/>
        <v>1</v>
      </c>
      <c r="AJ311" s="3" t="str">
        <f t="shared" si="39"/>
        <v>0</v>
      </c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</row>
    <row r="312" ht="12.0" customHeight="1">
      <c r="AE312" s="3">
        <v>306.0</v>
      </c>
      <c r="AF312" s="12" t="str">
        <f t="shared" si="113"/>
        <v>2</v>
      </c>
      <c r="AG312" s="12"/>
      <c r="AH312" s="12" t="str">
        <f t="shared" si="37"/>
        <v>0</v>
      </c>
      <c r="AI312" s="3" t="str">
        <f t="shared" si="38"/>
        <v>0</v>
      </c>
      <c r="AJ312" s="3" t="str">
        <f t="shared" si="39"/>
        <v>1</v>
      </c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</row>
    <row r="313" ht="12.0" customHeight="1">
      <c r="AE313" s="3">
        <v>307.0</v>
      </c>
      <c r="AF313" s="12" t="str">
        <f t="shared" si="113"/>
        <v>1</v>
      </c>
      <c r="AG313" s="12"/>
      <c r="AH313" s="12" t="str">
        <f t="shared" si="37"/>
        <v>1</v>
      </c>
      <c r="AI313" s="3" t="str">
        <f t="shared" si="38"/>
        <v>1</v>
      </c>
      <c r="AJ313" s="3" t="str">
        <f t="shared" si="39"/>
        <v>0</v>
      </c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</row>
    <row r="314" ht="12.0" customHeight="1">
      <c r="AE314" s="3">
        <v>308.0</v>
      </c>
      <c r="AF314" s="12" t="str">
        <f t="shared" si="113"/>
        <v>2</v>
      </c>
      <c r="AG314" s="12"/>
      <c r="AH314" s="12" t="str">
        <f t="shared" si="37"/>
        <v>0</v>
      </c>
      <c r="AI314" s="3" t="str">
        <f t="shared" si="38"/>
        <v>0</v>
      </c>
      <c r="AJ314" s="3" t="str">
        <f t="shared" si="39"/>
        <v>1</v>
      </c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</row>
    <row r="315" ht="12.0" customHeight="1">
      <c r="AE315" s="3">
        <v>309.0</v>
      </c>
      <c r="AF315" s="12" t="str">
        <f t="shared" si="113"/>
        <v>1</v>
      </c>
      <c r="AG315" s="12"/>
      <c r="AH315" s="12" t="str">
        <f t="shared" si="37"/>
        <v>1</v>
      </c>
      <c r="AI315" s="3" t="str">
        <f t="shared" si="38"/>
        <v>1</v>
      </c>
      <c r="AJ315" s="3" t="str">
        <f t="shared" si="39"/>
        <v>0</v>
      </c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</row>
    <row r="316" ht="12.0" customHeight="1">
      <c r="AE316" s="3">
        <v>310.0</v>
      </c>
      <c r="AF316" s="12" t="str">
        <f t="shared" si="113"/>
        <v>2</v>
      </c>
      <c r="AG316" s="12"/>
      <c r="AH316" s="12" t="str">
        <f t="shared" si="37"/>
        <v>0</v>
      </c>
      <c r="AI316" s="3" t="str">
        <f t="shared" si="38"/>
        <v>0</v>
      </c>
      <c r="AJ316" s="3" t="str">
        <f t="shared" si="39"/>
        <v>1</v>
      </c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</row>
    <row r="317" ht="12.0" customHeight="1">
      <c r="AE317" s="3">
        <v>311.0</v>
      </c>
      <c r="AF317" s="12" t="str">
        <f t="shared" si="113"/>
        <v>1</v>
      </c>
      <c r="AG317" s="12"/>
      <c r="AH317" s="12" t="str">
        <f t="shared" si="37"/>
        <v>1</v>
      </c>
      <c r="AI317" s="3" t="str">
        <f t="shared" si="38"/>
        <v>1</v>
      </c>
      <c r="AJ317" s="3" t="str">
        <f t="shared" si="39"/>
        <v>0</v>
      </c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</row>
    <row r="318" ht="12.0" customHeight="1">
      <c r="AE318" s="53">
        <v>312.0</v>
      </c>
      <c r="AF318" s="12" t="str">
        <f t="shared" si="113"/>
        <v>2</v>
      </c>
      <c r="AG318" s="12" t="s">
        <v>105</v>
      </c>
      <c r="AH318" s="12" t="str">
        <f t="shared" si="37"/>
        <v>1</v>
      </c>
      <c r="AI318" s="3" t="str">
        <f t="shared" si="38"/>
        <v>0</v>
      </c>
      <c r="AJ318" s="3" t="str">
        <f t="shared" si="39"/>
        <v>1</v>
      </c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</row>
    <row r="319" ht="12.0" customHeight="1">
      <c r="AE319" s="3">
        <v>313.0</v>
      </c>
      <c r="AF319" s="12" t="str">
        <f t="shared" si="113"/>
        <v>1</v>
      </c>
      <c r="AG319" s="12"/>
      <c r="AH319" s="12" t="str">
        <f t="shared" si="37"/>
        <v>1</v>
      </c>
      <c r="AI319" s="3" t="str">
        <f t="shared" si="38"/>
        <v>1</v>
      </c>
      <c r="AJ319" s="3" t="str">
        <f t="shared" si="39"/>
        <v>0</v>
      </c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</row>
    <row r="320" ht="12.0" customHeight="1">
      <c r="AE320" s="53">
        <v>314.0</v>
      </c>
      <c r="AF320" s="12" t="str">
        <f t="shared" si="113"/>
        <v>2</v>
      </c>
      <c r="AG320" s="12" t="s">
        <v>105</v>
      </c>
      <c r="AH320" s="12" t="str">
        <f t="shared" si="37"/>
        <v>1</v>
      </c>
      <c r="AI320" s="3" t="str">
        <f t="shared" si="38"/>
        <v>0</v>
      </c>
      <c r="AJ320" s="3" t="str">
        <f t="shared" si="39"/>
        <v>1</v>
      </c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</row>
    <row r="321" ht="12.0" customHeight="1">
      <c r="AE321" s="3">
        <v>315.0</v>
      </c>
      <c r="AF321" s="12" t="str">
        <f t="shared" si="113"/>
        <v>2</v>
      </c>
      <c r="AG321" s="12"/>
      <c r="AH321" s="12" t="str">
        <f t="shared" si="37"/>
        <v>0</v>
      </c>
      <c r="AI321" s="3" t="str">
        <f t="shared" si="38"/>
        <v>0</v>
      </c>
      <c r="AJ321" s="3" t="str">
        <f t="shared" si="39"/>
        <v>1</v>
      </c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</row>
    <row r="322" ht="12.0" customHeight="1">
      <c r="AE322" s="3">
        <v>316.0</v>
      </c>
      <c r="AF322" s="12" t="str">
        <f t="shared" si="113"/>
        <v>1</v>
      </c>
      <c r="AG322" s="12"/>
      <c r="AH322" s="12" t="str">
        <f t="shared" si="37"/>
        <v>1</v>
      </c>
      <c r="AI322" s="3" t="str">
        <f t="shared" si="38"/>
        <v>1</v>
      </c>
      <c r="AJ322" s="3" t="str">
        <f t="shared" si="39"/>
        <v>0</v>
      </c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</row>
    <row r="323" ht="12.0" customHeight="1">
      <c r="AE323" s="3">
        <v>317.0</v>
      </c>
      <c r="AF323" s="12" t="str">
        <f t="shared" si="113"/>
        <v>2</v>
      </c>
      <c r="AG323" s="12"/>
      <c r="AH323" s="12" t="str">
        <f t="shared" si="37"/>
        <v>0</v>
      </c>
      <c r="AI323" s="3" t="str">
        <f t="shared" si="38"/>
        <v>0</v>
      </c>
      <c r="AJ323" s="3" t="str">
        <f t="shared" si="39"/>
        <v>1</v>
      </c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</row>
    <row r="324" ht="12.0" customHeight="1">
      <c r="AE324" s="3">
        <v>318.0</v>
      </c>
      <c r="AF324" s="12" t="str">
        <f t="shared" si="113"/>
        <v>2</v>
      </c>
      <c r="AG324" s="12"/>
      <c r="AH324" s="12" t="str">
        <f t="shared" si="37"/>
        <v>0</v>
      </c>
      <c r="AI324" s="3" t="str">
        <f t="shared" si="38"/>
        <v>0</v>
      </c>
      <c r="AJ324" s="3" t="str">
        <f t="shared" si="39"/>
        <v>1</v>
      </c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</row>
    <row r="325" ht="12.0" customHeight="1">
      <c r="AE325" s="3">
        <v>319.0</v>
      </c>
      <c r="AF325" s="12" t="str">
        <f t="shared" si="113"/>
        <v>2</v>
      </c>
      <c r="AG325" s="12"/>
      <c r="AH325" s="12" t="str">
        <f t="shared" si="37"/>
        <v>0</v>
      </c>
      <c r="AI325" s="3" t="str">
        <f t="shared" si="38"/>
        <v>0</v>
      </c>
      <c r="AJ325" s="3" t="str">
        <f t="shared" si="39"/>
        <v>1</v>
      </c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</row>
    <row r="326" ht="12.0" customHeight="1">
      <c r="AE326" s="3">
        <v>320.0</v>
      </c>
      <c r="AF326" s="12" t="str">
        <f t="shared" si="113"/>
        <v>1</v>
      </c>
      <c r="AG326" s="12"/>
      <c r="AH326" s="12" t="str">
        <f t="shared" si="37"/>
        <v>1</v>
      </c>
      <c r="AI326" s="3" t="str">
        <f t="shared" si="38"/>
        <v>1</v>
      </c>
      <c r="AJ326" s="3" t="str">
        <f t="shared" si="39"/>
        <v>0</v>
      </c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</row>
    <row r="327" ht="12.0" customHeight="1">
      <c r="AE327" s="3">
        <v>321.0</v>
      </c>
      <c r="AF327" s="12" t="str">
        <f t="shared" si="113"/>
        <v>1</v>
      </c>
      <c r="AG327" s="12"/>
      <c r="AH327" s="12" t="str">
        <f t="shared" si="37"/>
        <v>1</v>
      </c>
      <c r="AI327" s="3" t="str">
        <f t="shared" si="38"/>
        <v>1</v>
      </c>
      <c r="AJ327" s="3" t="str">
        <f t="shared" si="39"/>
        <v>0</v>
      </c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</row>
    <row r="328" ht="12.0" customHeight="1">
      <c r="AE328" s="3">
        <v>322.0</v>
      </c>
      <c r="AF328" s="12" t="str">
        <f t="shared" si="113"/>
        <v>2</v>
      </c>
      <c r="AG328" s="12"/>
      <c r="AH328" s="12" t="str">
        <f t="shared" si="37"/>
        <v>0</v>
      </c>
      <c r="AI328" s="3" t="str">
        <f t="shared" si="38"/>
        <v>0</v>
      </c>
      <c r="AJ328" s="3" t="str">
        <f t="shared" si="39"/>
        <v>1</v>
      </c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</row>
    <row r="329" ht="12.0" customHeight="1">
      <c r="AE329" s="3">
        <v>323.0</v>
      </c>
      <c r="AF329" s="12" t="str">
        <f t="shared" si="113"/>
        <v>1</v>
      </c>
      <c r="AG329" s="12"/>
      <c r="AH329" s="12" t="str">
        <f t="shared" si="37"/>
        <v>1</v>
      </c>
      <c r="AI329" s="3" t="str">
        <f t="shared" si="38"/>
        <v>1</v>
      </c>
      <c r="AJ329" s="3" t="str">
        <f t="shared" si="39"/>
        <v>0</v>
      </c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</row>
    <row r="330" ht="12.0" customHeight="1">
      <c r="AE330" s="3">
        <v>324.0</v>
      </c>
      <c r="AF330" s="12" t="str">
        <f t="shared" si="113"/>
        <v>2</v>
      </c>
      <c r="AG330" s="12"/>
      <c r="AH330" s="12" t="str">
        <f t="shared" si="37"/>
        <v>0</v>
      </c>
      <c r="AI330" s="3" t="str">
        <f t="shared" si="38"/>
        <v>0</v>
      </c>
      <c r="AJ330" s="3" t="str">
        <f t="shared" si="39"/>
        <v>1</v>
      </c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</row>
    <row r="331" ht="12.0" customHeight="1">
      <c r="AE331" s="3">
        <v>325.0</v>
      </c>
      <c r="AF331" s="12" t="str">
        <f t="shared" si="113"/>
        <v>1</v>
      </c>
      <c r="AG331" s="12"/>
      <c r="AH331" s="12" t="str">
        <f t="shared" si="37"/>
        <v>1</v>
      </c>
      <c r="AI331" s="3" t="str">
        <f t="shared" si="38"/>
        <v>1</v>
      </c>
      <c r="AJ331" s="3" t="str">
        <f t="shared" si="39"/>
        <v>0</v>
      </c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</row>
    <row r="332" ht="12.0" customHeight="1">
      <c r="AE332" s="3">
        <v>326.0</v>
      </c>
      <c r="AF332" s="12" t="str">
        <f t="shared" si="113"/>
        <v>2</v>
      </c>
      <c r="AG332" s="12"/>
      <c r="AH332" s="12" t="str">
        <f t="shared" si="37"/>
        <v>0</v>
      </c>
      <c r="AI332" s="3" t="str">
        <f t="shared" si="38"/>
        <v>0</v>
      </c>
      <c r="AJ332" s="3" t="str">
        <f t="shared" si="39"/>
        <v>1</v>
      </c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</row>
    <row r="333" ht="12.0" customHeight="1">
      <c r="AE333" s="3">
        <v>327.0</v>
      </c>
      <c r="AF333" s="12" t="str">
        <f t="shared" si="113"/>
        <v>2</v>
      </c>
      <c r="AG333" s="12"/>
      <c r="AH333" s="12" t="str">
        <f t="shared" si="37"/>
        <v>0</v>
      </c>
      <c r="AI333" s="3" t="str">
        <f t="shared" si="38"/>
        <v>0</v>
      </c>
      <c r="AJ333" s="3" t="str">
        <f t="shared" si="39"/>
        <v>1</v>
      </c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</row>
    <row r="334" ht="12.0" customHeight="1">
      <c r="AE334" s="3">
        <v>328.0</v>
      </c>
      <c r="AF334" s="12" t="str">
        <f t="shared" si="113"/>
        <v>2</v>
      </c>
      <c r="AG334" s="12"/>
      <c r="AH334" s="12" t="str">
        <f t="shared" si="37"/>
        <v>0</v>
      </c>
      <c r="AI334" s="3" t="str">
        <f t="shared" si="38"/>
        <v>0</v>
      </c>
      <c r="AJ334" s="3" t="str">
        <f t="shared" si="39"/>
        <v>1</v>
      </c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</row>
    <row r="335" ht="12.0" customHeight="1">
      <c r="AE335" s="3">
        <v>329.0</v>
      </c>
      <c r="AF335" s="12" t="str">
        <f t="shared" si="113"/>
        <v>2</v>
      </c>
      <c r="AG335" s="12"/>
      <c r="AH335" s="12" t="str">
        <f t="shared" si="37"/>
        <v>0</v>
      </c>
      <c r="AI335" s="3" t="str">
        <f t="shared" si="38"/>
        <v>0</v>
      </c>
      <c r="AJ335" s="3" t="str">
        <f t="shared" si="39"/>
        <v>1</v>
      </c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</row>
    <row r="336" ht="12.0" customHeight="1">
      <c r="AE336" s="53">
        <v>330.0</v>
      </c>
      <c r="AF336" s="12" t="str">
        <f t="shared" si="113"/>
        <v>1</v>
      </c>
      <c r="AG336" s="12" t="s">
        <v>105</v>
      </c>
      <c r="AH336" s="12" t="str">
        <f t="shared" si="37"/>
        <v>0</v>
      </c>
      <c r="AI336" s="3" t="str">
        <f t="shared" si="38"/>
        <v>1</v>
      </c>
      <c r="AJ336" s="3" t="str">
        <f t="shared" si="39"/>
        <v>0</v>
      </c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</row>
    <row r="337" ht="12.0" customHeight="1">
      <c r="AE337" s="53">
        <v>331.0</v>
      </c>
      <c r="AF337" s="12" t="str">
        <f t="shared" si="113"/>
        <v>2</v>
      </c>
      <c r="AG337" s="12" t="s">
        <v>105</v>
      </c>
      <c r="AH337" s="12" t="str">
        <f t="shared" si="37"/>
        <v>1</v>
      </c>
      <c r="AI337" s="3" t="str">
        <f t="shared" si="38"/>
        <v>0</v>
      </c>
      <c r="AJ337" s="3" t="str">
        <f t="shared" si="39"/>
        <v>1</v>
      </c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</row>
    <row r="338" ht="12.0" customHeight="1">
      <c r="AE338" s="3">
        <v>332.0</v>
      </c>
      <c r="AF338" s="12" t="str">
        <f t="shared" si="113"/>
        <v>2</v>
      </c>
      <c r="AG338" s="12"/>
      <c r="AH338" s="12" t="str">
        <f t="shared" si="37"/>
        <v>0</v>
      </c>
      <c r="AI338" s="3" t="str">
        <f t="shared" si="38"/>
        <v>0</v>
      </c>
      <c r="AJ338" s="3" t="str">
        <f t="shared" si="39"/>
        <v>1</v>
      </c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</row>
    <row r="339" ht="12.0" customHeight="1">
      <c r="AE339" s="3">
        <v>333.0</v>
      </c>
      <c r="AF339" s="12" t="str">
        <f t="shared" si="113"/>
        <v>1</v>
      </c>
      <c r="AG339" s="12"/>
      <c r="AH339" s="12" t="str">
        <f t="shared" si="37"/>
        <v>1</v>
      </c>
      <c r="AI339" s="3" t="str">
        <f t="shared" si="38"/>
        <v>1</v>
      </c>
      <c r="AJ339" s="3" t="str">
        <f t="shared" si="39"/>
        <v>0</v>
      </c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</row>
    <row r="340" ht="12.0" customHeight="1">
      <c r="AE340" s="3">
        <v>334.0</v>
      </c>
      <c r="AF340" s="12" t="str">
        <f t="shared" si="113"/>
        <v>1</v>
      </c>
      <c r="AG340" s="12"/>
      <c r="AH340" s="12" t="str">
        <f t="shared" si="37"/>
        <v>1</v>
      </c>
      <c r="AI340" s="3" t="str">
        <f t="shared" si="38"/>
        <v>1</v>
      </c>
      <c r="AJ340" s="3" t="str">
        <f t="shared" si="39"/>
        <v>0</v>
      </c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</row>
    <row r="341" ht="12.0" customHeight="1">
      <c r="AE341" s="3">
        <v>335.0</v>
      </c>
      <c r="AF341" s="12" t="str">
        <f t="shared" si="113"/>
        <v>2</v>
      </c>
      <c r="AG341" s="12"/>
      <c r="AH341" s="12" t="str">
        <f t="shared" si="37"/>
        <v>0</v>
      </c>
      <c r="AI341" s="3" t="str">
        <f t="shared" si="38"/>
        <v>0</v>
      </c>
      <c r="AJ341" s="3" t="str">
        <f t="shared" si="39"/>
        <v>1</v>
      </c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</row>
    <row r="342" ht="12.0" customHeight="1">
      <c r="AE342" s="3">
        <v>336.0</v>
      </c>
      <c r="AF342" s="12" t="str">
        <f t="shared" si="113"/>
        <v>2</v>
      </c>
      <c r="AG342" s="12"/>
      <c r="AH342" s="12" t="str">
        <f t="shared" si="37"/>
        <v>0</v>
      </c>
      <c r="AI342" s="3" t="str">
        <f t="shared" si="38"/>
        <v>0</v>
      </c>
      <c r="AJ342" s="3" t="str">
        <f t="shared" si="39"/>
        <v>1</v>
      </c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</row>
    <row r="343" ht="12.0" customHeight="1">
      <c r="AE343" s="3">
        <v>337.0</v>
      </c>
      <c r="AF343" s="12" t="str">
        <f t="shared" si="113"/>
        <v>2</v>
      </c>
      <c r="AG343" s="12"/>
      <c r="AH343" s="12" t="str">
        <f t="shared" si="37"/>
        <v>0</v>
      </c>
      <c r="AI343" s="3" t="str">
        <f t="shared" si="38"/>
        <v>0</v>
      </c>
      <c r="AJ343" s="3" t="str">
        <f t="shared" si="39"/>
        <v>1</v>
      </c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</row>
    <row r="344" ht="12.0" customHeight="1">
      <c r="AE344" s="3">
        <v>338.0</v>
      </c>
      <c r="AF344" s="12" t="str">
        <f t="shared" si="113"/>
        <v>1</v>
      </c>
      <c r="AG344" s="12"/>
      <c r="AH344" s="12" t="str">
        <f t="shared" si="37"/>
        <v>1</v>
      </c>
      <c r="AI344" s="3" t="str">
        <f t="shared" si="38"/>
        <v>1</v>
      </c>
      <c r="AJ344" s="3" t="str">
        <f t="shared" si="39"/>
        <v>0</v>
      </c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</row>
    <row r="345" ht="12.0" customHeight="1">
      <c r="AE345" s="3">
        <v>339.0</v>
      </c>
      <c r="AF345" s="12" t="str">
        <f t="shared" si="113"/>
        <v>2</v>
      </c>
      <c r="AG345" s="12"/>
      <c r="AH345" s="12" t="str">
        <f t="shared" si="37"/>
        <v>0</v>
      </c>
      <c r="AI345" s="3" t="str">
        <f t="shared" si="38"/>
        <v>0</v>
      </c>
      <c r="AJ345" s="3" t="str">
        <f t="shared" si="39"/>
        <v>1</v>
      </c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</row>
    <row r="346" ht="12.0" customHeight="1">
      <c r="AE346" s="3">
        <v>340.0</v>
      </c>
      <c r="AF346" s="12" t="str">
        <f t="shared" si="113"/>
        <v>1</v>
      </c>
      <c r="AG346" s="12"/>
      <c r="AH346" s="12" t="str">
        <f t="shared" si="37"/>
        <v>1</v>
      </c>
      <c r="AI346" s="3" t="str">
        <f t="shared" si="38"/>
        <v>1</v>
      </c>
      <c r="AJ346" s="3" t="str">
        <f t="shared" si="39"/>
        <v>0</v>
      </c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</row>
    <row r="347" ht="12.0" customHeight="1">
      <c r="AE347" s="3">
        <v>341.0</v>
      </c>
      <c r="AF347" s="12" t="str">
        <f t="shared" si="113"/>
        <v>2</v>
      </c>
      <c r="AG347" s="12"/>
      <c r="AH347" s="12" t="str">
        <f t="shared" si="37"/>
        <v>0</v>
      </c>
      <c r="AI347" s="3" t="str">
        <f t="shared" si="38"/>
        <v>0</v>
      </c>
      <c r="AJ347" s="3" t="str">
        <f t="shared" si="39"/>
        <v>1</v>
      </c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</row>
    <row r="348" ht="12.0" customHeight="1">
      <c r="AE348" s="3">
        <v>342.0</v>
      </c>
      <c r="AF348" s="12" t="str">
        <f t="shared" si="113"/>
        <v>1</v>
      </c>
      <c r="AG348" s="12"/>
      <c r="AH348" s="12" t="str">
        <f t="shared" si="37"/>
        <v>1</v>
      </c>
      <c r="AI348" s="3" t="str">
        <f t="shared" si="38"/>
        <v>1</v>
      </c>
      <c r="AJ348" s="3" t="str">
        <f t="shared" si="39"/>
        <v>0</v>
      </c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</row>
    <row r="349" ht="12.0" customHeight="1">
      <c r="AE349" s="3">
        <v>343.0</v>
      </c>
      <c r="AF349" s="12" t="str">
        <f t="shared" si="113"/>
        <v>2</v>
      </c>
      <c r="AG349" s="12"/>
      <c r="AH349" s="12" t="str">
        <f t="shared" si="37"/>
        <v>0</v>
      </c>
      <c r="AI349" s="3" t="str">
        <f t="shared" si="38"/>
        <v>0</v>
      </c>
      <c r="AJ349" s="3" t="str">
        <f t="shared" si="39"/>
        <v>1</v>
      </c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</row>
    <row r="350" ht="12.0" customHeight="1">
      <c r="AE350" s="3">
        <v>344.0</v>
      </c>
      <c r="AF350" s="12" t="str">
        <f t="shared" si="113"/>
        <v>2</v>
      </c>
      <c r="AG350" s="12"/>
      <c r="AH350" s="12" t="str">
        <f t="shared" si="37"/>
        <v>0</v>
      </c>
      <c r="AI350" s="3" t="str">
        <f t="shared" si="38"/>
        <v>0</v>
      </c>
      <c r="AJ350" s="3" t="str">
        <f t="shared" si="39"/>
        <v>1</v>
      </c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</row>
    <row r="351" ht="12.0" customHeight="1">
      <c r="AE351" s="3">
        <v>345.0</v>
      </c>
      <c r="AF351" s="12" t="str">
        <f t="shared" si="113"/>
        <v>1</v>
      </c>
      <c r="AG351" s="12"/>
      <c r="AH351" s="12" t="str">
        <f t="shared" si="37"/>
        <v>1</v>
      </c>
      <c r="AI351" s="3" t="str">
        <f t="shared" si="38"/>
        <v>1</v>
      </c>
      <c r="AJ351" s="3" t="str">
        <f t="shared" si="39"/>
        <v>0</v>
      </c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</row>
    <row r="352" ht="12.0" customHeight="1">
      <c r="AE352" s="3">
        <v>346.0</v>
      </c>
      <c r="AF352" s="12" t="str">
        <f t="shared" si="113"/>
        <v>1</v>
      </c>
      <c r="AG352" s="12"/>
      <c r="AH352" s="12" t="str">
        <f t="shared" si="37"/>
        <v>1</v>
      </c>
      <c r="AI352" s="3" t="str">
        <f t="shared" si="38"/>
        <v>1</v>
      </c>
      <c r="AJ352" s="3" t="str">
        <f t="shared" si="39"/>
        <v>0</v>
      </c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</row>
    <row r="353" ht="12.0" customHeight="1">
      <c r="AE353" s="53">
        <v>347.0</v>
      </c>
      <c r="AF353" s="12" t="str">
        <f t="shared" si="113"/>
        <v>2</v>
      </c>
      <c r="AG353" s="12" t="s">
        <v>105</v>
      </c>
      <c r="AH353" s="12" t="str">
        <f t="shared" si="37"/>
        <v>1</v>
      </c>
      <c r="AI353" s="3" t="str">
        <f t="shared" si="38"/>
        <v>0</v>
      </c>
      <c r="AJ353" s="3" t="str">
        <f t="shared" si="39"/>
        <v>1</v>
      </c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</row>
    <row r="354" ht="12.0" customHeight="1">
      <c r="AE354" s="3">
        <v>348.0</v>
      </c>
      <c r="AF354" s="12" t="str">
        <f t="shared" si="113"/>
        <v>1</v>
      </c>
      <c r="AG354" s="12"/>
      <c r="AH354" s="12" t="str">
        <f t="shared" si="37"/>
        <v>1</v>
      </c>
      <c r="AI354" s="3" t="str">
        <f t="shared" si="38"/>
        <v>1</v>
      </c>
      <c r="AJ354" s="3" t="str">
        <f t="shared" si="39"/>
        <v>0</v>
      </c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</row>
    <row r="355" ht="12.0" customHeight="1">
      <c r="AE355" s="3">
        <v>349.0</v>
      </c>
      <c r="AF355" s="12" t="str">
        <f t="shared" si="113"/>
        <v>2</v>
      </c>
      <c r="AG355" s="12"/>
      <c r="AH355" s="12" t="str">
        <f t="shared" si="37"/>
        <v>0</v>
      </c>
      <c r="AI355" s="3" t="str">
        <f t="shared" si="38"/>
        <v>0</v>
      </c>
      <c r="AJ355" s="3" t="str">
        <f t="shared" si="39"/>
        <v>1</v>
      </c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</row>
    <row r="356" ht="12.0" customHeight="1">
      <c r="AE356" s="3">
        <v>350.0</v>
      </c>
      <c r="AF356" s="12" t="str">
        <f t="shared" si="113"/>
        <v>1</v>
      </c>
      <c r="AG356" s="12"/>
      <c r="AH356" s="12" t="str">
        <f t="shared" si="37"/>
        <v>1</v>
      </c>
      <c r="AI356" s="3" t="str">
        <f t="shared" si="38"/>
        <v>1</v>
      </c>
      <c r="AJ356" s="3" t="str">
        <f t="shared" si="39"/>
        <v>0</v>
      </c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</row>
    <row r="357" ht="12.0" customHeight="1">
      <c r="AE357" s="3">
        <v>351.0</v>
      </c>
      <c r="AF357" s="12" t="str">
        <f t="shared" si="113"/>
        <v>1</v>
      </c>
      <c r="AG357" s="12"/>
      <c r="AH357" s="12" t="str">
        <f t="shared" si="37"/>
        <v>1</v>
      </c>
      <c r="AI357" s="3" t="str">
        <f t="shared" si="38"/>
        <v>1</v>
      </c>
      <c r="AJ357" s="3" t="str">
        <f t="shared" si="39"/>
        <v>0</v>
      </c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</row>
    <row r="358" ht="12.0" customHeight="1">
      <c r="AE358" s="3">
        <v>352.0</v>
      </c>
      <c r="AF358" s="12" t="str">
        <f t="shared" si="113"/>
        <v>1</v>
      </c>
      <c r="AG358" s="12"/>
      <c r="AH358" s="12" t="str">
        <f t="shared" si="37"/>
        <v>1</v>
      </c>
      <c r="AI358" s="3" t="str">
        <f t="shared" si="38"/>
        <v>1</v>
      </c>
      <c r="AJ358" s="3" t="str">
        <f t="shared" si="39"/>
        <v>0</v>
      </c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</row>
    <row r="359" ht="12.0" customHeight="1">
      <c r="AE359" s="3">
        <v>353.0</v>
      </c>
      <c r="AF359" s="12" t="str">
        <f t="shared" si="113"/>
        <v>2</v>
      </c>
      <c r="AG359" s="12"/>
      <c r="AH359" s="12" t="str">
        <f t="shared" si="37"/>
        <v>0</v>
      </c>
      <c r="AI359" s="3" t="str">
        <f t="shared" si="38"/>
        <v>0</v>
      </c>
      <c r="AJ359" s="3" t="str">
        <f t="shared" si="39"/>
        <v>1</v>
      </c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</row>
    <row r="360" ht="12.0" customHeight="1">
      <c r="AE360" s="3">
        <v>354.0</v>
      </c>
      <c r="AF360" s="12" t="str">
        <f t="shared" si="113"/>
        <v>1</v>
      </c>
      <c r="AG360" s="12"/>
      <c r="AH360" s="12" t="str">
        <f t="shared" si="37"/>
        <v>1</v>
      </c>
      <c r="AI360" s="3" t="str">
        <f t="shared" si="38"/>
        <v>1</v>
      </c>
      <c r="AJ360" s="3" t="str">
        <f t="shared" si="39"/>
        <v>0</v>
      </c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</row>
    <row r="361" ht="12.0" customHeight="1">
      <c r="AE361" s="3">
        <v>355.0</v>
      </c>
      <c r="AF361" s="12" t="str">
        <f t="shared" si="113"/>
        <v>1</v>
      </c>
      <c r="AG361" s="12"/>
      <c r="AH361" s="12" t="str">
        <f t="shared" si="37"/>
        <v>1</v>
      </c>
      <c r="AI361" s="3" t="str">
        <f t="shared" si="38"/>
        <v>1</v>
      </c>
      <c r="AJ361" s="3" t="str">
        <f t="shared" si="39"/>
        <v>0</v>
      </c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</row>
    <row r="362" ht="12.0" customHeight="1">
      <c r="AE362" s="3">
        <v>356.0</v>
      </c>
      <c r="AF362" s="12" t="str">
        <f t="shared" si="113"/>
        <v>2</v>
      </c>
      <c r="AG362" s="12"/>
      <c r="AH362" s="12" t="str">
        <f t="shared" si="37"/>
        <v>0</v>
      </c>
      <c r="AI362" s="3" t="str">
        <f t="shared" si="38"/>
        <v>0</v>
      </c>
      <c r="AJ362" s="3" t="str">
        <f t="shared" si="39"/>
        <v>1</v>
      </c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</row>
    <row r="363" ht="12.0" customHeight="1">
      <c r="AE363" s="3">
        <v>357.0</v>
      </c>
      <c r="AF363" s="12" t="str">
        <f t="shared" si="113"/>
        <v>2</v>
      </c>
      <c r="AG363" s="12"/>
      <c r="AH363" s="12" t="str">
        <f t="shared" si="37"/>
        <v>0</v>
      </c>
      <c r="AI363" s="3" t="str">
        <f t="shared" si="38"/>
        <v>0</v>
      </c>
      <c r="AJ363" s="3" t="str">
        <f t="shared" si="39"/>
        <v>1</v>
      </c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</row>
    <row r="364" ht="12.0" customHeight="1">
      <c r="AE364" s="3">
        <v>358.0</v>
      </c>
      <c r="AF364" s="12" t="str">
        <f t="shared" si="113"/>
        <v>2</v>
      </c>
      <c r="AG364" s="12"/>
      <c r="AH364" s="12" t="str">
        <f t="shared" si="37"/>
        <v>0</v>
      </c>
      <c r="AI364" s="3" t="str">
        <f t="shared" si="38"/>
        <v>0</v>
      </c>
      <c r="AJ364" s="3" t="str">
        <f t="shared" si="39"/>
        <v>1</v>
      </c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</row>
    <row r="365" ht="12.0" customHeight="1">
      <c r="AE365" s="3">
        <v>359.0</v>
      </c>
      <c r="AF365" s="12" t="str">
        <f t="shared" si="113"/>
        <v>1</v>
      </c>
      <c r="AG365" s="12"/>
      <c r="AH365" s="12" t="str">
        <f t="shared" si="37"/>
        <v>1</v>
      </c>
      <c r="AI365" s="3" t="str">
        <f t="shared" si="38"/>
        <v>1</v>
      </c>
      <c r="AJ365" s="3" t="str">
        <f t="shared" si="39"/>
        <v>0</v>
      </c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</row>
    <row r="366" ht="12.0" customHeight="1">
      <c r="AE366" s="3">
        <v>360.0</v>
      </c>
      <c r="AF366" s="12" t="str">
        <f t="shared" si="113"/>
        <v>2</v>
      </c>
      <c r="AG366" s="12"/>
      <c r="AH366" s="12" t="str">
        <f t="shared" si="37"/>
        <v>0</v>
      </c>
      <c r="AI366" s="3" t="str">
        <f t="shared" si="38"/>
        <v>0</v>
      </c>
      <c r="AJ366" s="3" t="str">
        <f t="shared" si="39"/>
        <v>1</v>
      </c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</row>
    <row r="367" ht="12.0" customHeight="1">
      <c r="AE367" s="3">
        <v>361.0</v>
      </c>
      <c r="AF367" s="12" t="str">
        <f t="shared" ref="AF367:AF396" si="114">IF(ISERROR(VALUE(MID($C$17,$AE367-360,1)))=TRUE,"TEXT",VALUE(MID($C$17,$AE367-360,1)))</f>
        <v>2</v>
      </c>
      <c r="AG367" s="12"/>
      <c r="AH367" s="12" t="str">
        <f t="shared" si="37"/>
        <v>0</v>
      </c>
      <c r="AI367" s="3" t="str">
        <f t="shared" si="38"/>
        <v>0</v>
      </c>
      <c r="AJ367" s="3" t="str">
        <f t="shared" si="39"/>
        <v>1</v>
      </c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</row>
    <row r="368" ht="12.0" customHeight="1">
      <c r="AE368" s="3">
        <v>362.0</v>
      </c>
      <c r="AF368" s="12" t="str">
        <f t="shared" si="114"/>
        <v>1</v>
      </c>
      <c r="AG368" s="12"/>
      <c r="AH368" s="12" t="str">
        <f t="shared" si="37"/>
        <v>1</v>
      </c>
      <c r="AI368" s="3" t="str">
        <f t="shared" si="38"/>
        <v>1</v>
      </c>
      <c r="AJ368" s="3" t="str">
        <f t="shared" si="39"/>
        <v>0</v>
      </c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</row>
    <row r="369" ht="12.0" customHeight="1">
      <c r="AE369" s="3">
        <v>363.0</v>
      </c>
      <c r="AF369" s="12" t="str">
        <f t="shared" si="114"/>
        <v>2</v>
      </c>
      <c r="AG369" s="12"/>
      <c r="AH369" s="12" t="str">
        <f t="shared" si="37"/>
        <v>0</v>
      </c>
      <c r="AI369" s="3" t="str">
        <f t="shared" si="38"/>
        <v>0</v>
      </c>
      <c r="AJ369" s="3" t="str">
        <f t="shared" si="39"/>
        <v>1</v>
      </c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</row>
    <row r="370" ht="12.0" customHeight="1">
      <c r="AE370" s="3">
        <v>364.0</v>
      </c>
      <c r="AF370" s="12" t="str">
        <f t="shared" si="114"/>
        <v>1</v>
      </c>
      <c r="AG370" s="12"/>
      <c r="AH370" s="12" t="str">
        <f t="shared" si="37"/>
        <v>1</v>
      </c>
      <c r="AI370" s="3" t="str">
        <f t="shared" si="38"/>
        <v>1</v>
      </c>
      <c r="AJ370" s="3" t="str">
        <f t="shared" si="39"/>
        <v>0</v>
      </c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</row>
    <row r="371" ht="12.0" customHeight="1">
      <c r="AE371" s="3">
        <v>365.0</v>
      </c>
      <c r="AF371" s="12" t="str">
        <f t="shared" si="114"/>
        <v>1</v>
      </c>
      <c r="AG371" s="12"/>
      <c r="AH371" s="12" t="str">
        <f t="shared" si="37"/>
        <v>1</v>
      </c>
      <c r="AI371" s="3" t="str">
        <f t="shared" si="38"/>
        <v>1</v>
      </c>
      <c r="AJ371" s="3" t="str">
        <f t="shared" si="39"/>
        <v>0</v>
      </c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</row>
    <row r="372" ht="12.0" customHeight="1">
      <c r="AE372" s="3">
        <v>366.0</v>
      </c>
      <c r="AF372" s="12" t="str">
        <f t="shared" si="114"/>
        <v>1</v>
      </c>
      <c r="AG372" s="12"/>
      <c r="AH372" s="12" t="str">
        <f t="shared" si="37"/>
        <v>1</v>
      </c>
      <c r="AI372" s="3" t="str">
        <f t="shared" si="38"/>
        <v>1</v>
      </c>
      <c r="AJ372" s="3" t="str">
        <f t="shared" si="39"/>
        <v>0</v>
      </c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</row>
    <row r="373" ht="12.0" customHeight="1">
      <c r="AE373" s="3">
        <v>367.0</v>
      </c>
      <c r="AF373" s="12" t="str">
        <f t="shared" si="114"/>
        <v>1</v>
      </c>
      <c r="AG373" s="12"/>
      <c r="AH373" s="12" t="str">
        <f t="shared" si="37"/>
        <v>1</v>
      </c>
      <c r="AI373" s="3" t="str">
        <f t="shared" si="38"/>
        <v>1</v>
      </c>
      <c r="AJ373" s="3" t="str">
        <f t="shared" si="39"/>
        <v>0</v>
      </c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</row>
    <row r="374" ht="12.0" customHeight="1">
      <c r="AE374" s="53">
        <v>368.0</v>
      </c>
      <c r="AF374" s="12" t="str">
        <f t="shared" si="114"/>
        <v>2</v>
      </c>
      <c r="AG374" s="12" t="s">
        <v>105</v>
      </c>
      <c r="AH374" s="12" t="str">
        <f t="shared" si="37"/>
        <v>1</v>
      </c>
      <c r="AI374" s="3" t="str">
        <f t="shared" si="38"/>
        <v>0</v>
      </c>
      <c r="AJ374" s="3" t="str">
        <f t="shared" si="39"/>
        <v>1</v>
      </c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</row>
    <row r="375" ht="12.0" customHeight="1">
      <c r="AE375" s="3">
        <v>369.0</v>
      </c>
      <c r="AF375" s="12" t="str">
        <f t="shared" si="114"/>
        <v>1</v>
      </c>
      <c r="AG375" s="12"/>
      <c r="AH375" s="12" t="str">
        <f t="shared" si="37"/>
        <v>1</v>
      </c>
      <c r="AI375" s="3" t="str">
        <f t="shared" si="38"/>
        <v>1</v>
      </c>
      <c r="AJ375" s="3" t="str">
        <f t="shared" si="39"/>
        <v>0</v>
      </c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</row>
    <row r="376" ht="12.0" customHeight="1">
      <c r="AE376" s="3">
        <v>370.0</v>
      </c>
      <c r="AF376" s="12" t="str">
        <f t="shared" si="114"/>
        <v>2</v>
      </c>
      <c r="AG376" s="12"/>
      <c r="AH376" s="12" t="str">
        <f t="shared" si="37"/>
        <v>0</v>
      </c>
      <c r="AI376" s="3" t="str">
        <f t="shared" si="38"/>
        <v>0</v>
      </c>
      <c r="AJ376" s="3" t="str">
        <f t="shared" si="39"/>
        <v>1</v>
      </c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</row>
    <row r="377" ht="12.0" customHeight="1">
      <c r="AE377" s="3">
        <v>371.0</v>
      </c>
      <c r="AF377" s="12" t="str">
        <f t="shared" si="114"/>
        <v>2</v>
      </c>
      <c r="AG377" s="12"/>
      <c r="AH377" s="12" t="str">
        <f t="shared" si="37"/>
        <v>0</v>
      </c>
      <c r="AI377" s="3" t="str">
        <f t="shared" si="38"/>
        <v>0</v>
      </c>
      <c r="AJ377" s="3" t="str">
        <f t="shared" si="39"/>
        <v>1</v>
      </c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</row>
    <row r="378" ht="12.0" customHeight="1">
      <c r="AE378" s="3">
        <v>372.0</v>
      </c>
      <c r="AF378" s="12" t="str">
        <f t="shared" si="114"/>
        <v>2</v>
      </c>
      <c r="AG378" s="12"/>
      <c r="AH378" s="12" t="str">
        <f t="shared" si="37"/>
        <v>0</v>
      </c>
      <c r="AI378" s="3" t="str">
        <f t="shared" si="38"/>
        <v>0</v>
      </c>
      <c r="AJ378" s="3" t="str">
        <f t="shared" si="39"/>
        <v>1</v>
      </c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</row>
    <row r="379" ht="12.0" customHeight="1">
      <c r="AE379" s="3">
        <v>373.0</v>
      </c>
      <c r="AF379" s="12" t="str">
        <f t="shared" si="114"/>
        <v>1</v>
      </c>
      <c r="AG379" s="12"/>
      <c r="AH379" s="12" t="str">
        <f t="shared" si="37"/>
        <v>1</v>
      </c>
      <c r="AI379" s="3" t="str">
        <f t="shared" si="38"/>
        <v>1</v>
      </c>
      <c r="AJ379" s="3" t="str">
        <f t="shared" si="39"/>
        <v>0</v>
      </c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</row>
    <row r="380" ht="12.0" customHeight="1">
      <c r="AE380" s="3">
        <v>374.0</v>
      </c>
      <c r="AF380" s="12" t="str">
        <f t="shared" si="114"/>
        <v>2</v>
      </c>
      <c r="AG380" s="12"/>
      <c r="AH380" s="12" t="str">
        <f t="shared" si="37"/>
        <v>0</v>
      </c>
      <c r="AI380" s="3" t="str">
        <f t="shared" si="38"/>
        <v>0</v>
      </c>
      <c r="AJ380" s="3" t="str">
        <f t="shared" si="39"/>
        <v>1</v>
      </c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</row>
    <row r="381" ht="12.0" customHeight="1">
      <c r="AE381" s="3">
        <v>375.0</v>
      </c>
      <c r="AF381" s="12" t="str">
        <f t="shared" si="114"/>
        <v>1</v>
      </c>
      <c r="AG381" s="12"/>
      <c r="AH381" s="12" t="str">
        <f t="shared" si="37"/>
        <v>1</v>
      </c>
      <c r="AI381" s="3" t="str">
        <f t="shared" si="38"/>
        <v>1</v>
      </c>
      <c r="AJ381" s="3" t="str">
        <f t="shared" si="39"/>
        <v>0</v>
      </c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</row>
    <row r="382" ht="12.0" customHeight="1">
      <c r="AE382" s="3">
        <v>376.0</v>
      </c>
      <c r="AF382" s="12" t="str">
        <f t="shared" si="114"/>
        <v>1</v>
      </c>
      <c r="AG382" s="12"/>
      <c r="AH382" s="12" t="str">
        <f t="shared" si="37"/>
        <v>1</v>
      </c>
      <c r="AI382" s="3" t="str">
        <f t="shared" si="38"/>
        <v>1</v>
      </c>
      <c r="AJ382" s="3" t="str">
        <f t="shared" si="39"/>
        <v>0</v>
      </c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</row>
    <row r="383" ht="12.0" customHeight="1">
      <c r="AE383" s="3">
        <v>377.0</v>
      </c>
      <c r="AF383" s="12" t="str">
        <f t="shared" si="114"/>
        <v>1</v>
      </c>
      <c r="AG383" s="12"/>
      <c r="AH383" s="12" t="str">
        <f t="shared" si="37"/>
        <v>1</v>
      </c>
      <c r="AI383" s="3" t="str">
        <f t="shared" si="38"/>
        <v>1</v>
      </c>
      <c r="AJ383" s="3" t="str">
        <f t="shared" si="39"/>
        <v>0</v>
      </c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</row>
    <row r="384" ht="12.0" customHeight="1">
      <c r="AE384" s="3">
        <v>378.0</v>
      </c>
      <c r="AF384" s="12" t="str">
        <f t="shared" si="114"/>
        <v>1</v>
      </c>
      <c r="AG384" s="12"/>
      <c r="AH384" s="12" t="str">
        <f t="shared" si="37"/>
        <v>1</v>
      </c>
      <c r="AI384" s="3" t="str">
        <f t="shared" si="38"/>
        <v>1</v>
      </c>
      <c r="AJ384" s="3" t="str">
        <f t="shared" si="39"/>
        <v>0</v>
      </c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</row>
    <row r="385" ht="12.0" customHeight="1">
      <c r="AE385" s="3">
        <v>379.0</v>
      </c>
      <c r="AF385" s="12" t="str">
        <f t="shared" si="114"/>
        <v>2</v>
      </c>
      <c r="AG385" s="12"/>
      <c r="AH385" s="12" t="str">
        <f t="shared" si="37"/>
        <v>0</v>
      </c>
      <c r="AI385" s="3" t="str">
        <f t="shared" si="38"/>
        <v>0</v>
      </c>
      <c r="AJ385" s="3" t="str">
        <f t="shared" si="39"/>
        <v>1</v>
      </c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</row>
    <row r="386" ht="12.0" customHeight="1">
      <c r="AE386" s="3">
        <v>380.0</v>
      </c>
      <c r="AF386" s="12" t="str">
        <f t="shared" si="114"/>
        <v>1</v>
      </c>
      <c r="AG386" s="12"/>
      <c r="AH386" s="12" t="str">
        <f t="shared" si="37"/>
        <v>1</v>
      </c>
      <c r="AI386" s="3" t="str">
        <f t="shared" si="38"/>
        <v>1</v>
      </c>
      <c r="AJ386" s="3" t="str">
        <f t="shared" si="39"/>
        <v>0</v>
      </c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</row>
    <row r="387" ht="12.0" customHeight="1">
      <c r="AE387" s="3">
        <v>381.0</v>
      </c>
      <c r="AF387" s="12" t="str">
        <f t="shared" si="114"/>
        <v>1</v>
      </c>
      <c r="AG387" s="12"/>
      <c r="AH387" s="12" t="str">
        <f t="shared" si="37"/>
        <v>1</v>
      </c>
      <c r="AI387" s="3" t="str">
        <f t="shared" si="38"/>
        <v>1</v>
      </c>
      <c r="AJ387" s="3" t="str">
        <f t="shared" si="39"/>
        <v>0</v>
      </c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</row>
    <row r="388" ht="12.0" customHeight="1">
      <c r="AE388" s="3">
        <v>382.0</v>
      </c>
      <c r="AF388" s="12" t="str">
        <f t="shared" si="114"/>
        <v>2</v>
      </c>
      <c r="AG388" s="12"/>
      <c r="AH388" s="12" t="str">
        <f t="shared" si="37"/>
        <v>0</v>
      </c>
      <c r="AI388" s="3" t="str">
        <f t="shared" si="38"/>
        <v>0</v>
      </c>
      <c r="AJ388" s="3" t="str">
        <f t="shared" si="39"/>
        <v>1</v>
      </c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</row>
    <row r="389" ht="12.0" customHeight="1">
      <c r="AE389" s="3">
        <v>383.0</v>
      </c>
      <c r="AF389" s="12" t="str">
        <f t="shared" si="114"/>
        <v>2</v>
      </c>
      <c r="AG389" s="12"/>
      <c r="AH389" s="12" t="str">
        <f t="shared" si="37"/>
        <v>0</v>
      </c>
      <c r="AI389" s="3" t="str">
        <f t="shared" si="38"/>
        <v>0</v>
      </c>
      <c r="AJ389" s="3" t="str">
        <f t="shared" si="39"/>
        <v>1</v>
      </c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</row>
    <row r="390" ht="12.0" customHeight="1">
      <c r="AE390" s="3">
        <v>384.0</v>
      </c>
      <c r="AF390" s="12" t="str">
        <f t="shared" si="114"/>
        <v>2</v>
      </c>
      <c r="AG390" s="12"/>
      <c r="AH390" s="12" t="str">
        <f t="shared" si="37"/>
        <v>0</v>
      </c>
      <c r="AI390" s="3" t="str">
        <f t="shared" si="38"/>
        <v>0</v>
      </c>
      <c r="AJ390" s="3" t="str">
        <f t="shared" si="39"/>
        <v>1</v>
      </c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</row>
    <row r="391" ht="12.0" customHeight="1">
      <c r="AE391" s="3">
        <v>385.0</v>
      </c>
      <c r="AF391" s="12" t="str">
        <f t="shared" si="114"/>
        <v>1</v>
      </c>
      <c r="AG391" s="12"/>
      <c r="AH391" s="12" t="str">
        <f t="shared" si="37"/>
        <v>1</v>
      </c>
      <c r="AI391" s="3" t="str">
        <f t="shared" si="38"/>
        <v>1</v>
      </c>
      <c r="AJ391" s="3" t="str">
        <f t="shared" si="39"/>
        <v>0</v>
      </c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</row>
    <row r="392" ht="12.0" customHeight="1">
      <c r="AE392" s="3">
        <v>386.0</v>
      </c>
      <c r="AF392" s="12" t="str">
        <f t="shared" si="114"/>
        <v>2</v>
      </c>
      <c r="AG392" s="12"/>
      <c r="AH392" s="12" t="str">
        <f t="shared" si="37"/>
        <v>0</v>
      </c>
      <c r="AI392" s="3" t="str">
        <f t="shared" si="38"/>
        <v>0</v>
      </c>
      <c r="AJ392" s="3" t="str">
        <f t="shared" si="39"/>
        <v>1</v>
      </c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</row>
    <row r="393" ht="12.0" customHeight="1">
      <c r="AE393" s="3">
        <v>387.0</v>
      </c>
      <c r="AF393" s="12" t="str">
        <f t="shared" si="114"/>
        <v>2</v>
      </c>
      <c r="AG393" s="12"/>
      <c r="AH393" s="12" t="str">
        <f t="shared" si="37"/>
        <v>0</v>
      </c>
      <c r="AI393" s="3" t="str">
        <f t="shared" si="38"/>
        <v>0</v>
      </c>
      <c r="AJ393" s="3" t="str">
        <f t="shared" si="39"/>
        <v>1</v>
      </c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</row>
    <row r="394" ht="12.0" customHeight="1">
      <c r="AE394" s="3">
        <v>388.0</v>
      </c>
      <c r="AF394" s="12" t="str">
        <f t="shared" si="114"/>
        <v>1</v>
      </c>
      <c r="AG394" s="12"/>
      <c r="AH394" s="12" t="str">
        <f t="shared" si="37"/>
        <v>1</v>
      </c>
      <c r="AI394" s="3" t="str">
        <f t="shared" si="38"/>
        <v>1</v>
      </c>
      <c r="AJ394" s="3" t="str">
        <f t="shared" si="39"/>
        <v>0</v>
      </c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</row>
    <row r="395" ht="12.0" customHeight="1">
      <c r="AE395" s="3">
        <v>389.0</v>
      </c>
      <c r="AF395" s="12" t="str">
        <f t="shared" si="114"/>
        <v>1</v>
      </c>
      <c r="AG395" s="12"/>
      <c r="AH395" s="12" t="str">
        <f t="shared" si="37"/>
        <v>1</v>
      </c>
      <c r="AI395" s="3" t="str">
        <f t="shared" si="38"/>
        <v>1</v>
      </c>
      <c r="AJ395" s="3" t="str">
        <f t="shared" si="39"/>
        <v>0</v>
      </c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</row>
    <row r="396" ht="12.0" customHeight="1">
      <c r="AE396" s="3">
        <v>390.0</v>
      </c>
      <c r="AF396" s="12" t="str">
        <f t="shared" si="114"/>
        <v>1</v>
      </c>
      <c r="AG396" s="12"/>
      <c r="AH396" s="12" t="str">
        <f t="shared" si="37"/>
        <v>1</v>
      </c>
      <c r="AI396" s="3" t="str">
        <f t="shared" si="38"/>
        <v>1</v>
      </c>
      <c r="AJ396" s="3" t="str">
        <f t="shared" si="39"/>
        <v>0</v>
      </c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</row>
    <row r="397" ht="12.0" customHeight="1">
      <c r="AE397" s="3"/>
      <c r="AF397" s="12"/>
      <c r="AG397" s="12"/>
      <c r="AH397" s="12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</row>
    <row r="398" ht="12.0" customHeight="1">
      <c r="AE398" s="3"/>
      <c r="AF398" s="12"/>
      <c r="AG398" s="12" t="str">
        <f>COUNTIF(AG7:AG396,"y")</f>
        <v>72</v>
      </c>
      <c r="AH398" s="12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</row>
  </sheetData>
  <mergeCells count="3">
    <mergeCell ref="AI5:AJ5"/>
    <mergeCell ref="V6:W6"/>
    <mergeCell ref="Z20:AA20"/>
  </mergeCells>
  <printOptions horizontalCentered="1" verticalCentered="1"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10.57"/>
    <col customWidth="1" hidden="1" min="2" max="2" width="17.0"/>
    <col customWidth="1" hidden="1" min="3" max="3" width="68.14"/>
    <col customWidth="1" hidden="1" min="4" max="4" width="8.43"/>
    <col customWidth="1" min="5" max="5" width="1.57"/>
    <col customWidth="1" min="6" max="6" width="21.57"/>
    <col customWidth="1" min="7" max="8" width="8.86"/>
    <col customWidth="1" min="9" max="9" width="1.57"/>
    <col customWidth="1" min="10" max="10" width="21.57"/>
    <col customWidth="1" min="11" max="15" width="8.86"/>
    <col customWidth="1" min="16" max="164" width="9.14"/>
    <col customWidth="1" min="165" max="168" width="8.86"/>
  </cols>
  <sheetData>
    <row r="1" ht="12.0" customHeight="1">
      <c r="A1" s="1"/>
      <c r="B1" s="1"/>
      <c r="C1" s="1"/>
      <c r="R1" s="2"/>
      <c r="AD1" t="s">
        <v>0</v>
      </c>
      <c r="AF1" t="s">
        <v>1</v>
      </c>
      <c r="AH1" t="s">
        <v>2</v>
      </c>
      <c r="AJ1" t="s">
        <v>3</v>
      </c>
      <c r="AL1" t="s">
        <v>4</v>
      </c>
      <c r="AN1" t="s">
        <v>5</v>
      </c>
      <c r="AP1" t="s">
        <v>6</v>
      </c>
      <c r="AR1" t="s">
        <v>7</v>
      </c>
      <c r="AT1" t="s">
        <v>8</v>
      </c>
      <c r="AV1" t="s">
        <v>9</v>
      </c>
      <c r="AX1" t="s">
        <v>10</v>
      </c>
      <c r="AZ1" t="s">
        <v>11</v>
      </c>
      <c r="BB1" t="s">
        <v>12</v>
      </c>
      <c r="BD1" t="s">
        <v>13</v>
      </c>
      <c r="BF1" t="s">
        <v>14</v>
      </c>
      <c r="BH1" t="s">
        <v>15</v>
      </c>
      <c r="BJ1" t="s">
        <v>16</v>
      </c>
      <c r="BL1" t="s">
        <v>17</v>
      </c>
      <c r="BN1" t="s">
        <v>18</v>
      </c>
      <c r="BP1" t="s">
        <v>19</v>
      </c>
      <c r="BR1" t="s">
        <v>20</v>
      </c>
      <c r="BT1" t="s">
        <v>21</v>
      </c>
      <c r="BV1" t="s">
        <v>22</v>
      </c>
      <c r="BX1" t="s">
        <v>23</v>
      </c>
      <c r="CB1" t="s">
        <v>24</v>
      </c>
      <c r="CF1" t="s">
        <v>25</v>
      </c>
      <c r="CJ1" t="s">
        <v>26</v>
      </c>
      <c r="CN1" t="s">
        <v>27</v>
      </c>
      <c r="CR1" t="s">
        <v>28</v>
      </c>
      <c r="CV1" t="s">
        <v>29</v>
      </c>
      <c r="CZ1" t="s">
        <v>30</v>
      </c>
      <c r="DD1" t="s">
        <v>31</v>
      </c>
      <c r="DH1" t="s">
        <v>32</v>
      </c>
      <c r="DL1" t="s">
        <v>33</v>
      </c>
      <c r="DP1" t="s">
        <v>34</v>
      </c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</row>
    <row r="2" ht="12.0" customHeight="1">
      <c r="A2" s="1"/>
      <c r="B2" s="4" t="s">
        <v>224</v>
      </c>
      <c r="P2" s="5" t="s">
        <v>36</v>
      </c>
      <c r="Q2" s="5" t="s">
        <v>37</v>
      </c>
      <c r="R2" s="6" t="s">
        <v>38</v>
      </c>
      <c r="S2" s="5" t="s">
        <v>39</v>
      </c>
      <c r="T2" s="7" t="s">
        <v>40</v>
      </c>
      <c r="U2" s="5" t="s">
        <v>41</v>
      </c>
      <c r="V2" s="5" t="s">
        <v>42</v>
      </c>
      <c r="W2" s="5" t="s">
        <v>43</v>
      </c>
      <c r="X2" s="5" t="s">
        <v>44</v>
      </c>
      <c r="Y2" s="5" t="s">
        <v>45</v>
      </c>
      <c r="Z2" s="5" t="s">
        <v>46</v>
      </c>
      <c r="AA2" s="5" t="s">
        <v>47</v>
      </c>
      <c r="AB2" s="5" t="s">
        <v>48</v>
      </c>
      <c r="AC2" s="5" t="s">
        <v>49</v>
      </c>
      <c r="AD2" s="5" t="s">
        <v>50</v>
      </c>
      <c r="AE2" s="5" t="s">
        <v>51</v>
      </c>
      <c r="AF2" s="5" t="s">
        <v>50</v>
      </c>
      <c r="AG2" s="5" t="s">
        <v>51</v>
      </c>
      <c r="AH2" s="5" t="s">
        <v>50</v>
      </c>
      <c r="AI2" s="5" t="s">
        <v>51</v>
      </c>
      <c r="AJ2" s="5" t="s">
        <v>50</v>
      </c>
      <c r="AK2" s="5" t="s">
        <v>51</v>
      </c>
      <c r="AL2" s="5" t="s">
        <v>50</v>
      </c>
      <c r="AM2" s="5" t="s">
        <v>51</v>
      </c>
      <c r="AN2" s="5" t="s">
        <v>50</v>
      </c>
      <c r="AO2" s="5" t="s">
        <v>51</v>
      </c>
      <c r="AP2" s="5" t="s">
        <v>50</v>
      </c>
      <c r="AQ2" s="5" t="s">
        <v>51</v>
      </c>
      <c r="AR2" s="5" t="s">
        <v>50</v>
      </c>
      <c r="AS2" s="5" t="s">
        <v>51</v>
      </c>
      <c r="AT2" s="5" t="s">
        <v>50</v>
      </c>
      <c r="AU2" s="5" t="s">
        <v>51</v>
      </c>
      <c r="AV2" s="5" t="s">
        <v>50</v>
      </c>
      <c r="AW2" s="5" t="s">
        <v>51</v>
      </c>
      <c r="AX2" s="5" t="s">
        <v>50</v>
      </c>
      <c r="AY2" s="5" t="s">
        <v>51</v>
      </c>
      <c r="AZ2" s="5" t="s">
        <v>50</v>
      </c>
      <c r="BA2" s="5" t="s">
        <v>51</v>
      </c>
      <c r="BB2" s="5" t="s">
        <v>50</v>
      </c>
      <c r="BC2" s="5" t="s">
        <v>51</v>
      </c>
      <c r="BD2" s="5" t="s">
        <v>50</v>
      </c>
      <c r="BE2" s="5" t="s">
        <v>51</v>
      </c>
      <c r="BF2" s="5" t="s">
        <v>50</v>
      </c>
      <c r="BG2" s="5" t="s">
        <v>51</v>
      </c>
      <c r="BH2" s="5" t="s">
        <v>50</v>
      </c>
      <c r="BI2" s="5" t="s">
        <v>51</v>
      </c>
      <c r="BJ2" s="5" t="s">
        <v>50</v>
      </c>
      <c r="BK2" s="5" t="s">
        <v>51</v>
      </c>
      <c r="BL2" s="5" t="s">
        <v>50</v>
      </c>
      <c r="BM2" s="5" t="s">
        <v>51</v>
      </c>
      <c r="BN2" s="5" t="s">
        <v>50</v>
      </c>
      <c r="BO2" s="5" t="s">
        <v>51</v>
      </c>
      <c r="BP2" s="5" t="s">
        <v>50</v>
      </c>
      <c r="BQ2" s="5" t="s">
        <v>51</v>
      </c>
      <c r="BR2" s="5" t="s">
        <v>50</v>
      </c>
      <c r="BS2" s="5" t="s">
        <v>51</v>
      </c>
      <c r="BT2" s="5" t="s">
        <v>50</v>
      </c>
      <c r="BU2" s="5" t="s">
        <v>51</v>
      </c>
      <c r="BV2" s="5" t="s">
        <v>50</v>
      </c>
      <c r="BW2" s="5" t="s">
        <v>51</v>
      </c>
      <c r="BX2" s="5" t="s">
        <v>50</v>
      </c>
      <c r="BY2" s="5" t="s">
        <v>51</v>
      </c>
      <c r="BZ2" s="5" t="s">
        <v>52</v>
      </c>
      <c r="CA2" s="5" t="s">
        <v>53</v>
      </c>
      <c r="CB2" s="5" t="s">
        <v>50</v>
      </c>
      <c r="CC2" s="5" t="s">
        <v>51</v>
      </c>
      <c r="CD2" s="5" t="s">
        <v>52</v>
      </c>
      <c r="CE2" s="5" t="s">
        <v>53</v>
      </c>
      <c r="CF2" s="5" t="s">
        <v>50</v>
      </c>
      <c r="CG2" s="5" t="s">
        <v>51</v>
      </c>
      <c r="CH2" s="5" t="s">
        <v>52</v>
      </c>
      <c r="CI2" s="5" t="s">
        <v>53</v>
      </c>
      <c r="CJ2" s="5" t="s">
        <v>50</v>
      </c>
      <c r="CK2" s="5" t="s">
        <v>51</v>
      </c>
      <c r="CL2" s="5" t="s">
        <v>52</v>
      </c>
      <c r="CM2" s="5" t="s">
        <v>53</v>
      </c>
      <c r="CN2" s="5" t="s">
        <v>50</v>
      </c>
      <c r="CO2" s="5" t="s">
        <v>51</v>
      </c>
      <c r="CP2" s="5" t="s">
        <v>52</v>
      </c>
      <c r="CQ2" s="5" t="s">
        <v>53</v>
      </c>
      <c r="CR2" s="5" t="s">
        <v>50</v>
      </c>
      <c r="CS2" s="5" t="s">
        <v>51</v>
      </c>
      <c r="CT2" s="5" t="s">
        <v>52</v>
      </c>
      <c r="CU2" s="5" t="s">
        <v>53</v>
      </c>
      <c r="CV2" s="5" t="s">
        <v>50</v>
      </c>
      <c r="CW2" s="5" t="s">
        <v>51</v>
      </c>
      <c r="CX2" s="5" t="s">
        <v>52</v>
      </c>
      <c r="CY2" s="5" t="s">
        <v>53</v>
      </c>
      <c r="CZ2" s="5" t="s">
        <v>50</v>
      </c>
      <c r="DA2" s="5" t="s">
        <v>51</v>
      </c>
      <c r="DB2" s="5" t="s">
        <v>52</v>
      </c>
      <c r="DC2" s="5" t="s">
        <v>53</v>
      </c>
      <c r="DD2" s="5" t="s">
        <v>50</v>
      </c>
      <c r="DE2" s="5" t="s">
        <v>51</v>
      </c>
      <c r="DF2" s="5" t="s">
        <v>52</v>
      </c>
      <c r="DG2" s="5" t="s">
        <v>53</v>
      </c>
      <c r="DH2" s="5" t="s">
        <v>50</v>
      </c>
      <c r="DI2" s="5" t="s">
        <v>51</v>
      </c>
      <c r="DJ2" s="5" t="s">
        <v>52</v>
      </c>
      <c r="DK2" s="5" t="s">
        <v>53</v>
      </c>
      <c r="DL2" s="5" t="s">
        <v>50</v>
      </c>
      <c r="DM2" s="5" t="s">
        <v>51</v>
      </c>
      <c r="DN2" s="5" t="s">
        <v>52</v>
      </c>
      <c r="DO2" s="5" t="s">
        <v>53</v>
      </c>
      <c r="DP2" s="5" t="s">
        <v>50</v>
      </c>
      <c r="DQ2" s="5" t="s">
        <v>51</v>
      </c>
      <c r="DR2" s="5" t="s">
        <v>52</v>
      </c>
      <c r="DS2" s="5" t="s">
        <v>53</v>
      </c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</row>
    <row r="3" ht="12.0" customHeight="1">
      <c r="A3" s="1"/>
      <c r="B3" t="s">
        <v>225</v>
      </c>
      <c r="P3" s="8" t="str">
        <f>C5</f>
        <v>Crystal Smith</v>
      </c>
      <c r="Q3" s="8" t="str">
        <f>C6</f>
        <v/>
      </c>
      <c r="R3" s="9" t="str">
        <f>C7</f>
        <v/>
      </c>
      <c r="S3" s="8" t="str">
        <f>C8</f>
        <v/>
      </c>
      <c r="T3" s="10" t="str">
        <f>C11</f>
        <v>221121221121121111122122112212212111122222211222212121222122</v>
      </c>
      <c r="U3" s="10" t="str">
        <f>C12</f>
        <v>211112212222121221211111122212212112212112212222221122112222</v>
      </c>
      <c r="V3" s="10" t="str">
        <f>C13</f>
        <v>121121222112221211112222112222122122122122122221212212211221</v>
      </c>
      <c r="W3" s="10" t="str">
        <f>C14</f>
        <v>122122122121122122111122121221122111221221221122222211212122</v>
      </c>
      <c r="X3" s="10" t="str">
        <f>C15</f>
        <v>122122212112211222112211122212121222122112211121212121212212</v>
      </c>
      <c r="Y3" s="10" t="str">
        <f>C16</f>
        <v>121112121212122122211212122221221122212121221121211121122212</v>
      </c>
      <c r="Z3" s="10" t="str">
        <f>C17</f>
        <v>212111121222121111211222122111</v>
      </c>
      <c r="AA3" s="11" t="str">
        <f>C20</f>
        <v>0</v>
      </c>
      <c r="AB3" s="11" t="str">
        <f>C21</f>
        <v>0</v>
      </c>
      <c r="AC3" s="11" t="str">
        <f>C22</f>
        <v>0</v>
      </c>
      <c r="AD3" s="11" t="str">
        <f t="shared" ref="AD3:AE3" si="1">G10</f>
        <v>0</v>
      </c>
      <c r="AE3" s="11" t="str">
        <f t="shared" si="1"/>
        <v>26</v>
      </c>
      <c r="AF3" s="11" t="str">
        <f t="shared" ref="AF3:AG3" si="2">G11</f>
        <v>16</v>
      </c>
      <c r="AG3" s="11" t="str">
        <f t="shared" si="2"/>
        <v>45</v>
      </c>
      <c r="AH3" s="11" t="str">
        <f t="shared" ref="AH3:AI3" si="3">G12</f>
        <v>19</v>
      </c>
      <c r="AI3" s="11" t="str">
        <f t="shared" si="3"/>
        <v>50</v>
      </c>
      <c r="AJ3" s="11" t="str">
        <f t="shared" ref="AJ3:AK3" si="4">G13</f>
        <v>7</v>
      </c>
      <c r="AK3" s="11" t="str">
        <f t="shared" si="4"/>
        <v>66</v>
      </c>
      <c r="AL3" s="11" t="str">
        <f t="shared" ref="AL3:AM3" si="5">G14</f>
        <v>5</v>
      </c>
      <c r="AM3" s="11" t="str">
        <f t="shared" si="5"/>
        <v>62</v>
      </c>
      <c r="AN3" s="11" t="str">
        <f t="shared" ref="AN3:AO3" si="6">G16</f>
        <v>18</v>
      </c>
      <c r="AO3" s="11" t="str">
        <f t="shared" si="6"/>
        <v>54</v>
      </c>
      <c r="AP3" s="11" t="str">
        <f t="shared" ref="AP3:AQ3" si="7">G19</f>
        <v>25</v>
      </c>
      <c r="AQ3" s="11" t="str">
        <f t="shared" si="7"/>
        <v>70</v>
      </c>
      <c r="AR3" s="11" t="str">
        <f t="shared" ref="AR3:AS3" si="8">G20</f>
        <v>7</v>
      </c>
      <c r="AS3" s="11" t="str">
        <f t="shared" si="8"/>
        <v>56</v>
      </c>
      <c r="AT3" s="11" t="str">
        <f t="shared" ref="AT3:AU3" si="9">G21</f>
        <v>3</v>
      </c>
      <c r="AU3" s="11" t="str">
        <f t="shared" si="9"/>
        <v>47</v>
      </c>
      <c r="AV3" s="11" t="str">
        <f t="shared" ref="AV3:AW3" si="10">G22</f>
        <v>4</v>
      </c>
      <c r="AW3" s="11" t="str">
        <f t="shared" si="10"/>
        <v>52</v>
      </c>
      <c r="AX3" s="11" t="str">
        <f t="shared" ref="AX3:AY3" si="11">G23</f>
        <v>12</v>
      </c>
      <c r="AY3" s="11" t="str">
        <f t="shared" si="11"/>
        <v>89</v>
      </c>
      <c r="AZ3" s="11" t="str">
        <f t="shared" ref="AZ3:BA3" si="12">G24</f>
        <v>7</v>
      </c>
      <c r="BA3" s="11" t="str">
        <f t="shared" si="12"/>
        <v>91</v>
      </c>
      <c r="BB3" s="11" t="str">
        <f t="shared" ref="BB3:BC3" si="13">G25</f>
        <v>5</v>
      </c>
      <c r="BC3" s="11" t="str">
        <f t="shared" si="13"/>
        <v>77</v>
      </c>
      <c r="BD3" s="11" t="str">
        <f t="shared" ref="BD3:BE3" si="14">G26</f>
        <v>0</v>
      </c>
      <c r="BE3" s="11" t="str">
        <f t="shared" si="14"/>
        <v>38</v>
      </c>
      <c r="BF3" s="11" t="str">
        <f t="shared" ref="BF3:BG3" si="15">G27</f>
        <v>8</v>
      </c>
      <c r="BG3" s="11" t="str">
        <f t="shared" si="15"/>
        <v>63</v>
      </c>
      <c r="BH3" s="11" t="str">
        <f t="shared" ref="BH3:BI3" si="16">G29</f>
        <v>1</v>
      </c>
      <c r="BI3" s="11" t="str">
        <f t="shared" si="16"/>
        <v>18</v>
      </c>
      <c r="BJ3" s="11" t="str">
        <f t="shared" ref="BJ3:BK3" si="17">G30</f>
        <v>0</v>
      </c>
      <c r="BK3" s="11" t="str">
        <f t="shared" si="17"/>
        <v>32</v>
      </c>
      <c r="BL3" s="11" t="str">
        <f t="shared" ref="BL3:BM3" si="18">G31</f>
        <v>0</v>
      </c>
      <c r="BM3" s="11" t="str">
        <f t="shared" si="18"/>
        <v>27</v>
      </c>
      <c r="BN3" s="11" t="str">
        <f t="shared" ref="BN3:BO3" si="19">G32</f>
        <v>13</v>
      </c>
      <c r="BO3" s="11" t="str">
        <f t="shared" si="19"/>
        <v>68</v>
      </c>
      <c r="BP3" s="11" t="str">
        <f t="shared" ref="BP3:BQ3" si="20">G34</f>
        <v>0</v>
      </c>
      <c r="BQ3" s="11" t="str">
        <f t="shared" si="20"/>
        <v>34</v>
      </c>
      <c r="BR3" s="11" t="str">
        <f t="shared" ref="BR3:BS3" si="21">G35</f>
        <v>1</v>
      </c>
      <c r="BS3" s="11" t="str">
        <f t="shared" si="21"/>
        <v>38</v>
      </c>
      <c r="BT3" s="11" t="str">
        <f t="shared" ref="BT3:BU3" si="22">G36</f>
        <v>18</v>
      </c>
      <c r="BU3" s="11" t="str">
        <f t="shared" si="22"/>
        <v>64</v>
      </c>
      <c r="BV3" s="11" t="str">
        <f t="shared" ref="BV3:BW3" si="23">G37</f>
        <v>15</v>
      </c>
      <c r="BW3" s="11" t="str">
        <f t="shared" si="23"/>
        <v>71</v>
      </c>
      <c r="BX3" s="11" t="str">
        <f t="shared" ref="BX3:CA3" si="24">K23</f>
        <v>11</v>
      </c>
      <c r="BY3" s="11" t="str">
        <f t="shared" si="24"/>
        <v>61</v>
      </c>
      <c r="BZ3" s="11" t="str">
        <f t="shared" si="24"/>
        <v>2</v>
      </c>
      <c r="CA3" s="11" t="str">
        <f t="shared" si="24"/>
        <v>N</v>
      </c>
      <c r="CB3" s="11" t="str">
        <f t="shared" ref="CB3:CE3" si="25">K24</f>
        <v>14</v>
      </c>
      <c r="CC3" s="11" t="str">
        <f t="shared" si="25"/>
        <v>75</v>
      </c>
      <c r="CD3" s="11" t="str">
        <f t="shared" si="25"/>
        <v>3</v>
      </c>
      <c r="CE3" s="11" t="str">
        <f t="shared" si="25"/>
        <v>N</v>
      </c>
      <c r="CF3" s="11" t="str">
        <f t="shared" ref="CF3:CI3" si="26">K25</f>
        <v>10</v>
      </c>
      <c r="CG3" s="11" t="str">
        <f t="shared" si="26"/>
        <v>57</v>
      </c>
      <c r="CH3" s="11" t="str">
        <f t="shared" si="26"/>
        <v>2</v>
      </c>
      <c r="CI3" s="11" t="str">
        <f t="shared" si="26"/>
        <v>N</v>
      </c>
      <c r="CJ3" s="11" t="str">
        <f t="shared" ref="CJ3:CM3" si="27">K27</f>
        <v>1</v>
      </c>
      <c r="CK3" s="11" t="str">
        <f t="shared" si="27"/>
        <v>38</v>
      </c>
      <c r="CL3" s="11" t="str">
        <f t="shared" si="27"/>
        <v>0/0</v>
      </c>
      <c r="CM3" s="11" t="str">
        <f t="shared" si="27"/>
        <v>N</v>
      </c>
      <c r="CN3" s="11" t="str">
        <f t="shared" ref="CN3:CQ3" si="28">K28</f>
        <v>9</v>
      </c>
      <c r="CO3" s="11" t="str">
        <f t="shared" si="28"/>
        <v>55</v>
      </c>
      <c r="CP3" s="11" t="str">
        <f t="shared" si="28"/>
        <v>1</v>
      </c>
      <c r="CQ3" s="11" t="str">
        <f t="shared" si="28"/>
        <v>N</v>
      </c>
      <c r="CR3" s="11" t="str">
        <f t="shared" ref="CR3:CU3" si="29">K29</f>
        <v>5</v>
      </c>
      <c r="CS3" s="11" t="str">
        <f t="shared" si="29"/>
        <v>41</v>
      </c>
      <c r="CT3" s="11" t="str">
        <f t="shared" si="29"/>
        <v>0</v>
      </c>
      <c r="CU3" s="11" t="str">
        <f t="shared" si="29"/>
        <v>N</v>
      </c>
      <c r="CV3" s="11" t="str">
        <f t="shared" ref="CV3:CY3" si="30">K30</f>
        <v>3</v>
      </c>
      <c r="CW3" s="11" t="str">
        <f t="shared" si="30"/>
        <v>33</v>
      </c>
      <c r="CX3" s="11" t="str">
        <f t="shared" si="30"/>
        <v>0</v>
      </c>
      <c r="CY3" s="11" t="str">
        <f t="shared" si="30"/>
        <v>N</v>
      </c>
      <c r="CZ3" s="11" t="str">
        <f t="shared" ref="CZ3:DC3" si="31">K32</f>
        <v>19</v>
      </c>
      <c r="DA3" s="11" t="str">
        <f t="shared" si="31"/>
        <v>84</v>
      </c>
      <c r="DB3" s="11" t="str">
        <f t="shared" si="31"/>
        <v>7</v>
      </c>
      <c r="DC3" s="11" t="str">
        <f t="shared" si="31"/>
        <v>Y</v>
      </c>
      <c r="DD3" s="11" t="str">
        <f t="shared" ref="DD3:DG3" si="32">K33</f>
        <v>9</v>
      </c>
      <c r="DE3" s="11" t="str">
        <f t="shared" si="32"/>
        <v>72</v>
      </c>
      <c r="DF3" s="11" t="str">
        <f t="shared" si="32"/>
        <v>2</v>
      </c>
      <c r="DG3" s="11" t="str">
        <f t="shared" si="32"/>
        <v>N</v>
      </c>
      <c r="DH3" s="11" t="str">
        <f t="shared" ref="DH3:DK3" si="33">K34</f>
        <v>19</v>
      </c>
      <c r="DI3" s="11" t="str">
        <f t="shared" si="33"/>
        <v>69</v>
      </c>
      <c r="DJ3" s="11" t="str">
        <f t="shared" si="33"/>
        <v>5</v>
      </c>
      <c r="DK3" s="11" t="str">
        <f t="shared" si="33"/>
        <v>Y</v>
      </c>
      <c r="DL3" s="11" t="str">
        <f t="shared" ref="DL3:DO3" si="34">K36</f>
        <v>21</v>
      </c>
      <c r="DM3" s="11" t="str">
        <f t="shared" si="34"/>
        <v>80</v>
      </c>
      <c r="DN3" s="11" t="str">
        <f t="shared" si="34"/>
        <v>6</v>
      </c>
      <c r="DO3" s="11" t="str">
        <f t="shared" si="34"/>
        <v>Y</v>
      </c>
      <c r="DP3" s="11" t="str">
        <f t="shared" ref="DP3:DS3" si="35">K37</f>
        <v>9</v>
      </c>
      <c r="DQ3" s="11" t="str">
        <f t="shared" si="35"/>
        <v>63</v>
      </c>
      <c r="DR3" s="11" t="str">
        <f t="shared" si="35"/>
        <v>2</v>
      </c>
      <c r="DS3" s="11" t="str">
        <f t="shared" si="35"/>
        <v>N</v>
      </c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</row>
    <row r="4" ht="12.0" customHeight="1">
      <c r="A4" s="1"/>
      <c r="P4" s="3"/>
      <c r="Q4" s="12"/>
      <c r="R4" s="12"/>
      <c r="S4" s="12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</row>
    <row r="5" ht="12.0" customHeight="1">
      <c r="A5" s="13"/>
      <c r="B5" s="14" t="s">
        <v>55</v>
      </c>
      <c r="C5" s="15" t="str">
        <f>'Data Entry Sheet (2)'!C5</f>
        <v>Crystal Smith</v>
      </c>
      <c r="E5" s="16"/>
      <c r="F5" s="17" t="s">
        <v>57</v>
      </c>
      <c r="G5" s="18"/>
      <c r="H5" s="18"/>
      <c r="I5" s="16"/>
      <c r="J5" s="18"/>
      <c r="K5" s="18"/>
      <c r="L5" s="18"/>
      <c r="M5" s="18"/>
      <c r="N5" s="19"/>
      <c r="P5" s="3"/>
      <c r="Q5" s="12"/>
      <c r="R5" s="12"/>
      <c r="S5" s="12"/>
      <c r="T5" s="20" t="s">
        <v>58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</row>
    <row r="6" ht="12.0" customHeight="1">
      <c r="A6" s="13"/>
      <c r="B6" s="21" t="s">
        <v>213</v>
      </c>
      <c r="C6" s="15" t="str">
        <f>'Data Entry Sheet (2)'!C6</f>
        <v/>
      </c>
      <c r="E6" s="23"/>
      <c r="F6" s="24"/>
      <c r="G6" s="25" t="s">
        <v>60</v>
      </c>
      <c r="H6" s="26"/>
      <c r="I6" s="27"/>
      <c r="J6" s="24"/>
      <c r="K6" s="28"/>
      <c r="L6" s="28"/>
      <c r="M6" s="24"/>
      <c r="N6" s="29"/>
      <c r="P6" s="20" t="s">
        <v>61</v>
      </c>
      <c r="Q6" s="20" t="s">
        <v>62</v>
      </c>
      <c r="R6" s="20" t="s">
        <v>63</v>
      </c>
      <c r="S6" s="20" t="s">
        <v>64</v>
      </c>
      <c r="T6" s="20" t="s">
        <v>65</v>
      </c>
      <c r="U6" s="20" t="s">
        <v>66</v>
      </c>
      <c r="V6" s="3"/>
      <c r="W6" s="8" t="s">
        <v>6</v>
      </c>
      <c r="X6" s="8"/>
      <c r="Y6" s="8"/>
      <c r="Z6" s="8" t="s">
        <v>7</v>
      </c>
      <c r="AA6" s="8"/>
      <c r="AB6" s="8"/>
      <c r="AC6" s="8" t="s">
        <v>8</v>
      </c>
      <c r="AD6" s="8"/>
      <c r="AE6" s="8"/>
      <c r="AF6" s="8" t="s">
        <v>9</v>
      </c>
      <c r="AG6" s="8"/>
      <c r="AH6" s="8"/>
      <c r="AI6" s="8" t="s">
        <v>10</v>
      </c>
      <c r="AJ6" s="8"/>
      <c r="AK6" s="3"/>
      <c r="AL6" s="8" t="s">
        <v>67</v>
      </c>
      <c r="AM6" s="8"/>
      <c r="AN6" s="8"/>
      <c r="AO6" s="8" t="s">
        <v>68</v>
      </c>
      <c r="AP6" s="8"/>
      <c r="AQ6" s="8"/>
      <c r="AR6" s="8" t="s">
        <v>69</v>
      </c>
      <c r="AS6" s="8"/>
      <c r="AT6" s="8"/>
      <c r="AU6" s="8" t="s">
        <v>70</v>
      </c>
      <c r="AV6" s="8"/>
      <c r="AW6" s="8"/>
      <c r="AX6" s="8" t="s">
        <v>15</v>
      </c>
      <c r="AY6" s="8"/>
      <c r="AZ6" s="3"/>
      <c r="BA6" s="8" t="s">
        <v>71</v>
      </c>
      <c r="BB6" s="8"/>
      <c r="BC6" s="8"/>
      <c r="BD6" s="8" t="s">
        <v>72</v>
      </c>
      <c r="BE6" s="8"/>
      <c r="BF6" s="8"/>
      <c r="BG6" s="8" t="s">
        <v>73</v>
      </c>
      <c r="BH6" s="8"/>
      <c r="BI6" s="8"/>
      <c r="BJ6" s="8" t="s">
        <v>74</v>
      </c>
      <c r="BK6" s="8"/>
      <c r="BL6" s="8"/>
      <c r="BM6" s="8" t="s">
        <v>75</v>
      </c>
      <c r="BN6" s="8"/>
      <c r="BO6" s="3"/>
      <c r="BP6" s="8" t="s">
        <v>76</v>
      </c>
      <c r="BQ6" s="8"/>
      <c r="BR6" s="3"/>
      <c r="BS6" s="8" t="s">
        <v>3</v>
      </c>
      <c r="BT6" s="8"/>
      <c r="BU6" s="3"/>
      <c r="BV6" s="8" t="s">
        <v>4</v>
      </c>
      <c r="BW6" s="8"/>
      <c r="BX6" s="3"/>
      <c r="BY6" s="3"/>
      <c r="BZ6" s="3"/>
      <c r="CA6" s="8" t="s">
        <v>19</v>
      </c>
      <c r="CB6" s="8"/>
      <c r="CC6" s="3"/>
      <c r="CD6" s="3"/>
      <c r="CE6" s="3"/>
      <c r="CF6" s="8" t="s">
        <v>77</v>
      </c>
      <c r="CG6" s="8"/>
      <c r="CH6" s="3"/>
      <c r="CI6" s="3"/>
      <c r="CJ6" s="3"/>
      <c r="CK6" s="8" t="s">
        <v>78</v>
      </c>
      <c r="CL6" s="8"/>
      <c r="CM6" s="3"/>
      <c r="CN6" s="3"/>
      <c r="CO6" s="3"/>
      <c r="CP6" s="8" t="s">
        <v>79</v>
      </c>
      <c r="CQ6" s="8"/>
      <c r="CR6" s="3"/>
      <c r="CS6" s="3"/>
      <c r="CT6" s="3"/>
      <c r="CU6" s="8" t="s">
        <v>80</v>
      </c>
      <c r="CV6" s="8"/>
      <c r="CW6" s="3"/>
      <c r="CX6" s="3"/>
      <c r="CY6" s="3"/>
      <c r="CZ6" s="8" t="s">
        <v>81</v>
      </c>
      <c r="DA6" s="8"/>
      <c r="DB6" s="3"/>
      <c r="DC6" s="3"/>
      <c r="DD6" s="3"/>
      <c r="DE6" s="8" t="s">
        <v>82</v>
      </c>
      <c r="DF6" s="8"/>
      <c r="DG6" s="3"/>
      <c r="DH6" s="3"/>
      <c r="DI6" s="3"/>
      <c r="DJ6" s="8" t="s">
        <v>83</v>
      </c>
      <c r="DK6" s="8"/>
      <c r="DL6" s="3"/>
      <c r="DM6" s="3"/>
      <c r="DN6" s="3"/>
      <c r="DO6" s="8" t="s">
        <v>84</v>
      </c>
      <c r="DP6" s="8"/>
      <c r="DQ6" s="3"/>
      <c r="DR6" s="3"/>
      <c r="DS6" s="3"/>
      <c r="DT6" s="8" t="s">
        <v>32</v>
      </c>
      <c r="DU6" s="8"/>
      <c r="DV6" s="3"/>
      <c r="DW6" s="3"/>
      <c r="DX6" s="3"/>
      <c r="DY6" s="8" t="s">
        <v>85</v>
      </c>
      <c r="DZ6" s="8"/>
      <c r="EA6" s="3"/>
      <c r="EB6" s="3"/>
      <c r="EC6" s="3"/>
      <c r="ED6" s="8" t="s">
        <v>86</v>
      </c>
      <c r="EE6" s="8"/>
      <c r="EF6" s="3"/>
      <c r="EG6" s="3"/>
      <c r="EH6" s="3"/>
      <c r="EI6" s="8" t="s">
        <v>87</v>
      </c>
      <c r="EJ6" s="8"/>
      <c r="EK6" s="3"/>
      <c r="EL6" s="3"/>
      <c r="EM6" s="3"/>
      <c r="EN6" s="8" t="s">
        <v>0</v>
      </c>
      <c r="EO6" s="8"/>
      <c r="EP6" s="3"/>
      <c r="EQ6" s="3"/>
      <c r="ER6" s="3"/>
      <c r="ES6" s="3"/>
      <c r="ET6" s="8" t="s">
        <v>1</v>
      </c>
      <c r="EU6" s="8"/>
      <c r="EV6" s="3"/>
      <c r="EW6" s="3"/>
      <c r="EX6" s="3"/>
      <c r="EY6" s="3"/>
      <c r="EZ6" s="8" t="s">
        <v>2</v>
      </c>
      <c r="FA6" s="8"/>
      <c r="FB6" s="3"/>
      <c r="FC6" s="3"/>
      <c r="FD6" s="3"/>
      <c r="FE6" s="3"/>
      <c r="FF6" s="3"/>
      <c r="FG6" s="3"/>
      <c r="FH6" s="3"/>
      <c r="FI6" s="8" t="s">
        <v>88</v>
      </c>
      <c r="FJ6" s="8"/>
      <c r="FK6" s="3"/>
      <c r="FL6" s="3"/>
    </row>
    <row r="7" ht="12.0" customHeight="1">
      <c r="A7" s="13"/>
      <c r="B7" s="21" t="s">
        <v>89</v>
      </c>
      <c r="C7" s="95" t="str">
        <f>'Data Entry Sheet (2)'!C7</f>
        <v/>
      </c>
      <c r="E7" s="31"/>
      <c r="F7" s="32"/>
      <c r="G7" s="33" t="s">
        <v>50</v>
      </c>
      <c r="H7" s="34" t="s">
        <v>51</v>
      </c>
      <c r="I7" s="27"/>
      <c r="J7" s="24"/>
      <c r="K7" s="28"/>
      <c r="L7" s="28"/>
      <c r="M7" s="28"/>
      <c r="N7" s="29"/>
      <c r="P7" s="3">
        <v>1.0</v>
      </c>
      <c r="Q7" s="12" t="str">
        <f t="shared" ref="Q7:Q66" si="36">IF(ISERROR(VALUE(MID($C$11,$P7,1)))=TRUE,"TEXT",VALUE(MID($C$11,$P7,1)))</f>
        <v>2</v>
      </c>
      <c r="R7" s="12"/>
      <c r="S7" s="12" t="str">
        <f t="shared" ref="S7:S396" si="37">IF(Q7=9,0,(IF(R7="Y",Q7-1,2-Q7)))</f>
        <v>0</v>
      </c>
      <c r="T7" s="3" t="str">
        <f t="shared" ref="T7:T396" si="38">IF(Q7=1,1,0)</f>
        <v>0</v>
      </c>
      <c r="U7" s="3" t="str">
        <f t="shared" ref="U7:U396" si="39">IF(Q7=2,1,0)</f>
        <v>1</v>
      </c>
      <c r="V7" s="3"/>
      <c r="W7" s="35" t="s">
        <v>90</v>
      </c>
      <c r="X7" s="35" t="s">
        <v>91</v>
      </c>
      <c r="Y7" s="8"/>
      <c r="Z7" s="35" t="s">
        <v>90</v>
      </c>
      <c r="AA7" s="35" t="s">
        <v>91</v>
      </c>
      <c r="AB7" s="8"/>
      <c r="AC7" s="35" t="s">
        <v>90</v>
      </c>
      <c r="AD7" s="35" t="s">
        <v>91</v>
      </c>
      <c r="AE7" s="8"/>
      <c r="AF7" s="35" t="s">
        <v>90</v>
      </c>
      <c r="AG7" s="35" t="s">
        <v>91</v>
      </c>
      <c r="AH7" s="8"/>
      <c r="AI7" s="35" t="s">
        <v>90</v>
      </c>
      <c r="AJ7" s="35" t="s">
        <v>91</v>
      </c>
      <c r="AK7" s="3"/>
      <c r="AL7" s="35" t="s">
        <v>90</v>
      </c>
      <c r="AM7" s="35" t="s">
        <v>91</v>
      </c>
      <c r="AN7" s="8"/>
      <c r="AO7" s="35" t="s">
        <v>90</v>
      </c>
      <c r="AP7" s="35" t="s">
        <v>91</v>
      </c>
      <c r="AQ7" s="8"/>
      <c r="AR7" s="35" t="s">
        <v>90</v>
      </c>
      <c r="AS7" s="35" t="s">
        <v>91</v>
      </c>
      <c r="AT7" s="8"/>
      <c r="AU7" s="35" t="s">
        <v>90</v>
      </c>
      <c r="AV7" s="35" t="s">
        <v>91</v>
      </c>
      <c r="AW7" s="8"/>
      <c r="AX7" s="35" t="s">
        <v>90</v>
      </c>
      <c r="AY7" s="35" t="s">
        <v>91</v>
      </c>
      <c r="AZ7" s="3"/>
      <c r="BA7" s="35" t="s">
        <v>90</v>
      </c>
      <c r="BB7" s="35" t="s">
        <v>91</v>
      </c>
      <c r="BC7" s="8"/>
      <c r="BD7" s="35" t="s">
        <v>90</v>
      </c>
      <c r="BE7" s="35" t="s">
        <v>91</v>
      </c>
      <c r="BF7" s="8"/>
      <c r="BG7" s="35" t="s">
        <v>90</v>
      </c>
      <c r="BH7" s="35" t="s">
        <v>91</v>
      </c>
      <c r="BI7" s="8"/>
      <c r="BJ7" s="35" t="s">
        <v>90</v>
      </c>
      <c r="BK7" s="35" t="s">
        <v>91</v>
      </c>
      <c r="BL7" s="8"/>
      <c r="BM7" s="35" t="s">
        <v>90</v>
      </c>
      <c r="BN7" s="35" t="s">
        <v>91</v>
      </c>
      <c r="BO7" s="3"/>
      <c r="BP7" s="35" t="s">
        <v>90</v>
      </c>
      <c r="BQ7" s="35" t="s">
        <v>91</v>
      </c>
      <c r="BR7" s="3"/>
      <c r="BS7" s="35" t="s">
        <v>90</v>
      </c>
      <c r="BT7" s="35" t="s">
        <v>91</v>
      </c>
      <c r="BU7" s="3"/>
      <c r="BV7" s="35" t="s">
        <v>92</v>
      </c>
      <c r="BW7" s="35" t="s">
        <v>93</v>
      </c>
      <c r="BX7" s="35" t="s">
        <v>94</v>
      </c>
      <c r="BY7" s="35" t="s">
        <v>93</v>
      </c>
      <c r="BZ7" s="3"/>
      <c r="CA7" s="35" t="s">
        <v>92</v>
      </c>
      <c r="CB7" s="35" t="s">
        <v>93</v>
      </c>
      <c r="CC7" s="35" t="s">
        <v>94</v>
      </c>
      <c r="CD7" s="35" t="s">
        <v>93</v>
      </c>
      <c r="CE7" s="3"/>
      <c r="CF7" s="35" t="s">
        <v>92</v>
      </c>
      <c r="CG7" s="35" t="s">
        <v>93</v>
      </c>
      <c r="CH7" s="35" t="s">
        <v>94</v>
      </c>
      <c r="CI7" s="35" t="s">
        <v>93</v>
      </c>
      <c r="CJ7" s="3"/>
      <c r="CK7" s="35" t="s">
        <v>92</v>
      </c>
      <c r="CL7" s="35" t="s">
        <v>93</v>
      </c>
      <c r="CM7" s="35" t="s">
        <v>94</v>
      </c>
      <c r="CN7" s="35" t="s">
        <v>93</v>
      </c>
      <c r="CO7" s="3"/>
      <c r="CP7" s="35" t="s">
        <v>92</v>
      </c>
      <c r="CQ7" s="35" t="s">
        <v>93</v>
      </c>
      <c r="CR7" s="35" t="s">
        <v>94</v>
      </c>
      <c r="CS7" s="35" t="s">
        <v>93</v>
      </c>
      <c r="CT7" s="3"/>
      <c r="CU7" s="35" t="s">
        <v>92</v>
      </c>
      <c r="CV7" s="35" t="s">
        <v>93</v>
      </c>
      <c r="CW7" s="35" t="s">
        <v>94</v>
      </c>
      <c r="CX7" s="35" t="s">
        <v>93</v>
      </c>
      <c r="CY7" s="3"/>
      <c r="CZ7" s="35" t="s">
        <v>92</v>
      </c>
      <c r="DA7" s="35" t="s">
        <v>93</v>
      </c>
      <c r="DB7" s="35" t="s">
        <v>94</v>
      </c>
      <c r="DC7" s="35" t="s">
        <v>93</v>
      </c>
      <c r="DD7" s="3"/>
      <c r="DE7" s="35" t="s">
        <v>92</v>
      </c>
      <c r="DF7" s="35" t="s">
        <v>93</v>
      </c>
      <c r="DG7" s="35" t="s">
        <v>94</v>
      </c>
      <c r="DH7" s="35" t="s">
        <v>93</v>
      </c>
      <c r="DI7" s="3"/>
      <c r="DJ7" s="35" t="s">
        <v>92</v>
      </c>
      <c r="DK7" s="35" t="s">
        <v>93</v>
      </c>
      <c r="DL7" s="35" t="s">
        <v>94</v>
      </c>
      <c r="DM7" s="35" t="s">
        <v>93</v>
      </c>
      <c r="DN7" s="3"/>
      <c r="DO7" s="35" t="s">
        <v>92</v>
      </c>
      <c r="DP7" s="35" t="s">
        <v>93</v>
      </c>
      <c r="DQ7" s="35" t="s">
        <v>94</v>
      </c>
      <c r="DR7" s="35" t="s">
        <v>93</v>
      </c>
      <c r="DS7" s="3"/>
      <c r="DT7" s="35" t="s">
        <v>92</v>
      </c>
      <c r="DU7" s="35" t="s">
        <v>93</v>
      </c>
      <c r="DV7" s="35" t="s">
        <v>94</v>
      </c>
      <c r="DW7" s="35" t="s">
        <v>93</v>
      </c>
      <c r="DX7" s="3"/>
      <c r="DY7" s="35" t="s">
        <v>92</v>
      </c>
      <c r="DZ7" s="35" t="s">
        <v>93</v>
      </c>
      <c r="EA7" s="35" t="s">
        <v>94</v>
      </c>
      <c r="EB7" s="35" t="s">
        <v>93</v>
      </c>
      <c r="EC7" s="3"/>
      <c r="ED7" s="35" t="s">
        <v>92</v>
      </c>
      <c r="EE7" s="35" t="s">
        <v>93</v>
      </c>
      <c r="EF7" s="35" t="s">
        <v>94</v>
      </c>
      <c r="EG7" s="35" t="s">
        <v>93</v>
      </c>
      <c r="EH7" s="3"/>
      <c r="EI7" s="35" t="s">
        <v>92</v>
      </c>
      <c r="EJ7" s="35" t="s">
        <v>93</v>
      </c>
      <c r="EK7" s="35" t="s">
        <v>94</v>
      </c>
      <c r="EL7" s="35" t="s">
        <v>93</v>
      </c>
      <c r="EM7" s="3"/>
      <c r="EN7" s="35" t="s">
        <v>95</v>
      </c>
      <c r="EO7" s="35" t="s">
        <v>93</v>
      </c>
      <c r="EP7" s="35" t="s">
        <v>96</v>
      </c>
      <c r="EQ7" s="35" t="s">
        <v>93</v>
      </c>
      <c r="ER7" s="35" t="s">
        <v>97</v>
      </c>
      <c r="ES7" s="3"/>
      <c r="ET7" s="35" t="s">
        <v>92</v>
      </c>
      <c r="EU7" s="35" t="s">
        <v>93</v>
      </c>
      <c r="EV7" s="35"/>
      <c r="EW7" s="35"/>
      <c r="EX7" s="35"/>
      <c r="EY7" s="3"/>
      <c r="EZ7" s="36" t="s">
        <v>98</v>
      </c>
      <c r="FA7" s="36" t="s">
        <v>93</v>
      </c>
      <c r="FB7" s="36" t="s">
        <v>63</v>
      </c>
      <c r="FC7" s="36" t="s">
        <v>99</v>
      </c>
      <c r="FD7" s="36" t="s">
        <v>100</v>
      </c>
      <c r="FE7" s="36" t="s">
        <v>93</v>
      </c>
      <c r="FF7" s="36" t="s">
        <v>63</v>
      </c>
      <c r="FG7" s="36" t="s">
        <v>99</v>
      </c>
      <c r="FH7" s="3"/>
      <c r="FI7" s="35" t="s">
        <v>92</v>
      </c>
      <c r="FJ7" s="35" t="s">
        <v>93</v>
      </c>
      <c r="FK7" s="35" t="s">
        <v>94</v>
      </c>
      <c r="FL7" s="35" t="s">
        <v>93</v>
      </c>
    </row>
    <row r="8" ht="12.0" customHeight="1">
      <c r="A8" s="13"/>
      <c r="B8" s="37" t="s">
        <v>101</v>
      </c>
      <c r="C8" s="15" t="str">
        <f>'Data Entry Sheet (2)'!C8</f>
        <v/>
      </c>
      <c r="E8" s="39"/>
      <c r="F8" s="40"/>
      <c r="G8" s="41"/>
      <c r="H8" s="20"/>
      <c r="I8" s="23"/>
      <c r="J8" s="42" t="s">
        <v>102</v>
      </c>
      <c r="K8" s="43" t="str">
        <f t="shared" ref="K8:K11" si="40">C5</f>
        <v>Crystal Smith</v>
      </c>
      <c r="L8" s="44"/>
      <c r="M8" s="44"/>
      <c r="N8" s="45"/>
      <c r="P8" s="3">
        <v>2.0</v>
      </c>
      <c r="Q8" s="12" t="str">
        <f t="shared" si="36"/>
        <v>2</v>
      </c>
      <c r="R8" s="12"/>
      <c r="S8" s="12" t="str">
        <f t="shared" si="37"/>
        <v>0</v>
      </c>
      <c r="T8" s="3" t="str">
        <f t="shared" si="38"/>
        <v>0</v>
      </c>
      <c r="U8" s="3" t="str">
        <f t="shared" si="39"/>
        <v>1</v>
      </c>
      <c r="V8" s="3"/>
      <c r="W8" s="3">
        <v>241.0</v>
      </c>
      <c r="X8" s="3" t="str">
        <f t="shared" ref="X8:X35" si="41">VLOOKUP(W8,$P$7:$S$396,4)</f>
        <v>1</v>
      </c>
      <c r="Y8" s="3"/>
      <c r="Z8" s="3">
        <v>8.0</v>
      </c>
      <c r="AA8" s="3" t="str">
        <f t="shared" ref="AA8:AA26" si="42">VLOOKUP(Z8,$P$7:$S$396,4)</f>
        <v>0</v>
      </c>
      <c r="AB8" s="3"/>
      <c r="AC8" s="3">
        <v>12.0</v>
      </c>
      <c r="AD8" s="3" t="str">
        <f t="shared" ref="AD8:AD27" si="43">VLOOKUP(AC8,$P$7:$S$396,4)</f>
        <v>1</v>
      </c>
      <c r="AE8" s="3"/>
      <c r="AF8" s="3">
        <v>2.0</v>
      </c>
      <c r="AG8" s="3" t="str">
        <f t="shared" ref="AG8:AG27" si="44">VLOOKUP(AF8,$P$7:$S$396,4)</f>
        <v>0</v>
      </c>
      <c r="AH8" s="3"/>
      <c r="AI8" s="3">
        <v>13.0</v>
      </c>
      <c r="AJ8" s="3" t="str">
        <f t="shared" ref="AJ8:AJ23" si="45">VLOOKUP(AI8,$P$7:$S$396,4)</f>
        <v>1</v>
      </c>
      <c r="AK8" s="3"/>
      <c r="AL8" s="3">
        <v>13.0</v>
      </c>
      <c r="AM8" s="3" t="str">
        <f t="shared" ref="AM8:AM14" si="46">VLOOKUP(AL8,$P$7:$S$396,4)</f>
        <v>1</v>
      </c>
      <c r="AN8" s="3"/>
      <c r="AO8" s="3">
        <v>30.0</v>
      </c>
      <c r="AP8" s="3" t="str">
        <f t="shared" ref="AP8:AP16" si="47">VLOOKUP(AO8,$P$7:$S$396,4)</f>
        <v>0</v>
      </c>
      <c r="AQ8" s="3"/>
      <c r="AR8" s="3">
        <v>7.0</v>
      </c>
      <c r="AS8" s="3" t="str">
        <f t="shared" ref="AS8:AS22" si="48">VLOOKUP(AR8,$P$7:$S$396,4)</f>
        <v>0</v>
      </c>
      <c r="AT8" s="3"/>
      <c r="AU8" s="3">
        <v>16.0</v>
      </c>
      <c r="AV8" s="3" t="str">
        <f t="shared" ref="AV8:AV25" si="49">VLOOKUP(AU8,$P$7:$S$396,4)</f>
        <v>0</v>
      </c>
      <c r="AW8" s="3"/>
      <c r="AX8" s="3">
        <v>211.0</v>
      </c>
      <c r="AY8" s="3" t="str">
        <f t="shared" ref="AY8:AY34" si="50">VLOOKUP(AX8,$P$7:$S$396,4)</f>
        <v>1</v>
      </c>
      <c r="AZ8" s="3"/>
      <c r="BA8" s="3">
        <v>6.0</v>
      </c>
      <c r="BB8" s="3" t="str">
        <f t="shared" ref="BB8:BB23" si="51">VLOOKUP(BA8,$P$7:$S$396,4)</f>
        <v>0</v>
      </c>
      <c r="BC8" s="3"/>
      <c r="BD8" s="3">
        <v>49.0</v>
      </c>
      <c r="BE8" s="3" t="str">
        <f t="shared" ref="BE8:BE23" si="52">VLOOKUP(BD8,$P$7:$S$396,4)</f>
        <v>0</v>
      </c>
      <c r="BF8" s="3"/>
      <c r="BG8" s="3">
        <v>9.0</v>
      </c>
      <c r="BH8" s="3" t="str">
        <f t="shared" ref="BH8:BH25" si="53">VLOOKUP(BG8,$P$7:$S$396,4)</f>
        <v>1</v>
      </c>
      <c r="BI8" s="3"/>
      <c r="BJ8" s="3">
        <v>4.0</v>
      </c>
      <c r="BK8" s="3" t="str">
        <f t="shared" ref="BK8:BK26" si="54">VLOOKUP(BJ8,$P$7:$S$396,4)</f>
        <v>0</v>
      </c>
      <c r="BL8" s="3"/>
      <c r="BM8" s="3">
        <v>3.0</v>
      </c>
      <c r="BN8" s="3" t="str">
        <f t="shared" ref="BN8:BN27" si="55">VLOOKUP(BM8,$P$7:$S$396,4)</f>
        <v>1</v>
      </c>
      <c r="BO8" s="3"/>
      <c r="BP8" s="3">
        <v>1.0</v>
      </c>
      <c r="BQ8" s="3" t="str">
        <f t="shared" ref="BQ8:BQ25" si="56">VLOOKUP(BP8,$P$7:$S$396,4)</f>
        <v>0</v>
      </c>
      <c r="BR8" s="3"/>
      <c r="BS8" s="3">
        <v>255.0</v>
      </c>
      <c r="BT8" s="3" t="str">
        <f t="shared" ref="BT8:BT19" si="57">VLOOKUP(BS8,$P$7:$S$396,4)</f>
        <v>1</v>
      </c>
      <c r="BU8" s="3"/>
      <c r="BV8" s="3">
        <v>22.0</v>
      </c>
      <c r="BW8" s="3" t="str">
        <f t="shared" ref="BW8:BW15" si="58">VLOOKUP(BV8,$P$7:$U$396,5)</f>
        <v>1</v>
      </c>
      <c r="BX8" s="3">
        <v>3.0</v>
      </c>
      <c r="BY8" s="3" t="str">
        <f t="shared" ref="BY8:BY19" si="59">VLOOKUP(BX8,$P$7:$U$396,6)</f>
        <v>0</v>
      </c>
      <c r="BZ8" s="3"/>
      <c r="CA8" s="3">
        <v>33.0</v>
      </c>
      <c r="CB8" s="3" t="str">
        <f t="shared" ref="CB8:CB28" si="60">VLOOKUP(CA8,$P$7:$U$396,5)</f>
        <v>0</v>
      </c>
      <c r="CC8" s="3">
        <v>4.0</v>
      </c>
      <c r="CD8" s="3" t="str">
        <f t="shared" ref="CD8:CD21" si="61">VLOOKUP(CC8,$P$7:$U$396,6)</f>
        <v>0</v>
      </c>
      <c r="CE8" s="3"/>
      <c r="CF8" s="3">
        <v>5.0</v>
      </c>
      <c r="CG8" s="3" t="str">
        <f t="shared" ref="CG8:CG33" si="62">VLOOKUP(CF8,$P$7:$U$396,5)</f>
        <v>0</v>
      </c>
      <c r="CH8" s="3">
        <v>29.0</v>
      </c>
      <c r="CI8" s="3" t="str">
        <f t="shared" ref="CI8:CI15" si="63">VLOOKUP(CH8,$P$7:$U$396,6)</f>
        <v>0</v>
      </c>
      <c r="CJ8" s="3"/>
      <c r="CK8" s="3">
        <v>6.0</v>
      </c>
      <c r="CL8" s="3" t="str">
        <f t="shared" ref="CL8:CL24" si="64">VLOOKUP(CK8,$P$7:$U$396,5)</f>
        <v>1</v>
      </c>
      <c r="CM8" s="3">
        <v>74.0</v>
      </c>
      <c r="CN8" s="3" t="str">
        <f t="shared" ref="CN8:CN9" si="65">VLOOKUP(CM8,$P$7:$U$396,6)</f>
        <v>1</v>
      </c>
      <c r="CO8" s="3"/>
      <c r="CP8" s="3">
        <v>11.0</v>
      </c>
      <c r="CQ8" s="3" t="str">
        <f t="shared" ref="CQ8:CQ36" si="66">VLOOKUP(CP8,$P$7:$U$396,5)</f>
        <v>0</v>
      </c>
      <c r="CR8" s="3">
        <v>37.0</v>
      </c>
      <c r="CS8" s="3" t="str">
        <f t="shared" ref="CS8:CS11" si="67">VLOOKUP(CR8,$P$7:$U$396,6)</f>
        <v>0</v>
      </c>
      <c r="CT8" s="3"/>
      <c r="CU8" s="3">
        <v>40.0</v>
      </c>
      <c r="CV8" s="3" t="str">
        <f t="shared" ref="CV8:CV21" si="68">VLOOKUP(CU8,$P$7:$U$396,5)</f>
        <v>0</v>
      </c>
      <c r="CW8" s="3">
        <v>16.0</v>
      </c>
      <c r="CX8" s="3" t="str">
        <f t="shared" ref="CX8:CX13" si="69">VLOOKUP(CW8,$P$7:$U$396,6)</f>
        <v>0</v>
      </c>
      <c r="CY8" s="3"/>
      <c r="CZ8" s="3">
        <v>13.0</v>
      </c>
      <c r="DA8" s="3" t="str">
        <f t="shared" ref="DA8:DA27" si="70">VLOOKUP(CZ8,$P$7:$U$396,5)</f>
        <v>1</v>
      </c>
      <c r="DB8" s="3">
        <v>161.0</v>
      </c>
      <c r="DC8" s="3" t="str">
        <f t="shared" ref="DC8:DC10" si="71">VLOOKUP(DB8,$P$7:$U$396,6)</f>
        <v>1</v>
      </c>
      <c r="DD8" s="3"/>
      <c r="DE8" s="3">
        <v>57.0</v>
      </c>
      <c r="DF8" s="3" t="str">
        <f t="shared" ref="DF8:DF25" si="72">VLOOKUP(DE8,$P$7:$U$396,5)</f>
        <v>0</v>
      </c>
      <c r="DG8" s="3">
        <v>19.0</v>
      </c>
      <c r="DH8" s="3" t="str">
        <f t="shared" ref="DH8:DH12" si="73">VLOOKUP(DG8,$P$7:$U$396,6)</f>
        <v>0</v>
      </c>
      <c r="DI8" s="3"/>
      <c r="DJ8" s="3">
        <v>49.0</v>
      </c>
      <c r="DK8" s="3" t="str">
        <f t="shared" ref="DK8:DK28" si="74">VLOOKUP(DJ8,$P$7:$U$396,5)</f>
        <v>0</v>
      </c>
      <c r="DL8" s="3">
        <v>25.0</v>
      </c>
      <c r="DM8" s="3" t="str">
        <f t="shared" ref="DM8:DM11" si="75">VLOOKUP(DL8,$P$7:$U$396,6)</f>
        <v>0</v>
      </c>
      <c r="DN8" s="3"/>
      <c r="DO8" s="3">
        <v>12.0</v>
      </c>
      <c r="DP8" s="3" t="str">
        <f t="shared" ref="DP8:DP26" si="76">VLOOKUP(DO8,$P$7:$U$396,5)</f>
        <v>1</v>
      </c>
      <c r="DQ8" s="3">
        <v>147.0</v>
      </c>
      <c r="DR8" s="3" t="str">
        <f>VLOOKUP(DQ8,$P$7:$U$396,6)</f>
        <v>1</v>
      </c>
      <c r="DS8" s="3"/>
      <c r="DT8" s="3">
        <v>18.0</v>
      </c>
      <c r="DU8" s="3" t="str">
        <f t="shared" ref="DU8:DU27" si="77">VLOOKUP(DT8,$P$7:$U$396,5)</f>
        <v>1</v>
      </c>
      <c r="DV8" s="3">
        <v>127.0</v>
      </c>
      <c r="DW8" s="3" t="str">
        <f t="shared" ref="DW8:DW12" si="78">VLOOKUP(DV8,$P$7:$U$396,6)</f>
        <v>1</v>
      </c>
      <c r="DX8" s="3"/>
      <c r="DY8" s="3">
        <v>8.0</v>
      </c>
      <c r="DZ8" s="3" t="str">
        <f t="shared" ref="DZ8:DZ27" si="79">VLOOKUP(DY8,$P$7:$U$396,5)</f>
        <v>0</v>
      </c>
      <c r="EA8" s="3">
        <v>24.0</v>
      </c>
      <c r="EB8" s="3" t="str">
        <f t="shared" ref="EB8:EB11" si="80">VLOOKUP(EA8,$P$7:$U$396,6)</f>
        <v>1</v>
      </c>
      <c r="EC8" s="3"/>
      <c r="ED8" s="3">
        <v>11.0</v>
      </c>
      <c r="EE8" s="3" t="str">
        <f t="shared" ref="EE8:EE20" si="81">VLOOKUP(ED8,$P$7:$U$396,5)</f>
        <v>0</v>
      </c>
      <c r="EF8" s="3">
        <v>74.0</v>
      </c>
      <c r="EG8" s="3" t="str">
        <f t="shared" ref="EG8:EG15" si="82">VLOOKUP(EF8,$P$7:$U$396,6)</f>
        <v>1</v>
      </c>
      <c r="EH8" s="3"/>
      <c r="EI8" s="3">
        <v>7.0</v>
      </c>
      <c r="EJ8" s="3" t="str">
        <f t="shared" ref="EJ8:EJ29" si="83">VLOOKUP(EI8,$P$7:$U$396,5)</f>
        <v>0</v>
      </c>
      <c r="EK8" s="3">
        <v>133.0</v>
      </c>
      <c r="EL8" s="3" t="str">
        <f t="shared" ref="EL8:EL10" si="84">VLOOKUP(EK8,$P$7:$U$396,6)</f>
        <v>1</v>
      </c>
      <c r="EM8" s="3"/>
      <c r="EN8" s="3">
        <v>27.0</v>
      </c>
      <c r="EO8" s="3" t="str">
        <f t="shared" ref="EO8:EO29" si="85">VLOOKUP(EN8,$P$7:$U$396,2)</f>
        <v>2</v>
      </c>
      <c r="EP8" s="3">
        <v>87.0</v>
      </c>
      <c r="EQ8" s="3" t="str">
        <f t="shared" ref="EQ8:EQ29" si="86">VLOOKUP(EP8,$P$7:$U$396,2)</f>
        <v>2</v>
      </c>
      <c r="ER8" s="3" t="str">
        <f t="shared" ref="ER8:ER29" si="87">IF(EO8&lt;&gt;EQ8,1,0)</f>
        <v>0</v>
      </c>
      <c r="ES8" s="3"/>
      <c r="ET8" s="3">
        <v>133.0</v>
      </c>
      <c r="EU8" s="3" t="str">
        <f t="shared" ref="EU8:EU47" si="88">VLOOKUP(ET8,$P$7:$U$396,2)</f>
        <v>2</v>
      </c>
      <c r="EV8" s="3"/>
      <c r="EW8" s="3"/>
      <c r="EX8" s="3"/>
      <c r="EY8" s="3"/>
      <c r="EZ8" s="3">
        <v>18.0</v>
      </c>
      <c r="FA8" s="3" t="str">
        <f t="shared" ref="FA8:FA24" si="89">VLOOKUP(EZ8,$P$7:$U$396,2)</f>
        <v>1</v>
      </c>
      <c r="FB8" s="12"/>
      <c r="FC8" s="12" t="str">
        <f t="shared" ref="FC8:FC24" si="90">IF(OR(AND(FA8=1,FB8&lt;&gt;"Y"),AND(FA8=2,FB8="Y")),1,0)</f>
        <v>1</v>
      </c>
      <c r="FD8" s="12">
        <v>31.0</v>
      </c>
      <c r="FE8" s="12" t="str">
        <f t="shared" ref="FE8:FE24" si="91">VLOOKUP(FD8,$P$7:$U$396,2)</f>
        <v>2</v>
      </c>
      <c r="FF8" s="12"/>
      <c r="FG8" s="3" t="str">
        <f t="shared" ref="FG8:FG24" si="92">IF(OR(AND(FE8=1,FF8&lt;&gt;"Y"),AND(FE8=2,FF8="Y")),1,0)</f>
        <v>0</v>
      </c>
      <c r="FH8" s="3"/>
      <c r="FI8" s="3">
        <v>204.0</v>
      </c>
      <c r="FJ8" s="3" t="str">
        <f t="shared" ref="FJ8:FJ24" si="93">VLOOKUP(FI8,$P$7:$U$396,5)</f>
        <v>0</v>
      </c>
      <c r="FK8" s="3">
        <v>276.0</v>
      </c>
      <c r="FL8" s="3" t="str">
        <f t="shared" ref="FL8:FL10" si="94">VLOOKUP(FK8,$P$7:$U$396,6)</f>
        <v>1</v>
      </c>
    </row>
    <row r="9" ht="12.0" customHeight="1">
      <c r="A9" s="1"/>
      <c r="E9" s="23"/>
      <c r="F9" s="46" t="s">
        <v>103</v>
      </c>
      <c r="G9" s="47"/>
      <c r="H9" s="20"/>
      <c r="I9" s="23"/>
      <c r="J9" s="42" t="s">
        <v>104</v>
      </c>
      <c r="K9" s="43" t="str">
        <f t="shared" si="40"/>
        <v/>
      </c>
      <c r="L9" s="44"/>
      <c r="M9" s="44"/>
      <c r="N9" s="45"/>
      <c r="P9" s="3">
        <v>3.0</v>
      </c>
      <c r="Q9" s="12" t="str">
        <f t="shared" si="36"/>
        <v>1</v>
      </c>
      <c r="R9" s="12"/>
      <c r="S9" s="12" t="str">
        <f t="shared" si="37"/>
        <v>1</v>
      </c>
      <c r="T9" s="3" t="str">
        <f t="shared" si="38"/>
        <v>1</v>
      </c>
      <c r="U9" s="3" t="str">
        <f t="shared" si="39"/>
        <v>0</v>
      </c>
      <c r="V9" s="3"/>
      <c r="W9" s="3">
        <v>244.0</v>
      </c>
      <c r="X9" s="3" t="str">
        <f t="shared" si="41"/>
        <v>1</v>
      </c>
      <c r="Y9" s="3"/>
      <c r="Z9" s="3">
        <v>14.0</v>
      </c>
      <c r="AA9" s="3" t="str">
        <f t="shared" si="42"/>
        <v>0</v>
      </c>
      <c r="AB9" s="3"/>
      <c r="AC9" s="3">
        <v>25.0</v>
      </c>
      <c r="AD9" s="3" t="str">
        <f t="shared" si="43"/>
        <v>0</v>
      </c>
      <c r="AE9" s="3"/>
      <c r="AF9" s="3">
        <v>17.0</v>
      </c>
      <c r="AG9" s="3" t="str">
        <f t="shared" si="44"/>
        <v>0</v>
      </c>
      <c r="AH9" s="3"/>
      <c r="AI9" s="3">
        <v>30.0</v>
      </c>
      <c r="AJ9" s="3" t="str">
        <f t="shared" si="45"/>
        <v>0</v>
      </c>
      <c r="AK9" s="3"/>
      <c r="AL9" s="3">
        <v>77.0</v>
      </c>
      <c r="AM9" s="3" t="str">
        <f t="shared" si="46"/>
        <v>1</v>
      </c>
      <c r="AN9" s="3"/>
      <c r="AO9" s="3">
        <v>65.0</v>
      </c>
      <c r="AP9" s="3" t="str">
        <f t="shared" si="47"/>
        <v>1</v>
      </c>
      <c r="AQ9" s="3"/>
      <c r="AR9" s="3">
        <v>20.0</v>
      </c>
      <c r="AS9" s="3" t="str">
        <f t="shared" si="48"/>
        <v>0</v>
      </c>
      <c r="AT9" s="3"/>
      <c r="AU9" s="3">
        <v>26.0</v>
      </c>
      <c r="AV9" s="3" t="str">
        <f t="shared" si="49"/>
        <v>0</v>
      </c>
      <c r="AW9" s="3"/>
      <c r="AX9" s="3">
        <v>239.0</v>
      </c>
      <c r="AY9" s="3" t="str">
        <f t="shared" si="50"/>
        <v>0</v>
      </c>
      <c r="AZ9" s="3"/>
      <c r="BA9" s="3">
        <v>19.0</v>
      </c>
      <c r="BB9" s="3" t="str">
        <f t="shared" si="51"/>
        <v>0</v>
      </c>
      <c r="BC9" s="3"/>
      <c r="BD9" s="3">
        <v>71.0</v>
      </c>
      <c r="BE9" s="3" t="str">
        <f t="shared" si="52"/>
        <v>0</v>
      </c>
      <c r="BF9" s="3"/>
      <c r="BG9" s="3">
        <v>11.0</v>
      </c>
      <c r="BH9" s="3" t="str">
        <f t="shared" si="53"/>
        <v>0</v>
      </c>
      <c r="BI9" s="3"/>
      <c r="BJ9" s="3">
        <v>37.0</v>
      </c>
      <c r="BK9" s="3" t="str">
        <f t="shared" si="54"/>
        <v>0</v>
      </c>
      <c r="BL9" s="3"/>
      <c r="BM9" s="3">
        <v>10.0</v>
      </c>
      <c r="BN9" s="3" t="str">
        <f t="shared" si="55"/>
        <v>1</v>
      </c>
      <c r="BO9" s="3"/>
      <c r="BP9" s="3">
        <v>18.0</v>
      </c>
      <c r="BQ9" s="3" t="str">
        <f t="shared" si="56"/>
        <v>1</v>
      </c>
      <c r="BR9" s="3"/>
      <c r="BS9" s="3">
        <v>263.0</v>
      </c>
      <c r="BT9" s="3" t="str">
        <f t="shared" si="57"/>
        <v>0</v>
      </c>
      <c r="BU9" s="3"/>
      <c r="BV9" s="3">
        <v>30.0</v>
      </c>
      <c r="BW9" s="3" t="str">
        <f t="shared" si="58"/>
        <v>0</v>
      </c>
      <c r="BX9" s="3">
        <v>10.0</v>
      </c>
      <c r="BY9" s="3" t="str">
        <f t="shared" si="59"/>
        <v>0</v>
      </c>
      <c r="BZ9" s="3"/>
      <c r="CA9" s="3">
        <v>57.0</v>
      </c>
      <c r="CB9" s="3" t="str">
        <f t="shared" si="60"/>
        <v>0</v>
      </c>
      <c r="CC9" s="3">
        <v>25.0</v>
      </c>
      <c r="CD9" s="3" t="str">
        <f t="shared" si="61"/>
        <v>0</v>
      </c>
      <c r="CE9" s="3"/>
      <c r="CF9" s="3">
        <v>23.0</v>
      </c>
      <c r="CG9" s="3" t="str">
        <f t="shared" si="62"/>
        <v>0</v>
      </c>
      <c r="CH9" s="3">
        <v>37.0</v>
      </c>
      <c r="CI9" s="3" t="str">
        <f t="shared" si="63"/>
        <v>0</v>
      </c>
      <c r="CJ9" s="3"/>
      <c r="CK9" s="3">
        <v>15.0</v>
      </c>
      <c r="CL9" s="3" t="str">
        <f t="shared" si="64"/>
        <v>1</v>
      </c>
      <c r="CM9" s="3">
        <v>158.0</v>
      </c>
      <c r="CN9" s="3" t="str">
        <f t="shared" si="65"/>
        <v>1</v>
      </c>
      <c r="CO9" s="3"/>
      <c r="CP9" s="3">
        <v>21.0</v>
      </c>
      <c r="CQ9" s="3" t="str">
        <f t="shared" si="66"/>
        <v>0</v>
      </c>
      <c r="CR9" s="3">
        <v>73.0</v>
      </c>
      <c r="CS9" s="3" t="str">
        <f t="shared" si="67"/>
        <v>0</v>
      </c>
      <c r="CT9" s="3"/>
      <c r="CU9" s="3">
        <v>55.0</v>
      </c>
      <c r="CV9" s="3" t="str">
        <f t="shared" si="68"/>
        <v>0</v>
      </c>
      <c r="CW9" s="3">
        <v>26.0</v>
      </c>
      <c r="CX9" s="3" t="str">
        <f t="shared" si="69"/>
        <v>0</v>
      </c>
      <c r="CY9" s="3"/>
      <c r="CZ9" s="3">
        <v>67.0</v>
      </c>
      <c r="DA9" s="3" t="str">
        <f t="shared" si="70"/>
        <v>0</v>
      </c>
      <c r="DB9" s="3">
        <v>237.0</v>
      </c>
      <c r="DC9" s="3" t="str">
        <f t="shared" si="71"/>
        <v>1</v>
      </c>
      <c r="DD9" s="3"/>
      <c r="DE9" s="3">
        <v>69.0</v>
      </c>
      <c r="DF9" s="3" t="str">
        <f t="shared" si="72"/>
        <v>0</v>
      </c>
      <c r="DG9" s="3">
        <v>82.0</v>
      </c>
      <c r="DH9" s="3" t="str">
        <f t="shared" si="73"/>
        <v>0</v>
      </c>
      <c r="DI9" s="3"/>
      <c r="DJ9" s="3">
        <v>51.0</v>
      </c>
      <c r="DK9" s="3" t="str">
        <f t="shared" si="74"/>
        <v>0</v>
      </c>
      <c r="DL9" s="3">
        <v>82.0</v>
      </c>
      <c r="DM9" s="3" t="str">
        <f t="shared" si="75"/>
        <v>0</v>
      </c>
      <c r="DN9" s="3"/>
      <c r="DO9" s="3">
        <v>21.0</v>
      </c>
      <c r="DP9" s="3" t="str">
        <f t="shared" si="76"/>
        <v>0</v>
      </c>
      <c r="DQ9" s="3"/>
      <c r="DR9" s="3"/>
      <c r="DS9" s="3"/>
      <c r="DT9" s="3">
        <v>34.0</v>
      </c>
      <c r="DU9" s="3" t="str">
        <f t="shared" si="77"/>
        <v>1</v>
      </c>
      <c r="DV9" s="3">
        <v>170.0</v>
      </c>
      <c r="DW9" s="3" t="str">
        <f t="shared" si="78"/>
        <v>0</v>
      </c>
      <c r="DX9" s="3"/>
      <c r="DY9" s="3">
        <v>9.0</v>
      </c>
      <c r="DZ9" s="3" t="str">
        <f t="shared" si="79"/>
        <v>1</v>
      </c>
      <c r="EA9" s="3">
        <v>133.0</v>
      </c>
      <c r="EB9" s="3" t="str">
        <f t="shared" si="80"/>
        <v>1</v>
      </c>
      <c r="EC9" s="3"/>
      <c r="ED9" s="3">
        <v>22.0</v>
      </c>
      <c r="EE9" s="3" t="str">
        <f t="shared" si="81"/>
        <v>1</v>
      </c>
      <c r="EF9" s="3">
        <v>101.0</v>
      </c>
      <c r="EG9" s="3" t="str">
        <f t="shared" si="82"/>
        <v>0</v>
      </c>
      <c r="EH9" s="3"/>
      <c r="EI9" s="3">
        <v>14.0</v>
      </c>
      <c r="EJ9" s="3" t="str">
        <f t="shared" si="83"/>
        <v>0</v>
      </c>
      <c r="EK9" s="3">
        <v>199.0</v>
      </c>
      <c r="EL9" s="3" t="str">
        <f t="shared" si="84"/>
        <v>0</v>
      </c>
      <c r="EM9" s="3"/>
      <c r="EN9" s="3">
        <v>176.0</v>
      </c>
      <c r="EO9" s="3" t="str">
        <f t="shared" si="85"/>
        <v>1</v>
      </c>
      <c r="EP9" s="3">
        <v>205.0</v>
      </c>
      <c r="EQ9" s="3" t="str">
        <f t="shared" si="86"/>
        <v>1</v>
      </c>
      <c r="ER9" s="3" t="str">
        <f t="shared" si="87"/>
        <v>0</v>
      </c>
      <c r="ES9" s="3"/>
      <c r="ET9" s="3">
        <v>224.0</v>
      </c>
      <c r="EU9" s="3" t="str">
        <f t="shared" si="88"/>
        <v>2</v>
      </c>
      <c r="EV9" s="3"/>
      <c r="EW9" s="3"/>
      <c r="EX9" s="3"/>
      <c r="EY9" s="3"/>
      <c r="EZ9" s="3">
        <v>25.0</v>
      </c>
      <c r="FA9" s="3" t="str">
        <f t="shared" si="89"/>
        <v>1</v>
      </c>
      <c r="FB9" s="12" t="s">
        <v>105</v>
      </c>
      <c r="FC9" s="12" t="str">
        <f t="shared" si="90"/>
        <v>0</v>
      </c>
      <c r="FD9" s="12">
        <v>47.0</v>
      </c>
      <c r="FE9" s="12" t="str">
        <f t="shared" si="91"/>
        <v>2</v>
      </c>
      <c r="FF9" s="12"/>
      <c r="FG9" s="3" t="str">
        <f t="shared" si="92"/>
        <v>0</v>
      </c>
      <c r="FH9" s="3"/>
      <c r="FI9" s="3">
        <v>212.0</v>
      </c>
      <c r="FJ9" s="3" t="str">
        <f t="shared" si="93"/>
        <v>0</v>
      </c>
      <c r="FK9" s="3">
        <v>306.0</v>
      </c>
      <c r="FL9" s="3" t="str">
        <f t="shared" si="94"/>
        <v>1</v>
      </c>
    </row>
    <row r="10" ht="12.0" customHeight="1">
      <c r="A10" s="1"/>
      <c r="B10" s="48" t="s">
        <v>106</v>
      </c>
      <c r="C10" s="49"/>
      <c r="E10" s="23"/>
      <c r="F10" s="50" t="s">
        <v>0</v>
      </c>
      <c r="G10" s="47" t="str">
        <f>EQ38</f>
        <v>0</v>
      </c>
      <c r="H10" s="51" t="str">
        <f>EQ39</f>
        <v>26</v>
      </c>
      <c r="I10" s="23"/>
      <c r="J10" s="42" t="s">
        <v>107</v>
      </c>
      <c r="K10" s="52" t="str">
        <f t="shared" si="40"/>
        <v/>
      </c>
      <c r="L10" s="44"/>
      <c r="M10" s="44"/>
      <c r="N10" s="45"/>
      <c r="P10" s="53">
        <v>4.0</v>
      </c>
      <c r="Q10" s="12" t="str">
        <f t="shared" si="36"/>
        <v>1</v>
      </c>
      <c r="R10" s="12" t="s">
        <v>105</v>
      </c>
      <c r="S10" s="12" t="str">
        <f t="shared" si="37"/>
        <v>0</v>
      </c>
      <c r="T10" s="3" t="str">
        <f t="shared" si="38"/>
        <v>1</v>
      </c>
      <c r="U10" s="3" t="str">
        <f t="shared" si="39"/>
        <v>0</v>
      </c>
      <c r="V10" s="3"/>
      <c r="W10" s="3">
        <v>245.0</v>
      </c>
      <c r="X10" s="3" t="str">
        <f t="shared" si="41"/>
        <v>0</v>
      </c>
      <c r="Y10" s="3"/>
      <c r="Z10" s="3">
        <v>27.0</v>
      </c>
      <c r="AA10" s="3" t="str">
        <f t="shared" si="42"/>
        <v>0</v>
      </c>
      <c r="AB10" s="3"/>
      <c r="AC10" s="3">
        <v>33.0</v>
      </c>
      <c r="AD10" s="3" t="str">
        <f t="shared" si="43"/>
        <v>0</v>
      </c>
      <c r="AE10" s="3"/>
      <c r="AF10" s="3">
        <v>21.0</v>
      </c>
      <c r="AG10" s="3" t="str">
        <f t="shared" si="44"/>
        <v>0</v>
      </c>
      <c r="AH10" s="3"/>
      <c r="AI10" s="3">
        <v>65.0</v>
      </c>
      <c r="AJ10" s="3" t="str">
        <f t="shared" si="45"/>
        <v>1</v>
      </c>
      <c r="AK10" s="3"/>
      <c r="AL10" s="3">
        <v>98.0</v>
      </c>
      <c r="AM10" s="3" t="str">
        <f t="shared" si="46"/>
        <v>1</v>
      </c>
      <c r="AN10" s="3"/>
      <c r="AO10" s="3">
        <v>110.0</v>
      </c>
      <c r="AP10" s="3" t="str">
        <f t="shared" si="47"/>
        <v>1</v>
      </c>
      <c r="AQ10" s="3"/>
      <c r="AR10" s="3">
        <v>42.0</v>
      </c>
      <c r="AS10" s="3" t="str">
        <f t="shared" si="48"/>
        <v>0</v>
      </c>
      <c r="AT10" s="3"/>
      <c r="AU10" s="3">
        <v>36.0</v>
      </c>
      <c r="AV10" s="3" t="str">
        <f t="shared" si="49"/>
        <v>0</v>
      </c>
      <c r="AW10" s="3"/>
      <c r="AX10" s="3">
        <v>240.0</v>
      </c>
      <c r="AY10" s="3" t="str">
        <f t="shared" si="50"/>
        <v>0</v>
      </c>
      <c r="AZ10" s="3"/>
      <c r="BA10" s="3">
        <v>28.0</v>
      </c>
      <c r="BB10" s="3" t="str">
        <f t="shared" si="51"/>
        <v>0</v>
      </c>
      <c r="BC10" s="3"/>
      <c r="BD10" s="3">
        <v>83.0</v>
      </c>
      <c r="BE10" s="3" t="str">
        <f t="shared" si="52"/>
        <v>0</v>
      </c>
      <c r="BF10" s="3"/>
      <c r="BG10" s="3">
        <v>22.0</v>
      </c>
      <c r="BH10" s="3" t="str">
        <f t="shared" si="53"/>
        <v>1</v>
      </c>
      <c r="BI10" s="3"/>
      <c r="BJ10" s="3">
        <v>41.0</v>
      </c>
      <c r="BK10" s="3" t="str">
        <f t="shared" si="54"/>
        <v>0</v>
      </c>
      <c r="BL10" s="3"/>
      <c r="BM10" s="3">
        <v>32.0</v>
      </c>
      <c r="BN10" s="3" t="str">
        <f t="shared" si="55"/>
        <v>1</v>
      </c>
      <c r="BO10" s="3"/>
      <c r="BP10" s="3">
        <v>29.0</v>
      </c>
      <c r="BQ10" s="3" t="str">
        <f t="shared" si="56"/>
        <v>1</v>
      </c>
      <c r="BR10" s="3"/>
      <c r="BS10" s="3">
        <v>271.0</v>
      </c>
      <c r="BT10" s="3" t="str">
        <f t="shared" si="57"/>
        <v>1</v>
      </c>
      <c r="BU10" s="3"/>
      <c r="BV10" s="3">
        <v>142.0</v>
      </c>
      <c r="BW10" s="3" t="str">
        <f t="shared" si="58"/>
        <v>0</v>
      </c>
      <c r="BX10" s="3">
        <v>26.0</v>
      </c>
      <c r="BY10" s="3" t="str">
        <f t="shared" si="59"/>
        <v>0</v>
      </c>
      <c r="BZ10" s="3"/>
      <c r="CA10" s="3">
        <v>88.0</v>
      </c>
      <c r="CB10" s="3" t="str">
        <f t="shared" si="60"/>
        <v>0</v>
      </c>
      <c r="CC10" s="3">
        <v>34.0</v>
      </c>
      <c r="CD10" s="3" t="str">
        <f t="shared" si="61"/>
        <v>0</v>
      </c>
      <c r="CE10" s="3"/>
      <c r="CF10" s="3">
        <v>56.0</v>
      </c>
      <c r="CG10" s="3" t="str">
        <f t="shared" si="62"/>
        <v>0</v>
      </c>
      <c r="CH10" s="3">
        <v>73.0</v>
      </c>
      <c r="CI10" s="3" t="str">
        <f t="shared" si="63"/>
        <v>0</v>
      </c>
      <c r="CJ10" s="3"/>
      <c r="CK10" s="3">
        <v>19.0</v>
      </c>
      <c r="CL10" s="3" t="str">
        <f t="shared" si="64"/>
        <v>1</v>
      </c>
      <c r="CM10" s="3"/>
      <c r="CN10" s="3"/>
      <c r="CO10" s="3"/>
      <c r="CP10" s="3">
        <v>39.0</v>
      </c>
      <c r="CQ10" s="3" t="str">
        <f t="shared" si="66"/>
        <v>0</v>
      </c>
      <c r="CR10" s="3">
        <v>185.0</v>
      </c>
      <c r="CS10" s="3" t="str">
        <f t="shared" si="67"/>
        <v>1</v>
      </c>
      <c r="CT10" s="3"/>
      <c r="CU10" s="3">
        <v>100.0</v>
      </c>
      <c r="CV10" s="3" t="str">
        <f t="shared" si="68"/>
        <v>1</v>
      </c>
      <c r="CW10" s="3">
        <v>36.0</v>
      </c>
      <c r="CX10" s="3" t="str">
        <f t="shared" si="69"/>
        <v>0</v>
      </c>
      <c r="CY10" s="3"/>
      <c r="CZ10" s="3">
        <v>98.0</v>
      </c>
      <c r="DA10" s="3" t="str">
        <f t="shared" si="70"/>
        <v>1</v>
      </c>
      <c r="DB10" s="3">
        <v>253.0</v>
      </c>
      <c r="DC10" s="3" t="str">
        <f t="shared" si="71"/>
        <v>1</v>
      </c>
      <c r="DD10" s="3"/>
      <c r="DE10" s="3">
        <v>100.0</v>
      </c>
      <c r="DF10" s="3" t="str">
        <f t="shared" si="72"/>
        <v>1</v>
      </c>
      <c r="DG10" s="3">
        <v>83.0</v>
      </c>
      <c r="DH10" s="3" t="str">
        <f t="shared" si="73"/>
        <v>0</v>
      </c>
      <c r="DI10" s="3"/>
      <c r="DJ10" s="3">
        <v>57.0</v>
      </c>
      <c r="DK10" s="3" t="str">
        <f t="shared" si="74"/>
        <v>0</v>
      </c>
      <c r="DL10" s="3">
        <v>350.0</v>
      </c>
      <c r="DM10" s="3" t="str">
        <f t="shared" si="75"/>
        <v>0</v>
      </c>
      <c r="DN10" s="3"/>
      <c r="DO10" s="3">
        <v>59.0</v>
      </c>
      <c r="DP10" s="3" t="str">
        <f t="shared" si="76"/>
        <v>0</v>
      </c>
      <c r="DQ10" s="3"/>
      <c r="DR10" s="3"/>
      <c r="DS10" s="3"/>
      <c r="DT10" s="3">
        <v>71.0</v>
      </c>
      <c r="DU10" s="3" t="str">
        <f t="shared" si="77"/>
        <v>0</v>
      </c>
      <c r="DV10" s="3">
        <v>198.0</v>
      </c>
      <c r="DW10" s="3" t="str">
        <f t="shared" si="78"/>
        <v>1</v>
      </c>
      <c r="DX10" s="3"/>
      <c r="DY10" s="3">
        <v>14.0</v>
      </c>
      <c r="DZ10" s="3" t="str">
        <f t="shared" si="79"/>
        <v>0</v>
      </c>
      <c r="EA10" s="3">
        <v>147.0</v>
      </c>
      <c r="EB10" s="3" t="str">
        <f t="shared" si="80"/>
        <v>1</v>
      </c>
      <c r="EC10" s="3"/>
      <c r="ED10" s="3">
        <v>35.0</v>
      </c>
      <c r="EE10" s="3" t="str">
        <f t="shared" si="81"/>
        <v>1</v>
      </c>
      <c r="EF10" s="3">
        <v>182.0</v>
      </c>
      <c r="EG10" s="3" t="str">
        <f t="shared" si="82"/>
        <v>1</v>
      </c>
      <c r="EH10" s="3"/>
      <c r="EI10" s="3">
        <v>20.0</v>
      </c>
      <c r="EJ10" s="3" t="str">
        <f t="shared" si="83"/>
        <v>0</v>
      </c>
      <c r="EK10" s="3">
        <v>218.0</v>
      </c>
      <c r="EL10" s="3" t="str">
        <f t="shared" si="84"/>
        <v>1</v>
      </c>
      <c r="EM10" s="3"/>
      <c r="EN10" s="3">
        <v>25.0</v>
      </c>
      <c r="EO10" s="3" t="str">
        <f t="shared" si="85"/>
        <v>1</v>
      </c>
      <c r="EP10" s="3">
        <v>200.0</v>
      </c>
      <c r="EQ10" s="3" t="str">
        <f t="shared" si="86"/>
        <v>1</v>
      </c>
      <c r="ER10" s="3" t="str">
        <f t="shared" si="87"/>
        <v>0</v>
      </c>
      <c r="ES10" s="3"/>
      <c r="ET10" s="3">
        <v>25.0</v>
      </c>
      <c r="EU10" s="3" t="str">
        <f t="shared" si="88"/>
        <v>1</v>
      </c>
      <c r="EV10" s="3"/>
      <c r="EW10" s="3"/>
      <c r="EX10" s="3"/>
      <c r="EY10" s="3"/>
      <c r="EZ10" s="3">
        <v>49.0</v>
      </c>
      <c r="FA10" s="3" t="str">
        <f t="shared" si="89"/>
        <v>2</v>
      </c>
      <c r="FB10" s="12"/>
      <c r="FC10" s="12" t="str">
        <f t="shared" si="90"/>
        <v>0</v>
      </c>
      <c r="FD10" s="12">
        <v>54.0</v>
      </c>
      <c r="FE10" s="12" t="str">
        <f t="shared" si="91"/>
        <v>1</v>
      </c>
      <c r="FF10" s="12"/>
      <c r="FG10" s="3" t="str">
        <f t="shared" si="92"/>
        <v>1</v>
      </c>
      <c r="FH10" s="3"/>
      <c r="FI10" s="3">
        <v>220.0</v>
      </c>
      <c r="FJ10" s="3" t="str">
        <f t="shared" si="93"/>
        <v>0</v>
      </c>
      <c r="FK10" s="3">
        <v>308.0</v>
      </c>
      <c r="FL10" s="3" t="str">
        <f t="shared" si="94"/>
        <v>1</v>
      </c>
    </row>
    <row r="11" ht="12.0" customHeight="1">
      <c r="A11" s="1"/>
      <c r="B11" s="54" t="s">
        <v>108</v>
      </c>
      <c r="C11" s="96" t="str">
        <f>'Data Entry Sheet (2)'!C11</f>
        <v>221121221121121111122122112212212111122222211222212121222122</v>
      </c>
      <c r="E11" s="23"/>
      <c r="F11" s="50" t="s">
        <v>1</v>
      </c>
      <c r="G11" s="47" t="str">
        <f>EX38</f>
        <v>16</v>
      </c>
      <c r="H11" s="51" t="str">
        <f>EX39</f>
        <v>45</v>
      </c>
      <c r="I11" s="23"/>
      <c r="J11" s="42" t="s">
        <v>110</v>
      </c>
      <c r="K11" s="43" t="str">
        <f t="shared" si="40"/>
        <v/>
      </c>
      <c r="L11" s="44"/>
      <c r="M11" s="44"/>
      <c r="N11" s="45"/>
      <c r="P11" s="3">
        <v>5.0</v>
      </c>
      <c r="Q11" s="12" t="str">
        <f t="shared" si="36"/>
        <v>2</v>
      </c>
      <c r="R11" s="12"/>
      <c r="S11" s="12" t="str">
        <f t="shared" si="37"/>
        <v>0</v>
      </c>
      <c r="T11" s="3" t="str">
        <f t="shared" si="38"/>
        <v>0</v>
      </c>
      <c r="U11" s="3" t="str">
        <f t="shared" si="39"/>
        <v>1</v>
      </c>
      <c r="V11" s="3"/>
      <c r="W11" s="3">
        <v>248.0</v>
      </c>
      <c r="X11" s="3" t="str">
        <f t="shared" si="41"/>
        <v>1</v>
      </c>
      <c r="Y11" s="3"/>
      <c r="Z11" s="3">
        <v>38.0</v>
      </c>
      <c r="AA11" s="3" t="str">
        <f t="shared" si="42"/>
        <v>0</v>
      </c>
      <c r="AB11" s="3"/>
      <c r="AC11" s="3">
        <v>46.0</v>
      </c>
      <c r="AD11" s="3" t="str">
        <f t="shared" si="43"/>
        <v>0</v>
      </c>
      <c r="AE11" s="3"/>
      <c r="AF11" s="3">
        <v>24.0</v>
      </c>
      <c r="AG11" s="3" t="str">
        <f t="shared" si="44"/>
        <v>1</v>
      </c>
      <c r="AH11" s="3"/>
      <c r="AI11" s="3">
        <v>77.0</v>
      </c>
      <c r="AJ11" s="3" t="str">
        <f t="shared" si="45"/>
        <v>1</v>
      </c>
      <c r="AK11" s="3"/>
      <c r="AL11" s="3">
        <v>139.0</v>
      </c>
      <c r="AM11" s="3" t="str">
        <f t="shared" si="46"/>
        <v>1</v>
      </c>
      <c r="AN11" s="3"/>
      <c r="AO11" s="3">
        <v>142.0</v>
      </c>
      <c r="AP11" s="3" t="str">
        <f t="shared" si="47"/>
        <v>0</v>
      </c>
      <c r="AQ11" s="3"/>
      <c r="AR11" s="3">
        <v>51.0</v>
      </c>
      <c r="AS11" s="3" t="str">
        <f t="shared" si="48"/>
        <v>0</v>
      </c>
      <c r="AT11" s="3"/>
      <c r="AU11" s="3">
        <v>40.0</v>
      </c>
      <c r="AV11" s="3" t="str">
        <f t="shared" si="49"/>
        <v>0</v>
      </c>
      <c r="AW11" s="3"/>
      <c r="AX11" s="3">
        <v>242.0</v>
      </c>
      <c r="AY11" s="3" t="str">
        <f t="shared" si="50"/>
        <v>0</v>
      </c>
      <c r="AZ11" s="3"/>
      <c r="BA11" s="3">
        <v>45.0</v>
      </c>
      <c r="BB11" s="3" t="str">
        <f t="shared" si="51"/>
        <v>0</v>
      </c>
      <c r="BC11" s="3"/>
      <c r="BD11" s="3">
        <v>90.0</v>
      </c>
      <c r="BE11" s="3" t="str">
        <f t="shared" si="52"/>
        <v>0</v>
      </c>
      <c r="BF11" s="3"/>
      <c r="BG11" s="3">
        <v>35.0</v>
      </c>
      <c r="BH11" s="3" t="str">
        <f t="shared" si="53"/>
        <v>1</v>
      </c>
      <c r="BI11" s="3"/>
      <c r="BJ11" s="3">
        <v>58.0</v>
      </c>
      <c r="BK11" s="3" t="str">
        <f t="shared" si="54"/>
        <v>0</v>
      </c>
      <c r="BL11" s="3"/>
      <c r="BM11" s="3">
        <v>34.0</v>
      </c>
      <c r="BN11" s="3" t="str">
        <f t="shared" si="55"/>
        <v>1</v>
      </c>
      <c r="BO11" s="3"/>
      <c r="BP11" s="3">
        <v>47.0</v>
      </c>
      <c r="BQ11" s="3" t="str">
        <f t="shared" si="56"/>
        <v>0</v>
      </c>
      <c r="BR11" s="3"/>
      <c r="BS11" s="3">
        <v>280.0</v>
      </c>
      <c r="BT11" s="3" t="str">
        <f t="shared" si="57"/>
        <v>0</v>
      </c>
      <c r="BU11" s="3"/>
      <c r="BV11" s="3">
        <v>2.0</v>
      </c>
      <c r="BW11" s="3" t="str">
        <f t="shared" si="58"/>
        <v>0</v>
      </c>
      <c r="BX11" s="3">
        <v>49.0</v>
      </c>
      <c r="BY11" s="3" t="str">
        <f t="shared" si="59"/>
        <v>1</v>
      </c>
      <c r="BZ11" s="3"/>
      <c r="CA11" s="3">
        <v>91.0</v>
      </c>
      <c r="CB11" s="3" t="str">
        <f t="shared" si="60"/>
        <v>0</v>
      </c>
      <c r="CC11" s="3">
        <v>37.0</v>
      </c>
      <c r="CD11" s="3" t="str">
        <f t="shared" si="61"/>
        <v>0</v>
      </c>
      <c r="CE11" s="3"/>
      <c r="CF11" s="3">
        <v>66.0</v>
      </c>
      <c r="CG11" s="3" t="str">
        <f t="shared" si="62"/>
        <v>0</v>
      </c>
      <c r="CH11" s="3">
        <v>80.0</v>
      </c>
      <c r="CI11" s="3" t="str">
        <f t="shared" si="63"/>
        <v>0</v>
      </c>
      <c r="CJ11" s="3"/>
      <c r="CK11" s="3">
        <v>92.0</v>
      </c>
      <c r="CL11" s="3" t="str">
        <f t="shared" si="64"/>
        <v>1</v>
      </c>
      <c r="CM11" s="3"/>
      <c r="CN11" s="3"/>
      <c r="CO11" s="3"/>
      <c r="CP11" s="3">
        <v>42.0</v>
      </c>
      <c r="CQ11" s="3" t="str">
        <f t="shared" si="66"/>
        <v>0</v>
      </c>
      <c r="CR11" s="3">
        <v>199.0</v>
      </c>
      <c r="CS11" s="3" t="str">
        <f t="shared" si="67"/>
        <v>0</v>
      </c>
      <c r="CT11" s="3"/>
      <c r="CU11" s="3">
        <v>123.0</v>
      </c>
      <c r="CV11" s="3" t="str">
        <f t="shared" si="68"/>
        <v>1</v>
      </c>
      <c r="CW11" s="3">
        <v>62.0</v>
      </c>
      <c r="CX11" s="3" t="str">
        <f t="shared" si="69"/>
        <v>0</v>
      </c>
      <c r="CY11" s="3"/>
      <c r="CZ11" s="3">
        <v>115.0</v>
      </c>
      <c r="DA11" s="3" t="str">
        <f t="shared" si="70"/>
        <v>1</v>
      </c>
      <c r="DB11" s="3"/>
      <c r="DC11" s="3"/>
      <c r="DD11" s="3"/>
      <c r="DE11" s="3">
        <v>123.0</v>
      </c>
      <c r="DF11" s="3" t="str">
        <f t="shared" si="72"/>
        <v>1</v>
      </c>
      <c r="DG11" s="3">
        <v>145.0</v>
      </c>
      <c r="DH11" s="3" t="str">
        <f t="shared" si="73"/>
        <v>0</v>
      </c>
      <c r="DI11" s="3"/>
      <c r="DJ11" s="3">
        <v>69.0</v>
      </c>
      <c r="DK11" s="3" t="str">
        <f t="shared" si="74"/>
        <v>0</v>
      </c>
      <c r="DL11" s="3">
        <v>368.0</v>
      </c>
      <c r="DM11" s="3" t="str">
        <f t="shared" si="75"/>
        <v>1</v>
      </c>
      <c r="DN11" s="3"/>
      <c r="DO11" s="3">
        <v>107.0</v>
      </c>
      <c r="DP11" s="3" t="str">
        <f t="shared" si="76"/>
        <v>0</v>
      </c>
      <c r="DQ11" s="3"/>
      <c r="DR11" s="3"/>
      <c r="DS11" s="3"/>
      <c r="DT11" s="3">
        <v>111.0</v>
      </c>
      <c r="DU11" s="3" t="str">
        <f t="shared" si="77"/>
        <v>1</v>
      </c>
      <c r="DV11" s="3">
        <v>228.0</v>
      </c>
      <c r="DW11" s="3" t="str">
        <f t="shared" si="78"/>
        <v>1</v>
      </c>
      <c r="DX11" s="3"/>
      <c r="DY11" s="3">
        <v>38.0</v>
      </c>
      <c r="DZ11" s="3" t="str">
        <f t="shared" si="79"/>
        <v>0</v>
      </c>
      <c r="EA11" s="3">
        <v>148.0</v>
      </c>
      <c r="EB11" s="3" t="str">
        <f t="shared" si="80"/>
        <v>1</v>
      </c>
      <c r="EC11" s="3"/>
      <c r="ED11" s="3">
        <v>48.0</v>
      </c>
      <c r="EE11" s="3" t="str">
        <f t="shared" si="81"/>
        <v>0</v>
      </c>
      <c r="EF11" s="3">
        <v>218.0</v>
      </c>
      <c r="EG11" s="3" t="str">
        <f t="shared" si="82"/>
        <v>1</v>
      </c>
      <c r="EH11" s="3"/>
      <c r="EI11" s="3">
        <v>38.0</v>
      </c>
      <c r="EJ11" s="3" t="str">
        <f t="shared" si="83"/>
        <v>0</v>
      </c>
      <c r="EK11" s="3"/>
      <c r="EL11" s="3"/>
      <c r="EM11" s="3"/>
      <c r="EN11" s="3">
        <v>91.0</v>
      </c>
      <c r="EO11" s="3" t="str">
        <f t="shared" si="85"/>
        <v>2</v>
      </c>
      <c r="EP11" s="3">
        <v>102.0</v>
      </c>
      <c r="EQ11" s="3" t="str">
        <f t="shared" si="86"/>
        <v>2</v>
      </c>
      <c r="ER11" s="3" t="str">
        <f t="shared" si="87"/>
        <v>0</v>
      </c>
      <c r="ES11" s="3"/>
      <c r="ET11" s="3">
        <v>105.0</v>
      </c>
      <c r="EU11" s="3" t="str">
        <f t="shared" si="88"/>
        <v>2</v>
      </c>
      <c r="EV11" s="3"/>
      <c r="EW11" s="3"/>
      <c r="EX11" s="3"/>
      <c r="EY11" s="3"/>
      <c r="EZ11" s="3">
        <v>79.0</v>
      </c>
      <c r="FA11" s="3" t="str">
        <f t="shared" si="89"/>
        <v>2</v>
      </c>
      <c r="FB11" s="12"/>
      <c r="FC11" s="12" t="str">
        <f t="shared" si="90"/>
        <v>0</v>
      </c>
      <c r="FD11" s="12">
        <v>84.0</v>
      </c>
      <c r="FE11" s="12" t="str">
        <f t="shared" si="91"/>
        <v>1</v>
      </c>
      <c r="FF11" s="12" t="s">
        <v>105</v>
      </c>
      <c r="FG11" s="3" t="str">
        <f t="shared" si="92"/>
        <v>0</v>
      </c>
      <c r="FH11" s="3"/>
      <c r="FI11" s="3">
        <v>229.0</v>
      </c>
      <c r="FJ11" s="3" t="str">
        <f t="shared" si="93"/>
        <v>0</v>
      </c>
      <c r="FK11" s="3"/>
      <c r="FL11" s="3"/>
    </row>
    <row r="12" ht="12.0" customHeight="1">
      <c r="A12" s="1"/>
      <c r="B12" s="56" t="s">
        <v>111</v>
      </c>
      <c r="C12" s="96" t="str">
        <f>'Data Entry Sheet (2)'!C12</f>
        <v>211112212222121221211111122212212112212112212222221122112222</v>
      </c>
      <c r="E12" s="23"/>
      <c r="F12" s="50" t="s">
        <v>2</v>
      </c>
      <c r="G12" s="47" t="str">
        <f>FD30</f>
        <v>19</v>
      </c>
      <c r="H12" s="51" t="str">
        <f>FD31</f>
        <v>50</v>
      </c>
      <c r="I12" s="23"/>
      <c r="J12" s="24"/>
      <c r="K12" s="24"/>
      <c r="L12" s="44"/>
      <c r="M12" s="44"/>
      <c r="N12" s="45"/>
      <c r="P12" s="53">
        <v>6.0</v>
      </c>
      <c r="Q12" s="12" t="str">
        <f t="shared" si="36"/>
        <v>1</v>
      </c>
      <c r="R12" s="12" t="s">
        <v>105</v>
      </c>
      <c r="S12" s="12" t="str">
        <f t="shared" si="37"/>
        <v>0</v>
      </c>
      <c r="T12" s="3" t="str">
        <f t="shared" si="38"/>
        <v>1</v>
      </c>
      <c r="U12" s="3" t="str">
        <f t="shared" si="39"/>
        <v>0</v>
      </c>
      <c r="V12" s="3"/>
      <c r="W12" s="3">
        <v>250.0</v>
      </c>
      <c r="X12" s="3" t="str">
        <f t="shared" si="41"/>
        <v>1</v>
      </c>
      <c r="Y12" s="3"/>
      <c r="Z12" s="3">
        <v>53.0</v>
      </c>
      <c r="AA12" s="3" t="str">
        <f t="shared" si="42"/>
        <v>0</v>
      </c>
      <c r="AB12" s="3"/>
      <c r="AC12" s="3">
        <v>63.0</v>
      </c>
      <c r="AD12" s="3" t="str">
        <f t="shared" si="43"/>
        <v>0</v>
      </c>
      <c r="AE12" s="3"/>
      <c r="AF12" s="3">
        <v>31.0</v>
      </c>
      <c r="AG12" s="3" t="str">
        <f t="shared" si="44"/>
        <v>0</v>
      </c>
      <c r="AH12" s="3"/>
      <c r="AI12" s="3">
        <v>98.0</v>
      </c>
      <c r="AJ12" s="3" t="str">
        <f t="shared" si="45"/>
        <v>1</v>
      </c>
      <c r="AK12" s="3"/>
      <c r="AL12" s="3">
        <v>161.0</v>
      </c>
      <c r="AM12" s="3" t="str">
        <f t="shared" si="46"/>
        <v>1</v>
      </c>
      <c r="AN12" s="3"/>
      <c r="AO12" s="3">
        <v>157.0</v>
      </c>
      <c r="AP12" s="3" t="str">
        <f t="shared" si="47"/>
        <v>1</v>
      </c>
      <c r="AQ12" s="3"/>
      <c r="AR12" s="3">
        <v>60.0</v>
      </c>
      <c r="AS12" s="3" t="str">
        <f t="shared" si="48"/>
        <v>0</v>
      </c>
      <c r="AT12" s="3"/>
      <c r="AU12" s="3">
        <v>44.0</v>
      </c>
      <c r="AV12" s="3" t="str">
        <f t="shared" si="49"/>
        <v>1</v>
      </c>
      <c r="AW12" s="3"/>
      <c r="AX12" s="3">
        <v>249.0</v>
      </c>
      <c r="AY12" s="3" t="str">
        <f t="shared" si="50"/>
        <v>0</v>
      </c>
      <c r="AZ12" s="3"/>
      <c r="BA12" s="3">
        <v>57.0</v>
      </c>
      <c r="BB12" s="3" t="str">
        <f t="shared" si="51"/>
        <v>0</v>
      </c>
      <c r="BC12" s="3"/>
      <c r="BD12" s="3">
        <v>113.0</v>
      </c>
      <c r="BE12" s="3" t="str">
        <f t="shared" si="52"/>
        <v>0</v>
      </c>
      <c r="BF12" s="3"/>
      <c r="BG12" s="3">
        <v>48.0</v>
      </c>
      <c r="BH12" s="3" t="str">
        <f t="shared" si="53"/>
        <v>0</v>
      </c>
      <c r="BI12" s="3"/>
      <c r="BJ12" s="3">
        <v>66.0</v>
      </c>
      <c r="BK12" s="3" t="str">
        <f t="shared" si="54"/>
        <v>0</v>
      </c>
      <c r="BL12" s="3"/>
      <c r="BM12" s="3">
        <v>50.0</v>
      </c>
      <c r="BN12" s="3" t="str">
        <f t="shared" si="55"/>
        <v>1</v>
      </c>
      <c r="BO12" s="3"/>
      <c r="BP12" s="3">
        <v>54.0</v>
      </c>
      <c r="BQ12" s="3" t="str">
        <f t="shared" si="56"/>
        <v>1</v>
      </c>
      <c r="BR12" s="3"/>
      <c r="BS12" s="3">
        <v>286.0</v>
      </c>
      <c r="BT12" s="3" t="str">
        <f t="shared" si="57"/>
        <v>1</v>
      </c>
      <c r="BU12" s="3"/>
      <c r="BV12" s="3">
        <v>149.0</v>
      </c>
      <c r="BW12" s="3" t="str">
        <f t="shared" si="58"/>
        <v>0</v>
      </c>
      <c r="BX12" s="3">
        <v>52.0</v>
      </c>
      <c r="BY12" s="3" t="str">
        <f t="shared" si="59"/>
        <v>0</v>
      </c>
      <c r="BZ12" s="3"/>
      <c r="CA12" s="3">
        <v>99.0</v>
      </c>
      <c r="CB12" s="3" t="str">
        <f t="shared" si="60"/>
        <v>0</v>
      </c>
      <c r="CC12" s="3">
        <v>124.0</v>
      </c>
      <c r="CD12" s="3" t="str">
        <f t="shared" si="61"/>
        <v>0</v>
      </c>
      <c r="CE12" s="3"/>
      <c r="CF12" s="3">
        <v>91.0</v>
      </c>
      <c r="CG12" s="3" t="str">
        <f t="shared" si="62"/>
        <v>0</v>
      </c>
      <c r="CH12" s="3">
        <v>146.0</v>
      </c>
      <c r="CI12" s="3" t="str">
        <f t="shared" si="63"/>
        <v>0</v>
      </c>
      <c r="CJ12" s="3"/>
      <c r="CK12" s="3">
        <v>196.0</v>
      </c>
      <c r="CL12" s="3" t="str">
        <f t="shared" si="64"/>
        <v>1</v>
      </c>
      <c r="CM12" s="3"/>
      <c r="CN12" s="3"/>
      <c r="CO12" s="3"/>
      <c r="CP12" s="3">
        <v>55.0</v>
      </c>
      <c r="CQ12" s="3" t="str">
        <f t="shared" si="66"/>
        <v>0</v>
      </c>
      <c r="CR12" s="3"/>
      <c r="CS12" s="3"/>
      <c r="CT12" s="3"/>
      <c r="CU12" s="3">
        <v>197.0</v>
      </c>
      <c r="CV12" s="3" t="str">
        <f t="shared" si="68"/>
        <v>0</v>
      </c>
      <c r="CW12" s="3">
        <v>84.0</v>
      </c>
      <c r="CX12" s="3" t="str">
        <f t="shared" si="69"/>
        <v>0</v>
      </c>
      <c r="CY12" s="3"/>
      <c r="CZ12" s="3">
        <v>139.0</v>
      </c>
      <c r="DA12" s="3" t="str">
        <f t="shared" si="70"/>
        <v>1</v>
      </c>
      <c r="DB12" s="3"/>
      <c r="DC12" s="3"/>
      <c r="DD12" s="3"/>
      <c r="DE12" s="3">
        <v>169.0</v>
      </c>
      <c r="DF12" s="3" t="str">
        <f t="shared" si="72"/>
        <v>0</v>
      </c>
      <c r="DG12" s="3">
        <v>207.0</v>
      </c>
      <c r="DH12" s="3" t="str">
        <f t="shared" si="73"/>
        <v>0</v>
      </c>
      <c r="DI12" s="3"/>
      <c r="DJ12" s="3">
        <v>108.0</v>
      </c>
      <c r="DK12" s="3" t="str">
        <f t="shared" si="74"/>
        <v>0</v>
      </c>
      <c r="DL12" s="3"/>
      <c r="DM12" s="3"/>
      <c r="DN12" s="3"/>
      <c r="DO12" s="3">
        <v>186.0</v>
      </c>
      <c r="DP12" s="3" t="str">
        <f t="shared" si="76"/>
        <v>0</v>
      </c>
      <c r="DQ12" s="3"/>
      <c r="DR12" s="3"/>
      <c r="DS12" s="3"/>
      <c r="DT12" s="3">
        <v>124.0</v>
      </c>
      <c r="DU12" s="3" t="str">
        <f t="shared" si="77"/>
        <v>1</v>
      </c>
      <c r="DV12" s="3">
        <v>329.0</v>
      </c>
      <c r="DW12" s="3" t="str">
        <f t="shared" si="78"/>
        <v>1</v>
      </c>
      <c r="DX12" s="3"/>
      <c r="DY12" s="3">
        <v>53.0</v>
      </c>
      <c r="DZ12" s="3" t="str">
        <f t="shared" si="79"/>
        <v>0</v>
      </c>
      <c r="EA12" s="3"/>
      <c r="EB12" s="3"/>
      <c r="EC12" s="3"/>
      <c r="ED12" s="3">
        <v>140.0</v>
      </c>
      <c r="EE12" s="3" t="str">
        <f t="shared" si="81"/>
        <v>1</v>
      </c>
      <c r="EF12" s="3">
        <v>239.0</v>
      </c>
      <c r="EG12" s="3" t="str">
        <f t="shared" si="82"/>
        <v>1</v>
      </c>
      <c r="EH12" s="3"/>
      <c r="EI12" s="3">
        <v>48.0</v>
      </c>
      <c r="EJ12" s="3" t="str">
        <f t="shared" si="83"/>
        <v>0</v>
      </c>
      <c r="EK12" s="3"/>
      <c r="EL12" s="3"/>
      <c r="EM12" s="3"/>
      <c r="EN12" s="3">
        <v>157.0</v>
      </c>
      <c r="EO12" s="3" t="str">
        <f t="shared" si="85"/>
        <v>1</v>
      </c>
      <c r="EP12" s="3">
        <v>190.0</v>
      </c>
      <c r="EQ12" s="3" t="str">
        <f t="shared" si="86"/>
        <v>1</v>
      </c>
      <c r="ER12" s="3" t="str">
        <f t="shared" si="87"/>
        <v>0</v>
      </c>
      <c r="ES12" s="3"/>
      <c r="ET12" s="3">
        <v>129.0</v>
      </c>
      <c r="EU12" s="3" t="str">
        <f t="shared" si="88"/>
        <v>2</v>
      </c>
      <c r="EV12" s="3"/>
      <c r="EW12" s="3"/>
      <c r="EX12" s="3"/>
      <c r="EY12" s="3"/>
      <c r="EZ12" s="3">
        <v>93.0</v>
      </c>
      <c r="FA12" s="3" t="str">
        <f t="shared" si="89"/>
        <v>2</v>
      </c>
      <c r="FB12" s="12"/>
      <c r="FC12" s="12" t="str">
        <f t="shared" si="90"/>
        <v>0</v>
      </c>
      <c r="FD12" s="12">
        <v>91.0</v>
      </c>
      <c r="FE12" s="12" t="str">
        <f t="shared" si="91"/>
        <v>2</v>
      </c>
      <c r="FF12" s="12"/>
      <c r="FG12" s="3" t="str">
        <f t="shared" si="92"/>
        <v>0</v>
      </c>
      <c r="FH12" s="3"/>
      <c r="FI12" s="3">
        <v>230.0</v>
      </c>
      <c r="FJ12" s="3" t="str">
        <f t="shared" si="93"/>
        <v>0</v>
      </c>
      <c r="FK12" s="3"/>
      <c r="FL12" s="3"/>
    </row>
    <row r="13" ht="12.0" customHeight="1">
      <c r="A13" s="1"/>
      <c r="B13" s="56" t="s">
        <v>113</v>
      </c>
      <c r="C13" s="96" t="str">
        <f>'Data Entry Sheet (2)'!C13</f>
        <v>121121222112221211112222112222122122122122122221212212211221</v>
      </c>
      <c r="E13" s="23"/>
      <c r="F13" s="50" t="s">
        <v>115</v>
      </c>
      <c r="G13" s="47" t="str">
        <f>BT37</f>
        <v>7</v>
      </c>
      <c r="H13" s="51" t="str">
        <f>BT38</f>
        <v>66</v>
      </c>
      <c r="I13" s="31"/>
      <c r="J13" s="32"/>
      <c r="K13" s="32"/>
      <c r="L13" s="58"/>
      <c r="M13" s="58"/>
      <c r="N13" s="59"/>
      <c r="P13" s="3">
        <v>7.0</v>
      </c>
      <c r="Q13" s="12" t="str">
        <f t="shared" si="36"/>
        <v>2</v>
      </c>
      <c r="R13" s="12"/>
      <c r="S13" s="12" t="str">
        <f t="shared" si="37"/>
        <v>0</v>
      </c>
      <c r="T13" s="3" t="str">
        <f t="shared" si="38"/>
        <v>0</v>
      </c>
      <c r="U13" s="3" t="str">
        <f t="shared" si="39"/>
        <v>1</v>
      </c>
      <c r="V13" s="3"/>
      <c r="W13" s="3">
        <v>252.0</v>
      </c>
      <c r="X13" s="3" t="str">
        <f t="shared" si="41"/>
        <v>0</v>
      </c>
      <c r="Y13" s="3"/>
      <c r="Z13" s="3">
        <v>59.0</v>
      </c>
      <c r="AA13" s="3" t="str">
        <f t="shared" si="42"/>
        <v>0</v>
      </c>
      <c r="AB13" s="3"/>
      <c r="AC13" s="3">
        <v>76.0</v>
      </c>
      <c r="AD13" s="3" t="str">
        <f t="shared" si="43"/>
        <v>0</v>
      </c>
      <c r="AE13" s="3"/>
      <c r="AF13" s="3">
        <v>43.0</v>
      </c>
      <c r="AG13" s="3" t="str">
        <f t="shared" si="44"/>
        <v>0</v>
      </c>
      <c r="AH13" s="3"/>
      <c r="AI13" s="3">
        <v>110.0</v>
      </c>
      <c r="AJ13" s="3" t="str">
        <f t="shared" si="45"/>
        <v>1</v>
      </c>
      <c r="AK13" s="3"/>
      <c r="AL13" s="3">
        <v>193.0</v>
      </c>
      <c r="AM13" s="3" t="str">
        <f t="shared" si="46"/>
        <v>1</v>
      </c>
      <c r="AN13" s="3"/>
      <c r="AO13" s="3">
        <v>172.0</v>
      </c>
      <c r="AP13" s="3" t="str">
        <f t="shared" si="47"/>
        <v>0</v>
      </c>
      <c r="AQ13" s="3"/>
      <c r="AR13" s="3">
        <v>72.0</v>
      </c>
      <c r="AS13" s="3" t="str">
        <f t="shared" si="48"/>
        <v>0</v>
      </c>
      <c r="AT13" s="3"/>
      <c r="AU13" s="3">
        <v>52.0</v>
      </c>
      <c r="AV13" s="3" t="str">
        <f t="shared" si="49"/>
        <v>0</v>
      </c>
      <c r="AW13" s="3"/>
      <c r="AX13" s="3">
        <v>253.0</v>
      </c>
      <c r="AY13" s="3" t="str">
        <f t="shared" si="50"/>
        <v>0</v>
      </c>
      <c r="AZ13" s="3"/>
      <c r="BA13" s="3">
        <v>69.0</v>
      </c>
      <c r="BB13" s="3" t="str">
        <f t="shared" si="51"/>
        <v>0</v>
      </c>
      <c r="BC13" s="3"/>
      <c r="BD13" s="3">
        <v>120.0</v>
      </c>
      <c r="BE13" s="3" t="str">
        <f t="shared" si="52"/>
        <v>0</v>
      </c>
      <c r="BF13" s="3"/>
      <c r="BG13" s="3">
        <v>61.0</v>
      </c>
      <c r="BH13" s="3" t="str">
        <f t="shared" si="53"/>
        <v>1</v>
      </c>
      <c r="BI13" s="3"/>
      <c r="BJ13" s="3">
        <v>89.0</v>
      </c>
      <c r="BK13" s="3" t="str">
        <f t="shared" si="54"/>
        <v>0</v>
      </c>
      <c r="BL13" s="3"/>
      <c r="BM13" s="3">
        <v>64.0</v>
      </c>
      <c r="BN13" s="3" t="str">
        <f t="shared" si="55"/>
        <v>1</v>
      </c>
      <c r="BO13" s="3"/>
      <c r="BP13" s="3">
        <v>68.0</v>
      </c>
      <c r="BQ13" s="3" t="str">
        <f t="shared" si="56"/>
        <v>1</v>
      </c>
      <c r="BR13" s="3"/>
      <c r="BS13" s="3">
        <v>296.0</v>
      </c>
      <c r="BT13" s="3" t="str">
        <f t="shared" si="57"/>
        <v>0</v>
      </c>
      <c r="BU13" s="3"/>
      <c r="BV13" s="3">
        <v>79.0</v>
      </c>
      <c r="BW13" s="3" t="str">
        <f t="shared" si="58"/>
        <v>0</v>
      </c>
      <c r="BX13" s="3">
        <v>74.0</v>
      </c>
      <c r="BY13" s="3" t="str">
        <f t="shared" si="59"/>
        <v>1</v>
      </c>
      <c r="BZ13" s="3"/>
      <c r="CA13" s="3">
        <v>117.0</v>
      </c>
      <c r="CB13" s="3" t="str">
        <f t="shared" si="60"/>
        <v>0</v>
      </c>
      <c r="CC13" s="3">
        <v>130.0</v>
      </c>
      <c r="CD13" s="3" t="str">
        <f t="shared" si="61"/>
        <v>0</v>
      </c>
      <c r="CE13" s="3"/>
      <c r="CF13" s="3">
        <v>97.0</v>
      </c>
      <c r="CG13" s="3" t="str">
        <f t="shared" si="62"/>
        <v>0</v>
      </c>
      <c r="CH13" s="3">
        <v>225.0</v>
      </c>
      <c r="CI13" s="3" t="str">
        <f t="shared" si="63"/>
        <v>0</v>
      </c>
      <c r="CJ13" s="3"/>
      <c r="CK13" s="3">
        <v>238.0</v>
      </c>
      <c r="CL13" s="3" t="str">
        <f t="shared" si="64"/>
        <v>1</v>
      </c>
      <c r="CM13" s="3"/>
      <c r="CN13" s="3"/>
      <c r="CO13" s="3"/>
      <c r="CP13" s="3">
        <v>65.0</v>
      </c>
      <c r="CQ13" s="3" t="str">
        <f t="shared" si="66"/>
        <v>1</v>
      </c>
      <c r="CR13" s="3"/>
      <c r="CS13" s="3"/>
      <c r="CT13" s="3"/>
      <c r="CU13" s="3">
        <v>313.0</v>
      </c>
      <c r="CV13" s="3" t="str">
        <f t="shared" si="68"/>
        <v>1</v>
      </c>
      <c r="CW13" s="3">
        <v>156.0</v>
      </c>
      <c r="CX13" s="3" t="str">
        <f t="shared" si="69"/>
        <v>1</v>
      </c>
      <c r="CY13" s="3"/>
      <c r="CZ13" s="3">
        <v>193.0</v>
      </c>
      <c r="DA13" s="3" t="str">
        <f t="shared" si="70"/>
        <v>1</v>
      </c>
      <c r="DB13" s="3"/>
      <c r="DC13" s="3"/>
      <c r="DD13" s="3"/>
      <c r="DE13" s="3">
        <v>183.0</v>
      </c>
      <c r="DF13" s="3" t="str">
        <f t="shared" si="72"/>
        <v>0</v>
      </c>
      <c r="DG13" s="3"/>
      <c r="DH13" s="3"/>
      <c r="DI13" s="3"/>
      <c r="DJ13" s="3">
        <v>113.0</v>
      </c>
      <c r="DK13" s="3" t="str">
        <f t="shared" si="74"/>
        <v>0</v>
      </c>
      <c r="DL13" s="3"/>
      <c r="DM13" s="3"/>
      <c r="DN13" s="3"/>
      <c r="DO13" s="3">
        <v>219.0</v>
      </c>
      <c r="DP13" s="3" t="str">
        <f t="shared" si="76"/>
        <v>1</v>
      </c>
      <c r="DQ13" s="3"/>
      <c r="DR13" s="3"/>
      <c r="DS13" s="3"/>
      <c r="DT13" s="3">
        <v>125.0</v>
      </c>
      <c r="DU13" s="3" t="str">
        <f t="shared" si="77"/>
        <v>0</v>
      </c>
      <c r="DV13" s="3"/>
      <c r="DW13" s="3"/>
      <c r="DX13" s="3"/>
      <c r="DY13" s="3">
        <v>67.0</v>
      </c>
      <c r="DZ13" s="3" t="str">
        <f t="shared" si="79"/>
        <v>0</v>
      </c>
      <c r="EA13" s="3"/>
      <c r="EB13" s="3"/>
      <c r="EC13" s="3"/>
      <c r="ED13" s="3">
        <v>177.0</v>
      </c>
      <c r="EE13" s="3" t="str">
        <f t="shared" si="81"/>
        <v>1</v>
      </c>
      <c r="EF13" s="3">
        <v>249.0</v>
      </c>
      <c r="EG13" s="3" t="str">
        <f t="shared" si="82"/>
        <v>1</v>
      </c>
      <c r="EH13" s="3"/>
      <c r="EI13" s="3">
        <v>72.0</v>
      </c>
      <c r="EJ13" s="3" t="str">
        <f t="shared" si="83"/>
        <v>0</v>
      </c>
      <c r="EK13" s="3"/>
      <c r="EL13" s="3"/>
      <c r="EM13" s="3"/>
      <c r="EN13" s="3">
        <v>28.0</v>
      </c>
      <c r="EO13" s="3" t="str">
        <f t="shared" si="85"/>
        <v>2</v>
      </c>
      <c r="EP13" s="3">
        <v>183.0</v>
      </c>
      <c r="EQ13" s="3" t="str">
        <f t="shared" si="86"/>
        <v>2</v>
      </c>
      <c r="ER13" s="3" t="str">
        <f t="shared" si="87"/>
        <v>0</v>
      </c>
      <c r="ES13" s="3"/>
      <c r="ET13" s="3">
        <v>200.0</v>
      </c>
      <c r="EU13" s="3" t="str">
        <f t="shared" si="88"/>
        <v>1</v>
      </c>
      <c r="EV13" s="3"/>
      <c r="EW13" s="3"/>
      <c r="EX13" s="3"/>
      <c r="EY13" s="3"/>
      <c r="EZ13" s="3">
        <v>95.0</v>
      </c>
      <c r="FA13" s="3" t="str">
        <f t="shared" si="89"/>
        <v>1</v>
      </c>
      <c r="FB13" s="12"/>
      <c r="FC13" s="12" t="str">
        <f t="shared" si="90"/>
        <v>1</v>
      </c>
      <c r="FD13" s="12">
        <v>105.0</v>
      </c>
      <c r="FE13" s="12" t="str">
        <f t="shared" si="91"/>
        <v>2</v>
      </c>
      <c r="FF13" s="12"/>
      <c r="FG13" s="3" t="str">
        <f t="shared" si="92"/>
        <v>0</v>
      </c>
      <c r="FH13" s="3"/>
      <c r="FI13" s="3">
        <v>233.0</v>
      </c>
      <c r="FJ13" s="3" t="str">
        <f t="shared" si="93"/>
        <v>1</v>
      </c>
      <c r="FK13" s="3"/>
      <c r="FL13" s="3"/>
    </row>
    <row r="14" ht="12.0" customHeight="1">
      <c r="A14" s="1"/>
      <c r="B14" s="56" t="s">
        <v>116</v>
      </c>
      <c r="C14" s="96" t="str">
        <f>'Data Entry Sheet (2)'!C14</f>
        <v>122122122121122122111122121221122111221221221122222211212122</v>
      </c>
      <c r="E14" s="23"/>
      <c r="F14" s="50" t="s">
        <v>118</v>
      </c>
      <c r="G14" s="47" t="str">
        <f>BX35</f>
        <v>5</v>
      </c>
      <c r="H14" s="51" t="str">
        <f>BX36</f>
        <v>62</v>
      </c>
      <c r="I14" s="23"/>
      <c r="J14" s="60"/>
      <c r="K14" s="47"/>
      <c r="L14" s="61"/>
      <c r="M14" s="61"/>
      <c r="N14" s="45"/>
      <c r="P14" s="3">
        <v>8.0</v>
      </c>
      <c r="Q14" s="12" t="str">
        <f t="shared" si="36"/>
        <v>2</v>
      </c>
      <c r="R14" s="12"/>
      <c r="S14" s="12" t="str">
        <f t="shared" si="37"/>
        <v>0</v>
      </c>
      <c r="T14" s="3" t="str">
        <f t="shared" si="38"/>
        <v>0</v>
      </c>
      <c r="U14" s="3" t="str">
        <f t="shared" si="39"/>
        <v>1</v>
      </c>
      <c r="V14" s="3"/>
      <c r="W14" s="3">
        <v>259.0</v>
      </c>
      <c r="X14" s="3" t="str">
        <f t="shared" si="41"/>
        <v>1</v>
      </c>
      <c r="Y14" s="3"/>
      <c r="Z14" s="3">
        <v>67.0</v>
      </c>
      <c r="AA14" s="3" t="str">
        <f t="shared" si="42"/>
        <v>0</v>
      </c>
      <c r="AB14" s="3"/>
      <c r="AC14" s="3">
        <v>88.0</v>
      </c>
      <c r="AD14" s="3" t="str">
        <f t="shared" si="43"/>
        <v>0</v>
      </c>
      <c r="AE14" s="3"/>
      <c r="AF14" s="3">
        <v>56.0</v>
      </c>
      <c r="AG14" s="3" t="str">
        <f t="shared" si="44"/>
        <v>0</v>
      </c>
      <c r="AH14" s="3"/>
      <c r="AI14" s="3">
        <v>139.0</v>
      </c>
      <c r="AJ14" s="3" t="str">
        <f t="shared" si="45"/>
        <v>1</v>
      </c>
      <c r="AK14" s="3"/>
      <c r="AL14" s="3">
        <v>237.0</v>
      </c>
      <c r="AM14" s="3" t="str">
        <f t="shared" si="46"/>
        <v>1</v>
      </c>
      <c r="AN14" s="3"/>
      <c r="AO14" s="3">
        <v>174.0</v>
      </c>
      <c r="AP14" s="3" t="str">
        <f t="shared" si="47"/>
        <v>0</v>
      </c>
      <c r="AQ14" s="3"/>
      <c r="AR14" s="3">
        <v>86.0</v>
      </c>
      <c r="AS14" s="3" t="str">
        <f t="shared" si="48"/>
        <v>0</v>
      </c>
      <c r="AT14" s="3"/>
      <c r="AU14" s="3">
        <v>62.0</v>
      </c>
      <c r="AV14" s="3" t="str">
        <f t="shared" si="49"/>
        <v>0</v>
      </c>
      <c r="AW14" s="3"/>
      <c r="AX14" s="3">
        <v>256.0</v>
      </c>
      <c r="AY14" s="3" t="str">
        <f t="shared" si="50"/>
        <v>0</v>
      </c>
      <c r="AZ14" s="3"/>
      <c r="BA14" s="3">
        <v>82.0</v>
      </c>
      <c r="BB14" s="3" t="str">
        <f t="shared" si="51"/>
        <v>0</v>
      </c>
      <c r="BC14" s="3"/>
      <c r="BD14" s="3">
        <v>125.0</v>
      </c>
      <c r="BE14" s="3" t="str">
        <f t="shared" si="52"/>
        <v>0</v>
      </c>
      <c r="BF14" s="3"/>
      <c r="BG14" s="3">
        <v>74.0</v>
      </c>
      <c r="BH14" s="3" t="str">
        <f t="shared" si="53"/>
        <v>1</v>
      </c>
      <c r="BI14" s="3"/>
      <c r="BJ14" s="3">
        <v>99.0</v>
      </c>
      <c r="BK14" s="3" t="str">
        <f t="shared" si="54"/>
        <v>0</v>
      </c>
      <c r="BL14" s="3"/>
      <c r="BM14" s="3">
        <v>78.0</v>
      </c>
      <c r="BN14" s="3" t="str">
        <f t="shared" si="55"/>
        <v>1</v>
      </c>
      <c r="BO14" s="3"/>
      <c r="BP14" s="3">
        <v>79.0</v>
      </c>
      <c r="BQ14" s="3" t="str">
        <f t="shared" si="56"/>
        <v>0</v>
      </c>
      <c r="BR14" s="3"/>
      <c r="BS14" s="3">
        <v>305.0</v>
      </c>
      <c r="BT14" s="3" t="str">
        <f t="shared" si="57"/>
        <v>1</v>
      </c>
      <c r="BU14" s="3"/>
      <c r="BV14" s="3">
        <v>43.0</v>
      </c>
      <c r="BW14" s="3" t="str">
        <f t="shared" si="58"/>
        <v>0</v>
      </c>
      <c r="BX14" s="3">
        <v>77.0</v>
      </c>
      <c r="BY14" s="3" t="str">
        <f t="shared" si="59"/>
        <v>1</v>
      </c>
      <c r="BZ14" s="3"/>
      <c r="CA14" s="3">
        <v>164.0</v>
      </c>
      <c r="CB14" s="3" t="str">
        <f t="shared" si="60"/>
        <v>0</v>
      </c>
      <c r="CC14" s="3">
        <v>154.0</v>
      </c>
      <c r="CD14" s="3" t="str">
        <f t="shared" si="61"/>
        <v>0</v>
      </c>
      <c r="CE14" s="3"/>
      <c r="CF14" s="3">
        <v>102.0</v>
      </c>
      <c r="CG14" s="3" t="str">
        <f t="shared" si="62"/>
        <v>0</v>
      </c>
      <c r="CH14" s="3">
        <v>251.0</v>
      </c>
      <c r="CI14" s="3" t="str">
        <f t="shared" si="63"/>
        <v>0</v>
      </c>
      <c r="CJ14" s="3"/>
      <c r="CK14" s="3">
        <v>265.0</v>
      </c>
      <c r="CL14" s="3" t="str">
        <f t="shared" si="64"/>
        <v>1</v>
      </c>
      <c r="CM14" s="3"/>
      <c r="CN14" s="3"/>
      <c r="CO14" s="3"/>
      <c r="CP14" s="3">
        <v>72.0</v>
      </c>
      <c r="CQ14" s="3" t="str">
        <f t="shared" si="66"/>
        <v>0</v>
      </c>
      <c r="CR14" s="3"/>
      <c r="CS14" s="3"/>
      <c r="CT14" s="3"/>
      <c r="CU14" s="3">
        <v>327.0</v>
      </c>
      <c r="CV14" s="3" t="str">
        <f t="shared" si="68"/>
        <v>0</v>
      </c>
      <c r="CW14" s="3"/>
      <c r="CX14" s="3"/>
      <c r="CY14" s="3"/>
      <c r="CZ14" s="3">
        <v>215.0</v>
      </c>
      <c r="DA14" s="3" t="str">
        <f t="shared" si="70"/>
        <v>1</v>
      </c>
      <c r="DB14" s="3"/>
      <c r="DC14" s="3"/>
      <c r="DD14" s="3"/>
      <c r="DE14" s="3">
        <v>217.0</v>
      </c>
      <c r="DF14" s="3" t="str">
        <f t="shared" si="72"/>
        <v>0</v>
      </c>
      <c r="DG14" s="3"/>
      <c r="DH14" s="3"/>
      <c r="DI14" s="3"/>
      <c r="DJ14" s="3">
        <v>119.0</v>
      </c>
      <c r="DK14" s="3" t="str">
        <f t="shared" si="74"/>
        <v>0</v>
      </c>
      <c r="DL14" s="3"/>
      <c r="DM14" s="3"/>
      <c r="DN14" s="3"/>
      <c r="DO14" s="3">
        <v>246.0</v>
      </c>
      <c r="DP14" s="3" t="str">
        <f t="shared" si="76"/>
        <v>0</v>
      </c>
      <c r="DQ14" s="3"/>
      <c r="DR14" s="3"/>
      <c r="DS14" s="3"/>
      <c r="DT14" s="3">
        <v>138.0</v>
      </c>
      <c r="DU14" s="3" t="str">
        <f t="shared" si="77"/>
        <v>1</v>
      </c>
      <c r="DV14" s="3"/>
      <c r="DW14" s="3"/>
      <c r="DX14" s="3"/>
      <c r="DY14" s="3">
        <v>87.0</v>
      </c>
      <c r="DZ14" s="3" t="str">
        <f t="shared" si="79"/>
        <v>0</v>
      </c>
      <c r="EA14" s="3"/>
      <c r="EB14" s="3"/>
      <c r="EC14" s="3"/>
      <c r="ED14" s="3">
        <v>196.0</v>
      </c>
      <c r="EE14" s="3" t="str">
        <f t="shared" si="81"/>
        <v>1</v>
      </c>
      <c r="EF14" s="3">
        <v>304.0</v>
      </c>
      <c r="EG14" s="3" t="str">
        <f t="shared" si="82"/>
        <v>0</v>
      </c>
      <c r="EH14" s="3"/>
      <c r="EI14" s="3">
        <v>86.0</v>
      </c>
      <c r="EJ14" s="3" t="str">
        <f t="shared" si="83"/>
        <v>0</v>
      </c>
      <c r="EK14" s="3"/>
      <c r="EL14" s="3"/>
      <c r="EM14" s="3"/>
      <c r="EN14" s="3">
        <v>93.0</v>
      </c>
      <c r="EO14" s="3" t="str">
        <f t="shared" si="85"/>
        <v>2</v>
      </c>
      <c r="EP14" s="3">
        <v>108.0</v>
      </c>
      <c r="EQ14" s="3" t="str">
        <f t="shared" si="86"/>
        <v>2</v>
      </c>
      <c r="ER14" s="3" t="str">
        <f t="shared" si="87"/>
        <v>0</v>
      </c>
      <c r="ES14" s="3"/>
      <c r="ET14" s="3">
        <v>109.0</v>
      </c>
      <c r="EU14" s="3" t="str">
        <f t="shared" si="88"/>
        <v>2</v>
      </c>
      <c r="EV14" s="3"/>
      <c r="EW14" s="3"/>
      <c r="EX14" s="3"/>
      <c r="EY14" s="3"/>
      <c r="EZ14" s="3">
        <v>102.0</v>
      </c>
      <c r="FA14" s="3" t="str">
        <f t="shared" si="89"/>
        <v>2</v>
      </c>
      <c r="FB14" s="12"/>
      <c r="FC14" s="12" t="str">
        <f t="shared" si="90"/>
        <v>0</v>
      </c>
      <c r="FD14" s="12">
        <v>108.0</v>
      </c>
      <c r="FE14" s="12" t="str">
        <f t="shared" si="91"/>
        <v>2</v>
      </c>
      <c r="FF14" s="12"/>
      <c r="FG14" s="3" t="str">
        <f t="shared" si="92"/>
        <v>0</v>
      </c>
      <c r="FH14" s="3"/>
      <c r="FI14" s="3">
        <v>243.0</v>
      </c>
      <c r="FJ14" s="3" t="str">
        <f t="shared" si="93"/>
        <v>0</v>
      </c>
      <c r="FK14" s="3"/>
      <c r="FL14" s="3"/>
    </row>
    <row r="15" ht="12.0" customHeight="1">
      <c r="A15" s="1"/>
      <c r="B15" s="56" t="s">
        <v>119</v>
      </c>
      <c r="C15" s="96" t="str">
        <f>'Data Entry Sheet (2)'!C15</f>
        <v>122122212112211222112211122212121222122112211121212121212212</v>
      </c>
      <c r="E15" s="23"/>
      <c r="F15" s="50" t="s">
        <v>121</v>
      </c>
      <c r="G15" s="47" t="str">
        <f>FK35</f>
        <v>8</v>
      </c>
      <c r="H15" s="51" t="str">
        <f>FK36</f>
        <v>82</v>
      </c>
      <c r="I15" s="23"/>
      <c r="J15" s="62" t="str">
        <f t="shared" ref="J15:J18" si="95">B19</f>
        <v>Error Flags</v>
      </c>
      <c r="K15" s="47"/>
      <c r="L15" s="44"/>
      <c r="M15" s="63"/>
      <c r="N15" s="45"/>
      <c r="P15" s="3">
        <v>9.0</v>
      </c>
      <c r="Q15" s="12" t="str">
        <f t="shared" si="36"/>
        <v>1</v>
      </c>
      <c r="R15" s="12"/>
      <c r="S15" s="12" t="str">
        <f t="shared" si="37"/>
        <v>1</v>
      </c>
      <c r="T15" s="3" t="str">
        <f t="shared" si="38"/>
        <v>1</v>
      </c>
      <c r="U15" s="3" t="str">
        <f t="shared" si="39"/>
        <v>0</v>
      </c>
      <c r="V15" s="3"/>
      <c r="W15" s="3">
        <v>260.0</v>
      </c>
      <c r="X15" s="3" t="str">
        <f t="shared" si="41"/>
        <v>1</v>
      </c>
      <c r="Y15" s="3"/>
      <c r="Z15" s="3">
        <v>87.0</v>
      </c>
      <c r="AA15" s="3" t="str">
        <f t="shared" si="42"/>
        <v>0</v>
      </c>
      <c r="AB15" s="3"/>
      <c r="AC15" s="3">
        <v>91.0</v>
      </c>
      <c r="AD15" s="3" t="str">
        <f t="shared" si="43"/>
        <v>0</v>
      </c>
      <c r="AE15" s="3"/>
      <c r="AF15" s="3">
        <v>70.0</v>
      </c>
      <c r="AG15" s="3" t="str">
        <f t="shared" si="44"/>
        <v>0</v>
      </c>
      <c r="AH15" s="3"/>
      <c r="AI15" s="3">
        <v>142.0</v>
      </c>
      <c r="AJ15" s="3" t="str">
        <f t="shared" si="45"/>
        <v>0</v>
      </c>
      <c r="AK15" s="3"/>
      <c r="AL15" s="3"/>
      <c r="AM15" s="3"/>
      <c r="AN15" s="3"/>
      <c r="AO15" s="3">
        <v>190.0</v>
      </c>
      <c r="AP15" s="3" t="str">
        <f t="shared" si="47"/>
        <v>1</v>
      </c>
      <c r="AQ15" s="3"/>
      <c r="AR15" s="3">
        <v>103.0</v>
      </c>
      <c r="AS15" s="3" t="str">
        <f t="shared" si="48"/>
        <v>0</v>
      </c>
      <c r="AT15" s="3"/>
      <c r="AU15" s="3">
        <v>75.0</v>
      </c>
      <c r="AV15" s="3" t="str">
        <f t="shared" si="49"/>
        <v>1</v>
      </c>
      <c r="AW15" s="3"/>
      <c r="AX15" s="3">
        <v>257.0</v>
      </c>
      <c r="AY15" s="3" t="str">
        <f t="shared" si="50"/>
        <v>0</v>
      </c>
      <c r="AZ15" s="3"/>
      <c r="BA15" s="3">
        <v>93.0</v>
      </c>
      <c r="BB15" s="3" t="str">
        <f t="shared" si="51"/>
        <v>0</v>
      </c>
      <c r="BC15" s="3"/>
      <c r="BD15" s="3">
        <v>132.0</v>
      </c>
      <c r="BE15" s="3" t="str">
        <f t="shared" si="52"/>
        <v>0</v>
      </c>
      <c r="BF15" s="3"/>
      <c r="BG15" s="3">
        <v>92.0</v>
      </c>
      <c r="BH15" s="3" t="str">
        <f t="shared" si="53"/>
        <v>1</v>
      </c>
      <c r="BI15" s="3"/>
      <c r="BJ15" s="3">
        <v>114.0</v>
      </c>
      <c r="BK15" s="3" t="str">
        <f t="shared" si="54"/>
        <v>0</v>
      </c>
      <c r="BL15" s="3"/>
      <c r="BM15" s="3">
        <v>85.0</v>
      </c>
      <c r="BN15" s="3" t="str">
        <f t="shared" si="55"/>
        <v>1</v>
      </c>
      <c r="BO15" s="3"/>
      <c r="BP15" s="3">
        <v>111.0</v>
      </c>
      <c r="BQ15" s="3" t="str">
        <f t="shared" si="56"/>
        <v>1</v>
      </c>
      <c r="BR15" s="3"/>
      <c r="BS15" s="3">
        <v>314.0</v>
      </c>
      <c r="BT15" s="3" t="str">
        <f t="shared" si="57"/>
        <v>1</v>
      </c>
      <c r="BU15" s="3"/>
      <c r="BV15" s="3">
        <v>105.0</v>
      </c>
      <c r="BW15" s="3" t="str">
        <f t="shared" si="58"/>
        <v>0</v>
      </c>
      <c r="BX15" s="3">
        <v>84.0</v>
      </c>
      <c r="BY15" s="3" t="str">
        <f t="shared" si="59"/>
        <v>0</v>
      </c>
      <c r="BZ15" s="3"/>
      <c r="CA15" s="3">
        <v>186.0</v>
      </c>
      <c r="CB15" s="3" t="str">
        <f t="shared" si="60"/>
        <v>0</v>
      </c>
      <c r="CC15" s="3">
        <v>160.0</v>
      </c>
      <c r="CD15" s="3" t="str">
        <f t="shared" si="61"/>
        <v>0</v>
      </c>
      <c r="CE15" s="3"/>
      <c r="CF15" s="3">
        <v>104.0</v>
      </c>
      <c r="CG15" s="3" t="str">
        <f t="shared" si="62"/>
        <v>1</v>
      </c>
      <c r="CH15" s="3">
        <v>311.0</v>
      </c>
      <c r="CI15" s="3" t="str">
        <f t="shared" si="63"/>
        <v>0</v>
      </c>
      <c r="CJ15" s="3"/>
      <c r="CK15" s="3">
        <v>281.0</v>
      </c>
      <c r="CL15" s="3" t="str">
        <f t="shared" si="64"/>
        <v>1</v>
      </c>
      <c r="CM15" s="3"/>
      <c r="CN15" s="3"/>
      <c r="CO15" s="3"/>
      <c r="CP15" s="3">
        <v>134.0</v>
      </c>
      <c r="CQ15" s="3" t="str">
        <f t="shared" si="66"/>
        <v>0</v>
      </c>
      <c r="CR15" s="3"/>
      <c r="CS15" s="3"/>
      <c r="CT15" s="3"/>
      <c r="CU15" s="3">
        <v>340.0</v>
      </c>
      <c r="CV15" s="3" t="str">
        <f t="shared" si="68"/>
        <v>1</v>
      </c>
      <c r="CW15" s="3"/>
      <c r="CX15" s="3"/>
      <c r="CY15" s="3"/>
      <c r="CZ15" s="3">
        <v>216.0</v>
      </c>
      <c r="DA15" s="3" t="str">
        <f t="shared" si="70"/>
        <v>1</v>
      </c>
      <c r="DB15" s="3"/>
      <c r="DC15" s="3"/>
      <c r="DD15" s="3"/>
      <c r="DE15" s="3">
        <v>218.0</v>
      </c>
      <c r="DF15" s="3" t="str">
        <f t="shared" si="72"/>
        <v>0</v>
      </c>
      <c r="DG15" s="3"/>
      <c r="DH15" s="3"/>
      <c r="DI15" s="3"/>
      <c r="DJ15" s="3">
        <v>120.0</v>
      </c>
      <c r="DK15" s="3" t="str">
        <f t="shared" si="74"/>
        <v>0</v>
      </c>
      <c r="DL15" s="3"/>
      <c r="DM15" s="3"/>
      <c r="DN15" s="3"/>
      <c r="DO15" s="3">
        <v>267.0</v>
      </c>
      <c r="DP15" s="3" t="str">
        <f t="shared" si="76"/>
        <v>0</v>
      </c>
      <c r="DQ15" s="3"/>
      <c r="DR15" s="3"/>
      <c r="DS15" s="3"/>
      <c r="DT15" s="3">
        <v>160.0</v>
      </c>
      <c r="DU15" s="3" t="str">
        <f t="shared" si="77"/>
        <v>1</v>
      </c>
      <c r="DV15" s="3"/>
      <c r="DW15" s="3"/>
      <c r="DX15" s="3"/>
      <c r="DY15" s="3">
        <v>96.0</v>
      </c>
      <c r="DZ15" s="3" t="str">
        <f t="shared" si="79"/>
        <v>0</v>
      </c>
      <c r="EA15" s="3"/>
      <c r="EB15" s="3"/>
      <c r="EC15" s="3"/>
      <c r="ED15" s="3">
        <v>233.0</v>
      </c>
      <c r="EE15" s="3" t="str">
        <f t="shared" si="81"/>
        <v>1</v>
      </c>
      <c r="EF15" s="3">
        <v>341.0</v>
      </c>
      <c r="EG15" s="3" t="str">
        <f t="shared" si="82"/>
        <v>1</v>
      </c>
      <c r="EH15" s="3"/>
      <c r="EI15" s="3">
        <v>121.0</v>
      </c>
      <c r="EJ15" s="3" t="str">
        <f t="shared" si="83"/>
        <v>1</v>
      </c>
      <c r="EK15" s="3"/>
      <c r="EL15" s="3"/>
      <c r="EM15" s="3"/>
      <c r="EN15" s="3">
        <v>132.0</v>
      </c>
      <c r="EO15" s="3" t="str">
        <f t="shared" si="85"/>
        <v>2</v>
      </c>
      <c r="EP15" s="3">
        <v>203.0</v>
      </c>
      <c r="EQ15" s="3" t="str">
        <f t="shared" si="86"/>
        <v>2</v>
      </c>
      <c r="ER15" s="3" t="str">
        <f t="shared" si="87"/>
        <v>0</v>
      </c>
      <c r="ES15" s="3"/>
      <c r="ET15" s="3">
        <v>194.0</v>
      </c>
      <c r="EU15" s="3" t="str">
        <f t="shared" si="88"/>
        <v>2</v>
      </c>
      <c r="EV15" s="3"/>
      <c r="EW15" s="3"/>
      <c r="EX15" s="3"/>
      <c r="EY15" s="3"/>
      <c r="EZ15" s="3">
        <v>116.0</v>
      </c>
      <c r="FA15" s="3" t="str">
        <f t="shared" si="89"/>
        <v>1</v>
      </c>
      <c r="FB15" s="12"/>
      <c r="FC15" s="12" t="str">
        <f t="shared" si="90"/>
        <v>1</v>
      </c>
      <c r="FD15" s="12">
        <v>127.0</v>
      </c>
      <c r="FE15" s="12" t="str">
        <f t="shared" si="91"/>
        <v>2</v>
      </c>
      <c r="FF15" s="12" t="s">
        <v>105</v>
      </c>
      <c r="FG15" s="3" t="str">
        <f t="shared" si="92"/>
        <v>1</v>
      </c>
      <c r="FH15" s="3"/>
      <c r="FI15" s="3">
        <v>268.0</v>
      </c>
      <c r="FJ15" s="3" t="str">
        <f t="shared" si="93"/>
        <v>0</v>
      </c>
      <c r="FK15" s="3"/>
      <c r="FL15" s="3"/>
    </row>
    <row r="16" ht="12.0" customHeight="1">
      <c r="A16" s="1"/>
      <c r="B16" s="56" t="s">
        <v>122</v>
      </c>
      <c r="C16" s="96" t="str">
        <f>'Data Entry Sheet (2)'!C16</f>
        <v>121112121212122122211212122221221122212121221121211121122212</v>
      </c>
      <c r="E16" s="23"/>
      <c r="F16" s="50" t="s">
        <v>124</v>
      </c>
      <c r="G16" s="47" t="str">
        <f>G14+G13+G10+EX41+FD33</f>
        <v>18</v>
      </c>
      <c r="H16" s="51" t="str">
        <f>(((G16-16.2)/5)*10)+50</f>
        <v>54</v>
      </c>
      <c r="I16" s="23"/>
      <c r="J16" s="24" t="str">
        <f t="shared" si="95"/>
        <v>Wrong Characters:</v>
      </c>
      <c r="K16" s="47" t="str">
        <f t="shared" ref="K16:K18" si="96">C20</f>
        <v>0</v>
      </c>
      <c r="L16" s="44"/>
      <c r="M16" s="63" t="str">
        <f>IF(OR($K$16&gt;0,$K$17&gt;0),"D A T A   E N T R Y","")</f>
        <v/>
      </c>
      <c r="N16" s="45"/>
      <c r="P16" s="3">
        <v>10.0</v>
      </c>
      <c r="Q16" s="12" t="str">
        <f t="shared" si="36"/>
        <v>1</v>
      </c>
      <c r="R16" s="12"/>
      <c r="S16" s="12" t="str">
        <f t="shared" si="37"/>
        <v>1</v>
      </c>
      <c r="T16" s="3" t="str">
        <f t="shared" si="38"/>
        <v>1</v>
      </c>
      <c r="U16" s="3" t="str">
        <f t="shared" si="39"/>
        <v>0</v>
      </c>
      <c r="V16" s="3"/>
      <c r="W16" s="3">
        <v>264.0</v>
      </c>
      <c r="X16" s="3" t="str">
        <f t="shared" si="41"/>
        <v>1</v>
      </c>
      <c r="Y16" s="3"/>
      <c r="Z16" s="3">
        <v>106.0</v>
      </c>
      <c r="AA16" s="3" t="str">
        <f t="shared" si="42"/>
        <v>0</v>
      </c>
      <c r="AB16" s="3"/>
      <c r="AC16" s="3">
        <v>102.0</v>
      </c>
      <c r="AD16" s="3" t="str">
        <f t="shared" si="43"/>
        <v>0</v>
      </c>
      <c r="AE16" s="3"/>
      <c r="AF16" s="3">
        <v>80.0</v>
      </c>
      <c r="AG16" s="3" t="str">
        <f t="shared" si="44"/>
        <v>0</v>
      </c>
      <c r="AH16" s="3"/>
      <c r="AI16" s="3">
        <v>157.0</v>
      </c>
      <c r="AJ16" s="3" t="str">
        <f t="shared" si="45"/>
        <v>1</v>
      </c>
      <c r="AK16" s="3"/>
      <c r="AL16" s="3"/>
      <c r="AM16" s="3"/>
      <c r="AN16" s="3"/>
      <c r="AO16" s="3">
        <v>206.0</v>
      </c>
      <c r="AP16" s="3" t="str">
        <f t="shared" si="47"/>
        <v>1</v>
      </c>
      <c r="AQ16" s="3"/>
      <c r="AR16" s="3">
        <v>128.0</v>
      </c>
      <c r="AS16" s="3" t="str">
        <f t="shared" si="48"/>
        <v>0</v>
      </c>
      <c r="AT16" s="3"/>
      <c r="AU16" s="3">
        <v>81.0</v>
      </c>
      <c r="AV16" s="3" t="str">
        <f t="shared" si="49"/>
        <v>1</v>
      </c>
      <c r="AW16" s="3"/>
      <c r="AX16" s="3">
        <v>262.0</v>
      </c>
      <c r="AY16" s="3" t="str">
        <f t="shared" si="50"/>
        <v>0</v>
      </c>
      <c r="AZ16" s="3"/>
      <c r="BA16" s="3">
        <v>108.0</v>
      </c>
      <c r="BB16" s="3" t="str">
        <f t="shared" si="51"/>
        <v>0</v>
      </c>
      <c r="BC16" s="3"/>
      <c r="BD16" s="3">
        <v>143.0</v>
      </c>
      <c r="BE16" s="3" t="str">
        <f t="shared" si="52"/>
        <v>0</v>
      </c>
      <c r="BF16" s="3"/>
      <c r="BG16" s="3">
        <v>101.0</v>
      </c>
      <c r="BH16" s="3" t="str">
        <f t="shared" si="53"/>
        <v>0</v>
      </c>
      <c r="BI16" s="3"/>
      <c r="BJ16" s="3">
        <v>126.0</v>
      </c>
      <c r="BK16" s="3" t="str">
        <f t="shared" si="54"/>
        <v>0</v>
      </c>
      <c r="BL16" s="3"/>
      <c r="BM16" s="3">
        <v>94.0</v>
      </c>
      <c r="BN16" s="3" t="str">
        <f t="shared" si="55"/>
        <v>0</v>
      </c>
      <c r="BO16" s="3"/>
      <c r="BP16" s="3">
        <v>116.0</v>
      </c>
      <c r="BQ16" s="3" t="str">
        <f t="shared" si="56"/>
        <v>1</v>
      </c>
      <c r="BR16" s="3"/>
      <c r="BS16" s="3">
        <v>322.0</v>
      </c>
      <c r="BT16" s="3" t="str">
        <f t="shared" si="57"/>
        <v>0</v>
      </c>
      <c r="BU16" s="3"/>
      <c r="BV16" s="3"/>
      <c r="BW16" s="3"/>
      <c r="BX16" s="3">
        <v>85.0</v>
      </c>
      <c r="BY16" s="3" t="str">
        <f t="shared" si="59"/>
        <v>0</v>
      </c>
      <c r="BZ16" s="3"/>
      <c r="CA16" s="3">
        <v>198.0</v>
      </c>
      <c r="CB16" s="3" t="str">
        <f t="shared" si="60"/>
        <v>0</v>
      </c>
      <c r="CC16" s="3">
        <v>168.0</v>
      </c>
      <c r="CD16" s="3" t="str">
        <f t="shared" si="61"/>
        <v>0</v>
      </c>
      <c r="CE16" s="3"/>
      <c r="CF16" s="3">
        <v>114.0</v>
      </c>
      <c r="CG16" s="3" t="str">
        <f t="shared" si="62"/>
        <v>0</v>
      </c>
      <c r="CH16" s="3"/>
      <c r="CI16" s="3"/>
      <c r="CJ16" s="3"/>
      <c r="CK16" s="3">
        <v>292.0</v>
      </c>
      <c r="CL16" s="3" t="str">
        <f t="shared" si="64"/>
        <v>1</v>
      </c>
      <c r="CM16" s="3"/>
      <c r="CN16" s="3"/>
      <c r="CO16" s="3"/>
      <c r="CP16" s="3">
        <v>142.0</v>
      </c>
      <c r="CQ16" s="3" t="str">
        <f t="shared" si="66"/>
        <v>0</v>
      </c>
      <c r="CR16" s="3"/>
      <c r="CS16" s="3"/>
      <c r="CT16" s="3"/>
      <c r="CU16" s="3">
        <v>355.0</v>
      </c>
      <c r="CV16" s="3" t="str">
        <f t="shared" si="68"/>
        <v>1</v>
      </c>
      <c r="CW16" s="3"/>
      <c r="CX16" s="3"/>
      <c r="CY16" s="3"/>
      <c r="CZ16" s="3">
        <v>244.0</v>
      </c>
      <c r="DA16" s="3" t="str">
        <f t="shared" si="70"/>
        <v>1</v>
      </c>
      <c r="DB16" s="3"/>
      <c r="DC16" s="3"/>
      <c r="DD16" s="3"/>
      <c r="DE16" s="3">
        <v>223.0</v>
      </c>
      <c r="DF16" s="3" t="str">
        <f t="shared" si="72"/>
        <v>0</v>
      </c>
      <c r="DG16" s="3"/>
      <c r="DH16" s="3"/>
      <c r="DI16" s="3"/>
      <c r="DJ16" s="3">
        <v>125.0</v>
      </c>
      <c r="DK16" s="3" t="str">
        <f t="shared" si="74"/>
        <v>0</v>
      </c>
      <c r="DL16" s="3"/>
      <c r="DM16" s="3"/>
      <c r="DN16" s="3"/>
      <c r="DO16" s="3">
        <v>274.0</v>
      </c>
      <c r="DP16" s="3" t="str">
        <f t="shared" si="76"/>
        <v>0</v>
      </c>
      <c r="DQ16" s="3"/>
      <c r="DR16" s="3"/>
      <c r="DS16" s="3"/>
      <c r="DT16" s="3">
        <v>180.0</v>
      </c>
      <c r="DU16" s="3" t="str">
        <f t="shared" si="77"/>
        <v>1</v>
      </c>
      <c r="DV16" s="3"/>
      <c r="DW16" s="3"/>
      <c r="DX16" s="3"/>
      <c r="DY16" s="3">
        <v>121.0</v>
      </c>
      <c r="DZ16" s="3" t="str">
        <f t="shared" si="79"/>
        <v>1</v>
      </c>
      <c r="EA16" s="3"/>
      <c r="EB16" s="3"/>
      <c r="EC16" s="3"/>
      <c r="ED16" s="3">
        <v>278.0</v>
      </c>
      <c r="EE16" s="3" t="str">
        <f t="shared" si="81"/>
        <v>0</v>
      </c>
      <c r="EF16" s="3"/>
      <c r="EG16" s="3"/>
      <c r="EH16" s="3"/>
      <c r="EI16" s="3">
        <v>128.0</v>
      </c>
      <c r="EJ16" s="3" t="str">
        <f t="shared" si="83"/>
        <v>0</v>
      </c>
      <c r="EK16" s="3"/>
      <c r="EL16" s="3"/>
      <c r="EM16" s="3"/>
      <c r="EN16" s="3">
        <v>49.0</v>
      </c>
      <c r="EO16" s="3" t="str">
        <f t="shared" si="85"/>
        <v>2</v>
      </c>
      <c r="EP16" s="3">
        <v>171.0</v>
      </c>
      <c r="EQ16" s="3" t="str">
        <f t="shared" si="86"/>
        <v>2</v>
      </c>
      <c r="ER16" s="3" t="str">
        <f t="shared" si="87"/>
        <v>0</v>
      </c>
      <c r="ES16" s="3"/>
      <c r="ET16" s="3">
        <v>31.0</v>
      </c>
      <c r="EU16" s="3" t="str">
        <f t="shared" si="88"/>
        <v>2</v>
      </c>
      <c r="EV16" s="3"/>
      <c r="EW16" s="3"/>
      <c r="EX16" s="3"/>
      <c r="EY16" s="3"/>
      <c r="EZ16" s="3">
        <v>132.0</v>
      </c>
      <c r="FA16" s="3" t="str">
        <f t="shared" si="89"/>
        <v>2</v>
      </c>
      <c r="FB16" s="12"/>
      <c r="FC16" s="12" t="str">
        <f t="shared" si="90"/>
        <v>0</v>
      </c>
      <c r="FD16" s="12">
        <v>136.0</v>
      </c>
      <c r="FE16" s="12" t="str">
        <f t="shared" si="91"/>
        <v>2</v>
      </c>
      <c r="FF16" s="12" t="s">
        <v>105</v>
      </c>
      <c r="FG16" s="3" t="str">
        <f t="shared" si="92"/>
        <v>1</v>
      </c>
      <c r="FH16" s="3"/>
      <c r="FI16" s="3">
        <v>313.0</v>
      </c>
      <c r="FJ16" s="3" t="str">
        <f t="shared" si="93"/>
        <v>1</v>
      </c>
      <c r="FK16" s="3"/>
      <c r="FL16" s="3"/>
    </row>
    <row r="17" ht="12.0" customHeight="1">
      <c r="A17" s="1"/>
      <c r="B17" s="64" t="s">
        <v>125</v>
      </c>
      <c r="C17" s="96" t="str">
        <f>'Data Entry Sheet (2)'!C17</f>
        <v>212111121222121111211222122111</v>
      </c>
      <c r="E17" s="23"/>
      <c r="F17" s="50"/>
      <c r="G17" s="47"/>
      <c r="H17" s="20"/>
      <c r="I17" s="23"/>
      <c r="J17" s="24" t="str">
        <f t="shared" si="95"/>
        <v>Line Length Errors:</v>
      </c>
      <c r="K17" s="47" t="str">
        <f t="shared" si="96"/>
        <v>0</v>
      </c>
      <c r="L17" s="44"/>
      <c r="M17" s="63" t="str">
        <f>IF(OR($K$16&gt;0,$K$17&gt;0),"E R R O R !","")</f>
        <v/>
      </c>
      <c r="N17" s="45"/>
      <c r="P17" s="3">
        <v>11.0</v>
      </c>
      <c r="Q17" s="12" t="str">
        <f t="shared" si="36"/>
        <v>2</v>
      </c>
      <c r="R17" s="12"/>
      <c r="S17" s="12" t="str">
        <f t="shared" si="37"/>
        <v>0</v>
      </c>
      <c r="T17" s="3" t="str">
        <f t="shared" si="38"/>
        <v>0</v>
      </c>
      <c r="U17" s="3" t="str">
        <f t="shared" si="39"/>
        <v>1</v>
      </c>
      <c r="V17" s="3"/>
      <c r="W17" s="3">
        <v>269.0</v>
      </c>
      <c r="X17" s="3" t="str">
        <f t="shared" si="41"/>
        <v>1</v>
      </c>
      <c r="Y17" s="3"/>
      <c r="Z17" s="3">
        <v>121.0</v>
      </c>
      <c r="AA17" s="3" t="str">
        <f t="shared" si="42"/>
        <v>1</v>
      </c>
      <c r="AB17" s="3"/>
      <c r="AC17" s="3">
        <v>104.0</v>
      </c>
      <c r="AD17" s="3" t="str">
        <f t="shared" si="43"/>
        <v>1</v>
      </c>
      <c r="AE17" s="3"/>
      <c r="AF17" s="3">
        <v>96.0</v>
      </c>
      <c r="AG17" s="3" t="str">
        <f t="shared" si="44"/>
        <v>0</v>
      </c>
      <c r="AH17" s="3"/>
      <c r="AI17" s="3">
        <v>161.0</v>
      </c>
      <c r="AJ17" s="3" t="str">
        <f t="shared" si="45"/>
        <v>1</v>
      </c>
      <c r="AK17" s="3"/>
      <c r="AL17" s="3"/>
      <c r="AM17" s="3"/>
      <c r="AN17" s="3"/>
      <c r="AO17" s="3"/>
      <c r="AP17" s="3"/>
      <c r="AQ17" s="3"/>
      <c r="AR17" s="3">
        <v>150.0</v>
      </c>
      <c r="AS17" s="3" t="str">
        <f t="shared" si="48"/>
        <v>0</v>
      </c>
      <c r="AT17" s="3"/>
      <c r="AU17" s="3">
        <v>84.0</v>
      </c>
      <c r="AV17" s="3" t="str">
        <f t="shared" si="49"/>
        <v>0</v>
      </c>
      <c r="AW17" s="3"/>
      <c r="AX17" s="3">
        <v>266.0</v>
      </c>
      <c r="AY17" s="3" t="str">
        <f t="shared" si="50"/>
        <v>0</v>
      </c>
      <c r="AZ17" s="3"/>
      <c r="BA17" s="3">
        <v>137.0</v>
      </c>
      <c r="BB17" s="3" t="str">
        <f t="shared" si="51"/>
        <v>0</v>
      </c>
      <c r="BC17" s="3"/>
      <c r="BD17" s="3">
        <v>155.0</v>
      </c>
      <c r="BE17" s="3" t="str">
        <f t="shared" si="52"/>
        <v>0</v>
      </c>
      <c r="BF17" s="3"/>
      <c r="BG17" s="3">
        <v>131.0</v>
      </c>
      <c r="BH17" s="3" t="str">
        <f t="shared" si="53"/>
        <v>0</v>
      </c>
      <c r="BI17" s="3"/>
      <c r="BJ17" s="3">
        <v>130.0</v>
      </c>
      <c r="BK17" s="3" t="str">
        <f t="shared" si="54"/>
        <v>0</v>
      </c>
      <c r="BL17" s="3"/>
      <c r="BM17" s="3">
        <v>115.0</v>
      </c>
      <c r="BN17" s="3" t="str">
        <f t="shared" si="55"/>
        <v>1</v>
      </c>
      <c r="BO17" s="3"/>
      <c r="BP17" s="3">
        <v>127.0</v>
      </c>
      <c r="BQ17" s="3" t="str">
        <f t="shared" si="56"/>
        <v>1</v>
      </c>
      <c r="BR17" s="3"/>
      <c r="BS17" s="3">
        <v>330.0</v>
      </c>
      <c r="BT17" s="3" t="str">
        <f t="shared" si="57"/>
        <v>0</v>
      </c>
      <c r="BU17" s="3"/>
      <c r="BV17" s="3"/>
      <c r="BW17" s="3"/>
      <c r="BX17" s="3">
        <v>113.0</v>
      </c>
      <c r="BY17" s="3" t="str">
        <f t="shared" si="59"/>
        <v>1</v>
      </c>
      <c r="BZ17" s="3"/>
      <c r="CA17" s="3">
        <v>204.0</v>
      </c>
      <c r="CB17" s="3" t="str">
        <f t="shared" si="60"/>
        <v>0</v>
      </c>
      <c r="CC17" s="3">
        <v>173.0</v>
      </c>
      <c r="CD17" s="3" t="str">
        <f t="shared" si="61"/>
        <v>0</v>
      </c>
      <c r="CE17" s="3"/>
      <c r="CF17" s="3">
        <v>117.0</v>
      </c>
      <c r="CG17" s="3" t="str">
        <f t="shared" si="62"/>
        <v>0</v>
      </c>
      <c r="CH17" s="3"/>
      <c r="CI17" s="3"/>
      <c r="CJ17" s="3"/>
      <c r="CK17" s="3">
        <v>338.0</v>
      </c>
      <c r="CL17" s="3" t="str">
        <f t="shared" si="64"/>
        <v>1</v>
      </c>
      <c r="CM17" s="3"/>
      <c r="CN17" s="3"/>
      <c r="CO17" s="3"/>
      <c r="CP17" s="3">
        <v>150.0</v>
      </c>
      <c r="CQ17" s="3" t="str">
        <f t="shared" si="66"/>
        <v>0</v>
      </c>
      <c r="CR17" s="3"/>
      <c r="CS17" s="3"/>
      <c r="CT17" s="3"/>
      <c r="CU17" s="3">
        <v>357.0</v>
      </c>
      <c r="CV17" s="3" t="str">
        <f t="shared" si="68"/>
        <v>0</v>
      </c>
      <c r="CW17" s="3"/>
      <c r="CX17" s="3"/>
      <c r="CY17" s="3"/>
      <c r="CZ17" s="3">
        <v>250.0</v>
      </c>
      <c r="DA17" s="3" t="str">
        <f t="shared" si="70"/>
        <v>1</v>
      </c>
      <c r="DB17" s="3"/>
      <c r="DC17" s="3"/>
      <c r="DD17" s="3"/>
      <c r="DE17" s="3">
        <v>245.0</v>
      </c>
      <c r="DF17" s="3" t="str">
        <f t="shared" si="72"/>
        <v>0</v>
      </c>
      <c r="DG17" s="3"/>
      <c r="DH17" s="3"/>
      <c r="DI17" s="3"/>
      <c r="DJ17" s="3">
        <v>143.0</v>
      </c>
      <c r="DK17" s="3" t="str">
        <f t="shared" si="74"/>
        <v>0</v>
      </c>
      <c r="DL17" s="3"/>
      <c r="DM17" s="3"/>
      <c r="DN17" s="3"/>
      <c r="DO17" s="3">
        <v>309.0</v>
      </c>
      <c r="DP17" s="3" t="str">
        <f t="shared" si="76"/>
        <v>1</v>
      </c>
      <c r="DQ17" s="3"/>
      <c r="DR17" s="3"/>
      <c r="DS17" s="3"/>
      <c r="DT17" s="3">
        <v>187.0</v>
      </c>
      <c r="DU17" s="3" t="str">
        <f t="shared" si="77"/>
        <v>1</v>
      </c>
      <c r="DV17" s="3"/>
      <c r="DW17" s="3"/>
      <c r="DX17" s="3"/>
      <c r="DY17" s="3">
        <v>122.0</v>
      </c>
      <c r="DZ17" s="3" t="str">
        <f t="shared" si="79"/>
        <v>0</v>
      </c>
      <c r="EA17" s="3"/>
      <c r="EB17" s="3"/>
      <c r="EC17" s="3"/>
      <c r="ED17" s="3">
        <v>295.0</v>
      </c>
      <c r="EE17" s="3" t="str">
        <f t="shared" si="81"/>
        <v>0</v>
      </c>
      <c r="EF17" s="3"/>
      <c r="EG17" s="3"/>
      <c r="EH17" s="3"/>
      <c r="EI17" s="3">
        <v>140.0</v>
      </c>
      <c r="EJ17" s="3" t="str">
        <f t="shared" si="83"/>
        <v>1</v>
      </c>
      <c r="EK17" s="3"/>
      <c r="EL17" s="3"/>
      <c r="EM17" s="3"/>
      <c r="EN17" s="3">
        <v>143.0</v>
      </c>
      <c r="EO17" s="3" t="str">
        <f t="shared" si="85"/>
        <v>2</v>
      </c>
      <c r="EP17" s="3">
        <v>155.0</v>
      </c>
      <c r="EQ17" s="3" t="str">
        <f t="shared" si="86"/>
        <v>2</v>
      </c>
      <c r="ER17" s="3" t="str">
        <f t="shared" si="87"/>
        <v>0</v>
      </c>
      <c r="ES17" s="3"/>
      <c r="ET17" s="3">
        <v>181.0</v>
      </c>
      <c r="EU17" s="3" t="str">
        <f t="shared" si="88"/>
        <v>1</v>
      </c>
      <c r="EV17" s="3"/>
      <c r="EW17" s="3"/>
      <c r="EX17" s="3"/>
      <c r="EY17" s="3"/>
      <c r="EZ17" s="3">
        <v>151.0</v>
      </c>
      <c r="FA17" s="3" t="str">
        <f t="shared" si="89"/>
        <v>1</v>
      </c>
      <c r="FB17" s="12"/>
      <c r="FC17" s="12" t="str">
        <f t="shared" si="90"/>
        <v>1</v>
      </c>
      <c r="FD17" s="12">
        <v>141.0</v>
      </c>
      <c r="FE17" s="12" t="str">
        <f t="shared" si="91"/>
        <v>2</v>
      </c>
      <c r="FF17" s="12"/>
      <c r="FG17" s="3" t="str">
        <f t="shared" si="92"/>
        <v>0</v>
      </c>
      <c r="FH17" s="3"/>
      <c r="FI17" s="3">
        <v>315.0</v>
      </c>
      <c r="FJ17" s="3" t="str">
        <f t="shared" si="93"/>
        <v>0</v>
      </c>
      <c r="FK17" s="3"/>
      <c r="FL17" s="3"/>
    </row>
    <row r="18" ht="12.0" customHeight="1">
      <c r="A18" s="1"/>
      <c r="E18" s="23"/>
      <c r="F18" s="46" t="s">
        <v>127</v>
      </c>
      <c r="G18" s="47"/>
      <c r="H18" s="20"/>
      <c r="I18" s="23"/>
      <c r="J18" s="24" t="str">
        <f t="shared" si="95"/>
        <v>Missing Values:</v>
      </c>
      <c r="K18" s="47" t="str">
        <f t="shared" si="96"/>
        <v>0</v>
      </c>
      <c r="L18" s="61"/>
      <c r="M18" s="63"/>
      <c r="N18" s="45"/>
      <c r="P18" s="3">
        <v>12.0</v>
      </c>
      <c r="Q18" s="12" t="str">
        <f t="shared" si="36"/>
        <v>1</v>
      </c>
      <c r="R18" s="12"/>
      <c r="S18" s="12" t="str">
        <f t="shared" si="37"/>
        <v>1</v>
      </c>
      <c r="T18" s="3" t="str">
        <f t="shared" si="38"/>
        <v>1</v>
      </c>
      <c r="U18" s="3" t="str">
        <f t="shared" si="39"/>
        <v>0</v>
      </c>
      <c r="V18" s="3"/>
      <c r="W18" s="3">
        <v>273.0</v>
      </c>
      <c r="X18" s="3" t="str">
        <f t="shared" si="41"/>
        <v>1</v>
      </c>
      <c r="Y18" s="3"/>
      <c r="Z18" s="3">
        <v>133.0</v>
      </c>
      <c r="AA18" s="3" t="str">
        <f t="shared" si="42"/>
        <v>1</v>
      </c>
      <c r="AB18" s="3"/>
      <c r="AC18" s="3">
        <v>105.0</v>
      </c>
      <c r="AD18" s="3" t="str">
        <f t="shared" si="43"/>
        <v>0</v>
      </c>
      <c r="AE18" s="3"/>
      <c r="AF18" s="3">
        <v>109.0</v>
      </c>
      <c r="AG18" s="3" t="str">
        <f t="shared" si="44"/>
        <v>1</v>
      </c>
      <c r="AH18" s="3"/>
      <c r="AI18" s="3">
        <v>172.0</v>
      </c>
      <c r="AJ18" s="3" t="str">
        <f t="shared" si="45"/>
        <v>0</v>
      </c>
      <c r="AK18" s="3"/>
      <c r="AL18" s="3"/>
      <c r="AM18" s="3"/>
      <c r="AN18" s="3"/>
      <c r="AO18" s="3"/>
      <c r="AP18" s="3"/>
      <c r="AQ18" s="3"/>
      <c r="AR18" s="3">
        <v>162.0</v>
      </c>
      <c r="AS18" s="3" t="str">
        <f t="shared" si="48"/>
        <v>0</v>
      </c>
      <c r="AT18" s="3"/>
      <c r="AU18" s="3">
        <v>95.0</v>
      </c>
      <c r="AV18" s="3" t="str">
        <f t="shared" si="49"/>
        <v>1</v>
      </c>
      <c r="AW18" s="3"/>
      <c r="AX18" s="3">
        <v>270.0</v>
      </c>
      <c r="AY18" s="3" t="str">
        <f t="shared" si="50"/>
        <v>0</v>
      </c>
      <c r="AZ18" s="3"/>
      <c r="BA18" s="3">
        <v>145.0</v>
      </c>
      <c r="BB18" s="3" t="str">
        <f t="shared" si="51"/>
        <v>0</v>
      </c>
      <c r="BC18" s="3"/>
      <c r="BD18" s="3">
        <v>167.0</v>
      </c>
      <c r="BE18" s="3" t="str">
        <f t="shared" si="52"/>
        <v>0</v>
      </c>
      <c r="BF18" s="3"/>
      <c r="BG18" s="3">
        <v>140.0</v>
      </c>
      <c r="BH18" s="3" t="str">
        <f t="shared" si="53"/>
        <v>1</v>
      </c>
      <c r="BI18" s="3"/>
      <c r="BJ18" s="3">
        <v>138.0</v>
      </c>
      <c r="BK18" s="3" t="str">
        <f t="shared" si="54"/>
        <v>0</v>
      </c>
      <c r="BL18" s="3"/>
      <c r="BM18" s="3">
        <v>124.0</v>
      </c>
      <c r="BN18" s="3" t="str">
        <f t="shared" si="55"/>
        <v>1</v>
      </c>
      <c r="BO18" s="3"/>
      <c r="BP18" s="3">
        <v>168.0</v>
      </c>
      <c r="BQ18" s="3" t="str">
        <f t="shared" si="56"/>
        <v>1</v>
      </c>
      <c r="BR18" s="3"/>
      <c r="BS18" s="3">
        <v>347.0</v>
      </c>
      <c r="BT18" s="3" t="str">
        <f t="shared" si="57"/>
        <v>1</v>
      </c>
      <c r="BU18" s="3"/>
      <c r="BV18" s="3"/>
      <c r="BW18" s="3"/>
      <c r="BX18" s="3">
        <v>131.0</v>
      </c>
      <c r="BY18" s="3" t="str">
        <f t="shared" si="59"/>
        <v>0</v>
      </c>
      <c r="BZ18" s="3"/>
      <c r="CA18" s="3">
        <v>208.0</v>
      </c>
      <c r="CB18" s="3" t="str">
        <f t="shared" si="60"/>
        <v>0</v>
      </c>
      <c r="CC18" s="3">
        <v>200.0</v>
      </c>
      <c r="CD18" s="3" t="str">
        <f t="shared" si="61"/>
        <v>0</v>
      </c>
      <c r="CE18" s="3"/>
      <c r="CF18" s="3">
        <v>118.0</v>
      </c>
      <c r="CG18" s="3" t="str">
        <f t="shared" si="62"/>
        <v>0</v>
      </c>
      <c r="CH18" s="3"/>
      <c r="CI18" s="3"/>
      <c r="CJ18" s="3"/>
      <c r="CK18" s="3">
        <v>345.0</v>
      </c>
      <c r="CL18" s="3" t="str">
        <f t="shared" si="64"/>
        <v>1</v>
      </c>
      <c r="CM18" s="3"/>
      <c r="CN18" s="3"/>
      <c r="CO18" s="3"/>
      <c r="CP18" s="3">
        <v>163.0</v>
      </c>
      <c r="CQ18" s="3" t="str">
        <f t="shared" si="66"/>
        <v>1</v>
      </c>
      <c r="CR18" s="3"/>
      <c r="CS18" s="3"/>
      <c r="CT18" s="3"/>
      <c r="CU18" s="3">
        <v>380.0</v>
      </c>
      <c r="CV18" s="3" t="str">
        <f t="shared" si="68"/>
        <v>1</v>
      </c>
      <c r="CW18" s="3"/>
      <c r="CX18" s="3"/>
      <c r="CY18" s="3"/>
      <c r="CZ18" s="3">
        <v>259.0</v>
      </c>
      <c r="DA18" s="3" t="str">
        <f t="shared" si="70"/>
        <v>1</v>
      </c>
      <c r="DB18" s="3"/>
      <c r="DC18" s="3"/>
      <c r="DD18" s="3"/>
      <c r="DE18" s="3">
        <v>293.0</v>
      </c>
      <c r="DF18" s="3" t="str">
        <f t="shared" si="72"/>
        <v>0</v>
      </c>
      <c r="DG18" s="3"/>
      <c r="DH18" s="3"/>
      <c r="DI18" s="3"/>
      <c r="DJ18" s="3">
        <v>149.0</v>
      </c>
      <c r="DK18" s="3" t="str">
        <f t="shared" si="74"/>
        <v>0</v>
      </c>
      <c r="DL18" s="3"/>
      <c r="DM18" s="3"/>
      <c r="DN18" s="3"/>
      <c r="DO18" s="3">
        <v>321.0</v>
      </c>
      <c r="DP18" s="3" t="str">
        <f t="shared" si="76"/>
        <v>1</v>
      </c>
      <c r="DQ18" s="3"/>
      <c r="DR18" s="3"/>
      <c r="DS18" s="3"/>
      <c r="DT18" s="3">
        <v>192.0</v>
      </c>
      <c r="DU18" s="3" t="str">
        <f t="shared" si="77"/>
        <v>1</v>
      </c>
      <c r="DV18" s="3"/>
      <c r="DW18" s="3"/>
      <c r="DX18" s="3"/>
      <c r="DY18" s="3">
        <v>163.0</v>
      </c>
      <c r="DZ18" s="3" t="str">
        <f t="shared" si="79"/>
        <v>1</v>
      </c>
      <c r="EA18" s="3"/>
      <c r="EB18" s="3"/>
      <c r="EC18" s="3"/>
      <c r="ED18" s="3">
        <v>346.0</v>
      </c>
      <c r="EE18" s="3" t="str">
        <f t="shared" si="81"/>
        <v>1</v>
      </c>
      <c r="EF18" s="3"/>
      <c r="EG18" s="3"/>
      <c r="EH18" s="3"/>
      <c r="EI18" s="3">
        <v>150.0</v>
      </c>
      <c r="EJ18" s="3" t="str">
        <f t="shared" si="83"/>
        <v>0</v>
      </c>
      <c r="EK18" s="3"/>
      <c r="EL18" s="3"/>
      <c r="EM18" s="3"/>
      <c r="EN18" s="3">
        <v>9.0</v>
      </c>
      <c r="EO18" s="3" t="str">
        <f t="shared" si="85"/>
        <v>1</v>
      </c>
      <c r="EP18" s="3">
        <v>196.0</v>
      </c>
      <c r="EQ18" s="3" t="str">
        <f t="shared" si="86"/>
        <v>1</v>
      </c>
      <c r="ER18" s="3" t="str">
        <f t="shared" si="87"/>
        <v>0</v>
      </c>
      <c r="ES18" s="3"/>
      <c r="ET18" s="3">
        <v>212.0</v>
      </c>
      <c r="EU18" s="3" t="str">
        <f t="shared" si="88"/>
        <v>2</v>
      </c>
      <c r="EV18" s="3"/>
      <c r="EW18" s="3"/>
      <c r="EX18" s="3"/>
      <c r="EY18" s="3"/>
      <c r="EZ18" s="3">
        <v>153.0</v>
      </c>
      <c r="FA18" s="3" t="str">
        <f t="shared" si="89"/>
        <v>2</v>
      </c>
      <c r="FB18" s="12" t="s">
        <v>105</v>
      </c>
      <c r="FC18" s="12" t="str">
        <f t="shared" si="90"/>
        <v>1</v>
      </c>
      <c r="FD18" s="12">
        <v>167.0</v>
      </c>
      <c r="FE18" s="12" t="str">
        <f t="shared" si="91"/>
        <v>2</v>
      </c>
      <c r="FF18" s="12"/>
      <c r="FG18" s="3" t="str">
        <f t="shared" si="92"/>
        <v>0</v>
      </c>
      <c r="FH18" s="3"/>
      <c r="FI18" s="3">
        <v>361.0</v>
      </c>
      <c r="FJ18" s="3" t="str">
        <f t="shared" si="93"/>
        <v>0</v>
      </c>
      <c r="FK18" s="3"/>
      <c r="FL18" s="3"/>
    </row>
    <row r="19" ht="12.0" customHeight="1">
      <c r="A19" s="1"/>
      <c r="B19" s="48" t="s">
        <v>128</v>
      </c>
      <c r="C19" s="66"/>
      <c r="E19" s="23"/>
      <c r="F19" s="50" t="s">
        <v>129</v>
      </c>
      <c r="G19" s="47" t="str">
        <f>X37</f>
        <v>25</v>
      </c>
      <c r="H19" s="51" t="str">
        <f>X38</f>
        <v>70</v>
      </c>
      <c r="I19" s="31"/>
      <c r="J19" s="32"/>
      <c r="K19" s="67"/>
      <c r="L19" s="68"/>
      <c r="M19" s="68"/>
      <c r="N19" s="59"/>
      <c r="P19" s="3">
        <v>13.0</v>
      </c>
      <c r="Q19" s="12" t="str">
        <f t="shared" si="36"/>
        <v>1</v>
      </c>
      <c r="R19" s="12"/>
      <c r="S19" s="12" t="str">
        <f t="shared" si="37"/>
        <v>1</v>
      </c>
      <c r="T19" s="3" t="str">
        <f t="shared" si="38"/>
        <v>1</v>
      </c>
      <c r="U19" s="3" t="str">
        <f t="shared" si="39"/>
        <v>0</v>
      </c>
      <c r="V19" s="3"/>
      <c r="W19" s="3">
        <v>274.0</v>
      </c>
      <c r="X19" s="3" t="str">
        <f t="shared" si="41"/>
        <v>0</v>
      </c>
      <c r="Y19" s="3"/>
      <c r="Z19" s="3">
        <v>144.0</v>
      </c>
      <c r="AA19" s="3" t="str">
        <f t="shared" si="42"/>
        <v>0</v>
      </c>
      <c r="AB19" s="3"/>
      <c r="AC19" s="3">
        <v>119.0</v>
      </c>
      <c r="AD19" s="3" t="str">
        <f t="shared" si="43"/>
        <v>0</v>
      </c>
      <c r="AE19" s="3"/>
      <c r="AF19" s="3">
        <v>122.0</v>
      </c>
      <c r="AG19" s="3" t="str">
        <f t="shared" si="44"/>
        <v>0</v>
      </c>
      <c r="AH19" s="3"/>
      <c r="AI19" s="3">
        <v>174.0</v>
      </c>
      <c r="AJ19" s="3" t="str">
        <f t="shared" si="45"/>
        <v>0</v>
      </c>
      <c r="AK19" s="3"/>
      <c r="AL19" s="3"/>
      <c r="AM19" s="3"/>
      <c r="AN19" s="3"/>
      <c r="AO19" s="3"/>
      <c r="AP19" s="3"/>
      <c r="AQ19" s="3"/>
      <c r="AR19" s="3">
        <v>178.0</v>
      </c>
      <c r="AS19" s="3" t="str">
        <f t="shared" si="48"/>
        <v>0</v>
      </c>
      <c r="AT19" s="3"/>
      <c r="AU19" s="3">
        <v>100.0</v>
      </c>
      <c r="AV19" s="3" t="str">
        <f t="shared" si="49"/>
        <v>1</v>
      </c>
      <c r="AW19" s="3"/>
      <c r="AX19" s="3">
        <v>276.0</v>
      </c>
      <c r="AY19" s="3" t="str">
        <f t="shared" si="50"/>
        <v>0</v>
      </c>
      <c r="AZ19" s="3"/>
      <c r="BA19" s="3">
        <v>169.0</v>
      </c>
      <c r="BB19" s="3" t="str">
        <f t="shared" si="51"/>
        <v>0</v>
      </c>
      <c r="BC19" s="3"/>
      <c r="BD19" s="3">
        <v>171.0</v>
      </c>
      <c r="BE19" s="3" t="str">
        <f t="shared" si="52"/>
        <v>0</v>
      </c>
      <c r="BF19" s="3"/>
      <c r="BG19" s="3">
        <v>158.0</v>
      </c>
      <c r="BH19" s="3" t="str">
        <f t="shared" si="53"/>
        <v>1</v>
      </c>
      <c r="BI19" s="3"/>
      <c r="BJ19" s="3">
        <v>146.0</v>
      </c>
      <c r="BK19" s="3" t="str">
        <f t="shared" si="54"/>
        <v>0</v>
      </c>
      <c r="BL19" s="3"/>
      <c r="BM19" s="3">
        <v>135.0</v>
      </c>
      <c r="BN19" s="3" t="str">
        <f t="shared" si="55"/>
        <v>1</v>
      </c>
      <c r="BO19" s="3"/>
      <c r="BP19" s="3">
        <v>180.0</v>
      </c>
      <c r="BQ19" s="3" t="str">
        <f t="shared" si="56"/>
        <v>1</v>
      </c>
      <c r="BR19" s="3"/>
      <c r="BS19" s="3">
        <v>359.0</v>
      </c>
      <c r="BT19" s="3" t="str">
        <f t="shared" si="57"/>
        <v>1</v>
      </c>
      <c r="BU19" s="3"/>
      <c r="BV19" s="3"/>
      <c r="BW19" s="3"/>
      <c r="BX19" s="3">
        <v>200.0</v>
      </c>
      <c r="BY19" s="3" t="str">
        <f t="shared" si="59"/>
        <v>0</v>
      </c>
      <c r="BZ19" s="3"/>
      <c r="CA19" s="3">
        <v>220.0</v>
      </c>
      <c r="CB19" s="3" t="str">
        <f t="shared" si="60"/>
        <v>0</v>
      </c>
      <c r="CC19" s="3">
        <v>251.0</v>
      </c>
      <c r="CD19" s="3" t="str">
        <f t="shared" si="61"/>
        <v>0</v>
      </c>
      <c r="CE19" s="3"/>
      <c r="CF19" s="3">
        <v>129.0</v>
      </c>
      <c r="CG19" s="3" t="str">
        <f t="shared" si="62"/>
        <v>0</v>
      </c>
      <c r="CH19" s="3"/>
      <c r="CI19" s="3"/>
      <c r="CJ19" s="3"/>
      <c r="CK19" s="3">
        <v>354.0</v>
      </c>
      <c r="CL19" s="3" t="str">
        <f t="shared" si="64"/>
        <v>1</v>
      </c>
      <c r="CM19" s="3"/>
      <c r="CN19" s="3"/>
      <c r="CO19" s="3"/>
      <c r="CP19" s="3">
        <v>165.0</v>
      </c>
      <c r="CQ19" s="3" t="str">
        <f t="shared" si="66"/>
        <v>0</v>
      </c>
      <c r="CR19" s="3"/>
      <c r="CS19" s="3"/>
      <c r="CT19" s="3"/>
      <c r="CU19" s="3">
        <v>386.0</v>
      </c>
      <c r="CV19" s="3" t="str">
        <f t="shared" si="68"/>
        <v>0</v>
      </c>
      <c r="CW19" s="3"/>
      <c r="CX19" s="3"/>
      <c r="CY19" s="3"/>
      <c r="CZ19" s="3">
        <v>281.0</v>
      </c>
      <c r="DA19" s="3" t="str">
        <f t="shared" si="70"/>
        <v>1</v>
      </c>
      <c r="DB19" s="3"/>
      <c r="DC19" s="3"/>
      <c r="DD19" s="3"/>
      <c r="DE19" s="3">
        <v>301.0</v>
      </c>
      <c r="DF19" s="3" t="str">
        <f t="shared" si="72"/>
        <v>1</v>
      </c>
      <c r="DG19" s="3"/>
      <c r="DH19" s="3"/>
      <c r="DI19" s="3"/>
      <c r="DJ19" s="3">
        <v>155.0</v>
      </c>
      <c r="DK19" s="3" t="str">
        <f t="shared" si="74"/>
        <v>0</v>
      </c>
      <c r="DL19" s="3"/>
      <c r="DM19" s="3"/>
      <c r="DN19" s="3"/>
      <c r="DO19" s="3">
        <v>333.0</v>
      </c>
      <c r="DP19" s="3" t="str">
        <f t="shared" si="76"/>
        <v>1</v>
      </c>
      <c r="DQ19" s="3"/>
      <c r="DR19" s="3"/>
      <c r="DS19" s="3"/>
      <c r="DT19" s="3">
        <v>202.0</v>
      </c>
      <c r="DU19" s="3" t="str">
        <f t="shared" si="77"/>
        <v>1</v>
      </c>
      <c r="DV19" s="3"/>
      <c r="DW19" s="3"/>
      <c r="DX19" s="3"/>
      <c r="DY19" s="3">
        <v>176.0</v>
      </c>
      <c r="DZ19" s="3" t="str">
        <f t="shared" si="79"/>
        <v>1</v>
      </c>
      <c r="EA19" s="3"/>
      <c r="EB19" s="3"/>
      <c r="EC19" s="3"/>
      <c r="ED19" s="3">
        <v>368.0</v>
      </c>
      <c r="EE19" s="3" t="str">
        <f t="shared" si="81"/>
        <v>0</v>
      </c>
      <c r="EF19" s="3"/>
      <c r="EG19" s="3"/>
      <c r="EH19" s="3"/>
      <c r="EI19" s="3">
        <v>162.0</v>
      </c>
      <c r="EJ19" s="3" t="str">
        <f t="shared" si="83"/>
        <v>0</v>
      </c>
      <c r="EK19" s="3"/>
      <c r="EL19" s="3"/>
      <c r="EM19" s="3"/>
      <c r="EN19" s="3">
        <v>52.0</v>
      </c>
      <c r="EO19" s="3" t="str">
        <f t="shared" si="85"/>
        <v>1</v>
      </c>
      <c r="EP19" s="3">
        <v>62.0</v>
      </c>
      <c r="EQ19" s="3" t="str">
        <f t="shared" si="86"/>
        <v>1</v>
      </c>
      <c r="ER19" s="3" t="str">
        <f t="shared" si="87"/>
        <v>0</v>
      </c>
      <c r="ES19" s="3"/>
      <c r="ET19" s="3">
        <v>225.0</v>
      </c>
      <c r="EU19" s="3" t="str">
        <f t="shared" si="88"/>
        <v>1</v>
      </c>
      <c r="EV19" s="3"/>
      <c r="EW19" s="3"/>
      <c r="EX19" s="3"/>
      <c r="EY19" s="3"/>
      <c r="EZ19" s="3">
        <v>155.0</v>
      </c>
      <c r="FA19" s="3" t="str">
        <f t="shared" si="89"/>
        <v>2</v>
      </c>
      <c r="FB19" s="12"/>
      <c r="FC19" s="12" t="str">
        <f t="shared" si="90"/>
        <v>0</v>
      </c>
      <c r="FD19" s="12">
        <v>171.0</v>
      </c>
      <c r="FE19" s="12" t="str">
        <f t="shared" si="91"/>
        <v>2</v>
      </c>
      <c r="FF19" s="12"/>
      <c r="FG19" s="3" t="str">
        <f t="shared" si="92"/>
        <v>0</v>
      </c>
      <c r="FH19" s="3"/>
      <c r="FI19" s="3">
        <v>370.0</v>
      </c>
      <c r="FJ19" s="3" t="str">
        <f t="shared" si="93"/>
        <v>0</v>
      </c>
      <c r="FK19" s="3"/>
      <c r="FL19" s="3"/>
    </row>
    <row r="20" ht="12.0" customHeight="1">
      <c r="A20" s="1"/>
      <c r="B20" s="14" t="s">
        <v>130</v>
      </c>
      <c r="C20" s="69" t="str">
        <f>COUNTIF(Q7:Q396,"&lt;1")+COUNTIF(Q7:Q396,"&gt;2")-COUNTIF(Q7:Q396,9)+COUNTIF(Q7:Q396,"TEXT")</f>
        <v>0</v>
      </c>
      <c r="E20" s="23"/>
      <c r="F20" s="50" t="s">
        <v>131</v>
      </c>
      <c r="G20" s="47" t="str">
        <f>AA37</f>
        <v>7</v>
      </c>
      <c r="H20" s="51" t="str">
        <f>AA38</f>
        <v>56</v>
      </c>
      <c r="I20" s="23"/>
      <c r="J20" s="24"/>
      <c r="K20" s="70" t="s">
        <v>60</v>
      </c>
      <c r="L20" s="71"/>
      <c r="M20" s="72" t="s">
        <v>132</v>
      </c>
      <c r="N20" s="73" t="s">
        <v>133</v>
      </c>
      <c r="P20" s="3">
        <v>14.0</v>
      </c>
      <c r="Q20" s="12" t="str">
        <f t="shared" si="36"/>
        <v>2</v>
      </c>
      <c r="R20" s="12"/>
      <c r="S20" s="12" t="str">
        <f t="shared" si="37"/>
        <v>0</v>
      </c>
      <c r="T20" s="3" t="str">
        <f t="shared" si="38"/>
        <v>0</v>
      </c>
      <c r="U20" s="3" t="str">
        <f t="shared" si="39"/>
        <v>1</v>
      </c>
      <c r="V20" s="3"/>
      <c r="W20" s="3">
        <v>277.0</v>
      </c>
      <c r="X20" s="3" t="str">
        <f t="shared" si="41"/>
        <v>1</v>
      </c>
      <c r="Y20" s="3"/>
      <c r="Z20" s="3">
        <v>147.0</v>
      </c>
      <c r="AA20" s="3" t="str">
        <f t="shared" si="42"/>
        <v>1</v>
      </c>
      <c r="AB20" s="3"/>
      <c r="AC20" s="3">
        <v>129.0</v>
      </c>
      <c r="AD20" s="3" t="str">
        <f t="shared" si="43"/>
        <v>0</v>
      </c>
      <c r="AE20" s="3"/>
      <c r="AF20" s="3">
        <v>141.0</v>
      </c>
      <c r="AG20" s="3" t="str">
        <f t="shared" si="44"/>
        <v>0</v>
      </c>
      <c r="AH20" s="3"/>
      <c r="AI20" s="3">
        <v>190.0</v>
      </c>
      <c r="AJ20" s="3" t="str">
        <f t="shared" si="45"/>
        <v>1</v>
      </c>
      <c r="AK20" s="3"/>
      <c r="AL20" s="3"/>
      <c r="AM20" s="3"/>
      <c r="AN20" s="3"/>
      <c r="AO20" s="3"/>
      <c r="AP20" s="3"/>
      <c r="AQ20" s="3"/>
      <c r="AR20" s="3">
        <v>199.0</v>
      </c>
      <c r="AS20" s="3" t="str">
        <f t="shared" si="48"/>
        <v>0</v>
      </c>
      <c r="AT20" s="3"/>
      <c r="AU20" s="3">
        <v>112.0</v>
      </c>
      <c r="AV20" s="3" t="str">
        <f t="shared" si="49"/>
        <v>0</v>
      </c>
      <c r="AW20" s="3"/>
      <c r="AX20" s="3">
        <v>279.0</v>
      </c>
      <c r="AY20" s="3" t="str">
        <f t="shared" si="50"/>
        <v>0</v>
      </c>
      <c r="AZ20" s="3"/>
      <c r="BA20" s="3">
        <v>183.0</v>
      </c>
      <c r="BB20" s="3" t="str">
        <f t="shared" si="51"/>
        <v>0</v>
      </c>
      <c r="BC20" s="3"/>
      <c r="BD20" s="3">
        <v>179.0</v>
      </c>
      <c r="BE20" s="3" t="str">
        <f t="shared" si="52"/>
        <v>0</v>
      </c>
      <c r="BF20" s="3"/>
      <c r="BG20" s="3">
        <v>170.0</v>
      </c>
      <c r="BH20" s="3" t="str">
        <f t="shared" si="53"/>
        <v>0</v>
      </c>
      <c r="BI20" s="3"/>
      <c r="BJ20" s="3">
        <v>154.0</v>
      </c>
      <c r="BK20" s="3" t="str">
        <f t="shared" si="54"/>
        <v>0</v>
      </c>
      <c r="BL20" s="3"/>
      <c r="BM20" s="3">
        <v>151.0</v>
      </c>
      <c r="BN20" s="3" t="str">
        <f t="shared" si="55"/>
        <v>1</v>
      </c>
      <c r="BO20" s="3"/>
      <c r="BP20" s="3">
        <v>187.0</v>
      </c>
      <c r="BQ20" s="3" t="str">
        <f t="shared" si="56"/>
        <v>1</v>
      </c>
      <c r="BR20" s="3"/>
      <c r="BS20" s="3"/>
      <c r="BT20" s="3"/>
      <c r="BU20" s="3"/>
      <c r="BV20" s="3"/>
      <c r="BW20" s="3"/>
      <c r="BX20" s="3"/>
      <c r="BY20" s="3"/>
      <c r="BZ20" s="3"/>
      <c r="CA20" s="3">
        <v>232.0</v>
      </c>
      <c r="CB20" s="3" t="str">
        <f t="shared" si="60"/>
        <v>0</v>
      </c>
      <c r="CC20" s="3">
        <v>254.0</v>
      </c>
      <c r="CD20" s="3" t="str">
        <f t="shared" si="61"/>
        <v>0</v>
      </c>
      <c r="CE20" s="3"/>
      <c r="CF20" s="3">
        <v>152.0</v>
      </c>
      <c r="CG20" s="3" t="str">
        <f t="shared" si="62"/>
        <v>0</v>
      </c>
      <c r="CH20" s="3"/>
      <c r="CI20" s="3"/>
      <c r="CJ20" s="3"/>
      <c r="CK20" s="3">
        <v>364.0</v>
      </c>
      <c r="CL20" s="3" t="str">
        <f t="shared" si="64"/>
        <v>1</v>
      </c>
      <c r="CM20" s="3"/>
      <c r="CN20" s="3"/>
      <c r="CO20" s="3"/>
      <c r="CP20" s="3">
        <v>174.0</v>
      </c>
      <c r="CQ20" s="3" t="str">
        <f t="shared" si="66"/>
        <v>0</v>
      </c>
      <c r="CR20" s="3"/>
      <c r="CS20" s="3"/>
      <c r="CT20" s="3"/>
      <c r="CU20" s="3">
        <v>389.0</v>
      </c>
      <c r="CV20" s="3" t="str">
        <f t="shared" si="68"/>
        <v>1</v>
      </c>
      <c r="CW20" s="3"/>
      <c r="CX20" s="3"/>
      <c r="CY20" s="3"/>
      <c r="CZ20" s="3">
        <v>288.0</v>
      </c>
      <c r="DA20" s="3" t="str">
        <f t="shared" si="70"/>
        <v>1</v>
      </c>
      <c r="DB20" s="3"/>
      <c r="DC20" s="3"/>
      <c r="DD20" s="3"/>
      <c r="DE20" s="3">
        <v>333.0</v>
      </c>
      <c r="DF20" s="3" t="str">
        <f t="shared" si="72"/>
        <v>1</v>
      </c>
      <c r="DG20" s="3"/>
      <c r="DH20" s="3"/>
      <c r="DI20" s="3"/>
      <c r="DJ20" s="3">
        <v>167.0</v>
      </c>
      <c r="DK20" s="3" t="str">
        <f t="shared" si="74"/>
        <v>0</v>
      </c>
      <c r="DL20" s="3"/>
      <c r="DM20" s="3"/>
      <c r="DN20" s="3"/>
      <c r="DO20" s="3">
        <v>351.0</v>
      </c>
      <c r="DP20" s="3" t="str">
        <f t="shared" si="76"/>
        <v>1</v>
      </c>
      <c r="DQ20" s="3"/>
      <c r="DR20" s="3"/>
      <c r="DS20" s="3"/>
      <c r="DT20" s="3">
        <v>234.0</v>
      </c>
      <c r="DU20" s="3" t="str">
        <f t="shared" si="77"/>
        <v>1</v>
      </c>
      <c r="DV20" s="3"/>
      <c r="DW20" s="3"/>
      <c r="DX20" s="3"/>
      <c r="DY20" s="3">
        <v>188.0</v>
      </c>
      <c r="DZ20" s="3" t="str">
        <f t="shared" si="79"/>
        <v>0</v>
      </c>
      <c r="EA20" s="3"/>
      <c r="EB20" s="3"/>
      <c r="EC20" s="3"/>
      <c r="ED20" s="3">
        <v>381.0</v>
      </c>
      <c r="EE20" s="3" t="str">
        <f t="shared" si="81"/>
        <v>1</v>
      </c>
      <c r="EF20" s="3"/>
      <c r="EG20" s="3"/>
      <c r="EH20" s="3"/>
      <c r="EI20" s="3">
        <v>163.0</v>
      </c>
      <c r="EJ20" s="3" t="str">
        <f t="shared" si="83"/>
        <v>1</v>
      </c>
      <c r="EK20" s="3"/>
      <c r="EL20" s="3"/>
      <c r="EM20" s="3"/>
      <c r="EN20" s="3">
        <v>136.0</v>
      </c>
      <c r="EO20" s="3" t="str">
        <f t="shared" si="85"/>
        <v>2</v>
      </c>
      <c r="EP20" s="3">
        <v>156.0</v>
      </c>
      <c r="EQ20" s="3" t="str">
        <f t="shared" si="86"/>
        <v>2</v>
      </c>
      <c r="ER20" s="3" t="str">
        <f t="shared" si="87"/>
        <v>0</v>
      </c>
      <c r="ES20" s="3"/>
      <c r="ET20" s="3">
        <v>141.0</v>
      </c>
      <c r="EU20" s="3" t="str">
        <f t="shared" si="88"/>
        <v>2</v>
      </c>
      <c r="EV20" s="3"/>
      <c r="EW20" s="3"/>
      <c r="EX20" s="3"/>
      <c r="EY20" s="3"/>
      <c r="EZ20" s="3">
        <v>156.0</v>
      </c>
      <c r="FA20" s="3" t="str">
        <f t="shared" si="89"/>
        <v>2</v>
      </c>
      <c r="FB20" s="12" t="s">
        <v>105</v>
      </c>
      <c r="FC20" s="12" t="str">
        <f t="shared" si="90"/>
        <v>1</v>
      </c>
      <c r="FD20" s="12">
        <v>184.0</v>
      </c>
      <c r="FE20" s="12" t="str">
        <f t="shared" si="91"/>
        <v>1</v>
      </c>
      <c r="FF20" s="12"/>
      <c r="FG20" s="3" t="str">
        <f t="shared" si="92"/>
        <v>1</v>
      </c>
      <c r="FH20" s="3"/>
      <c r="FI20" s="3">
        <v>376.0</v>
      </c>
      <c r="FJ20" s="3" t="str">
        <f t="shared" si="93"/>
        <v>1</v>
      </c>
      <c r="FK20" s="3"/>
      <c r="FL20" s="3"/>
    </row>
    <row r="21" ht="12.0" customHeight="1">
      <c r="A21" s="1"/>
      <c r="B21" s="21" t="s">
        <v>134</v>
      </c>
      <c r="C21" s="74" t="str">
        <f>IF(LEN(C11)&lt;&gt;60,1,0)+IF(LEN(C12)&lt;&gt;60,1,0)+IF(LEN(C13)&lt;&gt;60,1,0)+IF(LEN(C14)&lt;&gt;60,1,0)+IF(LEN(C15)&lt;&gt;60,1,0)+IF(LEN(C16)&lt;&gt;60,1,0)+IF(LEN(C17)&lt;&gt;30,1,0)</f>
        <v>0</v>
      </c>
      <c r="E21" s="23"/>
      <c r="F21" s="50" t="s">
        <v>135</v>
      </c>
      <c r="G21" s="47" t="str">
        <f>AD37</f>
        <v>3</v>
      </c>
      <c r="H21" s="51" t="str">
        <f>AD38</f>
        <v>47</v>
      </c>
      <c r="I21" s="23"/>
      <c r="J21" s="24"/>
      <c r="K21" s="75" t="s">
        <v>50</v>
      </c>
      <c r="L21" s="76" t="s">
        <v>51</v>
      </c>
      <c r="M21" s="75" t="s">
        <v>136</v>
      </c>
      <c r="N21" s="77" t="s">
        <v>53</v>
      </c>
      <c r="P21" s="3">
        <v>15.0</v>
      </c>
      <c r="Q21" s="12" t="str">
        <f t="shared" si="36"/>
        <v>1</v>
      </c>
      <c r="R21" s="12"/>
      <c r="S21" s="12" t="str">
        <f t="shared" si="37"/>
        <v>1</v>
      </c>
      <c r="T21" s="3" t="str">
        <f t="shared" si="38"/>
        <v>1</v>
      </c>
      <c r="U21" s="3" t="str">
        <f t="shared" si="39"/>
        <v>0</v>
      </c>
      <c r="V21" s="3"/>
      <c r="W21" s="3">
        <v>281.0</v>
      </c>
      <c r="X21" s="3" t="str">
        <f t="shared" si="41"/>
        <v>1</v>
      </c>
      <c r="Y21" s="3"/>
      <c r="Z21" s="3">
        <v>163.0</v>
      </c>
      <c r="AA21" s="3" t="str">
        <f t="shared" si="42"/>
        <v>1</v>
      </c>
      <c r="AB21" s="3"/>
      <c r="AC21" s="3">
        <v>149.0</v>
      </c>
      <c r="AD21" s="3" t="str">
        <f t="shared" si="43"/>
        <v>0</v>
      </c>
      <c r="AE21" s="3"/>
      <c r="AF21" s="3">
        <v>148.0</v>
      </c>
      <c r="AG21" s="3" t="str">
        <f t="shared" si="44"/>
        <v>1</v>
      </c>
      <c r="AH21" s="3"/>
      <c r="AI21" s="3">
        <v>193.0</v>
      </c>
      <c r="AJ21" s="3" t="str">
        <f t="shared" si="45"/>
        <v>1</v>
      </c>
      <c r="AK21" s="3"/>
      <c r="AL21" s="3"/>
      <c r="AM21" s="3"/>
      <c r="AN21" s="3"/>
      <c r="AO21" s="3"/>
      <c r="AP21" s="3"/>
      <c r="AQ21" s="3"/>
      <c r="AR21" s="3">
        <v>213.0</v>
      </c>
      <c r="AS21" s="3" t="str">
        <f t="shared" si="48"/>
        <v>0</v>
      </c>
      <c r="AT21" s="3"/>
      <c r="AU21" s="3">
        <v>123.0</v>
      </c>
      <c r="AV21" s="3" t="str">
        <f t="shared" si="49"/>
        <v>1</v>
      </c>
      <c r="AW21" s="3"/>
      <c r="AX21" s="3">
        <v>283.0</v>
      </c>
      <c r="AY21" s="3" t="str">
        <f t="shared" si="50"/>
        <v>0</v>
      </c>
      <c r="AZ21" s="3"/>
      <c r="BA21" s="3">
        <v>195.0</v>
      </c>
      <c r="BB21" s="3" t="str">
        <f t="shared" si="51"/>
        <v>0</v>
      </c>
      <c r="BC21" s="3"/>
      <c r="BD21" s="3">
        <v>203.0</v>
      </c>
      <c r="BE21" s="3" t="str">
        <f t="shared" si="52"/>
        <v>0</v>
      </c>
      <c r="BF21" s="3"/>
      <c r="BG21" s="3">
        <v>177.0</v>
      </c>
      <c r="BH21" s="3" t="str">
        <f t="shared" si="53"/>
        <v>1</v>
      </c>
      <c r="BI21" s="3"/>
      <c r="BJ21" s="3">
        <v>173.0</v>
      </c>
      <c r="BK21" s="3" t="str">
        <f t="shared" si="54"/>
        <v>0</v>
      </c>
      <c r="BL21" s="3"/>
      <c r="BM21" s="3">
        <v>160.0</v>
      </c>
      <c r="BN21" s="3" t="str">
        <f t="shared" si="55"/>
        <v>1</v>
      </c>
      <c r="BO21" s="3"/>
      <c r="BP21" s="3">
        <v>192.0</v>
      </c>
      <c r="BQ21" s="3" t="str">
        <f t="shared" si="56"/>
        <v>1</v>
      </c>
      <c r="BR21" s="3"/>
      <c r="BS21" s="3"/>
      <c r="BT21" s="3"/>
      <c r="BU21" s="3"/>
      <c r="BV21" s="3"/>
      <c r="BW21" s="3"/>
      <c r="BX21" s="3"/>
      <c r="BY21" s="3"/>
      <c r="BZ21" s="3"/>
      <c r="CA21" s="3">
        <v>247.0</v>
      </c>
      <c r="CB21" s="3" t="str">
        <f t="shared" si="60"/>
        <v>0</v>
      </c>
      <c r="CC21" s="3">
        <v>307.0</v>
      </c>
      <c r="CD21" s="3" t="str">
        <f t="shared" si="61"/>
        <v>0</v>
      </c>
      <c r="CE21" s="3"/>
      <c r="CF21" s="3">
        <v>191.0</v>
      </c>
      <c r="CG21" s="3" t="str">
        <f t="shared" si="62"/>
        <v>0</v>
      </c>
      <c r="CH21" s="3"/>
      <c r="CI21" s="3"/>
      <c r="CJ21" s="3"/>
      <c r="CK21" s="3">
        <v>373.0</v>
      </c>
      <c r="CL21" s="3" t="str">
        <f t="shared" si="64"/>
        <v>1</v>
      </c>
      <c r="CM21" s="3"/>
      <c r="CN21" s="3"/>
      <c r="CO21" s="3"/>
      <c r="CP21" s="3">
        <v>178.0</v>
      </c>
      <c r="CQ21" s="3" t="str">
        <f t="shared" si="66"/>
        <v>0</v>
      </c>
      <c r="CR21" s="3"/>
      <c r="CS21" s="3"/>
      <c r="CT21" s="3"/>
      <c r="CU21" s="3">
        <v>390.0</v>
      </c>
      <c r="CV21" s="3" t="str">
        <f t="shared" si="68"/>
        <v>1</v>
      </c>
      <c r="CW21" s="3"/>
      <c r="CX21" s="3"/>
      <c r="CY21" s="3"/>
      <c r="CZ21" s="3">
        <v>311.0</v>
      </c>
      <c r="DA21" s="3" t="str">
        <f t="shared" si="70"/>
        <v>1</v>
      </c>
      <c r="DB21" s="3"/>
      <c r="DC21" s="3"/>
      <c r="DD21" s="3"/>
      <c r="DE21" s="3">
        <v>336.0</v>
      </c>
      <c r="DF21" s="3" t="str">
        <f t="shared" si="72"/>
        <v>0</v>
      </c>
      <c r="DG21" s="3"/>
      <c r="DH21" s="3"/>
      <c r="DI21" s="3"/>
      <c r="DJ21" s="3">
        <v>171.0</v>
      </c>
      <c r="DK21" s="3" t="str">
        <f t="shared" si="74"/>
        <v>0</v>
      </c>
      <c r="DL21" s="3"/>
      <c r="DM21" s="3"/>
      <c r="DN21" s="3"/>
      <c r="DO21" s="3">
        <v>358.0</v>
      </c>
      <c r="DP21" s="3" t="str">
        <f t="shared" si="76"/>
        <v>0</v>
      </c>
      <c r="DQ21" s="3"/>
      <c r="DR21" s="3"/>
      <c r="DS21" s="3"/>
      <c r="DT21" s="3">
        <v>302.0</v>
      </c>
      <c r="DU21" s="3" t="str">
        <f t="shared" si="77"/>
        <v>0</v>
      </c>
      <c r="DV21" s="3"/>
      <c r="DW21" s="3"/>
      <c r="DX21" s="3"/>
      <c r="DY21" s="3">
        <v>205.0</v>
      </c>
      <c r="DZ21" s="3" t="str">
        <f t="shared" si="79"/>
        <v>1</v>
      </c>
      <c r="EA21" s="3"/>
      <c r="EB21" s="3"/>
      <c r="EC21" s="3"/>
      <c r="ED21" s="3"/>
      <c r="EE21" s="3"/>
      <c r="EF21" s="3"/>
      <c r="EG21" s="3"/>
      <c r="EH21" s="3"/>
      <c r="EI21" s="3">
        <v>178.0</v>
      </c>
      <c r="EJ21" s="3" t="str">
        <f t="shared" si="83"/>
        <v>0</v>
      </c>
      <c r="EK21" s="3"/>
      <c r="EL21" s="3"/>
      <c r="EM21" s="3"/>
      <c r="EN21" s="3">
        <v>89.0</v>
      </c>
      <c r="EO21" s="3" t="str">
        <f t="shared" si="85"/>
        <v>1</v>
      </c>
      <c r="EP21" s="3">
        <v>173.0</v>
      </c>
      <c r="EQ21" s="3" t="str">
        <f t="shared" si="86"/>
        <v>1</v>
      </c>
      <c r="ER21" s="3" t="str">
        <f t="shared" si="87"/>
        <v>0</v>
      </c>
      <c r="ES21" s="3"/>
      <c r="ET21" s="3">
        <v>153.0</v>
      </c>
      <c r="EU21" s="3" t="str">
        <f t="shared" si="88"/>
        <v>2</v>
      </c>
      <c r="EV21" s="3"/>
      <c r="EW21" s="3"/>
      <c r="EX21" s="3"/>
      <c r="EY21" s="3"/>
      <c r="EZ21" s="3">
        <v>176.0</v>
      </c>
      <c r="FA21" s="3" t="str">
        <f t="shared" si="89"/>
        <v>1</v>
      </c>
      <c r="FB21" s="12"/>
      <c r="FC21" s="12" t="str">
        <f t="shared" si="90"/>
        <v>1</v>
      </c>
      <c r="FD21" s="12">
        <v>190.0</v>
      </c>
      <c r="FE21" s="12" t="str">
        <f t="shared" si="91"/>
        <v>1</v>
      </c>
      <c r="FF21" s="12"/>
      <c r="FG21" s="3" t="str">
        <f t="shared" si="92"/>
        <v>1</v>
      </c>
      <c r="FH21" s="3"/>
      <c r="FI21" s="3">
        <v>381.0</v>
      </c>
      <c r="FJ21" s="3" t="str">
        <f t="shared" si="93"/>
        <v>1</v>
      </c>
      <c r="FK21" s="3"/>
      <c r="FL21" s="3"/>
    </row>
    <row r="22" ht="12.0" customHeight="1">
      <c r="A22" s="1"/>
      <c r="B22" s="21" t="s">
        <v>137</v>
      </c>
      <c r="C22" s="74" t="str">
        <f>COUNTIF(Q7:Q396,9)</f>
        <v>0</v>
      </c>
      <c r="E22" s="23"/>
      <c r="F22" s="50" t="s">
        <v>138</v>
      </c>
      <c r="G22" s="47" t="str">
        <f>AG37</f>
        <v>4</v>
      </c>
      <c r="H22" s="51" t="str">
        <f>AG38</f>
        <v>52</v>
      </c>
      <c r="I22" s="23"/>
      <c r="J22" s="46" t="s">
        <v>139</v>
      </c>
      <c r="K22" s="47"/>
      <c r="L22" s="20"/>
      <c r="M22" s="47"/>
      <c r="N22" s="78"/>
      <c r="P22" s="53">
        <v>16.0</v>
      </c>
      <c r="Q22" s="12" t="str">
        <f t="shared" si="36"/>
        <v>1</v>
      </c>
      <c r="R22" s="12" t="s">
        <v>105</v>
      </c>
      <c r="S22" s="12" t="str">
        <f t="shared" si="37"/>
        <v>0</v>
      </c>
      <c r="T22" s="3" t="str">
        <f t="shared" si="38"/>
        <v>1</v>
      </c>
      <c r="U22" s="3" t="str">
        <f t="shared" si="39"/>
        <v>0</v>
      </c>
      <c r="V22" s="3"/>
      <c r="W22" s="3">
        <v>288.0</v>
      </c>
      <c r="X22" s="3" t="str">
        <f t="shared" si="41"/>
        <v>1</v>
      </c>
      <c r="Y22" s="3"/>
      <c r="Z22" s="3">
        <v>176.0</v>
      </c>
      <c r="AA22" s="3" t="str">
        <f t="shared" si="42"/>
        <v>1</v>
      </c>
      <c r="AB22" s="3"/>
      <c r="AC22" s="3">
        <v>159.0</v>
      </c>
      <c r="AD22" s="3" t="str">
        <f t="shared" si="43"/>
        <v>0</v>
      </c>
      <c r="AE22" s="3"/>
      <c r="AF22" s="3">
        <v>153.0</v>
      </c>
      <c r="AG22" s="3" t="str">
        <f t="shared" si="44"/>
        <v>1</v>
      </c>
      <c r="AH22" s="3"/>
      <c r="AI22" s="3">
        <v>206.0</v>
      </c>
      <c r="AJ22" s="3" t="str">
        <f t="shared" si="45"/>
        <v>1</v>
      </c>
      <c r="AK22" s="3"/>
      <c r="AL22" s="3"/>
      <c r="AM22" s="3"/>
      <c r="AN22" s="3"/>
      <c r="AO22" s="3"/>
      <c r="AP22" s="3"/>
      <c r="AQ22" s="3"/>
      <c r="AR22" s="3">
        <v>221.0</v>
      </c>
      <c r="AS22" s="3" t="str">
        <f t="shared" si="48"/>
        <v>0</v>
      </c>
      <c r="AT22" s="3"/>
      <c r="AU22" s="3">
        <v>136.0</v>
      </c>
      <c r="AV22" s="3" t="str">
        <f t="shared" si="49"/>
        <v>1</v>
      </c>
      <c r="AW22" s="3"/>
      <c r="AX22" s="3">
        <v>284.0</v>
      </c>
      <c r="AY22" s="3" t="str">
        <f t="shared" si="50"/>
        <v>0</v>
      </c>
      <c r="AZ22" s="3"/>
      <c r="BA22" s="3">
        <v>217.0</v>
      </c>
      <c r="BB22" s="3" t="str">
        <f t="shared" si="51"/>
        <v>0</v>
      </c>
      <c r="BC22" s="3"/>
      <c r="BD22" s="3">
        <v>215.0</v>
      </c>
      <c r="BE22" s="3" t="str">
        <f t="shared" si="52"/>
        <v>0</v>
      </c>
      <c r="BF22" s="3"/>
      <c r="BG22" s="3">
        <v>182.0</v>
      </c>
      <c r="BH22" s="3" t="str">
        <f t="shared" si="53"/>
        <v>1</v>
      </c>
      <c r="BI22" s="3"/>
      <c r="BJ22" s="3">
        <v>185.0</v>
      </c>
      <c r="BK22" s="3" t="str">
        <f t="shared" si="54"/>
        <v>1</v>
      </c>
      <c r="BL22" s="3"/>
      <c r="BM22" s="3">
        <v>184.0</v>
      </c>
      <c r="BN22" s="3" t="str">
        <f t="shared" si="55"/>
        <v>1</v>
      </c>
      <c r="BO22" s="3"/>
      <c r="BP22" s="3">
        <v>211.0</v>
      </c>
      <c r="BQ22" s="3" t="str">
        <f t="shared" si="56"/>
        <v>1</v>
      </c>
      <c r="BR22" s="3"/>
      <c r="BS22" s="3"/>
      <c r="BT22" s="3"/>
      <c r="BU22" s="3"/>
      <c r="BV22" s="3"/>
      <c r="BW22" s="3"/>
      <c r="BX22" s="3"/>
      <c r="BY22" s="3"/>
      <c r="BZ22" s="3"/>
      <c r="CA22" s="3">
        <v>261.0</v>
      </c>
      <c r="CB22" s="3" t="str">
        <f t="shared" si="60"/>
        <v>0</v>
      </c>
      <c r="CC22" s="3"/>
      <c r="CD22" s="3"/>
      <c r="CE22" s="3"/>
      <c r="CF22" s="3">
        <v>198.0</v>
      </c>
      <c r="CG22" s="3" t="str">
        <f t="shared" si="62"/>
        <v>0</v>
      </c>
      <c r="CH22" s="3"/>
      <c r="CI22" s="3"/>
      <c r="CJ22" s="3"/>
      <c r="CK22" s="3">
        <v>376.0</v>
      </c>
      <c r="CL22" s="3" t="str">
        <f t="shared" si="64"/>
        <v>1</v>
      </c>
      <c r="CM22" s="3"/>
      <c r="CN22" s="3"/>
      <c r="CO22" s="3"/>
      <c r="CP22" s="3">
        <v>194.0</v>
      </c>
      <c r="CQ22" s="3" t="str">
        <f t="shared" si="66"/>
        <v>0</v>
      </c>
      <c r="CR22" s="3"/>
      <c r="CS22" s="3"/>
      <c r="CT22" s="3"/>
      <c r="CU22" s="3"/>
      <c r="CV22" s="3"/>
      <c r="CW22" s="3"/>
      <c r="CX22" s="3"/>
      <c r="CY22" s="3"/>
      <c r="CZ22" s="3">
        <v>316.0</v>
      </c>
      <c r="DA22" s="3" t="str">
        <f t="shared" si="70"/>
        <v>1</v>
      </c>
      <c r="DB22" s="3"/>
      <c r="DC22" s="3"/>
      <c r="DD22" s="3"/>
      <c r="DE22" s="3">
        <v>348.0</v>
      </c>
      <c r="DF22" s="3" t="str">
        <f t="shared" si="72"/>
        <v>1</v>
      </c>
      <c r="DG22" s="3"/>
      <c r="DH22" s="3"/>
      <c r="DI22" s="3"/>
      <c r="DJ22" s="3">
        <v>235.0</v>
      </c>
      <c r="DK22" s="3" t="str">
        <f t="shared" si="74"/>
        <v>0</v>
      </c>
      <c r="DL22" s="3"/>
      <c r="DM22" s="3"/>
      <c r="DN22" s="3"/>
      <c r="DO22" s="3">
        <v>371.0</v>
      </c>
      <c r="DP22" s="3" t="str">
        <f t="shared" si="76"/>
        <v>0</v>
      </c>
      <c r="DQ22" s="3"/>
      <c r="DR22" s="3"/>
      <c r="DS22" s="3"/>
      <c r="DT22" s="3">
        <v>310.0</v>
      </c>
      <c r="DU22" s="3" t="str">
        <f t="shared" si="77"/>
        <v>0</v>
      </c>
      <c r="DV22" s="3"/>
      <c r="DW22" s="3"/>
      <c r="DX22" s="3"/>
      <c r="DY22" s="3">
        <v>207.0</v>
      </c>
      <c r="DZ22" s="3" t="str">
        <f t="shared" si="79"/>
        <v>1</v>
      </c>
      <c r="EA22" s="3"/>
      <c r="EB22" s="3"/>
      <c r="EC22" s="3"/>
      <c r="ED22" s="3"/>
      <c r="EE22" s="3"/>
      <c r="EF22" s="3"/>
      <c r="EG22" s="3"/>
      <c r="EH22" s="3"/>
      <c r="EI22" s="3">
        <v>213.0</v>
      </c>
      <c r="EJ22" s="3" t="str">
        <f t="shared" si="83"/>
        <v>0</v>
      </c>
      <c r="EK22" s="3"/>
      <c r="EL22" s="3"/>
      <c r="EM22" s="3"/>
      <c r="EN22" s="3">
        <v>98.0</v>
      </c>
      <c r="EO22" s="3" t="str">
        <f t="shared" si="85"/>
        <v>1</v>
      </c>
      <c r="EP22" s="3">
        <v>193.0</v>
      </c>
      <c r="EQ22" s="3" t="str">
        <f t="shared" si="86"/>
        <v>1</v>
      </c>
      <c r="ER22" s="3" t="str">
        <f t="shared" si="87"/>
        <v>0</v>
      </c>
      <c r="ES22" s="3"/>
      <c r="ET22" s="3">
        <v>98.0</v>
      </c>
      <c r="EU22" s="3" t="str">
        <f t="shared" si="88"/>
        <v>1</v>
      </c>
      <c r="EV22" s="3"/>
      <c r="EW22" s="3"/>
      <c r="EX22" s="3"/>
      <c r="EY22" s="3"/>
      <c r="EZ22" s="3">
        <v>181.0</v>
      </c>
      <c r="FA22" s="3" t="str">
        <f t="shared" si="89"/>
        <v>1</v>
      </c>
      <c r="FB22" s="12" t="s">
        <v>105</v>
      </c>
      <c r="FC22" s="12" t="str">
        <f t="shared" si="90"/>
        <v>0</v>
      </c>
      <c r="FD22" s="12">
        <v>203.0</v>
      </c>
      <c r="FE22" s="12" t="str">
        <f t="shared" si="91"/>
        <v>2</v>
      </c>
      <c r="FF22" s="12"/>
      <c r="FG22" s="3" t="str">
        <f t="shared" si="92"/>
        <v>0</v>
      </c>
      <c r="FH22" s="3"/>
      <c r="FI22" s="3">
        <v>386.0</v>
      </c>
      <c r="FJ22" s="3" t="str">
        <f t="shared" si="93"/>
        <v>0</v>
      </c>
      <c r="FK22" s="3"/>
      <c r="FL22" s="3"/>
    </row>
    <row r="23" ht="12.0" customHeight="1">
      <c r="A23" s="1"/>
      <c r="B23" s="79"/>
      <c r="C23" s="80"/>
      <c r="E23" s="23"/>
      <c r="F23" s="50" t="s">
        <v>140</v>
      </c>
      <c r="G23" s="47" t="str">
        <f>AJ37</f>
        <v>12</v>
      </c>
      <c r="H23" s="51" t="str">
        <f>AJ38</f>
        <v>89</v>
      </c>
      <c r="I23" s="23"/>
      <c r="J23" s="50" t="s">
        <v>141</v>
      </c>
      <c r="K23" s="47" t="str">
        <f>EA38</f>
        <v>11</v>
      </c>
      <c r="L23" s="51" t="str">
        <f>EA39</f>
        <v>61</v>
      </c>
      <c r="M23" s="47" t="str">
        <f>EA40</f>
        <v>2</v>
      </c>
      <c r="N23" s="78" t="str">
        <f>EA41</f>
        <v>N</v>
      </c>
      <c r="P23" s="53">
        <v>17.0</v>
      </c>
      <c r="Q23" s="12" t="str">
        <f t="shared" si="36"/>
        <v>1</v>
      </c>
      <c r="R23" s="12" t="s">
        <v>105</v>
      </c>
      <c r="S23" s="12" t="str">
        <f t="shared" si="37"/>
        <v>0</v>
      </c>
      <c r="T23" s="3" t="str">
        <f t="shared" si="38"/>
        <v>1</v>
      </c>
      <c r="U23" s="3" t="str">
        <f t="shared" si="39"/>
        <v>0</v>
      </c>
      <c r="V23" s="3"/>
      <c r="W23" s="3">
        <v>290.0</v>
      </c>
      <c r="X23" s="3" t="str">
        <f t="shared" si="41"/>
        <v>1</v>
      </c>
      <c r="Y23" s="3"/>
      <c r="Z23" s="3">
        <v>188.0</v>
      </c>
      <c r="AA23" s="3" t="str">
        <f t="shared" si="42"/>
        <v>0</v>
      </c>
      <c r="AB23" s="3"/>
      <c r="AC23" s="3">
        <v>166.0</v>
      </c>
      <c r="AD23" s="3" t="str">
        <f t="shared" si="43"/>
        <v>0</v>
      </c>
      <c r="AE23" s="3"/>
      <c r="AF23" s="3">
        <v>165.0</v>
      </c>
      <c r="AG23" s="3" t="str">
        <f t="shared" si="44"/>
        <v>0</v>
      </c>
      <c r="AH23" s="3"/>
      <c r="AI23" s="3">
        <v>237.0</v>
      </c>
      <c r="AJ23" s="3" t="str">
        <f t="shared" si="45"/>
        <v>1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156.0</v>
      </c>
      <c r="AV23" s="3" t="str">
        <f t="shared" si="49"/>
        <v>1</v>
      </c>
      <c r="AW23" s="3"/>
      <c r="AX23" s="3">
        <v>291.0</v>
      </c>
      <c r="AY23" s="3" t="str">
        <f t="shared" si="50"/>
        <v>0</v>
      </c>
      <c r="AZ23" s="3"/>
      <c r="BA23" s="3">
        <v>223.0</v>
      </c>
      <c r="BB23" s="3" t="str">
        <f t="shared" si="51"/>
        <v>0</v>
      </c>
      <c r="BC23" s="3"/>
      <c r="BD23" s="3">
        <v>226.0</v>
      </c>
      <c r="BE23" s="3" t="str">
        <f t="shared" si="52"/>
        <v>0</v>
      </c>
      <c r="BF23" s="3"/>
      <c r="BG23" s="3">
        <v>196.0</v>
      </c>
      <c r="BH23" s="3" t="str">
        <f t="shared" si="53"/>
        <v>1</v>
      </c>
      <c r="BI23" s="3"/>
      <c r="BJ23" s="3">
        <v>189.0</v>
      </c>
      <c r="BK23" s="3" t="str">
        <f t="shared" si="54"/>
        <v>0</v>
      </c>
      <c r="BL23" s="3"/>
      <c r="BM23" s="3">
        <v>201.0</v>
      </c>
      <c r="BN23" s="3" t="str">
        <f t="shared" si="55"/>
        <v>1</v>
      </c>
      <c r="BO23" s="3"/>
      <c r="BP23" s="3">
        <v>214.0</v>
      </c>
      <c r="BQ23" s="3" t="str">
        <f t="shared" si="56"/>
        <v>1</v>
      </c>
      <c r="BR23" s="3"/>
      <c r="BS23" s="3"/>
      <c r="BT23" s="3"/>
      <c r="BU23" s="3"/>
      <c r="BV23" s="3"/>
      <c r="BW23" s="3"/>
      <c r="BX23" s="3"/>
      <c r="BY23" s="3"/>
      <c r="BZ23" s="3"/>
      <c r="CA23" s="3">
        <v>268.0</v>
      </c>
      <c r="CB23" s="3" t="str">
        <f t="shared" si="60"/>
        <v>0</v>
      </c>
      <c r="CC23" s="3"/>
      <c r="CD23" s="3"/>
      <c r="CE23" s="3"/>
      <c r="CF23" s="3">
        <v>209.0</v>
      </c>
      <c r="CG23" s="3" t="str">
        <f t="shared" si="62"/>
        <v>0</v>
      </c>
      <c r="CH23" s="3"/>
      <c r="CI23" s="3"/>
      <c r="CJ23" s="3"/>
      <c r="CK23" s="3">
        <v>385.0</v>
      </c>
      <c r="CL23" s="3" t="str">
        <f t="shared" si="64"/>
        <v>1</v>
      </c>
      <c r="CM23" s="3"/>
      <c r="CN23" s="3"/>
      <c r="CO23" s="3"/>
      <c r="CP23" s="3">
        <v>204.0</v>
      </c>
      <c r="CQ23" s="3" t="str">
        <f t="shared" si="66"/>
        <v>0</v>
      </c>
      <c r="CR23" s="3"/>
      <c r="CS23" s="3"/>
      <c r="CT23" s="3"/>
      <c r="CU23" s="3"/>
      <c r="CV23" s="3"/>
      <c r="CW23" s="3"/>
      <c r="CX23" s="3"/>
      <c r="CY23" s="3"/>
      <c r="CZ23" s="3">
        <v>320.0</v>
      </c>
      <c r="DA23" s="3" t="str">
        <f t="shared" si="70"/>
        <v>1</v>
      </c>
      <c r="DB23" s="3"/>
      <c r="DC23" s="3"/>
      <c r="DD23" s="3"/>
      <c r="DE23" s="3">
        <v>363.0</v>
      </c>
      <c r="DF23" s="3" t="str">
        <f t="shared" si="72"/>
        <v>0</v>
      </c>
      <c r="DG23" s="3"/>
      <c r="DH23" s="3"/>
      <c r="DI23" s="3"/>
      <c r="DJ23" s="3">
        <v>266.0</v>
      </c>
      <c r="DK23" s="3" t="str">
        <f t="shared" si="74"/>
        <v>0</v>
      </c>
      <c r="DL23" s="3"/>
      <c r="DM23" s="3"/>
      <c r="DN23" s="3"/>
      <c r="DO23" s="3">
        <v>372.0</v>
      </c>
      <c r="DP23" s="3" t="str">
        <f t="shared" si="76"/>
        <v>0</v>
      </c>
      <c r="DQ23" s="3"/>
      <c r="DR23" s="3"/>
      <c r="DS23" s="3"/>
      <c r="DT23" s="3">
        <v>352.0</v>
      </c>
      <c r="DU23" s="3" t="str">
        <f t="shared" si="77"/>
        <v>1</v>
      </c>
      <c r="DV23" s="3"/>
      <c r="DW23" s="3"/>
      <c r="DX23" s="3"/>
      <c r="DY23" s="3">
        <v>224.0</v>
      </c>
      <c r="DZ23" s="3" t="str">
        <f t="shared" si="79"/>
        <v>0</v>
      </c>
      <c r="EA23" s="3"/>
      <c r="EB23" s="3"/>
      <c r="EC23" s="3"/>
      <c r="ED23" s="3"/>
      <c r="EE23" s="3"/>
      <c r="EF23" s="3"/>
      <c r="EG23" s="3"/>
      <c r="EH23" s="3"/>
      <c r="EI23" s="3">
        <v>233.0</v>
      </c>
      <c r="EJ23" s="3" t="str">
        <f t="shared" si="83"/>
        <v>1</v>
      </c>
      <c r="EK23" s="3"/>
      <c r="EL23" s="3"/>
      <c r="EM23" s="3"/>
      <c r="EN23" s="3">
        <v>35.0</v>
      </c>
      <c r="EO23" s="3" t="str">
        <f t="shared" si="85"/>
        <v>1</v>
      </c>
      <c r="EP23" s="3">
        <v>140.0</v>
      </c>
      <c r="EQ23" s="3" t="str">
        <f t="shared" si="86"/>
        <v>1</v>
      </c>
      <c r="ER23" s="3" t="str">
        <f t="shared" si="87"/>
        <v>0</v>
      </c>
      <c r="ES23" s="3"/>
      <c r="ET23" s="3">
        <v>161.0</v>
      </c>
      <c r="EU23" s="3" t="str">
        <f t="shared" si="88"/>
        <v>2</v>
      </c>
      <c r="EV23" s="3"/>
      <c r="EW23" s="3"/>
      <c r="EX23" s="3"/>
      <c r="EY23" s="3"/>
      <c r="EZ23" s="3">
        <v>206.0</v>
      </c>
      <c r="FA23" s="3" t="str">
        <f t="shared" si="89"/>
        <v>2</v>
      </c>
      <c r="FB23" s="12" t="s">
        <v>105</v>
      </c>
      <c r="FC23" s="12" t="str">
        <f t="shared" si="90"/>
        <v>1</v>
      </c>
      <c r="FD23" s="12">
        <v>205.0</v>
      </c>
      <c r="FE23" s="12" t="str">
        <f t="shared" si="91"/>
        <v>1</v>
      </c>
      <c r="FF23" s="12"/>
      <c r="FG23" s="3" t="str">
        <f t="shared" si="92"/>
        <v>1</v>
      </c>
      <c r="FH23" s="3"/>
      <c r="FI23" s="3">
        <v>387.0</v>
      </c>
      <c r="FJ23" s="3" t="str">
        <f t="shared" si="93"/>
        <v>0</v>
      </c>
      <c r="FK23" s="3"/>
      <c r="FL23" s="3"/>
    </row>
    <row r="24" ht="12.0" customHeight="1">
      <c r="A24" s="1"/>
      <c r="B24" s="81"/>
      <c r="C24" s="82" t="str">
        <f>IF(OR($K$16&gt;0,$K$17&gt;0),"D A T A   E N T R Y","")</f>
        <v/>
      </c>
      <c r="E24" s="23"/>
      <c r="F24" s="50" t="s">
        <v>142</v>
      </c>
      <c r="G24" s="47" t="str">
        <f>AM37</f>
        <v>7</v>
      </c>
      <c r="H24" s="51" t="str">
        <f>AM38</f>
        <v>91</v>
      </c>
      <c r="I24" s="23"/>
      <c r="J24" s="50" t="s">
        <v>143</v>
      </c>
      <c r="K24" s="47" t="str">
        <f>EF38</f>
        <v>14</v>
      </c>
      <c r="L24" s="51" t="str">
        <f>EF39</f>
        <v>75</v>
      </c>
      <c r="M24" s="47" t="str">
        <f>EF40</f>
        <v>3</v>
      </c>
      <c r="N24" s="78" t="str">
        <f>EF41</f>
        <v>N</v>
      </c>
      <c r="P24" s="3">
        <v>18.0</v>
      </c>
      <c r="Q24" s="12" t="str">
        <f t="shared" si="36"/>
        <v>1</v>
      </c>
      <c r="R24" s="12"/>
      <c r="S24" s="12" t="str">
        <f t="shared" si="37"/>
        <v>1</v>
      </c>
      <c r="T24" s="3" t="str">
        <f t="shared" si="38"/>
        <v>1</v>
      </c>
      <c r="U24" s="3" t="str">
        <f t="shared" si="39"/>
        <v>0</v>
      </c>
      <c r="V24" s="3"/>
      <c r="W24" s="3">
        <v>294.0</v>
      </c>
      <c r="X24" s="3" t="str">
        <f t="shared" si="41"/>
        <v>1</v>
      </c>
      <c r="Y24" s="3"/>
      <c r="Z24" s="3">
        <v>205.0</v>
      </c>
      <c r="AA24" s="3" t="str">
        <f t="shared" si="42"/>
        <v>1</v>
      </c>
      <c r="AB24" s="3"/>
      <c r="AC24" s="3">
        <v>186.0</v>
      </c>
      <c r="AD24" s="3" t="str">
        <f t="shared" si="43"/>
        <v>0</v>
      </c>
      <c r="AE24" s="3"/>
      <c r="AF24" s="3">
        <v>181.0</v>
      </c>
      <c r="AG24" s="3" t="str">
        <f t="shared" si="44"/>
        <v>0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197.0</v>
      </c>
      <c r="AV24" s="3" t="str">
        <f t="shared" si="49"/>
        <v>0</v>
      </c>
      <c r="AW24" s="3"/>
      <c r="AX24" s="3">
        <v>297.0</v>
      </c>
      <c r="AY24" s="3" t="str">
        <f t="shared" si="50"/>
        <v>0</v>
      </c>
      <c r="AZ24" s="3"/>
      <c r="BA24" s="3"/>
      <c r="BB24" s="3"/>
      <c r="BC24" s="3"/>
      <c r="BD24" s="3"/>
      <c r="BE24" s="3"/>
      <c r="BF24" s="3"/>
      <c r="BG24" s="3">
        <v>207.0</v>
      </c>
      <c r="BH24" s="3" t="str">
        <f t="shared" si="53"/>
        <v>1</v>
      </c>
      <c r="BI24" s="3"/>
      <c r="BJ24" s="3">
        <v>198.0</v>
      </c>
      <c r="BK24" s="3" t="str">
        <f t="shared" si="54"/>
        <v>0</v>
      </c>
      <c r="BL24" s="3"/>
      <c r="BM24" s="3">
        <v>202.0</v>
      </c>
      <c r="BN24" s="3" t="str">
        <f t="shared" si="55"/>
        <v>1</v>
      </c>
      <c r="BO24" s="3"/>
      <c r="BP24" s="3">
        <v>227.0</v>
      </c>
      <c r="BQ24" s="3" t="str">
        <f t="shared" si="56"/>
        <v>1</v>
      </c>
      <c r="BR24" s="3"/>
      <c r="BS24" s="3"/>
      <c r="BT24" s="3"/>
      <c r="BU24" s="3"/>
      <c r="BV24" s="3"/>
      <c r="BW24" s="3"/>
      <c r="BX24" s="3"/>
      <c r="BY24" s="3"/>
      <c r="BZ24" s="3"/>
      <c r="CA24" s="3">
        <v>272.0</v>
      </c>
      <c r="CB24" s="3" t="str">
        <f t="shared" si="60"/>
        <v>0</v>
      </c>
      <c r="CC24" s="3"/>
      <c r="CD24" s="3"/>
      <c r="CE24" s="3"/>
      <c r="CF24" s="3">
        <v>228.0</v>
      </c>
      <c r="CG24" s="3" t="str">
        <f t="shared" si="62"/>
        <v>0</v>
      </c>
      <c r="CH24" s="3"/>
      <c r="CI24" s="3"/>
      <c r="CJ24" s="3"/>
      <c r="CK24" s="3">
        <v>388.0</v>
      </c>
      <c r="CL24" s="3" t="str">
        <f t="shared" si="64"/>
        <v>1</v>
      </c>
      <c r="CM24" s="3"/>
      <c r="CN24" s="3"/>
      <c r="CO24" s="3"/>
      <c r="CP24" s="3">
        <v>205.0</v>
      </c>
      <c r="CQ24" s="3" t="str">
        <f t="shared" si="66"/>
        <v>1</v>
      </c>
      <c r="CR24" s="3"/>
      <c r="CS24" s="3"/>
      <c r="CT24" s="3"/>
      <c r="CU24" s="3"/>
      <c r="CV24" s="3"/>
      <c r="CW24" s="3"/>
      <c r="CX24" s="3"/>
      <c r="CY24" s="3"/>
      <c r="CZ24" s="3">
        <v>325.0</v>
      </c>
      <c r="DA24" s="3" t="str">
        <f t="shared" si="70"/>
        <v>1</v>
      </c>
      <c r="DB24" s="3"/>
      <c r="DC24" s="3"/>
      <c r="DD24" s="3"/>
      <c r="DE24" s="3">
        <v>374.0</v>
      </c>
      <c r="DF24" s="3" t="str">
        <f t="shared" si="72"/>
        <v>0</v>
      </c>
      <c r="DG24" s="3"/>
      <c r="DH24" s="3"/>
      <c r="DI24" s="3"/>
      <c r="DJ24" s="3">
        <v>321.0</v>
      </c>
      <c r="DK24" s="3" t="str">
        <f t="shared" si="74"/>
        <v>1</v>
      </c>
      <c r="DL24" s="3"/>
      <c r="DM24" s="3"/>
      <c r="DN24" s="3"/>
      <c r="DO24" s="3">
        <v>375.0</v>
      </c>
      <c r="DP24" s="3" t="str">
        <f t="shared" si="76"/>
        <v>1</v>
      </c>
      <c r="DQ24" s="3"/>
      <c r="DR24" s="3"/>
      <c r="DS24" s="3"/>
      <c r="DT24" s="3">
        <v>356.0</v>
      </c>
      <c r="DU24" s="3" t="str">
        <f t="shared" si="77"/>
        <v>0</v>
      </c>
      <c r="DV24" s="3"/>
      <c r="DW24" s="3"/>
      <c r="DX24" s="3"/>
      <c r="DY24" s="3">
        <v>275.0</v>
      </c>
      <c r="DZ24" s="3" t="str">
        <f t="shared" si="79"/>
        <v>0</v>
      </c>
      <c r="EA24" s="3"/>
      <c r="EB24" s="3"/>
      <c r="EC24" s="3"/>
      <c r="ED24" s="3"/>
      <c r="EE24" s="3"/>
      <c r="EF24" s="3"/>
      <c r="EG24" s="3"/>
      <c r="EH24" s="3"/>
      <c r="EI24" s="3">
        <v>285.0</v>
      </c>
      <c r="EJ24" s="3" t="str">
        <f t="shared" si="83"/>
        <v>1</v>
      </c>
      <c r="EK24" s="3"/>
      <c r="EL24" s="3"/>
      <c r="EM24" s="3"/>
      <c r="EN24" s="3">
        <v>54.0</v>
      </c>
      <c r="EO24" s="3" t="str">
        <f t="shared" si="85"/>
        <v>1</v>
      </c>
      <c r="EP24" s="3">
        <v>116.0</v>
      </c>
      <c r="EQ24" s="3" t="str">
        <f t="shared" si="86"/>
        <v>1</v>
      </c>
      <c r="ER24" s="3" t="str">
        <f t="shared" si="87"/>
        <v>0</v>
      </c>
      <c r="ES24" s="3"/>
      <c r="ET24" s="3">
        <v>190.0</v>
      </c>
      <c r="EU24" s="3" t="str">
        <f t="shared" si="88"/>
        <v>1</v>
      </c>
      <c r="EV24" s="3"/>
      <c r="EW24" s="3"/>
      <c r="EX24" s="3"/>
      <c r="EY24" s="3"/>
      <c r="EZ24" s="3">
        <v>225.0</v>
      </c>
      <c r="FA24" s="3" t="str">
        <f t="shared" si="89"/>
        <v>1</v>
      </c>
      <c r="FB24" s="12" t="s">
        <v>105</v>
      </c>
      <c r="FC24" s="12" t="str">
        <f t="shared" si="90"/>
        <v>0</v>
      </c>
      <c r="FD24" s="12">
        <v>212.0</v>
      </c>
      <c r="FE24" s="12" t="str">
        <f t="shared" si="91"/>
        <v>2</v>
      </c>
      <c r="FF24" s="12"/>
      <c r="FG24" s="3" t="str">
        <f t="shared" si="92"/>
        <v>0</v>
      </c>
      <c r="FH24" s="3"/>
      <c r="FI24" s="3">
        <v>390.0</v>
      </c>
      <c r="FJ24" s="3" t="str">
        <f t="shared" si="93"/>
        <v>1</v>
      </c>
      <c r="FK24" s="3"/>
      <c r="FL24" s="3"/>
    </row>
    <row r="25" ht="12.0" customHeight="1">
      <c r="A25" s="1"/>
      <c r="B25" s="83"/>
      <c r="C25" s="82" t="str">
        <f>IF(OR($K$16&gt;0,$K$17&gt;0),"E R R O R !","")</f>
        <v/>
      </c>
      <c r="E25" s="23"/>
      <c r="F25" s="50" t="s">
        <v>144</v>
      </c>
      <c r="G25" s="47" t="str">
        <f>AP37</f>
        <v>5</v>
      </c>
      <c r="H25" s="51" t="str">
        <f>AP38</f>
        <v>77</v>
      </c>
      <c r="I25" s="23"/>
      <c r="J25" s="50" t="s">
        <v>145</v>
      </c>
      <c r="K25" s="47" t="str">
        <f>EK38</f>
        <v>10</v>
      </c>
      <c r="L25" s="51" t="str">
        <f>EK39</f>
        <v>57</v>
      </c>
      <c r="M25" s="47" t="str">
        <f>EK40</f>
        <v>2</v>
      </c>
      <c r="N25" s="78" t="str">
        <f>EK41</f>
        <v>N</v>
      </c>
      <c r="P25" s="53">
        <v>19.0</v>
      </c>
      <c r="Q25" s="12" t="str">
        <f t="shared" si="36"/>
        <v>1</v>
      </c>
      <c r="R25" s="12" t="s">
        <v>105</v>
      </c>
      <c r="S25" s="12" t="str">
        <f t="shared" si="37"/>
        <v>0</v>
      </c>
      <c r="T25" s="3" t="str">
        <f t="shared" si="38"/>
        <v>1</v>
      </c>
      <c r="U25" s="3" t="str">
        <f t="shared" si="39"/>
        <v>0</v>
      </c>
      <c r="V25" s="3"/>
      <c r="W25" s="3">
        <v>298.0</v>
      </c>
      <c r="X25" s="3" t="str">
        <f t="shared" si="41"/>
        <v>1</v>
      </c>
      <c r="Y25" s="3"/>
      <c r="Z25" s="3">
        <v>216.0</v>
      </c>
      <c r="AA25" s="3" t="str">
        <f t="shared" si="42"/>
        <v>1</v>
      </c>
      <c r="AB25" s="3"/>
      <c r="AC25" s="3">
        <v>200.0</v>
      </c>
      <c r="AD25" s="3" t="str">
        <f t="shared" si="43"/>
        <v>0</v>
      </c>
      <c r="AE25" s="3"/>
      <c r="AF25" s="3">
        <v>194.0</v>
      </c>
      <c r="AG25" s="3" t="str">
        <f t="shared" si="44"/>
        <v>0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230.0</v>
      </c>
      <c r="AV25" s="3" t="str">
        <f t="shared" si="49"/>
        <v>0</v>
      </c>
      <c r="AW25" s="3"/>
      <c r="AX25" s="3">
        <v>300.0</v>
      </c>
      <c r="AY25" s="3" t="str">
        <f t="shared" si="50"/>
        <v>0</v>
      </c>
      <c r="AZ25" s="3"/>
      <c r="BA25" s="3"/>
      <c r="BB25" s="3"/>
      <c r="BC25" s="3"/>
      <c r="BD25" s="3"/>
      <c r="BE25" s="3"/>
      <c r="BF25" s="3"/>
      <c r="BG25" s="3">
        <v>218.0</v>
      </c>
      <c r="BH25" s="3" t="str">
        <f t="shared" si="53"/>
        <v>1</v>
      </c>
      <c r="BI25" s="3"/>
      <c r="BJ25" s="3">
        <v>228.0</v>
      </c>
      <c r="BK25" s="3" t="str">
        <f t="shared" si="54"/>
        <v>0</v>
      </c>
      <c r="BL25" s="3"/>
      <c r="BM25" s="3">
        <v>210.0</v>
      </c>
      <c r="BN25" s="3" t="str">
        <f t="shared" si="55"/>
        <v>1</v>
      </c>
      <c r="BO25" s="3"/>
      <c r="BP25" s="3">
        <v>234.0</v>
      </c>
      <c r="BQ25" s="3" t="str">
        <f t="shared" si="56"/>
        <v>1</v>
      </c>
      <c r="BR25" s="3"/>
      <c r="BS25" s="3"/>
      <c r="BT25" s="3"/>
      <c r="BU25" s="3"/>
      <c r="BV25" s="3"/>
      <c r="BW25" s="3"/>
      <c r="BX25" s="3"/>
      <c r="BY25" s="3"/>
      <c r="BZ25" s="3"/>
      <c r="CA25" s="3">
        <v>282.0</v>
      </c>
      <c r="CB25" s="3" t="str">
        <f t="shared" si="60"/>
        <v>0</v>
      </c>
      <c r="CC25" s="3"/>
      <c r="CD25" s="3"/>
      <c r="CE25" s="3"/>
      <c r="CF25" s="3">
        <v>229.0</v>
      </c>
      <c r="CG25" s="3" t="str">
        <f t="shared" si="62"/>
        <v>0</v>
      </c>
      <c r="CH25" s="3"/>
      <c r="CI25" s="3"/>
      <c r="CJ25" s="3"/>
      <c r="CK25" s="3"/>
      <c r="CL25" s="3"/>
      <c r="CM25" s="3"/>
      <c r="CN25" s="3"/>
      <c r="CO25" s="3"/>
      <c r="CP25" s="3">
        <v>232.0</v>
      </c>
      <c r="CQ25" s="3" t="str">
        <f t="shared" si="66"/>
        <v>0</v>
      </c>
      <c r="CR25" s="3"/>
      <c r="CS25" s="3"/>
      <c r="CT25" s="3"/>
      <c r="CU25" s="3"/>
      <c r="CV25" s="3"/>
      <c r="CW25" s="3"/>
      <c r="CX25" s="3"/>
      <c r="CY25" s="3"/>
      <c r="CZ25" s="3">
        <v>358.0</v>
      </c>
      <c r="DA25" s="3" t="str">
        <f t="shared" si="70"/>
        <v>0</v>
      </c>
      <c r="DB25" s="3"/>
      <c r="DC25" s="3"/>
      <c r="DD25" s="3"/>
      <c r="DE25" s="3">
        <v>384.0</v>
      </c>
      <c r="DF25" s="3" t="str">
        <f t="shared" si="72"/>
        <v>0</v>
      </c>
      <c r="DG25" s="3"/>
      <c r="DH25" s="3"/>
      <c r="DI25" s="3"/>
      <c r="DJ25" s="3">
        <v>332.0</v>
      </c>
      <c r="DK25" s="3" t="str">
        <f t="shared" si="74"/>
        <v>0</v>
      </c>
      <c r="DL25" s="3"/>
      <c r="DM25" s="3"/>
      <c r="DN25" s="3"/>
      <c r="DO25" s="3">
        <v>378.0</v>
      </c>
      <c r="DP25" s="3" t="str">
        <f t="shared" si="76"/>
        <v>1</v>
      </c>
      <c r="DQ25" s="3"/>
      <c r="DR25" s="3"/>
      <c r="DS25" s="3"/>
      <c r="DT25" s="3">
        <v>365.0</v>
      </c>
      <c r="DU25" s="3" t="str">
        <f t="shared" si="77"/>
        <v>1</v>
      </c>
      <c r="DV25" s="3"/>
      <c r="DW25" s="3"/>
      <c r="DX25" s="3"/>
      <c r="DY25" s="3">
        <v>299.0</v>
      </c>
      <c r="DZ25" s="3" t="str">
        <f t="shared" si="79"/>
        <v>1</v>
      </c>
      <c r="EA25" s="3"/>
      <c r="EB25" s="3"/>
      <c r="EC25" s="3"/>
      <c r="ED25" s="3"/>
      <c r="EE25" s="3"/>
      <c r="EF25" s="3"/>
      <c r="EG25" s="3"/>
      <c r="EH25" s="3"/>
      <c r="EI25" s="3">
        <v>299.0</v>
      </c>
      <c r="EJ25" s="3" t="str">
        <f t="shared" si="83"/>
        <v>1</v>
      </c>
      <c r="EK25" s="3"/>
      <c r="EL25" s="3"/>
      <c r="EM25" s="3"/>
      <c r="EN25" s="3">
        <v>111.0</v>
      </c>
      <c r="EO25" s="3" t="str">
        <f t="shared" si="85"/>
        <v>1</v>
      </c>
      <c r="EP25" s="3">
        <v>168.0</v>
      </c>
      <c r="EQ25" s="3" t="str">
        <f t="shared" si="86"/>
        <v>1</v>
      </c>
      <c r="ER25" s="3" t="str">
        <f t="shared" si="87"/>
        <v>0</v>
      </c>
      <c r="ES25" s="3"/>
      <c r="ET25" s="3">
        <v>206.0</v>
      </c>
      <c r="EU25" s="3" t="str">
        <f t="shared" si="88"/>
        <v>2</v>
      </c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</row>
    <row r="26" ht="12.0" customHeight="1">
      <c r="A26" s="1"/>
      <c r="B26" s="84"/>
      <c r="C26" s="85"/>
      <c r="E26" s="23"/>
      <c r="F26" s="50" t="s">
        <v>146</v>
      </c>
      <c r="G26" s="47" t="str">
        <f>AS37</f>
        <v>0</v>
      </c>
      <c r="H26" s="51" t="str">
        <f>AS38</f>
        <v>38</v>
      </c>
      <c r="I26" s="23"/>
      <c r="J26" s="50"/>
      <c r="K26" s="47"/>
      <c r="L26" s="20"/>
      <c r="M26" s="47"/>
      <c r="N26" s="78"/>
      <c r="P26" s="3">
        <v>20.0</v>
      </c>
      <c r="Q26" s="12" t="str">
        <f t="shared" si="36"/>
        <v>2</v>
      </c>
      <c r="R26" s="12"/>
      <c r="S26" s="12" t="str">
        <f t="shared" si="37"/>
        <v>0</v>
      </c>
      <c r="T26" s="3" t="str">
        <f t="shared" si="38"/>
        <v>0</v>
      </c>
      <c r="U26" s="3" t="str">
        <f t="shared" si="39"/>
        <v>1</v>
      </c>
      <c r="V26" s="3"/>
      <c r="W26" s="3">
        <v>301.0</v>
      </c>
      <c r="X26" s="3" t="str">
        <f t="shared" si="41"/>
        <v>1</v>
      </c>
      <c r="Y26" s="3"/>
      <c r="Z26" s="3">
        <v>224.0</v>
      </c>
      <c r="AA26" s="3" t="str">
        <f t="shared" si="42"/>
        <v>0</v>
      </c>
      <c r="AB26" s="3"/>
      <c r="AC26" s="3">
        <v>208.0</v>
      </c>
      <c r="AD26" s="3" t="str">
        <f t="shared" si="43"/>
        <v>0</v>
      </c>
      <c r="AE26" s="3"/>
      <c r="AF26" s="3">
        <v>212.0</v>
      </c>
      <c r="AG26" s="3" t="str">
        <f t="shared" si="44"/>
        <v>0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306.0</v>
      </c>
      <c r="AY26" s="3" t="str">
        <f t="shared" si="50"/>
        <v>0</v>
      </c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236.0</v>
      </c>
      <c r="BK26" s="3" t="str">
        <f t="shared" si="54"/>
        <v>0</v>
      </c>
      <c r="BL26" s="3"/>
      <c r="BM26" s="3">
        <v>222.0</v>
      </c>
      <c r="BN26" s="3" t="str">
        <f t="shared" si="55"/>
        <v>1</v>
      </c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>
        <v>318.0</v>
      </c>
      <c r="CB26" s="3" t="str">
        <f t="shared" si="60"/>
        <v>0</v>
      </c>
      <c r="CC26" s="3"/>
      <c r="CD26" s="3"/>
      <c r="CE26" s="3"/>
      <c r="CF26" s="3">
        <v>232.0</v>
      </c>
      <c r="CG26" s="3" t="str">
        <f t="shared" si="62"/>
        <v>0</v>
      </c>
      <c r="CH26" s="3"/>
      <c r="CI26" s="3"/>
      <c r="CJ26" s="3"/>
      <c r="CK26" s="3"/>
      <c r="CL26" s="3"/>
      <c r="CM26" s="3"/>
      <c r="CN26" s="3"/>
      <c r="CO26" s="3"/>
      <c r="CP26" s="3">
        <v>245.0</v>
      </c>
      <c r="CQ26" s="3" t="str">
        <f t="shared" si="66"/>
        <v>0</v>
      </c>
      <c r="CR26" s="3"/>
      <c r="CS26" s="3"/>
      <c r="CT26" s="3"/>
      <c r="CU26" s="3"/>
      <c r="CV26" s="3"/>
      <c r="CW26" s="3"/>
      <c r="CX26" s="3"/>
      <c r="CY26" s="3"/>
      <c r="CZ26" s="3">
        <v>377.0</v>
      </c>
      <c r="DA26" s="3" t="str">
        <f t="shared" si="70"/>
        <v>1</v>
      </c>
      <c r="DB26" s="3"/>
      <c r="DC26" s="3"/>
      <c r="DD26" s="3"/>
      <c r="DE26" s="3"/>
      <c r="DF26" s="3"/>
      <c r="DG26" s="3"/>
      <c r="DH26" s="3"/>
      <c r="DI26" s="3"/>
      <c r="DJ26" s="3">
        <v>334.0</v>
      </c>
      <c r="DK26" s="3" t="str">
        <f t="shared" si="74"/>
        <v>1</v>
      </c>
      <c r="DL26" s="3"/>
      <c r="DM26" s="3"/>
      <c r="DN26" s="3"/>
      <c r="DO26" s="3">
        <v>382.0</v>
      </c>
      <c r="DP26" s="3" t="str">
        <f t="shared" si="76"/>
        <v>0</v>
      </c>
      <c r="DQ26" s="3"/>
      <c r="DR26" s="3"/>
      <c r="DS26" s="3"/>
      <c r="DT26" s="3">
        <v>366.0</v>
      </c>
      <c r="DU26" s="3" t="str">
        <f t="shared" si="77"/>
        <v>1</v>
      </c>
      <c r="DV26" s="3"/>
      <c r="DW26" s="3"/>
      <c r="DX26" s="3"/>
      <c r="DY26" s="3">
        <v>335.0</v>
      </c>
      <c r="DZ26" s="3" t="str">
        <f t="shared" si="79"/>
        <v>0</v>
      </c>
      <c r="EA26" s="3"/>
      <c r="EB26" s="3"/>
      <c r="EC26" s="3"/>
      <c r="ED26" s="3"/>
      <c r="EE26" s="3"/>
      <c r="EF26" s="3"/>
      <c r="EG26" s="3"/>
      <c r="EH26" s="3"/>
      <c r="EI26" s="3">
        <v>333.0</v>
      </c>
      <c r="EJ26" s="3" t="str">
        <f t="shared" si="83"/>
        <v>1</v>
      </c>
      <c r="EK26" s="3"/>
      <c r="EL26" s="3"/>
      <c r="EM26" s="3"/>
      <c r="EN26" s="3">
        <v>244.0</v>
      </c>
      <c r="EO26" s="3" t="str">
        <f t="shared" si="85"/>
        <v>1</v>
      </c>
      <c r="EP26" s="3">
        <v>259.0</v>
      </c>
      <c r="EQ26" s="3" t="str">
        <f t="shared" si="86"/>
        <v>1</v>
      </c>
      <c r="ER26" s="3" t="str">
        <f t="shared" si="87"/>
        <v>0</v>
      </c>
      <c r="ES26" s="3"/>
      <c r="ET26" s="3">
        <v>6.0</v>
      </c>
      <c r="EU26" s="3" t="str">
        <f t="shared" si="88"/>
        <v>1</v>
      </c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</row>
    <row r="27" ht="12.0" customHeight="1">
      <c r="E27" s="23"/>
      <c r="F27" s="50" t="s">
        <v>147</v>
      </c>
      <c r="G27" s="47" t="str">
        <f>AV37</f>
        <v>8</v>
      </c>
      <c r="H27" s="51" t="str">
        <f>AV38</f>
        <v>63</v>
      </c>
      <c r="I27" s="23"/>
      <c r="J27" s="50" t="s">
        <v>148</v>
      </c>
      <c r="K27" s="47" t="str">
        <f>CH35</f>
        <v>1</v>
      </c>
      <c r="L27" s="51" t="str">
        <f>CH36</f>
        <v>38</v>
      </c>
      <c r="M27" s="47" t="str">
        <f>CH37</f>
        <v>0/0</v>
      </c>
      <c r="N27" s="78" t="str">
        <f>CH38</f>
        <v>N</v>
      </c>
      <c r="P27" s="3">
        <v>21.0</v>
      </c>
      <c r="Q27" s="12" t="str">
        <f t="shared" si="36"/>
        <v>2</v>
      </c>
      <c r="R27" s="12"/>
      <c r="S27" s="12" t="str">
        <f t="shared" si="37"/>
        <v>0</v>
      </c>
      <c r="T27" s="3" t="str">
        <f t="shared" si="38"/>
        <v>0</v>
      </c>
      <c r="U27" s="3" t="str">
        <f t="shared" si="39"/>
        <v>1</v>
      </c>
      <c r="V27" s="3"/>
      <c r="W27" s="3">
        <v>309.0</v>
      </c>
      <c r="X27" s="3" t="str">
        <f t="shared" si="41"/>
        <v>1</v>
      </c>
      <c r="Y27" s="3"/>
      <c r="Z27" s="3"/>
      <c r="AA27" s="3"/>
      <c r="AB27" s="3"/>
      <c r="AC27" s="3">
        <v>219.0</v>
      </c>
      <c r="AD27" s="3" t="str">
        <f t="shared" si="43"/>
        <v>1</v>
      </c>
      <c r="AE27" s="3"/>
      <c r="AF27" s="3">
        <v>225.0</v>
      </c>
      <c r="AG27" s="3" t="str">
        <f t="shared" si="44"/>
        <v>0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308.0</v>
      </c>
      <c r="AY27" s="3" t="str">
        <f t="shared" si="50"/>
        <v>0</v>
      </c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>
        <v>231.0</v>
      </c>
      <c r="BN27" s="3" t="str">
        <f t="shared" si="55"/>
        <v>0</v>
      </c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>
        <v>326.0</v>
      </c>
      <c r="CB27" s="3" t="str">
        <f t="shared" si="60"/>
        <v>0</v>
      </c>
      <c r="CC27" s="3"/>
      <c r="CD27" s="3"/>
      <c r="CE27" s="3"/>
      <c r="CF27" s="3">
        <v>243.0</v>
      </c>
      <c r="CG27" s="3" t="str">
        <f t="shared" si="62"/>
        <v>0</v>
      </c>
      <c r="CH27" s="3"/>
      <c r="CI27" s="3"/>
      <c r="CJ27" s="3"/>
      <c r="CK27" s="3"/>
      <c r="CL27" s="3"/>
      <c r="CM27" s="3"/>
      <c r="CN27" s="3"/>
      <c r="CO27" s="3"/>
      <c r="CP27" s="3">
        <v>252.0</v>
      </c>
      <c r="CQ27" s="3" t="str">
        <f t="shared" si="66"/>
        <v>0</v>
      </c>
      <c r="CR27" s="3"/>
      <c r="CS27" s="3"/>
      <c r="CT27" s="3"/>
      <c r="CU27" s="3"/>
      <c r="CV27" s="3"/>
      <c r="CW27" s="3"/>
      <c r="CX27" s="3"/>
      <c r="CY27" s="3"/>
      <c r="CZ27" s="3">
        <v>381.0</v>
      </c>
      <c r="DA27" s="3" t="str">
        <f t="shared" si="70"/>
        <v>1</v>
      </c>
      <c r="DB27" s="3"/>
      <c r="DC27" s="3"/>
      <c r="DD27" s="3"/>
      <c r="DE27" s="3"/>
      <c r="DF27" s="3"/>
      <c r="DG27" s="3"/>
      <c r="DH27" s="3"/>
      <c r="DI27" s="3"/>
      <c r="DJ27" s="3">
        <v>349.0</v>
      </c>
      <c r="DK27" s="3" t="str">
        <f t="shared" si="74"/>
        <v>0</v>
      </c>
      <c r="DL27" s="3"/>
      <c r="DM27" s="3"/>
      <c r="DN27" s="3"/>
      <c r="DO27" s="3"/>
      <c r="DP27" s="3"/>
      <c r="DQ27" s="3"/>
      <c r="DR27" s="3"/>
      <c r="DS27" s="3"/>
      <c r="DT27" s="3">
        <v>367.0</v>
      </c>
      <c r="DU27" s="3" t="str">
        <f t="shared" si="77"/>
        <v>1</v>
      </c>
      <c r="DV27" s="3"/>
      <c r="DW27" s="3"/>
      <c r="DX27" s="3"/>
      <c r="DY27" s="3">
        <v>360.0</v>
      </c>
      <c r="DZ27" s="3" t="str">
        <f t="shared" si="79"/>
        <v>0</v>
      </c>
      <c r="EA27" s="3"/>
      <c r="EB27" s="3"/>
      <c r="EC27" s="3"/>
      <c r="ED27" s="3"/>
      <c r="EE27" s="3"/>
      <c r="EF27" s="3"/>
      <c r="EG27" s="3"/>
      <c r="EH27" s="3"/>
      <c r="EI27" s="3">
        <v>342.0</v>
      </c>
      <c r="EJ27" s="3" t="str">
        <f t="shared" si="83"/>
        <v>1</v>
      </c>
      <c r="EK27" s="3"/>
      <c r="EL27" s="3"/>
      <c r="EM27" s="3"/>
      <c r="EN27" s="3">
        <v>242.0</v>
      </c>
      <c r="EO27" s="3" t="str">
        <f t="shared" si="85"/>
        <v>2</v>
      </c>
      <c r="EP27" s="3">
        <v>270.0</v>
      </c>
      <c r="EQ27" s="3" t="str">
        <f t="shared" si="86"/>
        <v>2</v>
      </c>
      <c r="ER27" s="3" t="str">
        <f t="shared" si="87"/>
        <v>0</v>
      </c>
      <c r="ES27" s="3"/>
      <c r="ET27" s="3">
        <v>69.0</v>
      </c>
      <c r="EU27" s="3" t="str">
        <f t="shared" si="88"/>
        <v>2</v>
      </c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</row>
    <row r="28" ht="12.0" customHeight="1">
      <c r="E28" s="23"/>
      <c r="F28" s="50"/>
      <c r="G28" s="47"/>
      <c r="H28" s="20"/>
      <c r="I28" s="23"/>
      <c r="J28" s="50" t="s">
        <v>149</v>
      </c>
      <c r="K28" s="47" t="str">
        <f>CR38</f>
        <v>9</v>
      </c>
      <c r="L28" s="51" t="str">
        <f>CR39</f>
        <v>55</v>
      </c>
      <c r="M28" s="47" t="str">
        <f>CR40</f>
        <v>1</v>
      </c>
      <c r="N28" s="78" t="str">
        <f>CR41</f>
        <v>N</v>
      </c>
      <c r="P28" s="3">
        <v>22.0</v>
      </c>
      <c r="Q28" s="12" t="str">
        <f t="shared" si="36"/>
        <v>1</v>
      </c>
      <c r="R28" s="12"/>
      <c r="S28" s="12" t="str">
        <f t="shared" si="37"/>
        <v>1</v>
      </c>
      <c r="T28" s="3" t="str">
        <f t="shared" si="38"/>
        <v>1</v>
      </c>
      <c r="U28" s="3" t="str">
        <f t="shared" si="39"/>
        <v>0</v>
      </c>
      <c r="V28" s="3"/>
      <c r="W28" s="3">
        <v>311.0</v>
      </c>
      <c r="X28" s="3" t="str">
        <f t="shared" si="41"/>
        <v>1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317.0</v>
      </c>
      <c r="AY28" s="3" t="str">
        <f t="shared" si="50"/>
        <v>0</v>
      </c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>
        <v>329.0</v>
      </c>
      <c r="CB28" s="3" t="str">
        <f t="shared" si="60"/>
        <v>0</v>
      </c>
      <c r="CC28" s="3"/>
      <c r="CD28" s="3"/>
      <c r="CE28" s="3"/>
      <c r="CF28" s="3">
        <v>258.0</v>
      </c>
      <c r="CG28" s="3" t="str">
        <f t="shared" si="62"/>
        <v>0</v>
      </c>
      <c r="CH28" s="3"/>
      <c r="CI28" s="3"/>
      <c r="CJ28" s="3"/>
      <c r="CK28" s="3"/>
      <c r="CL28" s="12" t="s">
        <v>150</v>
      </c>
      <c r="CM28" s="3" t="str">
        <f>SUM(CL8:CL27,CN8:CN27)</f>
        <v>19</v>
      </c>
      <c r="CN28" s="3"/>
      <c r="CO28" s="3"/>
      <c r="CP28" s="3">
        <v>269.0</v>
      </c>
      <c r="CQ28" s="3" t="str">
        <f t="shared" si="66"/>
        <v>1</v>
      </c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>
        <v>371.0</v>
      </c>
      <c r="DK28" s="3" t="str">
        <f t="shared" si="74"/>
        <v>0</v>
      </c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>
        <v>344.0</v>
      </c>
      <c r="EJ28" s="3" t="str">
        <f t="shared" si="83"/>
        <v>0</v>
      </c>
      <c r="EK28" s="3"/>
      <c r="EL28" s="3"/>
      <c r="EM28" s="3"/>
      <c r="EN28" s="3">
        <v>249.0</v>
      </c>
      <c r="EO28" s="3" t="str">
        <f t="shared" si="85"/>
        <v>2</v>
      </c>
      <c r="EP28" s="3">
        <v>262.0</v>
      </c>
      <c r="EQ28" s="3" t="str">
        <f t="shared" si="86"/>
        <v>2</v>
      </c>
      <c r="ER28" s="3" t="str">
        <f t="shared" si="87"/>
        <v>0</v>
      </c>
      <c r="ES28" s="3"/>
      <c r="ET28" s="3">
        <v>45.0</v>
      </c>
      <c r="EU28" s="3" t="str">
        <f t="shared" si="88"/>
        <v>1</v>
      </c>
      <c r="EV28" s="3"/>
      <c r="EW28" s="3"/>
      <c r="EX28" s="3"/>
      <c r="EY28" s="3"/>
      <c r="EZ28" s="3"/>
      <c r="FA28" s="3"/>
      <c r="FB28" s="3"/>
      <c r="FC28" s="12" t="s">
        <v>151</v>
      </c>
      <c r="FD28" s="3" t="str">
        <f>SUM(FC8:FC24)</f>
        <v>8</v>
      </c>
      <c r="FE28" s="3"/>
      <c r="FF28" s="3"/>
      <c r="FG28" s="3"/>
      <c r="FH28" s="3"/>
      <c r="FI28" s="3"/>
      <c r="FJ28" s="3"/>
      <c r="FK28" s="3"/>
      <c r="FL28" s="3"/>
    </row>
    <row r="29" ht="12.0" customHeight="1">
      <c r="E29" s="23"/>
      <c r="F29" s="50" t="s">
        <v>152</v>
      </c>
      <c r="G29" s="47" t="str">
        <f>AY37</f>
        <v>1</v>
      </c>
      <c r="H29" s="51" t="str">
        <f>AY38</f>
        <v>18</v>
      </c>
      <c r="I29" s="23"/>
      <c r="J29" s="50" t="s">
        <v>153</v>
      </c>
      <c r="K29" s="47" t="str">
        <f>DG38</f>
        <v>5</v>
      </c>
      <c r="L29" s="51" t="str">
        <f>DG39</f>
        <v>41</v>
      </c>
      <c r="M29" s="47" t="str">
        <f>DG40</f>
        <v>0</v>
      </c>
      <c r="N29" s="78" t="str">
        <f>DG41</f>
        <v>N</v>
      </c>
      <c r="P29" s="3">
        <v>23.0</v>
      </c>
      <c r="Q29" s="12" t="str">
        <f t="shared" si="36"/>
        <v>2</v>
      </c>
      <c r="R29" s="12"/>
      <c r="S29" s="12" t="str">
        <f t="shared" si="37"/>
        <v>0</v>
      </c>
      <c r="T29" s="3" t="str">
        <f t="shared" si="38"/>
        <v>0</v>
      </c>
      <c r="U29" s="3" t="str">
        <f t="shared" si="39"/>
        <v>1</v>
      </c>
      <c r="V29" s="3"/>
      <c r="W29" s="3">
        <v>312.0</v>
      </c>
      <c r="X29" s="3" t="str">
        <f t="shared" si="41"/>
        <v>1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319.0</v>
      </c>
      <c r="AY29" s="3" t="str">
        <f t="shared" si="50"/>
        <v>0</v>
      </c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>
        <v>289.0</v>
      </c>
      <c r="CG29" s="3" t="str">
        <f t="shared" si="62"/>
        <v>0</v>
      </c>
      <c r="CH29" s="3"/>
      <c r="CI29" s="3"/>
      <c r="CJ29" s="3"/>
      <c r="CK29" s="3"/>
      <c r="CL29" s="12" t="s">
        <v>154</v>
      </c>
      <c r="CM29" s="86" t="str">
        <f>(((CM28-5.22)/4.03)*10)+50</f>
        <v>84</v>
      </c>
      <c r="CN29" s="3"/>
      <c r="CO29" s="3"/>
      <c r="CP29" s="3">
        <v>273.0</v>
      </c>
      <c r="CQ29" s="3" t="str">
        <f t="shared" si="66"/>
        <v>1</v>
      </c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>
        <v>384.0</v>
      </c>
      <c r="EJ29" s="3" t="str">
        <f t="shared" si="83"/>
        <v>0</v>
      </c>
      <c r="EK29" s="3"/>
      <c r="EL29" s="3"/>
      <c r="EM29" s="3"/>
      <c r="EN29" s="3">
        <v>248.0</v>
      </c>
      <c r="EO29" s="3" t="str">
        <f t="shared" si="85"/>
        <v>1</v>
      </c>
      <c r="EP29" s="3">
        <v>269.0</v>
      </c>
      <c r="EQ29" s="3" t="str">
        <f t="shared" si="86"/>
        <v>1</v>
      </c>
      <c r="ER29" s="3" t="str">
        <f t="shared" si="87"/>
        <v>0</v>
      </c>
      <c r="ES29" s="3"/>
      <c r="ET29" s="3">
        <v>183.0</v>
      </c>
      <c r="EU29" s="3" t="str">
        <f t="shared" si="88"/>
        <v>2</v>
      </c>
      <c r="EV29" s="3"/>
      <c r="EW29" s="3"/>
      <c r="EX29" s="3"/>
      <c r="EY29" s="3"/>
      <c r="EZ29" s="3"/>
      <c r="FA29" s="3"/>
      <c r="FB29" s="3"/>
      <c r="FC29" s="12" t="s">
        <v>155</v>
      </c>
      <c r="FD29" s="3" t="str">
        <f>SUM(FG8:FG24)</f>
        <v>6</v>
      </c>
      <c r="FE29" s="3"/>
      <c r="FF29" s="3"/>
      <c r="FG29" s="3"/>
      <c r="FH29" s="3"/>
      <c r="FI29" s="3"/>
      <c r="FJ29" s="3"/>
      <c r="FK29" s="3"/>
      <c r="FL29" s="3"/>
    </row>
    <row r="30" ht="12.0" customHeight="1">
      <c r="E30" s="23"/>
      <c r="F30" s="50" t="s">
        <v>156</v>
      </c>
      <c r="G30" s="47" t="str">
        <f>BB37</f>
        <v>0</v>
      </c>
      <c r="H30" s="51" t="str">
        <f>BB38</f>
        <v>32</v>
      </c>
      <c r="I30" s="23"/>
      <c r="J30" s="50" t="s">
        <v>157</v>
      </c>
      <c r="K30" s="47" t="str">
        <f>DL38</f>
        <v>3</v>
      </c>
      <c r="L30" s="51" t="str">
        <f>DL39</f>
        <v>33</v>
      </c>
      <c r="M30" s="47" t="str">
        <f>DL40</f>
        <v>0</v>
      </c>
      <c r="N30" s="78" t="str">
        <f>DL41</f>
        <v>N</v>
      </c>
      <c r="P30" s="53">
        <v>24.0</v>
      </c>
      <c r="Q30" s="12" t="str">
        <f t="shared" si="36"/>
        <v>2</v>
      </c>
      <c r="R30" s="12" t="s">
        <v>105</v>
      </c>
      <c r="S30" s="12" t="str">
        <f t="shared" si="37"/>
        <v>1</v>
      </c>
      <c r="T30" s="3" t="str">
        <f t="shared" si="38"/>
        <v>0</v>
      </c>
      <c r="U30" s="3" t="str">
        <f t="shared" si="39"/>
        <v>1</v>
      </c>
      <c r="V30" s="3"/>
      <c r="W30" s="3">
        <v>316.0</v>
      </c>
      <c r="X30" s="3" t="str">
        <f t="shared" si="41"/>
        <v>1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324.0</v>
      </c>
      <c r="AY30" s="3" t="str">
        <f t="shared" si="50"/>
        <v>0</v>
      </c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>
        <v>318.0</v>
      </c>
      <c r="CG30" s="3" t="str">
        <f t="shared" si="62"/>
        <v>0</v>
      </c>
      <c r="CH30" s="3"/>
      <c r="CI30" s="3"/>
      <c r="CJ30" s="3"/>
      <c r="CK30" s="3"/>
      <c r="CL30" s="12" t="s">
        <v>158</v>
      </c>
      <c r="CM30" s="3" t="str">
        <f>SUM(CM33:CM39)</f>
        <v>7</v>
      </c>
      <c r="CN30" s="3"/>
      <c r="CO30" s="3"/>
      <c r="CP30" s="3">
        <v>274.0</v>
      </c>
      <c r="CQ30" s="3" t="str">
        <f t="shared" si="66"/>
        <v>0</v>
      </c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>
        <v>57.0</v>
      </c>
      <c r="EU30" s="3" t="str">
        <f t="shared" si="88"/>
        <v>2</v>
      </c>
      <c r="EV30" s="3"/>
      <c r="EW30" s="3"/>
      <c r="EX30" s="3"/>
      <c r="EY30" s="3"/>
      <c r="EZ30" s="3"/>
      <c r="FA30" s="3"/>
      <c r="FB30" s="3"/>
      <c r="FC30" s="3" t="s">
        <v>159</v>
      </c>
      <c r="FD30" s="3" t="str">
        <f>FD28+(17-FD29)</f>
        <v>19</v>
      </c>
      <c r="FE30" s="3"/>
      <c r="FF30" s="3"/>
      <c r="FG30" s="3"/>
      <c r="FH30" s="3"/>
      <c r="FI30" s="3"/>
      <c r="FJ30" s="3"/>
      <c r="FK30" s="3"/>
      <c r="FL30" s="3"/>
    </row>
    <row r="31" ht="12.0" customHeight="1">
      <c r="E31" s="23"/>
      <c r="F31" s="50" t="s">
        <v>160</v>
      </c>
      <c r="G31" s="47" t="str">
        <f>BE37</f>
        <v>0</v>
      </c>
      <c r="H31" s="51" t="str">
        <f>BE38</f>
        <v>27</v>
      </c>
      <c r="I31" s="23"/>
      <c r="J31" s="50"/>
      <c r="K31" s="47"/>
      <c r="L31" s="20"/>
      <c r="M31" s="47"/>
      <c r="N31" s="78"/>
      <c r="P31" s="53">
        <v>25.0</v>
      </c>
      <c r="Q31" s="12" t="str">
        <f t="shared" si="36"/>
        <v>1</v>
      </c>
      <c r="R31" s="12" t="s">
        <v>105</v>
      </c>
      <c r="S31" s="12" t="str">
        <f t="shared" si="37"/>
        <v>0</v>
      </c>
      <c r="T31" s="3" t="str">
        <f t="shared" si="38"/>
        <v>1</v>
      </c>
      <c r="U31" s="3" t="str">
        <f t="shared" si="39"/>
        <v>0</v>
      </c>
      <c r="V31" s="3"/>
      <c r="W31" s="3">
        <v>320.0</v>
      </c>
      <c r="X31" s="3" t="str">
        <f t="shared" si="41"/>
        <v>1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328.0</v>
      </c>
      <c r="AY31" s="3" t="str">
        <f t="shared" si="50"/>
        <v>0</v>
      </c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>
        <v>353.0</v>
      </c>
      <c r="CG31" s="3" t="str">
        <f t="shared" si="62"/>
        <v>0</v>
      </c>
      <c r="CH31" s="3"/>
      <c r="CI31" s="3"/>
      <c r="CJ31" s="3"/>
      <c r="CK31" s="3"/>
      <c r="CL31" s="12" t="s">
        <v>161</v>
      </c>
      <c r="CM31" s="12" t="str">
        <f>IF(CM30&gt;=4,"Y","N")</f>
        <v>Y</v>
      </c>
      <c r="CN31" s="3"/>
      <c r="CO31" s="3"/>
      <c r="CP31" s="3">
        <v>315.0</v>
      </c>
      <c r="CQ31" s="3" t="str">
        <f t="shared" si="66"/>
        <v>0</v>
      </c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>
        <v>82.0</v>
      </c>
      <c r="EU31" s="3" t="str">
        <f t="shared" si="88"/>
        <v>1</v>
      </c>
      <c r="EV31" s="3"/>
      <c r="EW31" s="3"/>
      <c r="EX31" s="3"/>
      <c r="EY31" s="3"/>
      <c r="EZ31" s="3"/>
      <c r="FA31" s="3"/>
      <c r="FB31" s="3"/>
      <c r="FC31" s="12" t="s">
        <v>154</v>
      </c>
      <c r="FD31" s="86" t="str">
        <f>(((FD30-19)/2)*10)+50</f>
        <v>50</v>
      </c>
      <c r="FE31" s="3"/>
      <c r="FF31" s="3"/>
      <c r="FG31" s="3"/>
      <c r="FH31" s="3"/>
      <c r="FI31" s="3"/>
      <c r="FJ31" s="3"/>
      <c r="FK31" s="3"/>
      <c r="FL31" s="3"/>
    </row>
    <row r="32" ht="12.0" customHeight="1">
      <c r="E32" s="23"/>
      <c r="F32" s="50" t="s">
        <v>162</v>
      </c>
      <c r="G32" s="47" t="str">
        <f>BH37</f>
        <v>13</v>
      </c>
      <c r="H32" s="51" t="str">
        <f>BH38</f>
        <v>68</v>
      </c>
      <c r="I32" s="23"/>
      <c r="J32" s="50" t="s">
        <v>163</v>
      </c>
      <c r="K32" s="47" t="str">
        <f>CM28</f>
        <v>19</v>
      </c>
      <c r="L32" s="51" t="str">
        <f>CM29</f>
        <v>84</v>
      </c>
      <c r="M32" s="47" t="str">
        <f>CM30</f>
        <v>7</v>
      </c>
      <c r="N32" s="78" t="str">
        <f>CM31</f>
        <v>Y</v>
      </c>
      <c r="P32" s="53">
        <v>26.0</v>
      </c>
      <c r="Q32" s="12" t="str">
        <f t="shared" si="36"/>
        <v>1</v>
      </c>
      <c r="R32" s="12" t="s">
        <v>105</v>
      </c>
      <c r="S32" s="12" t="str">
        <f t="shared" si="37"/>
        <v>0</v>
      </c>
      <c r="T32" s="3" t="str">
        <f t="shared" si="38"/>
        <v>1</v>
      </c>
      <c r="U32" s="3" t="str">
        <f t="shared" si="39"/>
        <v>0</v>
      </c>
      <c r="V32" s="3"/>
      <c r="W32" s="3">
        <v>323.0</v>
      </c>
      <c r="X32" s="3" t="str">
        <f t="shared" si="41"/>
        <v>1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336.0</v>
      </c>
      <c r="AY32" s="3" t="str">
        <f t="shared" si="50"/>
        <v>0</v>
      </c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>
        <v>361.0</v>
      </c>
      <c r="CG32" s="3" t="str">
        <f t="shared" si="62"/>
        <v>0</v>
      </c>
      <c r="CH32" s="3"/>
      <c r="CI32" s="3"/>
      <c r="CJ32" s="3"/>
      <c r="CK32" s="3"/>
      <c r="CL32" s="3"/>
      <c r="CM32" s="3"/>
      <c r="CN32" s="3"/>
      <c r="CO32" s="3"/>
      <c r="CP32" s="3">
        <v>338.0</v>
      </c>
      <c r="CQ32" s="3" t="str">
        <f t="shared" si="66"/>
        <v>1</v>
      </c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>
        <v>49.0</v>
      </c>
      <c r="EU32" s="3" t="str">
        <f t="shared" si="88"/>
        <v>2</v>
      </c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</row>
    <row r="33" ht="12.0" customHeight="1">
      <c r="E33" s="23"/>
      <c r="F33" s="50"/>
      <c r="G33" s="47"/>
      <c r="H33" s="20"/>
      <c r="I33" s="23"/>
      <c r="J33" s="50" t="s">
        <v>164</v>
      </c>
      <c r="K33" s="47" t="str">
        <f>CW38</f>
        <v>9</v>
      </c>
      <c r="L33" s="51" t="str">
        <f>CW39</f>
        <v>72</v>
      </c>
      <c r="M33" s="47" t="str">
        <f>CW40</f>
        <v>2</v>
      </c>
      <c r="N33" s="78" t="str">
        <f>CW41</f>
        <v>N</v>
      </c>
      <c r="P33" s="3">
        <v>27.0</v>
      </c>
      <c r="Q33" s="12" t="str">
        <f t="shared" si="36"/>
        <v>2</v>
      </c>
      <c r="R33" s="12"/>
      <c r="S33" s="12" t="str">
        <f t="shared" si="37"/>
        <v>0</v>
      </c>
      <c r="T33" s="3" t="str">
        <f t="shared" si="38"/>
        <v>0</v>
      </c>
      <c r="U33" s="3" t="str">
        <f t="shared" si="39"/>
        <v>1</v>
      </c>
      <c r="V33" s="3"/>
      <c r="W33" s="3">
        <v>325.0</v>
      </c>
      <c r="X33" s="3" t="str">
        <f t="shared" si="41"/>
        <v>1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337.0</v>
      </c>
      <c r="AY33" s="3" t="str">
        <f t="shared" si="50"/>
        <v>0</v>
      </c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>
        <v>387.0</v>
      </c>
      <c r="CG33" s="3" t="str">
        <f t="shared" si="62"/>
        <v>0</v>
      </c>
      <c r="CH33" s="3"/>
      <c r="CI33" s="3"/>
      <c r="CJ33" s="3"/>
      <c r="CK33" s="3"/>
      <c r="CL33" s="87" t="s">
        <v>165</v>
      </c>
      <c r="CM33" s="3" t="str">
        <f>IF(SUM(CN8,CN9,CL9,CL18)=4,1,0)</f>
        <v>1</v>
      </c>
      <c r="CN33" s="3"/>
      <c r="CO33" s="3"/>
      <c r="CP33" s="3">
        <v>345.0</v>
      </c>
      <c r="CQ33" s="3" t="str">
        <f t="shared" si="66"/>
        <v>1</v>
      </c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>
        <v>215.0</v>
      </c>
      <c r="EU33" s="3" t="str">
        <f t="shared" si="88"/>
        <v>1</v>
      </c>
      <c r="EV33" s="3"/>
      <c r="EW33" s="3"/>
      <c r="EX33" s="3"/>
      <c r="EY33" s="3"/>
      <c r="EZ33" s="3"/>
      <c r="FA33" s="3"/>
      <c r="FB33" s="3"/>
      <c r="FC33" s="12" t="s">
        <v>166</v>
      </c>
      <c r="FD33" s="3" t="str">
        <f>IF(FD30&gt;=17,FD30-17,17-FD30)</f>
        <v>2</v>
      </c>
      <c r="FE33" s="3"/>
      <c r="FF33" s="3"/>
      <c r="FG33" s="3"/>
      <c r="FH33" s="3"/>
      <c r="FI33" s="3"/>
      <c r="FJ33" s="3"/>
      <c r="FK33" s="3"/>
      <c r="FL33" s="3"/>
    </row>
    <row r="34" ht="12.0" customHeight="1">
      <c r="E34" s="23"/>
      <c r="F34" s="50" t="s">
        <v>167</v>
      </c>
      <c r="G34" s="47" t="str">
        <f>CC35</f>
        <v>0</v>
      </c>
      <c r="H34" s="51" t="str">
        <f>CC36</f>
        <v>34</v>
      </c>
      <c r="I34" s="23"/>
      <c r="J34" s="50" t="s">
        <v>168</v>
      </c>
      <c r="K34" s="47" t="str">
        <f>DV38</f>
        <v>19</v>
      </c>
      <c r="L34" s="51" t="str">
        <f>DV39</f>
        <v>69</v>
      </c>
      <c r="M34" s="47" t="str">
        <f>DV40</f>
        <v>5</v>
      </c>
      <c r="N34" s="78" t="str">
        <f>DV41</f>
        <v>Y</v>
      </c>
      <c r="P34" s="3">
        <v>28.0</v>
      </c>
      <c r="Q34" s="12" t="str">
        <f t="shared" si="36"/>
        <v>2</v>
      </c>
      <c r="R34" s="12"/>
      <c r="S34" s="12" t="str">
        <f t="shared" si="37"/>
        <v>0</v>
      </c>
      <c r="T34" s="3" t="str">
        <f t="shared" si="38"/>
        <v>0</v>
      </c>
      <c r="U34" s="3" t="str">
        <f t="shared" si="39"/>
        <v>1</v>
      </c>
      <c r="V34" s="3"/>
      <c r="W34" s="3">
        <v>331.0</v>
      </c>
      <c r="X34" s="3" t="str">
        <f t="shared" si="41"/>
        <v>1</v>
      </c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341.0</v>
      </c>
      <c r="AY34" s="3" t="str">
        <f t="shared" si="50"/>
        <v>0</v>
      </c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87" t="s">
        <v>169</v>
      </c>
      <c r="CM34" s="3" t="str">
        <f>IF(SUM(CL12,CL14)=2,1,0)</f>
        <v>1</v>
      </c>
      <c r="CN34" s="3"/>
      <c r="CO34" s="3"/>
      <c r="CP34" s="3">
        <v>362.0</v>
      </c>
      <c r="CQ34" s="3" t="str">
        <f t="shared" si="66"/>
        <v>1</v>
      </c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>
        <v>167.0</v>
      </c>
      <c r="EU34" s="3" t="str">
        <f t="shared" si="88"/>
        <v>2</v>
      </c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</row>
    <row r="35" ht="12.0" customHeight="1">
      <c r="E35" s="23"/>
      <c r="F35" s="50" t="s">
        <v>170</v>
      </c>
      <c r="G35" s="47" t="str">
        <f>BK37</f>
        <v>1</v>
      </c>
      <c r="H35" s="51" t="str">
        <f>BK38</f>
        <v>38</v>
      </c>
      <c r="I35" s="23"/>
      <c r="J35" s="50"/>
      <c r="K35" s="47"/>
      <c r="L35" s="20"/>
      <c r="M35" s="47"/>
      <c r="N35" s="78"/>
      <c r="P35" s="3">
        <v>29.0</v>
      </c>
      <c r="Q35" s="12" t="str">
        <f t="shared" si="36"/>
        <v>1</v>
      </c>
      <c r="R35" s="12"/>
      <c r="S35" s="12" t="str">
        <f t="shared" si="37"/>
        <v>1</v>
      </c>
      <c r="T35" s="3" t="str">
        <f t="shared" si="38"/>
        <v>1</v>
      </c>
      <c r="U35" s="3" t="str">
        <f t="shared" si="39"/>
        <v>0</v>
      </c>
      <c r="V35" s="3"/>
      <c r="W35" s="3">
        <v>333.0</v>
      </c>
      <c r="X35" s="3" t="str">
        <f t="shared" si="41"/>
        <v>1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12" t="s">
        <v>150</v>
      </c>
      <c r="BX35" s="3" t="str">
        <f>SUM(BW8:BW25,BY8:BY25)</f>
        <v>5</v>
      </c>
      <c r="BY35" s="3"/>
      <c r="BZ35" s="3"/>
      <c r="CA35" s="3"/>
      <c r="CB35" s="12" t="s">
        <v>150</v>
      </c>
      <c r="CC35" s="3" t="str">
        <f>SUM(CB8:CB30,CD8:CD29)</f>
        <v>0</v>
      </c>
      <c r="CD35" s="3"/>
      <c r="CE35" s="3"/>
      <c r="CF35" s="3"/>
      <c r="CG35" s="12" t="s">
        <v>150</v>
      </c>
      <c r="CH35" s="3" t="str">
        <f>SUM(CG8:CG33,CI8:CI33)</f>
        <v>1</v>
      </c>
      <c r="CI35" s="3"/>
      <c r="CJ35" s="3"/>
      <c r="CK35" s="3"/>
      <c r="CL35" s="87" t="s">
        <v>171</v>
      </c>
      <c r="CM35" s="3" t="str">
        <f>IF(SUM(CL22,CL24)=2,1,0)</f>
        <v>1</v>
      </c>
      <c r="CN35" s="3"/>
      <c r="CO35" s="3"/>
      <c r="CP35" s="3">
        <v>379.0</v>
      </c>
      <c r="CQ35" s="3" t="str">
        <f t="shared" si="66"/>
        <v>0</v>
      </c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>
        <v>226.0</v>
      </c>
      <c r="EU35" s="3" t="str">
        <f t="shared" si="88"/>
        <v>1</v>
      </c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12" t="s">
        <v>150</v>
      </c>
      <c r="FK35" s="3" t="str">
        <f>SUM(FJ8:FJ25,FL8:FL25)</f>
        <v>8</v>
      </c>
      <c r="FL35" s="3"/>
    </row>
    <row r="36" ht="12.0" customHeight="1">
      <c r="E36" s="23"/>
      <c r="F36" s="50" t="s">
        <v>172</v>
      </c>
      <c r="G36" s="47" t="str">
        <f>BN37</f>
        <v>18</v>
      </c>
      <c r="H36" s="51" t="str">
        <f>BN38</f>
        <v>64</v>
      </c>
      <c r="I36" s="23"/>
      <c r="J36" s="50" t="s">
        <v>173</v>
      </c>
      <c r="K36" s="47" t="str">
        <f>DB38</f>
        <v>21</v>
      </c>
      <c r="L36" s="51" t="str">
        <f>DB39</f>
        <v>80</v>
      </c>
      <c r="M36" s="47" t="str">
        <f>DB40</f>
        <v>6</v>
      </c>
      <c r="N36" s="78" t="str">
        <f>DB41</f>
        <v>Y</v>
      </c>
      <c r="P36" s="3">
        <v>30.0</v>
      </c>
      <c r="Q36" s="12" t="str">
        <f t="shared" si="36"/>
        <v>2</v>
      </c>
      <c r="R36" s="12"/>
      <c r="S36" s="12" t="str">
        <f t="shared" si="37"/>
        <v>0</v>
      </c>
      <c r="T36" s="3" t="str">
        <f t="shared" si="38"/>
        <v>0</v>
      </c>
      <c r="U36" s="3" t="str">
        <f t="shared" si="39"/>
        <v>1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12" t="s">
        <v>154</v>
      </c>
      <c r="BX36" s="86" t="str">
        <f>(((BX35-2.5)/2.1)*10)+50</f>
        <v>62</v>
      </c>
      <c r="BY36" s="3"/>
      <c r="BZ36" s="3"/>
      <c r="CA36" s="3"/>
      <c r="CB36" s="12" t="s">
        <v>154</v>
      </c>
      <c r="CC36" s="86" t="str">
        <f>(((CC35-9)/5.8)*10)+50</f>
        <v>34</v>
      </c>
      <c r="CD36" s="3"/>
      <c r="CE36" s="3"/>
      <c r="CF36" s="3"/>
      <c r="CG36" s="12" t="s">
        <v>154</v>
      </c>
      <c r="CH36" s="86" t="str">
        <f>(((CH35-7.07)/5.04)*10)+50</f>
        <v>38</v>
      </c>
      <c r="CI36" s="3"/>
      <c r="CJ36" s="3"/>
      <c r="CK36" s="3"/>
      <c r="CL36" s="87" t="s">
        <v>174</v>
      </c>
      <c r="CM36" s="3" t="str">
        <f>IF(SUM(CL13,CL15,CL17)=3,1,0)</f>
        <v>1</v>
      </c>
      <c r="CN36" s="3"/>
      <c r="CO36" s="3"/>
      <c r="CP36" s="3">
        <v>383.0</v>
      </c>
      <c r="CQ36" s="3" t="str">
        <f t="shared" si="66"/>
        <v>0</v>
      </c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>
        <v>140.0</v>
      </c>
      <c r="EU36" s="3" t="str">
        <f t="shared" si="88"/>
        <v>1</v>
      </c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12" t="s">
        <v>154</v>
      </c>
      <c r="FK36" s="86" t="str">
        <f>(((FK35-1.49)/2.05)*10)+50</f>
        <v>82</v>
      </c>
      <c r="FL36" s="3"/>
    </row>
    <row r="37" ht="12.0" customHeight="1">
      <c r="E37" s="23"/>
      <c r="F37" s="50" t="s">
        <v>175</v>
      </c>
      <c r="G37" s="47" t="str">
        <f>BQ37</f>
        <v>15</v>
      </c>
      <c r="H37" s="51" t="str">
        <f>BQ38</f>
        <v>71</v>
      </c>
      <c r="I37" s="23"/>
      <c r="J37" s="50" t="s">
        <v>176</v>
      </c>
      <c r="K37" s="47" t="str">
        <f>DQ38</f>
        <v>9</v>
      </c>
      <c r="L37" s="51" t="str">
        <f>DQ39</f>
        <v>63</v>
      </c>
      <c r="M37" s="47" t="str">
        <f>DQ40</f>
        <v>2</v>
      </c>
      <c r="N37" s="78" t="str">
        <f>DQ41</f>
        <v>N</v>
      </c>
      <c r="P37" s="3">
        <v>31.0</v>
      </c>
      <c r="Q37" s="12" t="str">
        <f t="shared" si="36"/>
        <v>2</v>
      </c>
      <c r="R37" s="12"/>
      <c r="S37" s="12" t="str">
        <f t="shared" si="37"/>
        <v>0</v>
      </c>
      <c r="T37" s="3" t="str">
        <f t="shared" si="38"/>
        <v>0</v>
      </c>
      <c r="U37" s="3" t="str">
        <f t="shared" si="39"/>
        <v>1</v>
      </c>
      <c r="V37" s="3"/>
      <c r="W37" s="12" t="s">
        <v>150</v>
      </c>
      <c r="X37" s="3" t="str">
        <f>SUM(X8:X35)</f>
        <v>25</v>
      </c>
      <c r="Y37" s="3"/>
      <c r="Z37" s="12" t="s">
        <v>150</v>
      </c>
      <c r="AA37" s="3" t="str">
        <f>SUM(AA8:AA35)</f>
        <v>7</v>
      </c>
      <c r="AB37" s="3"/>
      <c r="AC37" s="12" t="s">
        <v>150</v>
      </c>
      <c r="AD37" s="3" t="str">
        <f>SUM(AD8:AD35)</f>
        <v>3</v>
      </c>
      <c r="AE37" s="3"/>
      <c r="AF37" s="12" t="s">
        <v>150</v>
      </c>
      <c r="AG37" s="3" t="str">
        <f>SUM(AG8:AG35)</f>
        <v>4</v>
      </c>
      <c r="AH37" s="3"/>
      <c r="AI37" s="12" t="s">
        <v>150</v>
      </c>
      <c r="AJ37" s="3" t="str">
        <f>SUM(AJ8:AJ35)</f>
        <v>12</v>
      </c>
      <c r="AK37" s="3"/>
      <c r="AL37" s="12" t="s">
        <v>150</v>
      </c>
      <c r="AM37" s="3" t="str">
        <f>SUM(AM8:AM35)</f>
        <v>7</v>
      </c>
      <c r="AN37" s="3"/>
      <c r="AO37" s="12" t="s">
        <v>150</v>
      </c>
      <c r="AP37" s="3" t="str">
        <f>SUM(AP8:AP35)</f>
        <v>5</v>
      </c>
      <c r="AQ37" s="3"/>
      <c r="AR37" s="12" t="s">
        <v>150</v>
      </c>
      <c r="AS37" s="3" t="str">
        <f>SUM(AS8:AS35)</f>
        <v>0</v>
      </c>
      <c r="AT37" s="3"/>
      <c r="AU37" s="12" t="s">
        <v>150</v>
      </c>
      <c r="AV37" s="3" t="str">
        <f>SUM(AV8:AV35)</f>
        <v>8</v>
      </c>
      <c r="AW37" s="3"/>
      <c r="AX37" s="12" t="s">
        <v>150</v>
      </c>
      <c r="AY37" s="3" t="str">
        <f>SUM(AY8:AY35)</f>
        <v>1</v>
      </c>
      <c r="AZ37" s="3"/>
      <c r="BA37" s="12" t="s">
        <v>150</v>
      </c>
      <c r="BB37" s="3" t="str">
        <f>SUM(BB8:BB35)</f>
        <v>0</v>
      </c>
      <c r="BC37" s="3"/>
      <c r="BD37" s="12" t="s">
        <v>150</v>
      </c>
      <c r="BE37" s="3" t="str">
        <f>SUM(BE8:BE35)</f>
        <v>0</v>
      </c>
      <c r="BF37" s="3"/>
      <c r="BG37" s="12" t="s">
        <v>150</v>
      </c>
      <c r="BH37" s="3" t="str">
        <f>SUM(BH8:BH35)</f>
        <v>13</v>
      </c>
      <c r="BI37" s="3"/>
      <c r="BJ37" s="12" t="s">
        <v>150</v>
      </c>
      <c r="BK37" s="3" t="str">
        <f>SUM(BK8:BK35)</f>
        <v>1</v>
      </c>
      <c r="BL37" s="3"/>
      <c r="BM37" s="12" t="s">
        <v>150</v>
      </c>
      <c r="BN37" s="3" t="str">
        <f>SUM(BN8:BN35)</f>
        <v>18</v>
      </c>
      <c r="BO37" s="3"/>
      <c r="BP37" s="12" t="s">
        <v>150</v>
      </c>
      <c r="BQ37" s="3" t="str">
        <f>SUM(BQ8:BQ35)</f>
        <v>15</v>
      </c>
      <c r="BR37" s="3"/>
      <c r="BS37" s="12" t="s">
        <v>150</v>
      </c>
      <c r="BT37" s="3" t="str">
        <f>SUM(BT8:BT35)</f>
        <v>7</v>
      </c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12" t="s">
        <v>158</v>
      </c>
      <c r="CH37" s="12" t="str">
        <f>CONCATENATE(CH47,"/",CH60)</f>
        <v>0/0</v>
      </c>
      <c r="CI37" s="3"/>
      <c r="CJ37" s="3"/>
      <c r="CK37" s="3"/>
      <c r="CL37" s="87" t="s">
        <v>177</v>
      </c>
      <c r="CM37" s="3" t="str">
        <f>IF(SUM(CL11,CL16,CL23)=3,1,0)</f>
        <v>1</v>
      </c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>
        <v>218.0</v>
      </c>
      <c r="EU37" s="3" t="str">
        <f t="shared" si="88"/>
        <v>2</v>
      </c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</row>
    <row r="38" ht="12.0" customHeight="1">
      <c r="E38" s="88"/>
      <c r="F38" s="89"/>
      <c r="G38" s="90"/>
      <c r="H38" s="91"/>
      <c r="I38" s="88"/>
      <c r="J38" s="89"/>
      <c r="K38" s="90"/>
      <c r="L38" s="91"/>
      <c r="M38" s="90"/>
      <c r="N38" s="92"/>
      <c r="P38" s="3">
        <v>32.0</v>
      </c>
      <c r="Q38" s="12" t="str">
        <f t="shared" si="36"/>
        <v>1</v>
      </c>
      <c r="R38" s="12"/>
      <c r="S38" s="12" t="str">
        <f t="shared" si="37"/>
        <v>1</v>
      </c>
      <c r="T38" s="3" t="str">
        <f t="shared" si="38"/>
        <v>1</v>
      </c>
      <c r="U38" s="3" t="str">
        <f t="shared" si="39"/>
        <v>0</v>
      </c>
      <c r="V38" s="3"/>
      <c r="W38" s="12" t="s">
        <v>154</v>
      </c>
      <c r="X38" s="86" t="str">
        <f>(((X37-10.4)/7.2)*10)+50</f>
        <v>70</v>
      </c>
      <c r="Y38" s="3"/>
      <c r="Z38" s="12" t="s">
        <v>154</v>
      </c>
      <c r="AA38" s="86" t="str">
        <f>(((AA37-4.6)/4.1)*10)+50</f>
        <v>56</v>
      </c>
      <c r="AB38" s="3"/>
      <c r="AC38" s="12" t="s">
        <v>154</v>
      </c>
      <c r="AD38" s="86" t="str">
        <f>(((AD37-4)/3.2)*10)+50</f>
        <v>47</v>
      </c>
      <c r="AE38" s="3"/>
      <c r="AF38" s="12" t="s">
        <v>154</v>
      </c>
      <c r="AG38" s="86" t="str">
        <f>(((AG37-3.3)/3.5)*10)+50</f>
        <v>52</v>
      </c>
      <c r="AH38" s="3"/>
      <c r="AI38" s="12" t="s">
        <v>154</v>
      </c>
      <c r="AJ38" s="86" t="str">
        <f>(((AJ37-1.9)/2.6)*10)+50</f>
        <v>89</v>
      </c>
      <c r="AK38" s="3"/>
      <c r="AL38" s="12" t="s">
        <v>154</v>
      </c>
      <c r="AM38" s="86" t="str">
        <f>(((AM37-0.8)/1.5)*10)+50</f>
        <v>91</v>
      </c>
      <c r="AN38" s="3"/>
      <c r="AO38" s="12" t="s">
        <v>154</v>
      </c>
      <c r="AP38" s="86" t="str">
        <f>(((AP37-1)/1.5)*10)+50</f>
        <v>77</v>
      </c>
      <c r="AQ38" s="3"/>
      <c r="AR38" s="12" t="s">
        <v>154</v>
      </c>
      <c r="AS38" s="86" t="str">
        <f>(((AS37-3.8)/3.2)*10)+50</f>
        <v>38</v>
      </c>
      <c r="AT38" s="3"/>
      <c r="AU38" s="12" t="s">
        <v>154</v>
      </c>
      <c r="AV38" s="86" t="str">
        <f>(((AV37-4)/3.1)*10)+50</f>
        <v>63</v>
      </c>
      <c r="AW38" s="3"/>
      <c r="AX38" s="12" t="s">
        <v>154</v>
      </c>
      <c r="AY38" s="86" t="str">
        <f>(((AY37-18.7)/5.6)*10)+50</f>
        <v>18</v>
      </c>
      <c r="AZ38" s="3"/>
      <c r="BA38" s="12" t="s">
        <v>154</v>
      </c>
      <c r="BB38" s="86" t="str">
        <f>(((BB37-6.7)/3.7)*10)+50</f>
        <v>32</v>
      </c>
      <c r="BC38" s="3"/>
      <c r="BD38" s="12" t="s">
        <v>154</v>
      </c>
      <c r="BE38" s="86" t="str">
        <f>(((BE37-7.9)/3.4)*10)+50</f>
        <v>27</v>
      </c>
      <c r="BF38" s="3"/>
      <c r="BG38" s="12" t="s">
        <v>154</v>
      </c>
      <c r="BH38" s="86" t="str">
        <f>(((BH37-5.5)/4.1)*10)+50</f>
        <v>68</v>
      </c>
      <c r="BI38" s="3"/>
      <c r="BJ38" s="12" t="s">
        <v>154</v>
      </c>
      <c r="BK38" s="86" t="str">
        <f>(((BK37-5.5)/3.9)*10)+50</f>
        <v>38</v>
      </c>
      <c r="BL38" s="3"/>
      <c r="BM38" s="12" t="s">
        <v>154</v>
      </c>
      <c r="BN38" s="86" t="str">
        <f>(((BN37-11.6)/4.6)*10)+50</f>
        <v>64</v>
      </c>
      <c r="BO38" s="3"/>
      <c r="BP38" s="12" t="s">
        <v>154</v>
      </c>
      <c r="BQ38" s="86" t="str">
        <f>(((BQ37-7.4)/3.7)*10)+50</f>
        <v>71</v>
      </c>
      <c r="BR38" s="3"/>
      <c r="BS38" s="12" t="s">
        <v>154</v>
      </c>
      <c r="BT38" s="86" t="str">
        <f>(((BT37-3.1)/2.4)*10)+50</f>
        <v>66</v>
      </c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12" t="s">
        <v>161</v>
      </c>
      <c r="CH38" s="12" t="str">
        <f>IF(AND(CI47="Y",CI60="Y"),"Y","N")</f>
        <v>N</v>
      </c>
      <c r="CI38" s="3"/>
      <c r="CJ38" s="3"/>
      <c r="CK38" s="3"/>
      <c r="CL38" s="87" t="s">
        <v>178</v>
      </c>
      <c r="CM38" s="3" t="str">
        <f>IF(SUM(CL8,CL10,CL21)=3,1,0)</f>
        <v>1</v>
      </c>
      <c r="CN38" s="3"/>
      <c r="CO38" s="3"/>
      <c r="CP38" s="3"/>
      <c r="CQ38" s="12" t="s">
        <v>150</v>
      </c>
      <c r="CR38" s="3" t="str">
        <f>SUM(CQ8:CQ36,CS8:CS36)</f>
        <v>9</v>
      </c>
      <c r="CS38" s="3"/>
      <c r="CT38" s="3"/>
      <c r="CU38" s="3"/>
      <c r="CV38" s="12" t="s">
        <v>150</v>
      </c>
      <c r="CW38" s="3" t="str">
        <f>SUM(CV8:CV27,CX8:CX27)</f>
        <v>9</v>
      </c>
      <c r="CX38" s="3"/>
      <c r="CY38" s="3"/>
      <c r="CZ38" s="3"/>
      <c r="DA38" s="12" t="s">
        <v>150</v>
      </c>
      <c r="DB38" s="3" t="str">
        <f>SUM(DA8:DA27,DC8:DC27)</f>
        <v>21</v>
      </c>
      <c r="DC38" s="3"/>
      <c r="DD38" s="3"/>
      <c r="DE38" s="3"/>
      <c r="DF38" s="12" t="s">
        <v>150</v>
      </c>
      <c r="DG38" s="3" t="str">
        <f>SUM(DF8:DF27,DH8:DH27)</f>
        <v>5</v>
      </c>
      <c r="DH38" s="3"/>
      <c r="DI38" s="3"/>
      <c r="DJ38" s="3"/>
      <c r="DK38" s="12" t="s">
        <v>150</v>
      </c>
      <c r="DL38" s="3" t="str">
        <f>SUM(DK8:DK28,DM8:DM27)</f>
        <v>3</v>
      </c>
      <c r="DM38" s="3"/>
      <c r="DN38" s="3"/>
      <c r="DO38" s="3"/>
      <c r="DP38" s="12" t="s">
        <v>150</v>
      </c>
      <c r="DQ38" s="3" t="str">
        <f>SUM(DP8:DP27,DR8:DR27)</f>
        <v>9</v>
      </c>
      <c r="DR38" s="3"/>
      <c r="DS38" s="3"/>
      <c r="DT38" s="3"/>
      <c r="DU38" s="12" t="s">
        <v>150</v>
      </c>
      <c r="DV38" s="3" t="str">
        <f>SUM(DU8:DU27,DW8:DW27)</f>
        <v>19</v>
      </c>
      <c r="DW38" s="3"/>
      <c r="DX38" s="3"/>
      <c r="DY38" s="3"/>
      <c r="DZ38" s="12" t="s">
        <v>150</v>
      </c>
      <c r="EA38" s="3" t="str">
        <f>SUM(DZ8:DZ27,EB8:EB27)</f>
        <v>11</v>
      </c>
      <c r="EB38" s="3"/>
      <c r="EC38" s="3"/>
      <c r="ED38" s="3"/>
      <c r="EE38" s="12" t="s">
        <v>150</v>
      </c>
      <c r="EF38" s="3" t="str">
        <f>SUM(EE8:EE27,EG8:EG27)</f>
        <v>14</v>
      </c>
      <c r="EG38" s="3"/>
      <c r="EH38" s="3"/>
      <c r="EI38" s="3"/>
      <c r="EJ38" s="12" t="s">
        <v>150</v>
      </c>
      <c r="EK38" s="3" t="str">
        <f>SUM(EJ8:EJ29,EL8:EL29)</f>
        <v>10</v>
      </c>
      <c r="EL38" s="3"/>
      <c r="EM38" s="3"/>
      <c r="EN38" s="3"/>
      <c r="EO38" s="3"/>
      <c r="EP38" s="12" t="s">
        <v>150</v>
      </c>
      <c r="EQ38" s="3" t="str">
        <f>SUM(ER8:ER37)</f>
        <v>0</v>
      </c>
      <c r="ER38" s="3"/>
      <c r="ES38" s="3"/>
      <c r="ET38" s="3">
        <v>84.0</v>
      </c>
      <c r="EU38" s="3" t="str">
        <f t="shared" si="88"/>
        <v>1</v>
      </c>
      <c r="EV38" s="3"/>
      <c r="EW38" s="12" t="s">
        <v>150</v>
      </c>
      <c r="EX38" s="3" t="str">
        <f>COUNTIF(EU8:EU47,"=1")</f>
        <v>16</v>
      </c>
      <c r="EY38" s="3"/>
      <c r="EZ38" s="3"/>
      <c r="FA38" s="3"/>
      <c r="FB38" s="3"/>
      <c r="FC38" s="3"/>
      <c r="FD38" s="3"/>
      <c r="FE38" s="3"/>
      <c r="FF38" s="3"/>
      <c r="FG38" s="3"/>
      <c r="FH38" s="3"/>
    </row>
    <row r="39" ht="12.0" customHeight="1">
      <c r="P39" s="3">
        <v>33.0</v>
      </c>
      <c r="Q39" s="12" t="str">
        <f t="shared" si="36"/>
        <v>2</v>
      </c>
      <c r="R39" s="12"/>
      <c r="S39" s="12" t="str">
        <f t="shared" si="37"/>
        <v>0</v>
      </c>
      <c r="T39" s="3" t="str">
        <f t="shared" si="38"/>
        <v>0</v>
      </c>
      <c r="U39" s="3" t="str">
        <f t="shared" si="39"/>
        <v>1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87" t="s">
        <v>179</v>
      </c>
      <c r="CM39" s="3" t="str">
        <f>IF(SUM(CL19,CL20)=2,1,0)</f>
        <v>1</v>
      </c>
      <c r="CN39" s="3"/>
      <c r="CO39" s="3"/>
      <c r="CP39" s="3"/>
      <c r="CQ39" s="12" t="s">
        <v>154</v>
      </c>
      <c r="CR39" s="86" t="str">
        <f>(((CR38-6.37)/4.84)*10)+50</f>
        <v>55</v>
      </c>
      <c r="CS39" s="3"/>
      <c r="CT39" s="3"/>
      <c r="CU39" s="3"/>
      <c r="CV39" s="12" t="s">
        <v>154</v>
      </c>
      <c r="CW39" s="86" t="str">
        <f>(((CW38-2.89)/2.82)*10)+50</f>
        <v>72</v>
      </c>
      <c r="CX39" s="3"/>
      <c r="CY39" s="3"/>
      <c r="CZ39" s="3"/>
      <c r="DA39" s="12" t="s">
        <v>154</v>
      </c>
      <c r="DB39" s="86" t="str">
        <f>(((DB38-6.85)/4.67)*10)+50</f>
        <v>80</v>
      </c>
      <c r="DC39" s="3"/>
      <c r="DD39" s="3"/>
      <c r="DE39" s="3"/>
      <c r="DF39" s="12" t="s">
        <v>154</v>
      </c>
      <c r="DG39" s="86" t="str">
        <f>(((DG38-8.72)/4.09)*10)+50</f>
        <v>41</v>
      </c>
      <c r="DH39" s="3"/>
      <c r="DI39" s="3"/>
      <c r="DJ39" s="3"/>
      <c r="DK39" s="12" t="s">
        <v>154</v>
      </c>
      <c r="DL39" s="86" t="str">
        <f>(((DL38-9.5)/3.81)*10)+50</f>
        <v>33</v>
      </c>
      <c r="DM39" s="3"/>
      <c r="DN39" s="3"/>
      <c r="DO39" s="3"/>
      <c r="DP39" s="12" t="s">
        <v>154</v>
      </c>
      <c r="DQ39" s="86" t="str">
        <f>(((DQ38-4.37)/3.68)*10)+50</f>
        <v>63</v>
      </c>
      <c r="DR39" s="3"/>
      <c r="DS39" s="3"/>
      <c r="DT39" s="3"/>
      <c r="DU39" s="12" t="s">
        <v>154</v>
      </c>
      <c r="DV39" s="86" t="str">
        <f>(((DV38-11.48)/3.86)*10)+50</f>
        <v>69</v>
      </c>
      <c r="DW39" s="3"/>
      <c r="DX39" s="3"/>
      <c r="DY39" s="3"/>
      <c r="DZ39" s="12" t="s">
        <v>154</v>
      </c>
      <c r="EA39" s="86" t="str">
        <f>(((EA38-5.86)/4.57)*10)+50</f>
        <v>61</v>
      </c>
      <c r="EB39" s="3"/>
      <c r="EC39" s="3"/>
      <c r="ED39" s="3"/>
      <c r="EE39" s="12" t="s">
        <v>154</v>
      </c>
      <c r="EF39" s="86" t="str">
        <f>(((EF38-5.17)/3.48)*10)+50</f>
        <v>75</v>
      </c>
      <c r="EG39" s="3"/>
      <c r="EH39" s="3"/>
      <c r="EI39" s="3"/>
      <c r="EJ39" s="12" t="s">
        <v>154</v>
      </c>
      <c r="EK39" s="86" t="str">
        <f>(((EK38-6.71)/4.49)*10)+50</f>
        <v>57</v>
      </c>
      <c r="EL39" s="3"/>
      <c r="EM39" s="3"/>
      <c r="EN39" s="3"/>
      <c r="EO39" s="3"/>
      <c r="EP39" s="12" t="s">
        <v>154</v>
      </c>
      <c r="EQ39" s="86" t="str">
        <f>(((EQ38-5.2)/2.2)*10)+50</f>
        <v>26</v>
      </c>
      <c r="ER39" s="3"/>
      <c r="ES39" s="3"/>
      <c r="ET39" s="3">
        <v>95.0</v>
      </c>
      <c r="EU39" s="3" t="str">
        <f t="shared" si="88"/>
        <v>1</v>
      </c>
      <c r="EV39" s="3"/>
      <c r="EW39" s="12" t="s">
        <v>154</v>
      </c>
      <c r="EX39" s="86" t="str">
        <f>(((EX38-17.2)/2.6)*10)+50</f>
        <v>45</v>
      </c>
      <c r="EY39" s="3"/>
      <c r="EZ39" s="3"/>
      <c r="FA39" s="3"/>
      <c r="FB39" s="3"/>
      <c r="FC39" s="3"/>
      <c r="FD39" s="3"/>
      <c r="FE39" s="3"/>
      <c r="FF39" s="3"/>
      <c r="FG39" s="3"/>
      <c r="FH39" s="3"/>
    </row>
    <row r="40" ht="12.0" customHeight="1">
      <c r="P40" s="3">
        <v>34.0</v>
      </c>
      <c r="Q40" s="12" t="str">
        <f t="shared" si="36"/>
        <v>1</v>
      </c>
      <c r="R40" s="12"/>
      <c r="S40" s="12" t="str">
        <f t="shared" si="37"/>
        <v>1</v>
      </c>
      <c r="T40" s="3" t="str">
        <f t="shared" si="38"/>
        <v>1</v>
      </c>
      <c r="U40" s="3" t="str">
        <f t="shared" si="39"/>
        <v>0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12" t="s">
        <v>180</v>
      </c>
      <c r="CH40" s="3" t="str">
        <f>IF(CI10+CG17+CG26=3,1,0)</f>
        <v>0</v>
      </c>
      <c r="CI40" s="3"/>
      <c r="CJ40" s="3"/>
      <c r="CK40" s="3"/>
      <c r="CL40" s="12"/>
      <c r="CM40" s="3"/>
      <c r="CN40" s="3"/>
      <c r="CO40" s="3"/>
      <c r="CP40" s="3"/>
      <c r="CQ40" s="12" t="s">
        <v>158</v>
      </c>
      <c r="CR40" s="3" t="str">
        <f>SUM(CR43:CR51)</f>
        <v>1</v>
      </c>
      <c r="CS40" s="3"/>
      <c r="CT40" s="3"/>
      <c r="CU40" s="3"/>
      <c r="CV40" s="12" t="s">
        <v>158</v>
      </c>
      <c r="CW40" s="3" t="str">
        <f>SUM(CW43:CW50)</f>
        <v>2</v>
      </c>
      <c r="CX40" s="3"/>
      <c r="CY40" s="3"/>
      <c r="CZ40" s="3"/>
      <c r="DA40" s="12" t="s">
        <v>158</v>
      </c>
      <c r="DB40" s="3" t="str">
        <f>SUM(DB43:DB49)</f>
        <v>6</v>
      </c>
      <c r="DC40" s="3"/>
      <c r="DD40" s="3"/>
      <c r="DE40" s="3"/>
      <c r="DF40" s="12" t="s">
        <v>158</v>
      </c>
      <c r="DG40" s="3" t="str">
        <f>SUM(DG43:DG49)</f>
        <v>0</v>
      </c>
      <c r="DH40" s="3"/>
      <c r="DI40" s="3"/>
      <c r="DJ40" s="3"/>
      <c r="DK40" s="12" t="s">
        <v>158</v>
      </c>
      <c r="DL40" s="3" t="str">
        <f>SUM(DL43:DL51)</f>
        <v>0</v>
      </c>
      <c r="DM40" s="3"/>
      <c r="DN40" s="3"/>
      <c r="DO40" s="3"/>
      <c r="DP40" s="12" t="s">
        <v>158</v>
      </c>
      <c r="DQ40" s="3" t="str">
        <f>SUM(DQ43:DQ49)</f>
        <v>2</v>
      </c>
      <c r="DR40" s="3"/>
      <c r="DS40" s="3"/>
      <c r="DT40" s="3"/>
      <c r="DU40" s="12" t="s">
        <v>158</v>
      </c>
      <c r="DV40" s="3" t="str">
        <f>SUM(DV43:DV50)</f>
        <v>5</v>
      </c>
      <c r="DW40" s="3"/>
      <c r="DX40" s="3"/>
      <c r="DY40" s="3"/>
      <c r="DZ40" s="12" t="s">
        <v>158</v>
      </c>
      <c r="EA40" s="3" t="str">
        <f>SUM(EA43:EA49)</f>
        <v>2</v>
      </c>
      <c r="EB40" s="3"/>
      <c r="EC40" s="3"/>
      <c r="ED40" s="3"/>
      <c r="EE40" s="12" t="s">
        <v>158</v>
      </c>
      <c r="EF40" s="3" t="str">
        <f>SUM(EF43:EF49)</f>
        <v>3</v>
      </c>
      <c r="EG40" s="3"/>
      <c r="EH40" s="3"/>
      <c r="EI40" s="3"/>
      <c r="EJ40" s="12" t="s">
        <v>158</v>
      </c>
      <c r="EK40" s="3" t="str">
        <f>SUM(EK43:EK50)</f>
        <v>2</v>
      </c>
      <c r="EL40" s="3"/>
      <c r="EM40" s="3"/>
      <c r="EN40" s="3"/>
      <c r="EO40" s="12"/>
      <c r="EP40" s="3"/>
      <c r="EQ40" s="3"/>
      <c r="ER40" s="3"/>
      <c r="ES40" s="3"/>
      <c r="ET40" s="3">
        <v>47.0</v>
      </c>
      <c r="EU40" s="3" t="str">
        <f t="shared" si="88"/>
        <v>2</v>
      </c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</row>
    <row r="41" ht="12.0" customHeight="1">
      <c r="P41" s="3">
        <v>35.0</v>
      </c>
      <c r="Q41" s="12" t="str">
        <f t="shared" si="36"/>
        <v>1</v>
      </c>
      <c r="R41" s="12"/>
      <c r="S41" s="12" t="str">
        <f t="shared" si="37"/>
        <v>1</v>
      </c>
      <c r="T41" s="3" t="str">
        <f t="shared" si="38"/>
        <v>1</v>
      </c>
      <c r="U41" s="3" t="str">
        <f t="shared" si="39"/>
        <v>0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12" t="s">
        <v>181</v>
      </c>
      <c r="CH41" s="3" t="str">
        <f>IF(CG10+CI11+CI13&gt;=2,1,0)</f>
        <v>0</v>
      </c>
      <c r="CI41" s="3"/>
      <c r="CJ41" s="3"/>
      <c r="CK41" s="3"/>
      <c r="CL41" s="3"/>
      <c r="CM41" s="3"/>
      <c r="CN41" s="3"/>
      <c r="CO41" s="3"/>
      <c r="CP41" s="3"/>
      <c r="CQ41" s="12" t="s">
        <v>161</v>
      </c>
      <c r="CR41" s="12" t="str">
        <f>IF(CR40&gt;=5,"Y","N")</f>
        <v>N</v>
      </c>
      <c r="CS41" s="3"/>
      <c r="CT41" s="3"/>
      <c r="CU41" s="3"/>
      <c r="CV41" s="12" t="s">
        <v>161</v>
      </c>
      <c r="CW41" s="12" t="str">
        <f>IF(CW40&gt;=5,"Y","N")</f>
        <v>N</v>
      </c>
      <c r="CX41" s="3"/>
      <c r="CY41" s="3"/>
      <c r="CZ41" s="3"/>
      <c r="DA41" s="12" t="s">
        <v>161</v>
      </c>
      <c r="DB41" s="12" t="str">
        <f>IF(DB40&gt;=5,"Y","N")</f>
        <v>Y</v>
      </c>
      <c r="DC41" s="3"/>
      <c r="DD41" s="3"/>
      <c r="DE41" s="3"/>
      <c r="DF41" s="12" t="s">
        <v>161</v>
      </c>
      <c r="DG41" s="12" t="str">
        <f>IF(DG40&gt;=5,"Y","N")</f>
        <v>N</v>
      </c>
      <c r="DH41" s="3"/>
      <c r="DI41" s="3"/>
      <c r="DJ41" s="3"/>
      <c r="DK41" s="12" t="s">
        <v>161</v>
      </c>
      <c r="DL41" s="12" t="str">
        <f>IF(DL40&gt;=5,"Y","N")</f>
        <v>N</v>
      </c>
      <c r="DM41" s="3"/>
      <c r="DN41" s="3"/>
      <c r="DO41" s="3"/>
      <c r="DP41" s="12" t="s">
        <v>161</v>
      </c>
      <c r="DQ41" s="12" t="str">
        <f>IF(DQ40&gt;=4,"Y","N")</f>
        <v>N</v>
      </c>
      <c r="DR41" s="3"/>
      <c r="DS41" s="3"/>
      <c r="DT41" s="3"/>
      <c r="DU41" s="12" t="s">
        <v>161</v>
      </c>
      <c r="DV41" s="12" t="str">
        <f>IF(DV40&gt;=4,"Y","N")</f>
        <v>Y</v>
      </c>
      <c r="DW41" s="3"/>
      <c r="DX41" s="3"/>
      <c r="DY41" s="3"/>
      <c r="DZ41" s="12" t="s">
        <v>161</v>
      </c>
      <c r="EA41" s="12" t="str">
        <f>IF(EA40&gt;=4,"Y","N")</f>
        <v>N</v>
      </c>
      <c r="EB41" s="3"/>
      <c r="EC41" s="3"/>
      <c r="ED41" s="3"/>
      <c r="EE41" s="12" t="s">
        <v>161</v>
      </c>
      <c r="EF41" s="12" t="str">
        <f>IF(EF40&gt;=4,"Y","N")</f>
        <v>N</v>
      </c>
      <c r="EG41" s="3"/>
      <c r="EH41" s="3"/>
      <c r="EI41" s="3"/>
      <c r="EJ41" s="12" t="s">
        <v>161</v>
      </c>
      <c r="EK41" s="12" t="str">
        <f>IF(EK40&gt;=5,"Y","N")</f>
        <v>N</v>
      </c>
      <c r="EL41" s="3"/>
      <c r="EM41" s="3"/>
      <c r="EN41" s="3"/>
      <c r="EO41" s="12"/>
      <c r="EP41" s="12"/>
      <c r="EQ41" s="3"/>
      <c r="ER41" s="3"/>
      <c r="ES41" s="3"/>
      <c r="ET41" s="3">
        <v>127.0</v>
      </c>
      <c r="EU41" s="3" t="str">
        <f t="shared" si="88"/>
        <v>2</v>
      </c>
      <c r="EV41" s="3"/>
      <c r="EW41" s="12" t="s">
        <v>182</v>
      </c>
      <c r="EX41" s="3" t="str">
        <f>IF(EX38&gt;=20,EX38-20,20-EX38)</f>
        <v>4</v>
      </c>
      <c r="EY41" s="3"/>
      <c r="EZ41" s="3"/>
      <c r="FA41" s="3"/>
      <c r="FB41" s="3"/>
      <c r="FC41" s="3"/>
      <c r="FD41" s="3"/>
      <c r="FE41" s="3"/>
      <c r="FF41" s="3"/>
      <c r="FG41" s="3"/>
      <c r="FH41" s="3"/>
    </row>
    <row r="42" ht="12.0" customHeight="1">
      <c r="F42" s="93" t="s">
        <v>183</v>
      </c>
      <c r="P42" s="53">
        <v>36.0</v>
      </c>
      <c r="Q42" s="12" t="str">
        <f t="shared" si="36"/>
        <v>1</v>
      </c>
      <c r="R42" s="12" t="s">
        <v>105</v>
      </c>
      <c r="S42" s="12" t="str">
        <f t="shared" si="37"/>
        <v>0</v>
      </c>
      <c r="T42" s="3" t="str">
        <f t="shared" si="38"/>
        <v>1</v>
      </c>
      <c r="U42" s="3" t="str">
        <f t="shared" si="39"/>
        <v>0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12" t="s">
        <v>184</v>
      </c>
      <c r="CH42" s="3" t="str">
        <f>IF(CI8+CG15+CG22+CG29&gt;=3,1,0)</f>
        <v>0</v>
      </c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>
        <v>19.0</v>
      </c>
      <c r="EU42" s="3" t="str">
        <f t="shared" si="88"/>
        <v>1</v>
      </c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</row>
    <row r="43" ht="12.0" customHeight="1">
      <c r="F43" s="94"/>
      <c r="P43" s="53">
        <v>37.0</v>
      </c>
      <c r="Q43" s="12" t="str">
        <f t="shared" si="36"/>
        <v>1</v>
      </c>
      <c r="R43" s="12" t="s">
        <v>105</v>
      </c>
      <c r="S43" s="12" t="str">
        <f t="shared" si="37"/>
        <v>0</v>
      </c>
      <c r="T43" s="3" t="str">
        <f t="shared" si="38"/>
        <v>1</v>
      </c>
      <c r="U43" s="3" t="str">
        <f t="shared" si="39"/>
        <v>0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12" t="s">
        <v>185</v>
      </c>
      <c r="CH43" s="3" t="str">
        <f>IF(CG11+CG16+CI12+CG24=4,1,0)</f>
        <v>0</v>
      </c>
      <c r="CI43" s="3"/>
      <c r="CJ43" s="3"/>
      <c r="CK43" s="3"/>
      <c r="CL43" s="3"/>
      <c r="CM43" s="3"/>
      <c r="CN43" s="3"/>
      <c r="CO43" s="3"/>
      <c r="CP43" s="3"/>
      <c r="CQ43" s="87" t="s">
        <v>165</v>
      </c>
      <c r="CR43" s="3" t="str">
        <f>IF(SUM(CQ12,CQ29,CQ33)=3,1,0)</f>
        <v>0</v>
      </c>
      <c r="CS43" s="3"/>
      <c r="CT43" s="3"/>
      <c r="CU43" s="3"/>
      <c r="CV43" s="87" t="s">
        <v>165</v>
      </c>
      <c r="CW43" s="3" t="str">
        <f>IF(SUM(CX10,CV10,CX13,CV12)&gt;=3,1,0)</f>
        <v>0</v>
      </c>
      <c r="CX43" s="3"/>
      <c r="CY43" s="3"/>
      <c r="CZ43" s="3"/>
      <c r="DA43" s="87" t="s">
        <v>165</v>
      </c>
      <c r="DB43" s="3" t="str">
        <f>IF(SUM(DA26,DA27)=2,1,0)</f>
        <v>1</v>
      </c>
      <c r="DC43" s="3"/>
      <c r="DD43" s="3"/>
      <c r="DE43" s="3"/>
      <c r="DF43" s="87" t="s">
        <v>165</v>
      </c>
      <c r="DG43" s="3" t="str">
        <f>IF(SUM(DF8,DF9,DH9:DH11)&gt;=4,1,0)</f>
        <v>0</v>
      </c>
      <c r="DH43" s="3"/>
      <c r="DI43" s="3"/>
      <c r="DJ43" s="3"/>
      <c r="DK43" s="87" t="s">
        <v>165</v>
      </c>
      <c r="DL43" s="3" t="str">
        <f>IF(DK12+DK17+DK19=3,1,0)</f>
        <v>0</v>
      </c>
      <c r="DM43" s="3"/>
      <c r="DN43" s="3"/>
      <c r="DO43" s="3"/>
      <c r="DP43" s="87" t="s">
        <v>165</v>
      </c>
      <c r="DQ43" s="3" t="str">
        <f>IF(DP8+DP12+DP13&gt;=2,1,0)</f>
        <v>1</v>
      </c>
      <c r="DR43" s="3"/>
      <c r="DS43" s="3"/>
      <c r="DT43" s="3"/>
      <c r="DU43" s="87" t="s">
        <v>165</v>
      </c>
      <c r="DV43" s="3" t="str">
        <f>IF(SUM(DW8,DW11,DU19)=3,1,0)</f>
        <v>1</v>
      </c>
      <c r="DW43" s="3"/>
      <c r="DX43" s="3"/>
      <c r="DY43" s="3"/>
      <c r="DZ43" s="87" t="s">
        <v>165</v>
      </c>
      <c r="EA43" s="3" t="str">
        <f>IF(SUM(EB10,EB9,DZ13,DZ23)=4,1,0)</f>
        <v>0</v>
      </c>
      <c r="EB43" s="3"/>
      <c r="EC43" s="3"/>
      <c r="ED43" s="3"/>
      <c r="EE43" s="87" t="s">
        <v>165</v>
      </c>
      <c r="EF43" s="3" t="str">
        <f>IF(SUM(EG8,EE9)=2,1,0)</f>
        <v>1</v>
      </c>
      <c r="EG43" s="3"/>
      <c r="EH43" s="3"/>
      <c r="EI43" s="3"/>
      <c r="EJ43" s="87" t="s">
        <v>165</v>
      </c>
      <c r="EK43" s="3" t="str">
        <f>IF(SUM(EJ28,EJ9,EJ15)=3,1,0)</f>
        <v>0</v>
      </c>
      <c r="EL43" s="3"/>
      <c r="EM43" s="3"/>
      <c r="EN43" s="3"/>
      <c r="EO43" s="87"/>
      <c r="EP43" s="3"/>
      <c r="EQ43" s="3"/>
      <c r="ER43" s="3"/>
      <c r="ES43" s="3"/>
      <c r="ET43" s="3">
        <v>217.0</v>
      </c>
      <c r="EU43" s="3" t="str">
        <f t="shared" si="88"/>
        <v>2</v>
      </c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</row>
    <row r="44" ht="12.0" customHeight="1">
      <c r="F44" t="s">
        <v>186</v>
      </c>
      <c r="H44" t="s">
        <v>187</v>
      </c>
      <c r="P44" s="3">
        <v>38.0</v>
      </c>
      <c r="Q44" s="12" t="str">
        <f t="shared" si="36"/>
        <v>2</v>
      </c>
      <c r="R44" s="12"/>
      <c r="S44" s="12" t="str">
        <f t="shared" si="37"/>
        <v>0</v>
      </c>
      <c r="T44" s="3" t="str">
        <f t="shared" si="38"/>
        <v>0</v>
      </c>
      <c r="U44" s="3" t="str">
        <f t="shared" si="39"/>
        <v>1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12" t="s">
        <v>188</v>
      </c>
      <c r="CH44" s="3" t="str">
        <f>IF(CG12+CG14=2,1,0)</f>
        <v>0</v>
      </c>
      <c r="CI44" s="3"/>
      <c r="CJ44" s="3"/>
      <c r="CK44" s="3"/>
      <c r="CL44" s="3"/>
      <c r="CM44" s="3"/>
      <c r="CN44" s="3"/>
      <c r="CO44" s="3"/>
      <c r="CP44" s="3"/>
      <c r="CQ44" s="87" t="s">
        <v>169</v>
      </c>
      <c r="CR44" s="3" t="str">
        <f>IF(SUM(CQ9,CQ35,CQ36)&gt;=2,1,0)</f>
        <v>0</v>
      </c>
      <c r="CS44" s="3"/>
      <c r="CT44" s="3"/>
      <c r="CU44" s="3"/>
      <c r="CV44" s="87" t="s">
        <v>169</v>
      </c>
      <c r="CW44" s="3" t="str">
        <f>IF(SUM(CX8,CV8,CX12)&gt;=2,1,0)</f>
        <v>0</v>
      </c>
      <c r="CX44" s="3"/>
      <c r="CY44" s="3"/>
      <c r="CZ44" s="3"/>
      <c r="DA44" s="87" t="s">
        <v>169</v>
      </c>
      <c r="DB44" s="3" t="str">
        <f>IF(SUM(DA8,DA10,DA12,DA13)&gt;=3,1,0)</f>
        <v>1</v>
      </c>
      <c r="DC44" s="3"/>
      <c r="DD44" s="3"/>
      <c r="DE44" s="3"/>
      <c r="DF44" s="87" t="s">
        <v>169</v>
      </c>
      <c r="DG44" s="3" t="str">
        <f>IF(SUM(DH8,DF12,DF14)&gt;=2,1,0)</f>
        <v>0</v>
      </c>
      <c r="DH44" s="3"/>
      <c r="DI44" s="3"/>
      <c r="DJ44" s="3"/>
      <c r="DK44" s="87" t="s">
        <v>169</v>
      </c>
      <c r="DL44" s="3" t="str">
        <f>IF(DK21+DK25+DK26=3,1,0)</f>
        <v>0</v>
      </c>
      <c r="DM44" s="3"/>
      <c r="DN44" s="3"/>
      <c r="DO44" s="3"/>
      <c r="DP44" s="87" t="s">
        <v>169</v>
      </c>
      <c r="DQ44" s="3" t="str">
        <f>IF(DP10+DP11+DP23+DP24=4,1,0)</f>
        <v>0</v>
      </c>
      <c r="DR44" s="3"/>
      <c r="DS44" s="3"/>
      <c r="DT44" s="3"/>
      <c r="DU44" s="87" t="s">
        <v>169</v>
      </c>
      <c r="DV44" s="3" t="str">
        <f>IF(SUM(DU20,DU16,DW12)=3,1,0)</f>
        <v>1</v>
      </c>
      <c r="DW44" s="3"/>
      <c r="DX44" s="3"/>
      <c r="DY44" s="3"/>
      <c r="DZ44" s="87" t="s">
        <v>169</v>
      </c>
      <c r="EA44" s="3" t="str">
        <f>IF(SUM(DZ8,DZ11,DZ12,DZ14,DZ20)=5,1,0)</f>
        <v>0</v>
      </c>
      <c r="EB44" s="3"/>
      <c r="EC44" s="3"/>
      <c r="ED44" s="3"/>
      <c r="EE44" s="87" t="s">
        <v>169</v>
      </c>
      <c r="EF44" s="3" t="str">
        <f>IF(SUM(EE10,EG9:EG10)=3,1,0)</f>
        <v>0</v>
      </c>
      <c r="EG44" s="3"/>
      <c r="EH44" s="3"/>
      <c r="EI44" s="3"/>
      <c r="EJ44" s="87" t="s">
        <v>169</v>
      </c>
      <c r="EK44" s="3" t="str">
        <f>IF(SUM(EJ8,EJ14,EJ18)=3,1,0)</f>
        <v>0</v>
      </c>
      <c r="EL44" s="3"/>
      <c r="EM44" s="3"/>
      <c r="EN44" s="3"/>
      <c r="EO44" s="87"/>
      <c r="EP44" s="3"/>
      <c r="EQ44" s="3"/>
      <c r="ER44" s="3"/>
      <c r="ES44" s="3"/>
      <c r="ET44" s="3">
        <v>37.0</v>
      </c>
      <c r="EU44" s="3" t="str">
        <f t="shared" si="88"/>
        <v>1</v>
      </c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</row>
    <row r="45" ht="12.0" customHeight="1">
      <c r="F45" s="86" t="s">
        <v>0</v>
      </c>
      <c r="G45" s="86" t="str">
        <f t="shared" ref="G45:G51" si="97">H45</f>
        <v>26</v>
      </c>
      <c r="H45" s="86" t="str">
        <f>$H$10</f>
        <v>26</v>
      </c>
      <c r="P45" s="3">
        <v>39.0</v>
      </c>
      <c r="Q45" s="12" t="str">
        <f t="shared" si="36"/>
        <v>2</v>
      </c>
      <c r="R45" s="12"/>
      <c r="S45" s="12" t="str">
        <f t="shared" si="37"/>
        <v>0</v>
      </c>
      <c r="T45" s="3" t="str">
        <f t="shared" si="38"/>
        <v>0</v>
      </c>
      <c r="U45" s="3" t="str">
        <f t="shared" si="39"/>
        <v>1</v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12" t="s">
        <v>189</v>
      </c>
      <c r="CH45" s="3" t="str">
        <f>IF(CI9+CG23+CG30&gt;=2,1,0)</f>
        <v>0</v>
      </c>
      <c r="CI45" s="3"/>
      <c r="CJ45" s="3"/>
      <c r="CK45" s="3"/>
      <c r="CL45" s="3"/>
      <c r="CM45" s="3"/>
      <c r="CN45" s="3"/>
      <c r="CO45" s="3"/>
      <c r="CP45" s="3"/>
      <c r="CQ45" s="87" t="s">
        <v>171</v>
      </c>
      <c r="CR45" s="3" t="str">
        <f>IF(SUM(CQ17,CS11)=2,1,0)</f>
        <v>0</v>
      </c>
      <c r="CS45" s="3"/>
      <c r="CT45" s="3"/>
      <c r="CU45" s="3"/>
      <c r="CV45" s="87" t="s">
        <v>171</v>
      </c>
      <c r="CW45" s="3" t="str">
        <f>IF(SUM(CV18,CV20)=2,1,0)</f>
        <v>1</v>
      </c>
      <c r="CX45" s="3"/>
      <c r="CY45" s="3"/>
      <c r="CZ45" s="3"/>
      <c r="DA45" s="87" t="s">
        <v>171</v>
      </c>
      <c r="DB45" s="3" t="str">
        <f>IF(SUM(DC8,DA14,DA16,DA18)&gt;=3,1,0)</f>
        <v>1</v>
      </c>
      <c r="DC45" s="3"/>
      <c r="DD45" s="3"/>
      <c r="DE45" s="3"/>
      <c r="DF45" s="87" t="s">
        <v>171</v>
      </c>
      <c r="DG45" s="3" t="str">
        <f>IF(SUM(DF17,DF19,DF20,DF22)=4,1,0)</f>
        <v>0</v>
      </c>
      <c r="DH45" s="3"/>
      <c r="DI45" s="3"/>
      <c r="DJ45" s="3"/>
      <c r="DK45" s="87" t="s">
        <v>171</v>
      </c>
      <c r="DL45" s="3" t="str">
        <f>IF(SUM(DK8+DK9+DK13+DK27)=4,1,0)</f>
        <v>0</v>
      </c>
      <c r="DM45" s="3"/>
      <c r="DN45" s="3"/>
      <c r="DO45" s="3"/>
      <c r="DP45" s="87" t="s">
        <v>171</v>
      </c>
      <c r="DQ45" s="3" t="str">
        <f>IF(DP9+DP16+DP17=3,1,0)</f>
        <v>0</v>
      </c>
      <c r="DR45" s="3"/>
      <c r="DS45" s="3"/>
      <c r="DT45" s="3"/>
      <c r="DU45" s="87" t="s">
        <v>171</v>
      </c>
      <c r="DV45" s="3" t="str">
        <f>IF(SUM(DU8,DU11,DU17,DU18)=4,1,0)</f>
        <v>1</v>
      </c>
      <c r="DW45" s="3"/>
      <c r="DX45" s="3"/>
      <c r="DY45" s="3"/>
      <c r="DZ45" s="87" t="s">
        <v>171</v>
      </c>
      <c r="EA45" s="3" t="str">
        <f>IF(SUM(DZ9,DZ18,DZ19,DZ21,DZ22)=5,1,0)</f>
        <v>1</v>
      </c>
      <c r="EB45" s="3"/>
      <c r="EC45" s="3"/>
      <c r="ED45" s="3"/>
      <c r="EE45" s="87" t="s">
        <v>171</v>
      </c>
      <c r="EF45" s="3" t="str">
        <f>IF(SUM(EE16,EE18)=2,1,0)</f>
        <v>0</v>
      </c>
      <c r="EG45" s="3"/>
      <c r="EH45" s="3"/>
      <c r="EI45" s="3"/>
      <c r="EJ45" s="87" t="s">
        <v>171</v>
      </c>
      <c r="EK45" s="3" t="str">
        <f>IF(SUM(EJ10,EJ13,EJ16,EJ19,EJ21,EJ22)&gt;=4,1,0)</f>
        <v>0</v>
      </c>
      <c r="EL45" s="3"/>
      <c r="EM45" s="3"/>
      <c r="EN45" s="3"/>
      <c r="EO45" s="87"/>
      <c r="EP45" s="3"/>
      <c r="EQ45" s="3"/>
      <c r="ER45" s="3"/>
      <c r="ES45" s="3"/>
      <c r="ET45" s="3">
        <v>41.0</v>
      </c>
      <c r="EU45" s="3" t="str">
        <f t="shared" si="88"/>
        <v>2</v>
      </c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</row>
    <row r="46" ht="12.0" customHeight="1">
      <c r="F46" s="86" t="s">
        <v>1</v>
      </c>
      <c r="G46" s="86" t="str">
        <f t="shared" si="97"/>
        <v>45</v>
      </c>
      <c r="H46" s="86" t="str">
        <f>$H$11</f>
        <v>45</v>
      </c>
      <c r="P46" s="3">
        <v>40.0</v>
      </c>
      <c r="Q46" s="12" t="str">
        <f t="shared" si="36"/>
        <v>2</v>
      </c>
      <c r="R46" s="12"/>
      <c r="S46" s="12" t="str">
        <f t="shared" si="37"/>
        <v>0</v>
      </c>
      <c r="T46" s="3" t="str">
        <f t="shared" si="38"/>
        <v>0</v>
      </c>
      <c r="U46" s="3" t="str">
        <f t="shared" si="39"/>
        <v>1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12" t="s">
        <v>190</v>
      </c>
      <c r="CH46" s="3" t="str">
        <f>IF(CG19+CI14+CI15+CG33&gt;=2,1,0)</f>
        <v>0</v>
      </c>
      <c r="CI46" s="3"/>
      <c r="CJ46" s="3"/>
      <c r="CK46" s="3"/>
      <c r="CL46" s="3"/>
      <c r="CM46" s="3"/>
      <c r="CN46" s="3"/>
      <c r="CO46" s="3"/>
      <c r="CP46" s="3"/>
      <c r="CQ46" s="87" t="s">
        <v>174</v>
      </c>
      <c r="CR46" s="3" t="str">
        <f>IF(SUM(CS8,CQ10,CS9,CQ15,CS10,CQ23,CQ25,CQ31,CQ32)&gt;=4,1,0)</f>
        <v>0</v>
      </c>
      <c r="CS46" s="3"/>
      <c r="CT46" s="3"/>
      <c r="CU46" s="3"/>
      <c r="CV46" s="87" t="s">
        <v>174</v>
      </c>
      <c r="CW46" s="3" t="str">
        <f>IF(SUM(CX9,CX11,CV16,CV21)&gt;=3,1,0)</f>
        <v>0</v>
      </c>
      <c r="CX46" s="3"/>
      <c r="CY46" s="3"/>
      <c r="CZ46" s="3"/>
      <c r="DA46" s="87" t="s">
        <v>174</v>
      </c>
      <c r="DB46" s="3" t="str">
        <f>IF(SUM(DA17,DA22,DA23)=3,1,0)</f>
        <v>1</v>
      </c>
      <c r="DC46" s="3"/>
      <c r="DD46" s="3"/>
      <c r="DE46" s="3"/>
      <c r="DF46" s="87" t="s">
        <v>174</v>
      </c>
      <c r="DG46" s="3" t="str">
        <f>IF(SUM(DF13,DF16)=2,1,0)</f>
        <v>0</v>
      </c>
      <c r="DH46" s="3"/>
      <c r="DI46" s="3"/>
      <c r="DJ46" s="3"/>
      <c r="DK46" s="87" t="s">
        <v>174</v>
      </c>
      <c r="DL46" s="3" t="str">
        <f>IF(SUM(DK11+DM9+DM11)=3,1,0)</f>
        <v>0</v>
      </c>
      <c r="DM46" s="3"/>
      <c r="DN46" s="3"/>
      <c r="DO46" s="3"/>
      <c r="DP46" s="87" t="s">
        <v>174</v>
      </c>
      <c r="DQ46" s="3" t="str">
        <f>IF(DP21=1,1,0)</f>
        <v>0</v>
      </c>
      <c r="DR46" s="3"/>
      <c r="DS46" s="3"/>
      <c r="DT46" s="3"/>
      <c r="DU46" s="87" t="s">
        <v>174</v>
      </c>
      <c r="DV46" s="3" t="str">
        <f>IF(SUM(DU9,DU12,DU15)=3,1,0)</f>
        <v>1</v>
      </c>
      <c r="DW46" s="3"/>
      <c r="DX46" s="3"/>
      <c r="DY46" s="3"/>
      <c r="DZ46" s="87" t="s">
        <v>174</v>
      </c>
      <c r="EA46" s="3" t="str">
        <f>IF(SUM(DZ10,DZ16,DZ25)=3,1,0)</f>
        <v>0</v>
      </c>
      <c r="EB46" s="3"/>
      <c r="EC46" s="3"/>
      <c r="ED46" s="3"/>
      <c r="EE46" s="87" t="s">
        <v>174</v>
      </c>
      <c r="EF46" s="3" t="str">
        <f>IF(SUM(EG12,EG13,EG15,EE20)=4,1,0)</f>
        <v>1</v>
      </c>
      <c r="EG46" s="3"/>
      <c r="EH46" s="3"/>
      <c r="EI46" s="3"/>
      <c r="EJ46" s="87" t="s">
        <v>177</v>
      </c>
      <c r="EK46" s="3" t="str">
        <f>IF(SUM(EJ11,EL8,EJ20,EJ25)=4,1,0)</f>
        <v>0</v>
      </c>
      <c r="EL46" s="3"/>
      <c r="EM46" s="3"/>
      <c r="EN46" s="3"/>
      <c r="EO46" s="87"/>
      <c r="EP46" s="3"/>
      <c r="EQ46" s="3"/>
      <c r="ER46" s="3"/>
      <c r="ES46" s="3"/>
      <c r="ET46" s="3">
        <v>24.0</v>
      </c>
      <c r="EU46" s="3" t="str">
        <f t="shared" si="88"/>
        <v>2</v>
      </c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</row>
    <row r="47" ht="12.0" customHeight="1">
      <c r="F47" s="86" t="s">
        <v>2</v>
      </c>
      <c r="G47" s="86" t="str">
        <f t="shared" si="97"/>
        <v>50</v>
      </c>
      <c r="H47" s="86" t="str">
        <f>$H$12</f>
        <v>50</v>
      </c>
      <c r="P47" s="3">
        <v>41.0</v>
      </c>
      <c r="Q47" s="12" t="str">
        <f t="shared" si="36"/>
        <v>2</v>
      </c>
      <c r="R47" s="12"/>
      <c r="S47" s="12" t="str">
        <f t="shared" si="37"/>
        <v>0</v>
      </c>
      <c r="T47" s="3" t="str">
        <f t="shared" si="38"/>
        <v>0</v>
      </c>
      <c r="U47" s="3" t="str">
        <f t="shared" si="39"/>
        <v>1</v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12" t="s">
        <v>191</v>
      </c>
      <c r="CH47" s="3" t="str">
        <f>SUM(CH40:CH46)</f>
        <v>0</v>
      </c>
      <c r="CI47" s="12" t="str">
        <f>IF(CH47&gt;=3,"Y","N")</f>
        <v>N</v>
      </c>
      <c r="CJ47" s="3"/>
      <c r="CK47" s="3"/>
      <c r="CL47" s="3"/>
      <c r="CM47" s="3"/>
      <c r="CN47" s="3"/>
      <c r="CO47" s="3"/>
      <c r="CP47" s="3"/>
      <c r="CQ47" s="87" t="s">
        <v>177</v>
      </c>
      <c r="CR47" s="3" t="str">
        <f>IF(SUM(CQ16,CQ20)=2,1,0)</f>
        <v>0</v>
      </c>
      <c r="CS47" s="3"/>
      <c r="CT47" s="3"/>
      <c r="CU47" s="3"/>
      <c r="CV47" s="87" t="s">
        <v>177</v>
      </c>
      <c r="CW47" s="3" t="str">
        <f>IF(SUM(CV11,CV14)=2,1,0)</f>
        <v>0</v>
      </c>
      <c r="CX47" s="3"/>
      <c r="CY47" s="3"/>
      <c r="CZ47" s="3"/>
      <c r="DA47" s="87" t="s">
        <v>177</v>
      </c>
      <c r="DB47" s="3" t="str">
        <f>IF(SUM(DA9,DA11,DA15,DA25)=4,1,0)</f>
        <v>0</v>
      </c>
      <c r="DC47" s="3"/>
      <c r="DD47" s="3"/>
      <c r="DE47" s="3"/>
      <c r="DF47" s="87" t="s">
        <v>178</v>
      </c>
      <c r="DG47" s="3" t="str">
        <f>IF(SUM(DF21,DF23)=2,1,0)</f>
        <v>0</v>
      </c>
      <c r="DH47" s="3"/>
      <c r="DI47" s="3"/>
      <c r="DJ47" s="3"/>
      <c r="DK47" s="87" t="s">
        <v>177</v>
      </c>
      <c r="DL47" s="3" t="str">
        <f>IF(SUM(DK16+DK18+DK20)&gt;2,1,0)</f>
        <v>0</v>
      </c>
      <c r="DM47" s="3"/>
      <c r="DN47" s="3"/>
      <c r="DO47" s="3"/>
      <c r="DP47" s="87" t="s">
        <v>177</v>
      </c>
      <c r="DQ47" s="3" t="str">
        <f>IF(DP18+DP22=2,1,0)</f>
        <v>0</v>
      </c>
      <c r="DR47" s="3"/>
      <c r="DS47" s="3"/>
      <c r="DT47" s="3"/>
      <c r="DU47" s="87" t="s">
        <v>177</v>
      </c>
      <c r="DV47" s="3" t="str">
        <f>IF(SUM(DU24,DU21)=2,1,0)</f>
        <v>0</v>
      </c>
      <c r="DW47" s="3"/>
      <c r="DX47" s="3"/>
      <c r="DY47" s="3"/>
      <c r="DZ47" s="87" t="s">
        <v>177</v>
      </c>
      <c r="EA47" s="3" t="str">
        <f>IF(SUM(EB8,EB11)=2,1,0)</f>
        <v>1</v>
      </c>
      <c r="EB47" s="3"/>
      <c r="EC47" s="3"/>
      <c r="ED47" s="3"/>
      <c r="EE47" s="87" t="s">
        <v>177</v>
      </c>
      <c r="EF47" s="3" t="str">
        <f>IF(SUM(EE11,EE12,EG11)=3,1,0)</f>
        <v>0</v>
      </c>
      <c r="EG47" s="3"/>
      <c r="EH47" s="3"/>
      <c r="EI47" s="3"/>
      <c r="EJ47" s="87" t="s">
        <v>178</v>
      </c>
      <c r="EK47" s="3" t="str">
        <f>IF(SUM(EJ26,EJ23)=2,1,0)</f>
        <v>1</v>
      </c>
      <c r="EL47" s="3"/>
      <c r="EM47" s="3"/>
      <c r="EN47" s="3"/>
      <c r="EO47" s="87"/>
      <c r="EP47" s="3"/>
      <c r="EQ47" s="3"/>
      <c r="ER47" s="3"/>
      <c r="ES47" s="3"/>
      <c r="ET47" s="3">
        <v>96.0</v>
      </c>
      <c r="EU47" s="3" t="str">
        <f t="shared" si="88"/>
        <v>2</v>
      </c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</row>
    <row r="48" ht="12.0" customHeight="1">
      <c r="F48" s="86" t="s">
        <v>3</v>
      </c>
      <c r="G48" s="86" t="str">
        <f t="shared" si="97"/>
        <v>66</v>
      </c>
      <c r="H48" s="86" t="str">
        <f>$H$13</f>
        <v>66</v>
      </c>
      <c r="P48" s="3">
        <v>42.0</v>
      </c>
      <c r="Q48" s="12" t="str">
        <f t="shared" si="36"/>
        <v>2</v>
      </c>
      <c r="R48" s="12"/>
      <c r="S48" s="12" t="str">
        <f t="shared" si="37"/>
        <v>0</v>
      </c>
      <c r="T48" s="3" t="str">
        <f t="shared" si="38"/>
        <v>0</v>
      </c>
      <c r="U48" s="3" t="str">
        <f t="shared" si="39"/>
        <v>1</v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87" t="s">
        <v>178</v>
      </c>
      <c r="CR48" s="3" t="str">
        <f>IF(SUM(CQ13,CQ26,CQ28)&gt;=2,1,0)</f>
        <v>1</v>
      </c>
      <c r="CS48" s="3"/>
      <c r="CT48" s="3"/>
      <c r="CU48" s="3"/>
      <c r="CV48" s="87" t="s">
        <v>178</v>
      </c>
      <c r="CW48" s="3" t="str">
        <f>IF(SUM(CV13,CV15)=2,1,0)</f>
        <v>1</v>
      </c>
      <c r="CX48" s="3"/>
      <c r="CY48" s="3"/>
      <c r="CZ48" s="3"/>
      <c r="DA48" s="87" t="s">
        <v>178</v>
      </c>
      <c r="DB48" s="3" t="str">
        <f>IF(SUM(DC9,DC10,DA20,DA24)=4,1,0)</f>
        <v>1</v>
      </c>
      <c r="DC48" s="3"/>
      <c r="DD48" s="3"/>
      <c r="DE48" s="3"/>
      <c r="DF48" s="87" t="s">
        <v>179</v>
      </c>
      <c r="DG48" s="3" t="str">
        <f>IF(SUM(DF10,DF11,DF24,DF25)=4,1,0)</f>
        <v>0</v>
      </c>
      <c r="DH48" s="3"/>
      <c r="DI48" s="3"/>
      <c r="DJ48" s="3"/>
      <c r="DK48" s="87" t="s">
        <v>178</v>
      </c>
      <c r="DL48" s="3" t="str">
        <f>IF(DM8+DK14=2,1,0)</f>
        <v>0</v>
      </c>
      <c r="DM48" s="3"/>
      <c r="DN48" s="3"/>
      <c r="DO48" s="3"/>
      <c r="DP48" s="87" t="s">
        <v>178</v>
      </c>
      <c r="DQ48" s="3" t="str">
        <f>IF(DR8+DP14+DP26+DP15=4,1,0)</f>
        <v>0</v>
      </c>
      <c r="DR48" s="3"/>
      <c r="DS48" s="3"/>
      <c r="DT48" s="3"/>
      <c r="DU48" s="87" t="s">
        <v>178</v>
      </c>
      <c r="DV48" s="3" t="str">
        <f>IF(SUM(DU13,DU10,DU26)=3,1,0)</f>
        <v>0</v>
      </c>
      <c r="DW48" s="3"/>
      <c r="DX48" s="3"/>
      <c r="DY48" s="3"/>
      <c r="DZ48" s="87" t="s">
        <v>178</v>
      </c>
      <c r="EA48" s="3" t="str">
        <f>IF(SUM(DZ15,DZ17,DZ27)=3,1,0)</f>
        <v>0</v>
      </c>
      <c r="EB48" s="3"/>
      <c r="EC48" s="3"/>
      <c r="ED48" s="3"/>
      <c r="EE48" s="87" t="s">
        <v>178</v>
      </c>
      <c r="EF48" s="3" t="str">
        <f>IF(SUM(EE19,EG14,EE17)=3,1,0)</f>
        <v>0</v>
      </c>
      <c r="EG48" s="3"/>
      <c r="EH48" s="3"/>
      <c r="EI48" s="3"/>
      <c r="EJ48" s="87" t="s">
        <v>179</v>
      </c>
      <c r="EK48" s="3" t="str">
        <f>IF(SUM(EL9,EJ29)=2,1,0)</f>
        <v>0</v>
      </c>
      <c r="EL48" s="3"/>
      <c r="EM48" s="3"/>
      <c r="EN48" s="3"/>
      <c r="EO48" s="87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</row>
    <row r="49" ht="12.0" customHeight="1">
      <c r="F49" s="86" t="s">
        <v>4</v>
      </c>
      <c r="G49" s="86" t="str">
        <f t="shared" si="97"/>
        <v>62</v>
      </c>
      <c r="H49" s="86" t="str">
        <f>$H$14</f>
        <v>62</v>
      </c>
      <c r="P49" s="3">
        <v>43.0</v>
      </c>
      <c r="Q49" s="12" t="str">
        <f t="shared" si="36"/>
        <v>2</v>
      </c>
      <c r="R49" s="12"/>
      <c r="S49" s="12" t="str">
        <f t="shared" si="37"/>
        <v>0</v>
      </c>
      <c r="T49" s="3" t="str">
        <f t="shared" si="38"/>
        <v>0</v>
      </c>
      <c r="U49" s="3" t="str">
        <f t="shared" si="39"/>
        <v>1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12" t="s">
        <v>169</v>
      </c>
      <c r="CH49" s="3" t="str">
        <f>CG21</f>
        <v>0</v>
      </c>
      <c r="CI49" s="3"/>
      <c r="CJ49" s="3"/>
      <c r="CK49" s="3"/>
      <c r="CL49" s="12"/>
      <c r="CM49" s="3"/>
      <c r="CN49" s="3"/>
      <c r="CO49" s="3"/>
      <c r="CP49" s="3"/>
      <c r="CQ49" s="87" t="s">
        <v>179</v>
      </c>
      <c r="CR49" s="3" t="str">
        <f>IF(SUM(CQ34,CQ8)=2,1,0)</f>
        <v>0</v>
      </c>
      <c r="CS49" s="3"/>
      <c r="CT49" s="3"/>
      <c r="CU49" s="3"/>
      <c r="CV49" s="87" t="s">
        <v>179</v>
      </c>
      <c r="CW49" s="3" t="str">
        <f>IF(SUM(CV19)=1,1,0)</f>
        <v>0</v>
      </c>
      <c r="CX49" s="3"/>
      <c r="CY49" s="3"/>
      <c r="CZ49" s="3"/>
      <c r="DA49" s="87" t="s">
        <v>179</v>
      </c>
      <c r="DB49" s="3" t="str">
        <f>IF(SUM(DA19,DA21)=2,1,0)</f>
        <v>1</v>
      </c>
      <c r="DC49" s="3"/>
      <c r="DD49" s="3"/>
      <c r="DE49" s="3"/>
      <c r="DF49" s="87" t="s">
        <v>192</v>
      </c>
      <c r="DG49" s="3" t="str">
        <f>IF(SUM(DH12,DF15,DF18)=3,1,0)</f>
        <v>0</v>
      </c>
      <c r="DH49" s="3"/>
      <c r="DI49" s="3"/>
      <c r="DJ49" s="3"/>
      <c r="DK49" s="87" t="s">
        <v>179</v>
      </c>
      <c r="DL49" s="3" t="str">
        <f>IF(DK22+DM10=2,1,0)</f>
        <v>0</v>
      </c>
      <c r="DM49" s="3"/>
      <c r="DN49" s="3"/>
      <c r="DO49" s="3"/>
      <c r="DP49" s="87" t="s">
        <v>179</v>
      </c>
      <c r="DQ49" s="3" t="str">
        <f>IF(DP19+DP20+DP25=3,1,0)</f>
        <v>1</v>
      </c>
      <c r="DR49" s="3"/>
      <c r="DS49" s="3"/>
      <c r="DT49" s="3"/>
      <c r="DU49" s="87" t="s">
        <v>179</v>
      </c>
      <c r="DV49" s="3" t="str">
        <f>IF(SUM(DU14,DW9,DW10)=3,1,0)</f>
        <v>0</v>
      </c>
      <c r="DW49" s="3"/>
      <c r="DX49" s="3"/>
      <c r="DY49" s="3"/>
      <c r="DZ49" s="87" t="s">
        <v>179</v>
      </c>
      <c r="EA49" s="3" t="str">
        <f>IF(SUM(DZ24,DZ26)=2,1,0)</f>
        <v>0</v>
      </c>
      <c r="EB49" s="3"/>
      <c r="EC49" s="3"/>
      <c r="ED49" s="3"/>
      <c r="EE49" s="87" t="s">
        <v>179</v>
      </c>
      <c r="EF49" s="3" t="str">
        <f>IF(SUM(EE8,EE13,EE14,EE15)&gt;=3,1,0)</f>
        <v>1</v>
      </c>
      <c r="EG49" s="3"/>
      <c r="EH49" s="3"/>
      <c r="EI49" s="3"/>
      <c r="EJ49" s="87" t="s">
        <v>192</v>
      </c>
      <c r="EK49" s="3" t="str">
        <f>IF(SUM(EJ12,EJ17,EL10)=3,1,0)</f>
        <v>0</v>
      </c>
      <c r="EL49" s="3"/>
      <c r="EM49" s="3"/>
      <c r="EN49" s="3"/>
      <c r="EO49" s="87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</row>
    <row r="50" ht="12.0" customHeight="1">
      <c r="F50" s="86" t="s">
        <v>88</v>
      </c>
      <c r="G50" s="86" t="str">
        <f t="shared" si="97"/>
        <v>82</v>
      </c>
      <c r="H50" s="86" t="str">
        <f>$H$15</f>
        <v>82</v>
      </c>
      <c r="P50" s="3">
        <v>44.0</v>
      </c>
      <c r="Q50" s="12" t="str">
        <f t="shared" si="36"/>
        <v>1</v>
      </c>
      <c r="R50" s="12"/>
      <c r="S50" s="12" t="str">
        <f t="shared" si="37"/>
        <v>1</v>
      </c>
      <c r="T50" s="3" t="str">
        <f t="shared" si="38"/>
        <v>1</v>
      </c>
      <c r="U50" s="3" t="str">
        <f t="shared" si="39"/>
        <v>0</v>
      </c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12" t="s">
        <v>171</v>
      </c>
      <c r="CH50" s="3" t="str">
        <f>CG18</f>
        <v>0</v>
      </c>
      <c r="CI50" s="3"/>
      <c r="CJ50" s="3"/>
      <c r="CK50" s="3"/>
      <c r="CL50" s="12"/>
      <c r="CM50" s="3"/>
      <c r="CN50" s="3"/>
      <c r="CO50" s="3"/>
      <c r="CP50" s="3"/>
      <c r="CQ50" s="87" t="s">
        <v>192</v>
      </c>
      <c r="CR50" s="3" t="str">
        <f>IF(SUM(CQ19,CQ22,CQ27,CQ30)&gt;=3,1,0)</f>
        <v>0</v>
      </c>
      <c r="CS50" s="3"/>
      <c r="CT50" s="3"/>
      <c r="CU50" s="3"/>
      <c r="CV50" s="87" t="s">
        <v>192</v>
      </c>
      <c r="CW50" s="3" t="str">
        <f>IF(SUM(CV9,CV17)=2,1,0)</f>
        <v>0</v>
      </c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87" t="s">
        <v>192</v>
      </c>
      <c r="DL50" s="3" t="str">
        <f>IF(DK24+DK28=2,1,0)</f>
        <v>0</v>
      </c>
      <c r="DM50" s="3"/>
      <c r="DN50" s="3"/>
      <c r="DO50" s="3"/>
      <c r="DP50" s="3"/>
      <c r="DQ50" s="3"/>
      <c r="DR50" s="3"/>
      <c r="DS50" s="3"/>
      <c r="DT50" s="3"/>
      <c r="DU50" s="87" t="s">
        <v>192</v>
      </c>
      <c r="DV50" s="3" t="str">
        <f>IF(SUM(DU25,DU23,DU22,DU27)&gt;=3,1,0)</f>
        <v>1</v>
      </c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87" t="s">
        <v>193</v>
      </c>
      <c r="EK50" s="3" t="str">
        <f>IF(SUM(EJ24,EJ27)=2,1,0)</f>
        <v>1</v>
      </c>
      <c r="EL50" s="3"/>
      <c r="EM50" s="3"/>
      <c r="EN50" s="3"/>
      <c r="EO50" s="87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</row>
    <row r="51" ht="12.0" customHeight="1">
      <c r="F51" s="86" t="s">
        <v>5</v>
      </c>
      <c r="G51" s="86" t="str">
        <f t="shared" si="97"/>
        <v>54</v>
      </c>
      <c r="H51" s="86" t="str">
        <f>$H$16</f>
        <v>54</v>
      </c>
      <c r="P51" s="53">
        <v>45.0</v>
      </c>
      <c r="Q51" s="12" t="str">
        <f t="shared" si="36"/>
        <v>1</v>
      </c>
      <c r="R51" s="12" t="s">
        <v>105</v>
      </c>
      <c r="S51" s="12" t="str">
        <f t="shared" si="37"/>
        <v>0</v>
      </c>
      <c r="T51" s="3" t="str">
        <f t="shared" si="38"/>
        <v>1</v>
      </c>
      <c r="U51" s="3" t="str">
        <f t="shared" si="39"/>
        <v>0</v>
      </c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12" t="s">
        <v>174</v>
      </c>
      <c r="CH51" s="3" t="str">
        <f>CG28</f>
        <v>0</v>
      </c>
      <c r="CI51" s="3"/>
      <c r="CJ51" s="3"/>
      <c r="CK51" s="3"/>
      <c r="CL51" s="12"/>
      <c r="CM51" s="3"/>
      <c r="CN51" s="3"/>
      <c r="CO51" s="3"/>
      <c r="CP51" s="3"/>
      <c r="CQ51" s="87" t="s">
        <v>193</v>
      </c>
      <c r="CR51" s="3" t="str">
        <f>IF(SUM(CQ11,CQ14,CQ18,CQ21,CQ24)&gt;=4,1,0)</f>
        <v>0</v>
      </c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87" t="s">
        <v>193</v>
      </c>
      <c r="DL51" s="3" t="str">
        <f>IF(DK10+DK15+DK23=3,1,0)</f>
        <v>0</v>
      </c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</row>
    <row r="52" ht="12.0" customHeight="1">
      <c r="F52" s="86" t="s">
        <v>194</v>
      </c>
      <c r="G52" s="86"/>
      <c r="H52" s="86"/>
      <c r="P52" s="3">
        <v>46.0</v>
      </c>
      <c r="Q52" s="12" t="str">
        <f t="shared" si="36"/>
        <v>2</v>
      </c>
      <c r="R52" s="12"/>
      <c r="S52" s="12" t="str">
        <f t="shared" si="37"/>
        <v>0</v>
      </c>
      <c r="T52" s="3" t="str">
        <f t="shared" si="38"/>
        <v>0</v>
      </c>
      <c r="U52" s="3" t="str">
        <f t="shared" si="39"/>
        <v>1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12" t="s">
        <v>177</v>
      </c>
      <c r="CH52" s="3" t="str">
        <f>CG27</f>
        <v>0</v>
      </c>
      <c r="CI52" s="3"/>
      <c r="CJ52" s="3"/>
      <c r="CK52" s="3"/>
      <c r="CL52" s="12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</row>
    <row r="53" ht="12.0" customHeight="1">
      <c r="F53" s="86" t="s">
        <v>6</v>
      </c>
      <c r="G53" s="86" t="str">
        <f t="shared" ref="G53:G59" si="98">H53</f>
        <v>70</v>
      </c>
      <c r="H53" s="86" t="str">
        <f>$H$19</f>
        <v>70</v>
      </c>
      <c r="P53" s="3">
        <v>47.0</v>
      </c>
      <c r="Q53" s="12" t="str">
        <f t="shared" si="36"/>
        <v>2</v>
      </c>
      <c r="R53" s="12"/>
      <c r="S53" s="12" t="str">
        <f t="shared" si="37"/>
        <v>0</v>
      </c>
      <c r="T53" s="3" t="str">
        <f t="shared" si="38"/>
        <v>0</v>
      </c>
      <c r="U53" s="3" t="str">
        <f t="shared" si="39"/>
        <v>1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12" t="s">
        <v>179</v>
      </c>
      <c r="CH53" s="3" t="str">
        <f>CG13</f>
        <v>0</v>
      </c>
      <c r="CI53" s="3"/>
      <c r="CJ53" s="3"/>
      <c r="CK53" s="3"/>
      <c r="CL53" s="12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</row>
    <row r="54" ht="12.0" customHeight="1">
      <c r="F54" s="86" t="s">
        <v>7</v>
      </c>
      <c r="G54" s="86" t="str">
        <f t="shared" si="98"/>
        <v>56</v>
      </c>
      <c r="H54" s="86" t="str">
        <f>$H$20</f>
        <v>56</v>
      </c>
      <c r="P54" s="3">
        <v>48.0</v>
      </c>
      <c r="Q54" s="12" t="str">
        <f t="shared" si="36"/>
        <v>2</v>
      </c>
      <c r="R54" s="12"/>
      <c r="S54" s="12" t="str">
        <f t="shared" si="37"/>
        <v>0</v>
      </c>
      <c r="T54" s="3" t="str">
        <f t="shared" si="38"/>
        <v>0</v>
      </c>
      <c r="U54" s="3" t="str">
        <f t="shared" si="39"/>
        <v>1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12" t="s">
        <v>192</v>
      </c>
      <c r="CH54" s="3" t="str">
        <f>CG31</f>
        <v>0</v>
      </c>
      <c r="CI54" s="3"/>
      <c r="CJ54" s="3"/>
      <c r="CK54" s="3"/>
      <c r="CL54" s="12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</row>
    <row r="55" ht="12.0" customHeight="1">
      <c r="F55" s="86" t="s">
        <v>8</v>
      </c>
      <c r="G55" s="86" t="str">
        <f t="shared" si="98"/>
        <v>47</v>
      </c>
      <c r="H55" s="86" t="str">
        <f>$H$21</f>
        <v>47</v>
      </c>
      <c r="P55" s="3">
        <v>49.0</v>
      </c>
      <c r="Q55" s="12" t="str">
        <f t="shared" si="36"/>
        <v>2</v>
      </c>
      <c r="R55" s="12"/>
      <c r="S55" s="12" t="str">
        <f t="shared" si="37"/>
        <v>0</v>
      </c>
      <c r="T55" s="3" t="str">
        <f t="shared" si="38"/>
        <v>0</v>
      </c>
      <c r="U55" s="3" t="str">
        <f t="shared" si="39"/>
        <v>1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12" t="s">
        <v>193</v>
      </c>
      <c r="CH55" s="3" t="str">
        <f>CG8</f>
        <v>0</v>
      </c>
      <c r="CI55" s="3"/>
      <c r="CJ55" s="3"/>
      <c r="CK55" s="3"/>
      <c r="CL55" s="12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</row>
    <row r="56" ht="12.0" customHeight="1">
      <c r="F56" s="86" t="s">
        <v>9</v>
      </c>
      <c r="G56" s="86" t="str">
        <f t="shared" si="98"/>
        <v>52</v>
      </c>
      <c r="H56" s="86" t="str">
        <f>$H$22</f>
        <v>52</v>
      </c>
      <c r="P56" s="3">
        <v>50.0</v>
      </c>
      <c r="Q56" s="12" t="str">
        <f t="shared" si="36"/>
        <v>1</v>
      </c>
      <c r="R56" s="12"/>
      <c r="S56" s="12" t="str">
        <f t="shared" si="37"/>
        <v>1</v>
      </c>
      <c r="T56" s="3" t="str">
        <f t="shared" si="38"/>
        <v>1</v>
      </c>
      <c r="U56" s="3" t="str">
        <f t="shared" si="39"/>
        <v>0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12" t="s">
        <v>195</v>
      </c>
      <c r="CH56" s="3" t="str">
        <f>CG32</f>
        <v>0</v>
      </c>
      <c r="CI56" s="3"/>
      <c r="CJ56" s="3"/>
      <c r="CK56" s="3"/>
      <c r="CL56" s="12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</row>
    <row r="57" ht="12.0" customHeight="1">
      <c r="F57" s="86" t="s">
        <v>10</v>
      </c>
      <c r="G57" s="86" t="str">
        <f t="shared" si="98"/>
        <v>89</v>
      </c>
      <c r="H57" s="86" t="str">
        <f>$H$23</f>
        <v>89</v>
      </c>
      <c r="P57" s="3">
        <v>51.0</v>
      </c>
      <c r="Q57" s="12" t="str">
        <f t="shared" si="36"/>
        <v>2</v>
      </c>
      <c r="R57" s="12"/>
      <c r="S57" s="12" t="str">
        <f t="shared" si="37"/>
        <v>0</v>
      </c>
      <c r="T57" s="3" t="str">
        <f t="shared" si="38"/>
        <v>0</v>
      </c>
      <c r="U57" s="3" t="str">
        <f t="shared" si="39"/>
        <v>1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12" t="s">
        <v>196</v>
      </c>
      <c r="CH57" s="3" t="str">
        <f>CG9</f>
        <v>0</v>
      </c>
      <c r="CI57" s="3"/>
      <c r="CJ57" s="3"/>
      <c r="CK57" s="3"/>
      <c r="CL57" s="12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</row>
    <row r="58" ht="12.0" customHeight="1">
      <c r="F58" s="86" t="s">
        <v>13</v>
      </c>
      <c r="G58" s="86" t="str">
        <f t="shared" si="98"/>
        <v>38</v>
      </c>
      <c r="H58" s="86" t="str">
        <f>$H$26</f>
        <v>38</v>
      </c>
      <c r="P58" s="53">
        <v>52.0</v>
      </c>
      <c r="Q58" s="12" t="str">
        <f t="shared" si="36"/>
        <v>1</v>
      </c>
      <c r="R58" s="12" t="s">
        <v>105</v>
      </c>
      <c r="S58" s="12" t="str">
        <f t="shared" si="37"/>
        <v>0</v>
      </c>
      <c r="T58" s="3" t="str">
        <f t="shared" si="38"/>
        <v>1</v>
      </c>
      <c r="U58" s="3" t="str">
        <f t="shared" si="39"/>
        <v>0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12" t="s">
        <v>197</v>
      </c>
      <c r="CH58" s="3" t="str">
        <f>CG25</f>
        <v>0</v>
      </c>
      <c r="CI58" s="3"/>
      <c r="CJ58" s="3"/>
      <c r="CK58" s="3"/>
      <c r="CL58" s="12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</row>
    <row r="59" ht="12.0" customHeight="1">
      <c r="F59" s="86" t="s">
        <v>14</v>
      </c>
      <c r="G59" s="86" t="str">
        <f t="shared" si="98"/>
        <v>63</v>
      </c>
      <c r="H59" s="86" t="str">
        <f>$H$27</f>
        <v>63</v>
      </c>
      <c r="P59" s="3">
        <v>53.0</v>
      </c>
      <c r="Q59" s="12" t="str">
        <f t="shared" si="36"/>
        <v>2</v>
      </c>
      <c r="R59" s="12"/>
      <c r="S59" s="12" t="str">
        <f t="shared" si="37"/>
        <v>0</v>
      </c>
      <c r="T59" s="3" t="str">
        <f t="shared" si="38"/>
        <v>0</v>
      </c>
      <c r="U59" s="3" t="str">
        <f t="shared" si="39"/>
        <v>1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12" t="s">
        <v>198</v>
      </c>
      <c r="CH59" s="3" t="str">
        <f>CG20</f>
        <v>0</v>
      </c>
      <c r="CI59" s="3"/>
      <c r="CJ59" s="3"/>
      <c r="CK59" s="3"/>
      <c r="CL59" s="12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</row>
    <row r="60" ht="12.0" customHeight="1">
      <c r="F60" s="86" t="s">
        <v>194</v>
      </c>
      <c r="G60" s="86"/>
      <c r="H60" s="86"/>
      <c r="P60" s="3">
        <v>54.0</v>
      </c>
      <c r="Q60" s="12" t="str">
        <f t="shared" si="36"/>
        <v>1</v>
      </c>
      <c r="R60" s="12"/>
      <c r="S60" s="12" t="str">
        <f t="shared" si="37"/>
        <v>1</v>
      </c>
      <c r="T60" s="3" t="str">
        <f t="shared" si="38"/>
        <v>1</v>
      </c>
      <c r="U60" s="3" t="str">
        <f t="shared" si="39"/>
        <v>0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12" t="s">
        <v>191</v>
      </c>
      <c r="CH60" s="3" t="str">
        <f>SUM(CH49:CH59)</f>
        <v>0</v>
      </c>
      <c r="CI60" s="12" t="str">
        <f>IF(CH60&gt;=3,"Y","N")</f>
        <v>N</v>
      </c>
      <c r="CJ60" s="3"/>
      <c r="CK60" s="3"/>
      <c r="CL60" s="12"/>
      <c r="CM60" s="3"/>
      <c r="CN60" s="12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</row>
    <row r="61" ht="12.0" customHeight="1">
      <c r="F61" s="86" t="s">
        <v>15</v>
      </c>
      <c r="G61" s="86" t="str">
        <f t="shared" ref="G61:G64" si="99">H61</f>
        <v>18</v>
      </c>
      <c r="H61" s="86" t="str">
        <f>$H$29</f>
        <v>18</v>
      </c>
      <c r="P61" s="3">
        <v>55.0</v>
      </c>
      <c r="Q61" s="12" t="str">
        <f t="shared" si="36"/>
        <v>2</v>
      </c>
      <c r="R61" s="12"/>
      <c r="S61" s="12" t="str">
        <f t="shared" si="37"/>
        <v>0</v>
      </c>
      <c r="T61" s="3" t="str">
        <f t="shared" si="38"/>
        <v>0</v>
      </c>
      <c r="U61" s="3" t="str">
        <f t="shared" si="39"/>
        <v>1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</row>
    <row r="62" ht="12.0" customHeight="1">
      <c r="F62" s="86" t="s">
        <v>16</v>
      </c>
      <c r="G62" s="86" t="str">
        <f t="shared" si="99"/>
        <v>32</v>
      </c>
      <c r="H62" s="86" t="str">
        <f>$H$30</f>
        <v>32</v>
      </c>
      <c r="P62" s="3">
        <v>56.0</v>
      </c>
      <c r="Q62" s="12" t="str">
        <f t="shared" si="36"/>
        <v>2</v>
      </c>
      <c r="R62" s="12"/>
      <c r="S62" s="12" t="str">
        <f t="shared" si="37"/>
        <v>0</v>
      </c>
      <c r="T62" s="3" t="str">
        <f t="shared" si="38"/>
        <v>0</v>
      </c>
      <c r="U62" s="3" t="str">
        <f t="shared" si="39"/>
        <v>1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</row>
    <row r="63" ht="12.0" customHeight="1">
      <c r="F63" s="86" t="s">
        <v>17</v>
      </c>
      <c r="G63" s="86" t="str">
        <f t="shared" si="99"/>
        <v>27</v>
      </c>
      <c r="H63" s="86" t="str">
        <f>$H$31</f>
        <v>27</v>
      </c>
      <c r="P63" s="3">
        <v>57.0</v>
      </c>
      <c r="Q63" s="12" t="str">
        <f t="shared" si="36"/>
        <v>2</v>
      </c>
      <c r="R63" s="12"/>
      <c r="S63" s="12" t="str">
        <f t="shared" si="37"/>
        <v>0</v>
      </c>
      <c r="T63" s="3" t="str">
        <f t="shared" si="38"/>
        <v>0</v>
      </c>
      <c r="U63" s="3" t="str">
        <f t="shared" si="39"/>
        <v>1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</row>
    <row r="64" ht="12.0" customHeight="1">
      <c r="F64" s="86" t="s">
        <v>18</v>
      </c>
      <c r="G64" s="86" t="str">
        <f t="shared" si="99"/>
        <v>68</v>
      </c>
      <c r="H64" s="86" t="str">
        <f>$H$32</f>
        <v>68</v>
      </c>
      <c r="P64" s="53">
        <v>58.0</v>
      </c>
      <c r="Q64" s="12" t="str">
        <f t="shared" si="36"/>
        <v>1</v>
      </c>
      <c r="R64" s="12" t="s">
        <v>105</v>
      </c>
      <c r="S64" s="12" t="str">
        <f t="shared" si="37"/>
        <v>0</v>
      </c>
      <c r="T64" s="3" t="str">
        <f t="shared" si="38"/>
        <v>1</v>
      </c>
      <c r="U64" s="3" t="str">
        <f t="shared" si="39"/>
        <v>0</v>
      </c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</row>
    <row r="65" ht="12.0" customHeight="1">
      <c r="F65" s="86" t="s">
        <v>194</v>
      </c>
      <c r="G65" s="86"/>
      <c r="H65" s="86"/>
      <c r="P65" s="3">
        <v>59.0</v>
      </c>
      <c r="Q65" s="12" t="str">
        <f t="shared" si="36"/>
        <v>2</v>
      </c>
      <c r="R65" s="12"/>
      <c r="S65" s="12" t="str">
        <f t="shared" si="37"/>
        <v>0</v>
      </c>
      <c r="T65" s="3" t="str">
        <f t="shared" si="38"/>
        <v>0</v>
      </c>
      <c r="U65" s="3" t="str">
        <f t="shared" si="39"/>
        <v>1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</row>
    <row r="66" ht="12.0" customHeight="1">
      <c r="F66" s="86" t="s">
        <v>19</v>
      </c>
      <c r="G66" s="86" t="str">
        <f t="shared" ref="G66:G69" si="100">H66</f>
        <v>34</v>
      </c>
      <c r="H66" s="86" t="str">
        <f>$H$34</f>
        <v>34</v>
      </c>
      <c r="P66" s="3">
        <v>60.0</v>
      </c>
      <c r="Q66" s="12" t="str">
        <f t="shared" si="36"/>
        <v>2</v>
      </c>
      <c r="R66" s="12"/>
      <c r="S66" s="12" t="str">
        <f t="shared" si="37"/>
        <v>0</v>
      </c>
      <c r="T66" s="3" t="str">
        <f t="shared" si="38"/>
        <v>0</v>
      </c>
      <c r="U66" s="3" t="str">
        <f t="shared" si="39"/>
        <v>1</v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</row>
    <row r="67" ht="12.0" customHeight="1">
      <c r="F67" s="86" t="s">
        <v>20</v>
      </c>
      <c r="G67" s="86" t="str">
        <f t="shared" si="100"/>
        <v>38</v>
      </c>
      <c r="H67" s="86" t="str">
        <f>$H$35</f>
        <v>38</v>
      </c>
      <c r="P67" s="53">
        <v>61.0</v>
      </c>
      <c r="Q67" s="12" t="str">
        <f t="shared" ref="Q67:Q126" si="101">IF(ISERROR(VALUE(MID($C$12,$P67-60,1)))=TRUE,"TEXT",VALUE(MID($C$12,$P67-60,1)))</f>
        <v>2</v>
      </c>
      <c r="R67" s="12" t="s">
        <v>105</v>
      </c>
      <c r="S67" s="12" t="str">
        <f t="shared" si="37"/>
        <v>1</v>
      </c>
      <c r="T67" s="3" t="str">
        <f t="shared" si="38"/>
        <v>0</v>
      </c>
      <c r="U67" s="3" t="str">
        <f t="shared" si="39"/>
        <v>1</v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</row>
    <row r="68" ht="12.0" customHeight="1">
      <c r="F68" s="86" t="s">
        <v>21</v>
      </c>
      <c r="G68" s="86" t="str">
        <f t="shared" si="100"/>
        <v>64</v>
      </c>
      <c r="H68" s="86" t="str">
        <f>$H$36</f>
        <v>64</v>
      </c>
      <c r="P68" s="53">
        <v>62.0</v>
      </c>
      <c r="Q68" s="12" t="str">
        <f t="shared" si="101"/>
        <v>1</v>
      </c>
      <c r="R68" s="12" t="s">
        <v>105</v>
      </c>
      <c r="S68" s="12" t="str">
        <f t="shared" si="37"/>
        <v>0</v>
      </c>
      <c r="T68" s="3" t="str">
        <f t="shared" si="38"/>
        <v>1</v>
      </c>
      <c r="U68" s="3" t="str">
        <f t="shared" si="39"/>
        <v>0</v>
      </c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</row>
    <row r="69" ht="12.0" customHeight="1">
      <c r="F69" s="86" t="s">
        <v>22</v>
      </c>
      <c r="G69" s="86" t="str">
        <f t="shared" si="100"/>
        <v>71</v>
      </c>
      <c r="H69" s="86" t="str">
        <f>$H$37</f>
        <v>71</v>
      </c>
      <c r="P69" s="53">
        <v>63.0</v>
      </c>
      <c r="Q69" s="12" t="str">
        <f t="shared" si="101"/>
        <v>1</v>
      </c>
      <c r="R69" s="12" t="s">
        <v>105</v>
      </c>
      <c r="S69" s="12" t="str">
        <f t="shared" si="37"/>
        <v>0</v>
      </c>
      <c r="T69" s="3" t="str">
        <f t="shared" si="38"/>
        <v>1</v>
      </c>
      <c r="U69" s="3" t="str">
        <f t="shared" si="39"/>
        <v>0</v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</row>
    <row r="70" ht="12.0" customHeight="1">
      <c r="P70" s="3">
        <v>64.0</v>
      </c>
      <c r="Q70" s="12" t="str">
        <f t="shared" si="101"/>
        <v>1</v>
      </c>
      <c r="R70" s="12"/>
      <c r="S70" s="12" t="str">
        <f t="shared" si="37"/>
        <v>1</v>
      </c>
      <c r="T70" s="3" t="str">
        <f t="shared" si="38"/>
        <v>1</v>
      </c>
      <c r="U70" s="3" t="str">
        <f t="shared" si="39"/>
        <v>0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</row>
    <row r="71" ht="12.0" customHeight="1">
      <c r="G71" s="86"/>
      <c r="H71" s="86"/>
      <c r="P71" s="3">
        <v>65.0</v>
      </c>
      <c r="Q71" s="12" t="str">
        <f t="shared" si="101"/>
        <v>1</v>
      </c>
      <c r="R71" s="12"/>
      <c r="S71" s="12" t="str">
        <f t="shared" si="37"/>
        <v>1</v>
      </c>
      <c r="T71" s="3" t="str">
        <f t="shared" si="38"/>
        <v>1</v>
      </c>
      <c r="U71" s="3" t="str">
        <f t="shared" si="39"/>
        <v>0</v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</row>
    <row r="72" ht="12.0" customHeight="1">
      <c r="G72" s="86"/>
      <c r="H72" s="86"/>
      <c r="P72" s="3">
        <v>66.0</v>
      </c>
      <c r="Q72" s="12" t="str">
        <f t="shared" si="101"/>
        <v>2</v>
      </c>
      <c r="R72" s="12"/>
      <c r="S72" s="12" t="str">
        <f t="shared" si="37"/>
        <v>0</v>
      </c>
      <c r="T72" s="3" t="str">
        <f t="shared" si="38"/>
        <v>0</v>
      </c>
      <c r="U72" s="3" t="str">
        <f t="shared" si="39"/>
        <v>1</v>
      </c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</row>
    <row r="73" ht="12.0" customHeight="1">
      <c r="G73" s="86"/>
      <c r="H73" s="86"/>
      <c r="P73" s="3">
        <v>67.0</v>
      </c>
      <c r="Q73" s="12" t="str">
        <f t="shared" si="101"/>
        <v>2</v>
      </c>
      <c r="R73" s="12"/>
      <c r="S73" s="12" t="str">
        <f t="shared" si="37"/>
        <v>0</v>
      </c>
      <c r="T73" s="3" t="str">
        <f t="shared" si="38"/>
        <v>0</v>
      </c>
      <c r="U73" s="3" t="str">
        <f t="shared" si="39"/>
        <v>1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</row>
    <row r="74" ht="12.0" customHeight="1">
      <c r="F74" s="94"/>
      <c r="G74" s="86"/>
      <c r="H74" s="86"/>
      <c r="P74" s="3">
        <v>68.0</v>
      </c>
      <c r="Q74" s="12" t="str">
        <f t="shared" si="101"/>
        <v>1</v>
      </c>
      <c r="R74" s="12"/>
      <c r="S74" s="12" t="str">
        <f t="shared" si="37"/>
        <v>1</v>
      </c>
      <c r="T74" s="3" t="str">
        <f t="shared" si="38"/>
        <v>1</v>
      </c>
      <c r="U74" s="3" t="str">
        <f t="shared" si="39"/>
        <v>0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</row>
    <row r="75" ht="12.0" customHeight="1">
      <c r="F75" t="s">
        <v>199</v>
      </c>
      <c r="G75" s="86" t="str">
        <f t="shared" ref="G75:G77" si="102">H75</f>
        <v>61</v>
      </c>
      <c r="H75" s="86" t="str">
        <f t="shared" ref="H75:H77" si="103">L23</f>
        <v>61</v>
      </c>
      <c r="P75" s="3">
        <v>69.0</v>
      </c>
      <c r="Q75" s="12" t="str">
        <f t="shared" si="101"/>
        <v>2</v>
      </c>
      <c r="R75" s="12"/>
      <c r="S75" s="12" t="str">
        <f t="shared" si="37"/>
        <v>0</v>
      </c>
      <c r="T75" s="3" t="str">
        <f t="shared" si="38"/>
        <v>0</v>
      </c>
      <c r="U75" s="3" t="str">
        <f t="shared" si="39"/>
        <v>1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</row>
    <row r="76" ht="12.0" customHeight="1">
      <c r="F76" t="s">
        <v>200</v>
      </c>
      <c r="G76" s="86" t="str">
        <f t="shared" si="102"/>
        <v>75</v>
      </c>
      <c r="H76" s="86" t="str">
        <f t="shared" si="103"/>
        <v>75</v>
      </c>
      <c r="P76" s="3">
        <v>70.0</v>
      </c>
      <c r="Q76" s="12" t="str">
        <f t="shared" si="101"/>
        <v>2</v>
      </c>
      <c r="R76" s="12"/>
      <c r="S76" s="12" t="str">
        <f t="shared" si="37"/>
        <v>0</v>
      </c>
      <c r="T76" s="3" t="str">
        <f t="shared" si="38"/>
        <v>0</v>
      </c>
      <c r="U76" s="3" t="str">
        <f t="shared" si="39"/>
        <v>1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</row>
    <row r="77" ht="12.0" customHeight="1">
      <c r="F77" t="s">
        <v>201</v>
      </c>
      <c r="G77" s="86" t="str">
        <f t="shared" si="102"/>
        <v>57</v>
      </c>
      <c r="H77" s="86" t="str">
        <f t="shared" si="103"/>
        <v>57</v>
      </c>
      <c r="P77" s="3">
        <v>71.0</v>
      </c>
      <c r="Q77" s="12" t="str">
        <f t="shared" si="101"/>
        <v>2</v>
      </c>
      <c r="R77" s="12"/>
      <c r="S77" s="12" t="str">
        <f t="shared" si="37"/>
        <v>0</v>
      </c>
      <c r="T77" s="3" t="str">
        <f t="shared" si="38"/>
        <v>0</v>
      </c>
      <c r="U77" s="3" t="str">
        <f t="shared" si="39"/>
        <v>1</v>
      </c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</row>
    <row r="78" ht="12.0" customHeight="1">
      <c r="F78" t="s">
        <v>194</v>
      </c>
      <c r="G78" s="86"/>
      <c r="H78" s="86"/>
      <c r="P78" s="3">
        <v>72.0</v>
      </c>
      <c r="Q78" s="12" t="str">
        <f t="shared" si="101"/>
        <v>2</v>
      </c>
      <c r="R78" s="12"/>
      <c r="S78" s="12" t="str">
        <f t="shared" si="37"/>
        <v>0</v>
      </c>
      <c r="T78" s="3" t="str">
        <f t="shared" si="38"/>
        <v>0</v>
      </c>
      <c r="U78" s="3" t="str">
        <f t="shared" si="39"/>
        <v>1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</row>
    <row r="79" ht="12.0" customHeight="1">
      <c r="F79" t="s">
        <v>202</v>
      </c>
      <c r="G79" s="86" t="str">
        <f t="shared" ref="G79:G82" si="104">H79</f>
        <v>38</v>
      </c>
      <c r="H79" s="86" t="str">
        <f t="shared" ref="H79:H82" si="105">L27</f>
        <v>38</v>
      </c>
      <c r="P79" s="53">
        <v>73.0</v>
      </c>
      <c r="Q79" s="12" t="str">
        <f t="shared" si="101"/>
        <v>1</v>
      </c>
      <c r="R79" s="12" t="s">
        <v>105</v>
      </c>
      <c r="S79" s="12" t="str">
        <f t="shared" si="37"/>
        <v>0</v>
      </c>
      <c r="T79" s="3" t="str">
        <f t="shared" si="38"/>
        <v>1</v>
      </c>
      <c r="U79" s="3" t="str">
        <f t="shared" si="39"/>
        <v>0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</row>
    <row r="80" ht="12.0" customHeight="1">
      <c r="F80" t="s">
        <v>203</v>
      </c>
      <c r="G80" s="86" t="str">
        <f t="shared" si="104"/>
        <v>55</v>
      </c>
      <c r="H80" s="86" t="str">
        <f t="shared" si="105"/>
        <v>55</v>
      </c>
      <c r="P80" s="53">
        <v>74.0</v>
      </c>
      <c r="Q80" s="12" t="str">
        <f t="shared" si="101"/>
        <v>2</v>
      </c>
      <c r="R80" s="12" t="s">
        <v>105</v>
      </c>
      <c r="S80" s="12" t="str">
        <f t="shared" si="37"/>
        <v>1</v>
      </c>
      <c r="T80" s="3" t="str">
        <f t="shared" si="38"/>
        <v>0</v>
      </c>
      <c r="U80" s="3" t="str">
        <f t="shared" si="39"/>
        <v>1</v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</row>
    <row r="81" ht="12.0" customHeight="1">
      <c r="F81" t="s">
        <v>204</v>
      </c>
      <c r="G81" s="86" t="str">
        <f t="shared" si="104"/>
        <v>41</v>
      </c>
      <c r="H81" s="86" t="str">
        <f t="shared" si="105"/>
        <v>41</v>
      </c>
      <c r="P81" s="3">
        <v>75.0</v>
      </c>
      <c r="Q81" s="12" t="str">
        <f t="shared" si="101"/>
        <v>1</v>
      </c>
      <c r="R81" s="12"/>
      <c r="S81" s="12" t="str">
        <f t="shared" si="37"/>
        <v>1</v>
      </c>
      <c r="T81" s="3" t="str">
        <f t="shared" si="38"/>
        <v>1</v>
      </c>
      <c r="U81" s="3" t="str">
        <f t="shared" si="39"/>
        <v>0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</row>
    <row r="82" ht="12.0" customHeight="1">
      <c r="F82" t="s">
        <v>205</v>
      </c>
      <c r="G82" s="86" t="str">
        <f t="shared" si="104"/>
        <v>33</v>
      </c>
      <c r="H82" s="86" t="str">
        <f t="shared" si="105"/>
        <v>33</v>
      </c>
      <c r="P82" s="3">
        <v>76.0</v>
      </c>
      <c r="Q82" s="12" t="str">
        <f t="shared" si="101"/>
        <v>2</v>
      </c>
      <c r="R82" s="12"/>
      <c r="S82" s="12" t="str">
        <f t="shared" si="37"/>
        <v>0</v>
      </c>
      <c r="T82" s="3" t="str">
        <f t="shared" si="38"/>
        <v>0</v>
      </c>
      <c r="U82" s="3" t="str">
        <f t="shared" si="39"/>
        <v>1</v>
      </c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</row>
    <row r="83" ht="12.0" customHeight="1">
      <c r="F83" t="s">
        <v>194</v>
      </c>
      <c r="G83" s="86"/>
      <c r="H83" s="86"/>
      <c r="P83" s="53">
        <v>77.0</v>
      </c>
      <c r="Q83" s="12" t="str">
        <f t="shared" si="101"/>
        <v>2</v>
      </c>
      <c r="R83" s="12" t="s">
        <v>105</v>
      </c>
      <c r="S83" s="12" t="str">
        <f t="shared" si="37"/>
        <v>1</v>
      </c>
      <c r="T83" s="3" t="str">
        <f t="shared" si="38"/>
        <v>0</v>
      </c>
      <c r="U83" s="3" t="str">
        <f t="shared" si="39"/>
        <v>1</v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</row>
    <row r="84" ht="12.0" customHeight="1">
      <c r="F84" t="s">
        <v>206</v>
      </c>
      <c r="G84" s="86" t="str">
        <f t="shared" ref="G84:G86" si="106">H84</f>
        <v>84</v>
      </c>
      <c r="H84" s="86" t="str">
        <f t="shared" ref="H84:H86" si="107">L32</f>
        <v>84</v>
      </c>
      <c r="P84" s="3">
        <v>78.0</v>
      </c>
      <c r="Q84" s="12" t="str">
        <f t="shared" si="101"/>
        <v>1</v>
      </c>
      <c r="R84" s="12"/>
      <c r="S84" s="12" t="str">
        <f t="shared" si="37"/>
        <v>1</v>
      </c>
      <c r="T84" s="3" t="str">
        <f t="shared" si="38"/>
        <v>1</v>
      </c>
      <c r="U84" s="3" t="str">
        <f t="shared" si="39"/>
        <v>0</v>
      </c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</row>
    <row r="85" ht="12.0" customHeight="1">
      <c r="F85" t="s">
        <v>207</v>
      </c>
      <c r="G85" s="86" t="str">
        <f t="shared" si="106"/>
        <v>72</v>
      </c>
      <c r="H85" s="86" t="str">
        <f t="shared" si="107"/>
        <v>72</v>
      </c>
      <c r="P85" s="3">
        <v>79.0</v>
      </c>
      <c r="Q85" s="12" t="str">
        <f t="shared" si="101"/>
        <v>2</v>
      </c>
      <c r="R85" s="12"/>
      <c r="S85" s="12" t="str">
        <f t="shared" si="37"/>
        <v>0</v>
      </c>
      <c r="T85" s="3" t="str">
        <f t="shared" si="38"/>
        <v>0</v>
      </c>
      <c r="U85" s="3" t="str">
        <f t="shared" si="39"/>
        <v>1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</row>
    <row r="86" ht="12.0" customHeight="1">
      <c r="F86" t="s">
        <v>208</v>
      </c>
      <c r="G86" s="86" t="str">
        <f t="shared" si="106"/>
        <v>69</v>
      </c>
      <c r="H86" s="86" t="str">
        <f t="shared" si="107"/>
        <v>69</v>
      </c>
      <c r="P86" s="53">
        <v>80.0</v>
      </c>
      <c r="Q86" s="12" t="str">
        <f t="shared" si="101"/>
        <v>1</v>
      </c>
      <c r="R86" s="12" t="s">
        <v>105</v>
      </c>
      <c r="S86" s="12" t="str">
        <f t="shared" si="37"/>
        <v>0</v>
      </c>
      <c r="T86" s="3" t="str">
        <f t="shared" si="38"/>
        <v>1</v>
      </c>
      <c r="U86" s="3" t="str">
        <f t="shared" si="39"/>
        <v>0</v>
      </c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</row>
    <row r="87" ht="12.0" customHeight="1">
      <c r="F87" t="s">
        <v>194</v>
      </c>
      <c r="G87" s="86"/>
      <c r="H87" s="86"/>
      <c r="P87" s="3">
        <v>81.0</v>
      </c>
      <c r="Q87" s="12" t="str">
        <f t="shared" si="101"/>
        <v>1</v>
      </c>
      <c r="R87" s="12"/>
      <c r="S87" s="12" t="str">
        <f t="shared" si="37"/>
        <v>1</v>
      </c>
      <c r="T87" s="3" t="str">
        <f t="shared" si="38"/>
        <v>1</v>
      </c>
      <c r="U87" s="3" t="str">
        <f t="shared" si="39"/>
        <v>0</v>
      </c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</row>
    <row r="88" ht="12.0" customHeight="1">
      <c r="F88" t="s">
        <v>209</v>
      </c>
      <c r="G88" s="86" t="str">
        <f t="shared" ref="G88:G89" si="108">H88</f>
        <v>80</v>
      </c>
      <c r="H88" s="86" t="str">
        <f t="shared" ref="H88:H89" si="109">L36</f>
        <v>80</v>
      </c>
      <c r="P88" s="53">
        <v>82.0</v>
      </c>
      <c r="Q88" s="12" t="str">
        <f t="shared" si="101"/>
        <v>1</v>
      </c>
      <c r="R88" s="12" t="s">
        <v>105</v>
      </c>
      <c r="S88" s="12" t="str">
        <f t="shared" si="37"/>
        <v>0</v>
      </c>
      <c r="T88" s="3" t="str">
        <f t="shared" si="38"/>
        <v>1</v>
      </c>
      <c r="U88" s="3" t="str">
        <f t="shared" si="39"/>
        <v>0</v>
      </c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</row>
    <row r="89" ht="12.0" customHeight="1">
      <c r="F89" t="s">
        <v>210</v>
      </c>
      <c r="G89" s="86" t="str">
        <f t="shared" si="108"/>
        <v>63</v>
      </c>
      <c r="H89" s="86" t="str">
        <f t="shared" si="109"/>
        <v>63</v>
      </c>
      <c r="P89" s="53">
        <v>83.0</v>
      </c>
      <c r="Q89" s="12" t="str">
        <f t="shared" si="101"/>
        <v>1</v>
      </c>
      <c r="R89" s="12" t="s">
        <v>105</v>
      </c>
      <c r="S89" s="12" t="str">
        <f t="shared" si="37"/>
        <v>0</v>
      </c>
      <c r="T89" s="3" t="str">
        <f t="shared" si="38"/>
        <v>1</v>
      </c>
      <c r="U89" s="3" t="str">
        <f t="shared" si="39"/>
        <v>0</v>
      </c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</row>
    <row r="90" ht="12.0" customHeight="1">
      <c r="P90" s="53">
        <v>84.0</v>
      </c>
      <c r="Q90" s="12" t="str">
        <f t="shared" si="101"/>
        <v>1</v>
      </c>
      <c r="R90" s="12" t="s">
        <v>105</v>
      </c>
      <c r="S90" s="12" t="str">
        <f t="shared" si="37"/>
        <v>0</v>
      </c>
      <c r="T90" s="3" t="str">
        <f t="shared" si="38"/>
        <v>1</v>
      </c>
      <c r="U90" s="3" t="str">
        <f t="shared" si="39"/>
        <v>0</v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</row>
    <row r="91" ht="12.0" customHeight="1">
      <c r="P91" s="3">
        <v>85.0</v>
      </c>
      <c r="Q91" s="12" t="str">
        <f t="shared" si="101"/>
        <v>1</v>
      </c>
      <c r="R91" s="12"/>
      <c r="S91" s="12" t="str">
        <f t="shared" si="37"/>
        <v>1</v>
      </c>
      <c r="T91" s="3" t="str">
        <f t="shared" si="38"/>
        <v>1</v>
      </c>
      <c r="U91" s="3" t="str">
        <f t="shared" si="39"/>
        <v>0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</row>
    <row r="92" ht="12.0" customHeight="1">
      <c r="P92" s="3">
        <v>86.0</v>
      </c>
      <c r="Q92" s="12" t="str">
        <f t="shared" si="101"/>
        <v>2</v>
      </c>
      <c r="R92" s="12"/>
      <c r="S92" s="12" t="str">
        <f t="shared" si="37"/>
        <v>0</v>
      </c>
      <c r="T92" s="3" t="str">
        <f t="shared" si="38"/>
        <v>0</v>
      </c>
      <c r="U92" s="3" t="str">
        <f t="shared" si="39"/>
        <v>1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</row>
    <row r="93" ht="12.0" customHeight="1">
      <c r="P93" s="3">
        <v>87.0</v>
      </c>
      <c r="Q93" s="12" t="str">
        <f t="shared" si="101"/>
        <v>2</v>
      </c>
      <c r="R93" s="12"/>
      <c r="S93" s="12" t="str">
        <f t="shared" si="37"/>
        <v>0</v>
      </c>
      <c r="T93" s="3" t="str">
        <f t="shared" si="38"/>
        <v>0</v>
      </c>
      <c r="U93" s="3" t="str">
        <f t="shared" si="39"/>
        <v>1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</row>
    <row r="94" ht="12.0" customHeight="1">
      <c r="P94" s="3">
        <v>88.0</v>
      </c>
      <c r="Q94" s="12" t="str">
        <f t="shared" si="101"/>
        <v>2</v>
      </c>
      <c r="R94" s="12"/>
      <c r="S94" s="12" t="str">
        <f t="shared" si="37"/>
        <v>0</v>
      </c>
      <c r="T94" s="3" t="str">
        <f t="shared" si="38"/>
        <v>0</v>
      </c>
      <c r="U94" s="3" t="str">
        <f t="shared" si="39"/>
        <v>1</v>
      </c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</row>
    <row r="95" ht="12.0" customHeight="1">
      <c r="P95" s="53">
        <v>89.0</v>
      </c>
      <c r="Q95" s="12" t="str">
        <f t="shared" si="101"/>
        <v>1</v>
      </c>
      <c r="R95" s="12" t="s">
        <v>105</v>
      </c>
      <c r="S95" s="12" t="str">
        <f t="shared" si="37"/>
        <v>0</v>
      </c>
      <c r="T95" s="3" t="str">
        <f t="shared" si="38"/>
        <v>1</v>
      </c>
      <c r="U95" s="3" t="str">
        <f t="shared" si="39"/>
        <v>0</v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</row>
    <row r="96" ht="12.0" customHeight="1">
      <c r="P96" s="3">
        <v>90.0</v>
      </c>
      <c r="Q96" s="12" t="str">
        <f t="shared" si="101"/>
        <v>2</v>
      </c>
      <c r="R96" s="12"/>
      <c r="S96" s="12" t="str">
        <f t="shared" si="37"/>
        <v>0</v>
      </c>
      <c r="T96" s="3" t="str">
        <f t="shared" si="38"/>
        <v>0</v>
      </c>
      <c r="U96" s="3" t="str">
        <f t="shared" si="39"/>
        <v>1</v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</row>
    <row r="97" ht="12.0" customHeight="1">
      <c r="P97" s="3">
        <v>91.0</v>
      </c>
      <c r="Q97" s="12" t="str">
        <f t="shared" si="101"/>
        <v>2</v>
      </c>
      <c r="R97" s="12"/>
      <c r="S97" s="12" t="str">
        <f t="shared" si="37"/>
        <v>0</v>
      </c>
      <c r="T97" s="3" t="str">
        <f t="shared" si="38"/>
        <v>0</v>
      </c>
      <c r="U97" s="3" t="str">
        <f t="shared" si="39"/>
        <v>1</v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</row>
    <row r="98" ht="12.0" customHeight="1">
      <c r="P98" s="3">
        <v>92.0</v>
      </c>
      <c r="Q98" s="12" t="str">
        <f t="shared" si="101"/>
        <v>1</v>
      </c>
      <c r="R98" s="12"/>
      <c r="S98" s="12" t="str">
        <f t="shared" si="37"/>
        <v>1</v>
      </c>
      <c r="T98" s="3" t="str">
        <f t="shared" si="38"/>
        <v>1</v>
      </c>
      <c r="U98" s="3" t="str">
        <f t="shared" si="39"/>
        <v>0</v>
      </c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</row>
    <row r="99" ht="12.0" customHeight="1">
      <c r="P99" s="3">
        <v>93.0</v>
      </c>
      <c r="Q99" s="12" t="str">
        <f t="shared" si="101"/>
        <v>2</v>
      </c>
      <c r="R99" s="12"/>
      <c r="S99" s="12" t="str">
        <f t="shared" si="37"/>
        <v>0</v>
      </c>
      <c r="T99" s="3" t="str">
        <f t="shared" si="38"/>
        <v>0</v>
      </c>
      <c r="U99" s="3" t="str">
        <f t="shared" si="39"/>
        <v>1</v>
      </c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</row>
    <row r="100" ht="12.0" customHeight="1">
      <c r="P100" s="53">
        <v>94.0</v>
      </c>
      <c r="Q100" s="12" t="str">
        <f t="shared" si="101"/>
        <v>1</v>
      </c>
      <c r="R100" s="12" t="s">
        <v>105</v>
      </c>
      <c r="S100" s="12" t="str">
        <f t="shared" si="37"/>
        <v>0</v>
      </c>
      <c r="T100" s="3" t="str">
        <f t="shared" si="38"/>
        <v>1</v>
      </c>
      <c r="U100" s="3" t="str">
        <f t="shared" si="39"/>
        <v>0</v>
      </c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</row>
    <row r="101" ht="12.0" customHeight="1">
      <c r="P101" s="3">
        <v>95.0</v>
      </c>
      <c r="Q101" s="12" t="str">
        <f t="shared" si="101"/>
        <v>1</v>
      </c>
      <c r="R101" s="12"/>
      <c r="S101" s="12" t="str">
        <f t="shared" si="37"/>
        <v>1</v>
      </c>
      <c r="T101" s="3" t="str">
        <f t="shared" si="38"/>
        <v>1</v>
      </c>
      <c r="U101" s="3" t="str">
        <f t="shared" si="39"/>
        <v>0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</row>
    <row r="102" ht="12.0" customHeight="1">
      <c r="P102" s="3">
        <v>96.0</v>
      </c>
      <c r="Q102" s="12" t="str">
        <f t="shared" si="101"/>
        <v>2</v>
      </c>
      <c r="R102" s="12"/>
      <c r="S102" s="12" t="str">
        <f t="shared" si="37"/>
        <v>0</v>
      </c>
      <c r="T102" s="3" t="str">
        <f t="shared" si="38"/>
        <v>0</v>
      </c>
      <c r="U102" s="3" t="str">
        <f t="shared" si="39"/>
        <v>1</v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</row>
    <row r="103" ht="12.0" customHeight="1">
      <c r="P103" s="3">
        <v>97.0</v>
      </c>
      <c r="Q103" s="12" t="str">
        <f t="shared" si="101"/>
        <v>2</v>
      </c>
      <c r="R103" s="12"/>
      <c r="S103" s="12" t="str">
        <f t="shared" si="37"/>
        <v>0</v>
      </c>
      <c r="T103" s="3" t="str">
        <f t="shared" si="38"/>
        <v>0</v>
      </c>
      <c r="U103" s="3" t="str">
        <f t="shared" si="39"/>
        <v>1</v>
      </c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</row>
    <row r="104" ht="12.0" customHeight="1">
      <c r="P104" s="3">
        <v>98.0</v>
      </c>
      <c r="Q104" s="12" t="str">
        <f t="shared" si="101"/>
        <v>1</v>
      </c>
      <c r="R104" s="12"/>
      <c r="S104" s="12" t="str">
        <f t="shared" si="37"/>
        <v>1</v>
      </c>
      <c r="T104" s="3" t="str">
        <f t="shared" si="38"/>
        <v>1</v>
      </c>
      <c r="U104" s="3" t="str">
        <f t="shared" si="39"/>
        <v>0</v>
      </c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</row>
    <row r="105" ht="12.0" customHeight="1">
      <c r="P105" s="3">
        <v>99.0</v>
      </c>
      <c r="Q105" s="12" t="str">
        <f t="shared" si="101"/>
        <v>2</v>
      </c>
      <c r="R105" s="12"/>
      <c r="S105" s="12" t="str">
        <f t="shared" si="37"/>
        <v>0</v>
      </c>
      <c r="T105" s="3" t="str">
        <f t="shared" si="38"/>
        <v>0</v>
      </c>
      <c r="U105" s="3" t="str">
        <f t="shared" si="39"/>
        <v>1</v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</row>
    <row r="106" ht="12.0" customHeight="1">
      <c r="P106" s="3">
        <v>100.0</v>
      </c>
      <c r="Q106" s="12" t="str">
        <f t="shared" si="101"/>
        <v>1</v>
      </c>
      <c r="R106" s="12"/>
      <c r="S106" s="12" t="str">
        <f t="shared" si="37"/>
        <v>1</v>
      </c>
      <c r="T106" s="3" t="str">
        <f t="shared" si="38"/>
        <v>1</v>
      </c>
      <c r="U106" s="3" t="str">
        <f t="shared" si="39"/>
        <v>0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</row>
    <row r="107" ht="12.0" customHeight="1">
      <c r="P107" s="53">
        <v>101.0</v>
      </c>
      <c r="Q107" s="12" t="str">
        <f t="shared" si="101"/>
        <v>1</v>
      </c>
      <c r="R107" s="12" t="s">
        <v>105</v>
      </c>
      <c r="S107" s="12" t="str">
        <f t="shared" si="37"/>
        <v>0</v>
      </c>
      <c r="T107" s="3" t="str">
        <f t="shared" si="38"/>
        <v>1</v>
      </c>
      <c r="U107" s="3" t="str">
        <f t="shared" si="39"/>
        <v>0</v>
      </c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</row>
    <row r="108" ht="12.0" customHeight="1">
      <c r="P108" s="3">
        <v>102.0</v>
      </c>
      <c r="Q108" s="12" t="str">
        <f t="shared" si="101"/>
        <v>2</v>
      </c>
      <c r="R108" s="12"/>
      <c r="S108" s="12" t="str">
        <f t="shared" si="37"/>
        <v>0</v>
      </c>
      <c r="T108" s="3" t="str">
        <f t="shared" si="38"/>
        <v>0</v>
      </c>
      <c r="U108" s="3" t="str">
        <f t="shared" si="39"/>
        <v>1</v>
      </c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</row>
    <row r="109" ht="12.0" customHeight="1">
      <c r="P109" s="3">
        <v>103.0</v>
      </c>
      <c r="Q109" s="12" t="str">
        <f t="shared" si="101"/>
        <v>2</v>
      </c>
      <c r="R109" s="12"/>
      <c r="S109" s="12" t="str">
        <f t="shared" si="37"/>
        <v>0</v>
      </c>
      <c r="T109" s="3" t="str">
        <f t="shared" si="38"/>
        <v>0</v>
      </c>
      <c r="U109" s="3" t="str">
        <f t="shared" si="39"/>
        <v>1</v>
      </c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</row>
    <row r="110" ht="12.0" customHeight="1">
      <c r="P110" s="3">
        <v>104.0</v>
      </c>
      <c r="Q110" s="12" t="str">
        <f t="shared" si="101"/>
        <v>1</v>
      </c>
      <c r="R110" s="12"/>
      <c r="S110" s="12" t="str">
        <f t="shared" si="37"/>
        <v>1</v>
      </c>
      <c r="T110" s="3" t="str">
        <f t="shared" si="38"/>
        <v>1</v>
      </c>
      <c r="U110" s="3" t="str">
        <f t="shared" si="39"/>
        <v>0</v>
      </c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</row>
    <row r="111" ht="12.0" customHeight="1">
      <c r="P111" s="3">
        <v>105.0</v>
      </c>
      <c r="Q111" s="12" t="str">
        <f t="shared" si="101"/>
        <v>2</v>
      </c>
      <c r="R111" s="12"/>
      <c r="S111" s="12" t="str">
        <f t="shared" si="37"/>
        <v>0</v>
      </c>
      <c r="T111" s="3" t="str">
        <f t="shared" si="38"/>
        <v>0</v>
      </c>
      <c r="U111" s="3" t="str">
        <f t="shared" si="39"/>
        <v>1</v>
      </c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</row>
    <row r="112" ht="12.0" customHeight="1">
      <c r="P112" s="3">
        <v>106.0</v>
      </c>
      <c r="Q112" s="12" t="str">
        <f t="shared" si="101"/>
        <v>2</v>
      </c>
      <c r="R112" s="12"/>
      <c r="S112" s="12" t="str">
        <f t="shared" si="37"/>
        <v>0</v>
      </c>
      <c r="T112" s="3" t="str">
        <f t="shared" si="38"/>
        <v>0</v>
      </c>
      <c r="U112" s="3" t="str">
        <f t="shared" si="39"/>
        <v>1</v>
      </c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</row>
    <row r="113" ht="12.0" customHeight="1">
      <c r="P113" s="3">
        <v>107.0</v>
      </c>
      <c r="Q113" s="12" t="str">
        <f t="shared" si="101"/>
        <v>2</v>
      </c>
      <c r="R113" s="12"/>
      <c r="S113" s="12" t="str">
        <f t="shared" si="37"/>
        <v>0</v>
      </c>
      <c r="T113" s="3" t="str">
        <f t="shared" si="38"/>
        <v>0</v>
      </c>
      <c r="U113" s="3" t="str">
        <f t="shared" si="39"/>
        <v>1</v>
      </c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</row>
    <row r="114" ht="12.0" customHeight="1">
      <c r="P114" s="3">
        <v>108.0</v>
      </c>
      <c r="Q114" s="12" t="str">
        <f t="shared" si="101"/>
        <v>2</v>
      </c>
      <c r="R114" s="12"/>
      <c r="S114" s="12" t="str">
        <f t="shared" si="37"/>
        <v>0</v>
      </c>
      <c r="T114" s="3" t="str">
        <f t="shared" si="38"/>
        <v>0</v>
      </c>
      <c r="U114" s="3" t="str">
        <f t="shared" si="39"/>
        <v>1</v>
      </c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</row>
    <row r="115" ht="12.0" customHeight="1">
      <c r="P115" s="53">
        <v>109.0</v>
      </c>
      <c r="Q115" s="12" t="str">
        <f t="shared" si="101"/>
        <v>2</v>
      </c>
      <c r="R115" s="12" t="s">
        <v>105</v>
      </c>
      <c r="S115" s="12" t="str">
        <f t="shared" si="37"/>
        <v>1</v>
      </c>
      <c r="T115" s="3" t="str">
        <f t="shared" si="38"/>
        <v>0</v>
      </c>
      <c r="U115" s="3" t="str">
        <f t="shared" si="39"/>
        <v>1</v>
      </c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</row>
    <row r="116" ht="12.0" customHeight="1">
      <c r="P116" s="53">
        <v>110.0</v>
      </c>
      <c r="Q116" s="12" t="str">
        <f t="shared" si="101"/>
        <v>2</v>
      </c>
      <c r="R116" s="12" t="s">
        <v>105</v>
      </c>
      <c r="S116" s="12" t="str">
        <f t="shared" si="37"/>
        <v>1</v>
      </c>
      <c r="T116" s="3" t="str">
        <f t="shared" si="38"/>
        <v>0</v>
      </c>
      <c r="U116" s="3" t="str">
        <f t="shared" si="39"/>
        <v>1</v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</row>
    <row r="117" ht="12.0" customHeight="1">
      <c r="P117" s="3">
        <v>111.0</v>
      </c>
      <c r="Q117" s="12" t="str">
        <f t="shared" si="101"/>
        <v>1</v>
      </c>
      <c r="R117" s="12"/>
      <c r="S117" s="12" t="str">
        <f t="shared" si="37"/>
        <v>1</v>
      </c>
      <c r="T117" s="3" t="str">
        <f t="shared" si="38"/>
        <v>1</v>
      </c>
      <c r="U117" s="3" t="str">
        <f t="shared" si="39"/>
        <v>0</v>
      </c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</row>
    <row r="118" ht="12.0" customHeight="1">
      <c r="P118" s="53">
        <v>112.0</v>
      </c>
      <c r="Q118" s="12" t="str">
        <f t="shared" si="101"/>
        <v>1</v>
      </c>
      <c r="R118" s="12" t="s">
        <v>105</v>
      </c>
      <c r="S118" s="12" t="str">
        <f t="shared" si="37"/>
        <v>0</v>
      </c>
      <c r="T118" s="3" t="str">
        <f t="shared" si="38"/>
        <v>1</v>
      </c>
      <c r="U118" s="3" t="str">
        <f t="shared" si="39"/>
        <v>0</v>
      </c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</row>
    <row r="119" ht="12.0" customHeight="1">
      <c r="P119" s="3">
        <v>113.0</v>
      </c>
      <c r="Q119" s="12" t="str">
        <f t="shared" si="101"/>
        <v>2</v>
      </c>
      <c r="R119" s="12"/>
      <c r="S119" s="12" t="str">
        <f t="shared" si="37"/>
        <v>0</v>
      </c>
      <c r="T119" s="3" t="str">
        <f t="shared" si="38"/>
        <v>0</v>
      </c>
      <c r="U119" s="3" t="str">
        <f t="shared" si="39"/>
        <v>1</v>
      </c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</row>
    <row r="120" ht="12.0" customHeight="1">
      <c r="P120" s="3">
        <v>114.0</v>
      </c>
      <c r="Q120" s="12" t="str">
        <f t="shared" si="101"/>
        <v>2</v>
      </c>
      <c r="R120" s="12"/>
      <c r="S120" s="12" t="str">
        <f t="shared" si="37"/>
        <v>0</v>
      </c>
      <c r="T120" s="3" t="str">
        <f t="shared" si="38"/>
        <v>0</v>
      </c>
      <c r="U120" s="3" t="str">
        <f t="shared" si="39"/>
        <v>1</v>
      </c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</row>
    <row r="121" ht="12.0" customHeight="1">
      <c r="P121" s="3">
        <v>115.0</v>
      </c>
      <c r="Q121" s="12" t="str">
        <f t="shared" si="101"/>
        <v>1</v>
      </c>
      <c r="R121" s="12"/>
      <c r="S121" s="12" t="str">
        <f t="shared" si="37"/>
        <v>1</v>
      </c>
      <c r="T121" s="3" t="str">
        <f t="shared" si="38"/>
        <v>1</v>
      </c>
      <c r="U121" s="3" t="str">
        <f t="shared" si="39"/>
        <v>0</v>
      </c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</row>
    <row r="122" ht="12.0" customHeight="1">
      <c r="P122" s="3">
        <v>116.0</v>
      </c>
      <c r="Q122" s="12" t="str">
        <f t="shared" si="101"/>
        <v>1</v>
      </c>
      <c r="R122" s="12"/>
      <c r="S122" s="12" t="str">
        <f t="shared" si="37"/>
        <v>1</v>
      </c>
      <c r="T122" s="3" t="str">
        <f t="shared" si="38"/>
        <v>1</v>
      </c>
      <c r="U122" s="3" t="str">
        <f t="shared" si="39"/>
        <v>0</v>
      </c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</row>
    <row r="123" ht="12.0" customHeight="1">
      <c r="P123" s="3">
        <v>117.0</v>
      </c>
      <c r="Q123" s="12" t="str">
        <f t="shared" si="101"/>
        <v>2</v>
      </c>
      <c r="R123" s="12"/>
      <c r="S123" s="12" t="str">
        <f t="shared" si="37"/>
        <v>0</v>
      </c>
      <c r="T123" s="3" t="str">
        <f t="shared" si="38"/>
        <v>0</v>
      </c>
      <c r="U123" s="3" t="str">
        <f t="shared" si="39"/>
        <v>1</v>
      </c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</row>
    <row r="124" ht="12.0" customHeight="1">
      <c r="P124" s="3">
        <v>118.0</v>
      </c>
      <c r="Q124" s="12" t="str">
        <f t="shared" si="101"/>
        <v>2</v>
      </c>
      <c r="R124" s="12"/>
      <c r="S124" s="12" t="str">
        <f t="shared" si="37"/>
        <v>0</v>
      </c>
      <c r="T124" s="3" t="str">
        <f t="shared" si="38"/>
        <v>0</v>
      </c>
      <c r="U124" s="3" t="str">
        <f t="shared" si="39"/>
        <v>1</v>
      </c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</row>
    <row r="125" ht="12.0" customHeight="1">
      <c r="P125" s="3">
        <v>119.0</v>
      </c>
      <c r="Q125" s="12" t="str">
        <f t="shared" si="101"/>
        <v>2</v>
      </c>
      <c r="R125" s="12"/>
      <c r="S125" s="12" t="str">
        <f t="shared" si="37"/>
        <v>0</v>
      </c>
      <c r="T125" s="3" t="str">
        <f t="shared" si="38"/>
        <v>0</v>
      </c>
      <c r="U125" s="3" t="str">
        <f t="shared" si="39"/>
        <v>1</v>
      </c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</row>
    <row r="126" ht="12.0" customHeight="1">
      <c r="P126" s="3">
        <v>120.0</v>
      </c>
      <c r="Q126" s="12" t="str">
        <f t="shared" si="101"/>
        <v>2</v>
      </c>
      <c r="R126" s="12"/>
      <c r="S126" s="12" t="str">
        <f t="shared" si="37"/>
        <v>0</v>
      </c>
      <c r="T126" s="3" t="str">
        <f t="shared" si="38"/>
        <v>0</v>
      </c>
      <c r="U126" s="3" t="str">
        <f t="shared" si="39"/>
        <v>1</v>
      </c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</row>
    <row r="127" ht="12.0" customHeight="1">
      <c r="P127" s="3">
        <v>121.0</v>
      </c>
      <c r="Q127" s="12" t="str">
        <f t="shared" ref="Q127:Q186" si="110">IF(ISERROR(VALUE(MID($C$13,$P127-120,1)))=TRUE,"TEXT",VALUE(MID($C$13,$P127-120,1)))</f>
        <v>1</v>
      </c>
      <c r="R127" s="12"/>
      <c r="S127" s="12" t="str">
        <f t="shared" si="37"/>
        <v>1</v>
      </c>
      <c r="T127" s="3" t="str">
        <f t="shared" si="38"/>
        <v>1</v>
      </c>
      <c r="U127" s="3" t="str">
        <f t="shared" si="39"/>
        <v>0</v>
      </c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</row>
    <row r="128" ht="12.0" customHeight="1">
      <c r="P128" s="3">
        <v>122.0</v>
      </c>
      <c r="Q128" s="12" t="str">
        <f t="shared" si="110"/>
        <v>2</v>
      </c>
      <c r="R128" s="12"/>
      <c r="S128" s="12" t="str">
        <f t="shared" si="37"/>
        <v>0</v>
      </c>
      <c r="T128" s="3" t="str">
        <f t="shared" si="38"/>
        <v>0</v>
      </c>
      <c r="U128" s="3" t="str">
        <f t="shared" si="39"/>
        <v>1</v>
      </c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</row>
    <row r="129" ht="12.0" customHeight="1">
      <c r="P129" s="3">
        <v>123.0</v>
      </c>
      <c r="Q129" s="12" t="str">
        <f t="shared" si="110"/>
        <v>1</v>
      </c>
      <c r="R129" s="12"/>
      <c r="S129" s="12" t="str">
        <f t="shared" si="37"/>
        <v>1</v>
      </c>
      <c r="T129" s="3" t="str">
        <f t="shared" si="38"/>
        <v>1</v>
      </c>
      <c r="U129" s="3" t="str">
        <f t="shared" si="39"/>
        <v>0</v>
      </c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</row>
    <row r="130" ht="12.0" customHeight="1">
      <c r="P130" s="3">
        <v>124.0</v>
      </c>
      <c r="Q130" s="12" t="str">
        <f t="shared" si="110"/>
        <v>1</v>
      </c>
      <c r="R130" s="12"/>
      <c r="S130" s="12" t="str">
        <f t="shared" si="37"/>
        <v>1</v>
      </c>
      <c r="T130" s="3" t="str">
        <f t="shared" si="38"/>
        <v>1</v>
      </c>
      <c r="U130" s="3" t="str">
        <f t="shared" si="39"/>
        <v>0</v>
      </c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</row>
    <row r="131" ht="12.0" customHeight="1">
      <c r="P131" s="3">
        <v>125.0</v>
      </c>
      <c r="Q131" s="12" t="str">
        <f t="shared" si="110"/>
        <v>2</v>
      </c>
      <c r="R131" s="12"/>
      <c r="S131" s="12" t="str">
        <f t="shared" si="37"/>
        <v>0</v>
      </c>
      <c r="T131" s="3" t="str">
        <f t="shared" si="38"/>
        <v>0</v>
      </c>
      <c r="U131" s="3" t="str">
        <f t="shared" si="39"/>
        <v>1</v>
      </c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</row>
    <row r="132" ht="12.0" customHeight="1">
      <c r="P132" s="53">
        <v>126.0</v>
      </c>
      <c r="Q132" s="12" t="str">
        <f t="shared" si="110"/>
        <v>1</v>
      </c>
      <c r="R132" s="12" t="s">
        <v>105</v>
      </c>
      <c r="S132" s="12" t="str">
        <f t="shared" si="37"/>
        <v>0</v>
      </c>
      <c r="T132" s="3" t="str">
        <f t="shared" si="38"/>
        <v>1</v>
      </c>
      <c r="U132" s="3" t="str">
        <f t="shared" si="39"/>
        <v>0</v>
      </c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</row>
    <row r="133" ht="12.0" customHeight="1">
      <c r="P133" s="53">
        <v>127.0</v>
      </c>
      <c r="Q133" s="12" t="str">
        <f t="shared" si="110"/>
        <v>2</v>
      </c>
      <c r="R133" s="12" t="s">
        <v>105</v>
      </c>
      <c r="S133" s="12" t="str">
        <f t="shared" si="37"/>
        <v>1</v>
      </c>
      <c r="T133" s="3" t="str">
        <f t="shared" si="38"/>
        <v>0</v>
      </c>
      <c r="U133" s="3" t="str">
        <f t="shared" si="39"/>
        <v>1</v>
      </c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</row>
    <row r="134" ht="12.0" customHeight="1">
      <c r="P134" s="3">
        <v>128.0</v>
      </c>
      <c r="Q134" s="12" t="str">
        <f t="shared" si="110"/>
        <v>2</v>
      </c>
      <c r="R134" s="12"/>
      <c r="S134" s="12" t="str">
        <f t="shared" si="37"/>
        <v>0</v>
      </c>
      <c r="T134" s="3" t="str">
        <f t="shared" si="38"/>
        <v>0</v>
      </c>
      <c r="U134" s="3" t="str">
        <f t="shared" si="39"/>
        <v>1</v>
      </c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</row>
    <row r="135" ht="12.0" customHeight="1">
      <c r="P135" s="3">
        <v>129.0</v>
      </c>
      <c r="Q135" s="12" t="str">
        <f t="shared" si="110"/>
        <v>2</v>
      </c>
      <c r="R135" s="12"/>
      <c r="S135" s="12" t="str">
        <f t="shared" si="37"/>
        <v>0</v>
      </c>
      <c r="T135" s="3" t="str">
        <f t="shared" si="38"/>
        <v>0</v>
      </c>
      <c r="U135" s="3" t="str">
        <f t="shared" si="39"/>
        <v>1</v>
      </c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</row>
    <row r="136" ht="12.0" customHeight="1">
      <c r="P136" s="53">
        <v>130.0</v>
      </c>
      <c r="Q136" s="12" t="str">
        <f t="shared" si="110"/>
        <v>1</v>
      </c>
      <c r="R136" s="12" t="s">
        <v>105</v>
      </c>
      <c r="S136" s="12" t="str">
        <f t="shared" si="37"/>
        <v>0</v>
      </c>
      <c r="T136" s="3" t="str">
        <f t="shared" si="38"/>
        <v>1</v>
      </c>
      <c r="U136" s="3" t="str">
        <f t="shared" si="39"/>
        <v>0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</row>
    <row r="137" ht="12.0" customHeight="1">
      <c r="P137" s="53">
        <v>131.0</v>
      </c>
      <c r="Q137" s="12" t="str">
        <f t="shared" si="110"/>
        <v>1</v>
      </c>
      <c r="R137" s="12" t="s">
        <v>105</v>
      </c>
      <c r="S137" s="12" t="str">
        <f t="shared" si="37"/>
        <v>0</v>
      </c>
      <c r="T137" s="3" t="str">
        <f t="shared" si="38"/>
        <v>1</v>
      </c>
      <c r="U137" s="3" t="str">
        <f t="shared" si="39"/>
        <v>0</v>
      </c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</row>
    <row r="138" ht="12.0" customHeight="1">
      <c r="P138" s="3">
        <v>132.0</v>
      </c>
      <c r="Q138" s="12" t="str">
        <f t="shared" si="110"/>
        <v>2</v>
      </c>
      <c r="R138" s="12"/>
      <c r="S138" s="12" t="str">
        <f t="shared" si="37"/>
        <v>0</v>
      </c>
      <c r="T138" s="3" t="str">
        <f t="shared" si="38"/>
        <v>0</v>
      </c>
      <c r="U138" s="3" t="str">
        <f t="shared" si="39"/>
        <v>1</v>
      </c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</row>
    <row r="139" ht="12.0" customHeight="1">
      <c r="P139" s="53">
        <v>133.0</v>
      </c>
      <c r="Q139" s="12" t="str">
        <f t="shared" si="110"/>
        <v>2</v>
      </c>
      <c r="R139" s="12" t="s">
        <v>105</v>
      </c>
      <c r="S139" s="12" t="str">
        <f t="shared" si="37"/>
        <v>1</v>
      </c>
      <c r="T139" s="3" t="str">
        <f t="shared" si="38"/>
        <v>0</v>
      </c>
      <c r="U139" s="3" t="str">
        <f t="shared" si="39"/>
        <v>1</v>
      </c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</row>
    <row r="140" ht="12.0" customHeight="1">
      <c r="P140" s="3">
        <v>134.0</v>
      </c>
      <c r="Q140" s="12" t="str">
        <f t="shared" si="110"/>
        <v>2</v>
      </c>
      <c r="R140" s="12"/>
      <c r="S140" s="12" t="str">
        <f t="shared" si="37"/>
        <v>0</v>
      </c>
      <c r="T140" s="3" t="str">
        <f t="shared" si="38"/>
        <v>0</v>
      </c>
      <c r="U140" s="3" t="str">
        <f t="shared" si="39"/>
        <v>1</v>
      </c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</row>
    <row r="141" ht="12.0" customHeight="1">
      <c r="P141" s="3">
        <v>135.0</v>
      </c>
      <c r="Q141" s="12" t="str">
        <f t="shared" si="110"/>
        <v>1</v>
      </c>
      <c r="R141" s="12"/>
      <c r="S141" s="12" t="str">
        <f t="shared" si="37"/>
        <v>1</v>
      </c>
      <c r="T141" s="3" t="str">
        <f t="shared" si="38"/>
        <v>1</v>
      </c>
      <c r="U141" s="3" t="str">
        <f t="shared" si="39"/>
        <v>0</v>
      </c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</row>
    <row r="142" ht="12.0" customHeight="1">
      <c r="P142" s="53">
        <v>136.0</v>
      </c>
      <c r="Q142" s="12" t="str">
        <f t="shared" si="110"/>
        <v>2</v>
      </c>
      <c r="R142" s="12" t="s">
        <v>105</v>
      </c>
      <c r="S142" s="12" t="str">
        <f t="shared" si="37"/>
        <v>1</v>
      </c>
      <c r="T142" s="3" t="str">
        <f t="shared" si="38"/>
        <v>0</v>
      </c>
      <c r="U142" s="3" t="str">
        <f t="shared" si="39"/>
        <v>1</v>
      </c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</row>
    <row r="143" ht="12.0" customHeight="1">
      <c r="P143" s="53">
        <v>137.0</v>
      </c>
      <c r="Q143" s="12" t="str">
        <f t="shared" si="110"/>
        <v>1</v>
      </c>
      <c r="R143" s="12" t="s">
        <v>105</v>
      </c>
      <c r="S143" s="12" t="str">
        <f t="shared" si="37"/>
        <v>0</v>
      </c>
      <c r="T143" s="3" t="str">
        <f t="shared" si="38"/>
        <v>1</v>
      </c>
      <c r="U143" s="3" t="str">
        <f t="shared" si="39"/>
        <v>0</v>
      </c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</row>
    <row r="144" ht="12.0" customHeight="1">
      <c r="P144" s="53">
        <v>138.0</v>
      </c>
      <c r="Q144" s="12" t="str">
        <f t="shared" si="110"/>
        <v>1</v>
      </c>
      <c r="R144" s="12" t="s">
        <v>105</v>
      </c>
      <c r="S144" s="12" t="str">
        <f t="shared" si="37"/>
        <v>0</v>
      </c>
      <c r="T144" s="3" t="str">
        <f t="shared" si="38"/>
        <v>1</v>
      </c>
      <c r="U144" s="3" t="str">
        <f t="shared" si="39"/>
        <v>0</v>
      </c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</row>
    <row r="145" ht="12.0" customHeight="1">
      <c r="P145" s="3">
        <v>139.0</v>
      </c>
      <c r="Q145" s="12" t="str">
        <f t="shared" si="110"/>
        <v>1</v>
      </c>
      <c r="R145" s="12"/>
      <c r="S145" s="12" t="str">
        <f t="shared" si="37"/>
        <v>1</v>
      </c>
      <c r="T145" s="3" t="str">
        <f t="shared" si="38"/>
        <v>1</v>
      </c>
      <c r="U145" s="3" t="str">
        <f t="shared" si="39"/>
        <v>0</v>
      </c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</row>
    <row r="146" ht="12.0" customHeight="1">
      <c r="P146" s="3">
        <v>140.0</v>
      </c>
      <c r="Q146" s="12" t="str">
        <f t="shared" si="110"/>
        <v>1</v>
      </c>
      <c r="R146" s="12"/>
      <c r="S146" s="12" t="str">
        <f t="shared" si="37"/>
        <v>1</v>
      </c>
      <c r="T146" s="3" t="str">
        <f t="shared" si="38"/>
        <v>1</v>
      </c>
      <c r="U146" s="3" t="str">
        <f t="shared" si="39"/>
        <v>0</v>
      </c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</row>
    <row r="147" ht="12.0" customHeight="1">
      <c r="P147" s="3">
        <v>141.0</v>
      </c>
      <c r="Q147" s="12" t="str">
        <f t="shared" si="110"/>
        <v>2</v>
      </c>
      <c r="R147" s="12"/>
      <c r="S147" s="12" t="str">
        <f t="shared" si="37"/>
        <v>0</v>
      </c>
      <c r="T147" s="3" t="str">
        <f t="shared" si="38"/>
        <v>0</v>
      </c>
      <c r="U147" s="3" t="str">
        <f t="shared" si="39"/>
        <v>1</v>
      </c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</row>
    <row r="148" ht="12.0" customHeight="1">
      <c r="P148" s="3">
        <v>142.0</v>
      </c>
      <c r="Q148" s="12" t="str">
        <f t="shared" si="110"/>
        <v>2</v>
      </c>
      <c r="R148" s="12"/>
      <c r="S148" s="12" t="str">
        <f t="shared" si="37"/>
        <v>0</v>
      </c>
      <c r="T148" s="3" t="str">
        <f t="shared" si="38"/>
        <v>0</v>
      </c>
      <c r="U148" s="3" t="str">
        <f t="shared" si="39"/>
        <v>1</v>
      </c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</row>
    <row r="149" ht="12.0" customHeight="1">
      <c r="P149" s="3">
        <v>143.0</v>
      </c>
      <c r="Q149" s="12" t="str">
        <f t="shared" si="110"/>
        <v>2</v>
      </c>
      <c r="R149" s="12"/>
      <c r="S149" s="12" t="str">
        <f t="shared" si="37"/>
        <v>0</v>
      </c>
      <c r="T149" s="3" t="str">
        <f t="shared" si="38"/>
        <v>0</v>
      </c>
      <c r="U149" s="3" t="str">
        <f t="shared" si="39"/>
        <v>1</v>
      </c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</row>
    <row r="150" ht="12.0" customHeight="1">
      <c r="P150" s="3">
        <v>144.0</v>
      </c>
      <c r="Q150" s="12" t="str">
        <f t="shared" si="110"/>
        <v>2</v>
      </c>
      <c r="R150" s="12"/>
      <c r="S150" s="12" t="str">
        <f t="shared" si="37"/>
        <v>0</v>
      </c>
      <c r="T150" s="3" t="str">
        <f t="shared" si="38"/>
        <v>0</v>
      </c>
      <c r="U150" s="3" t="str">
        <f t="shared" si="39"/>
        <v>1</v>
      </c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</row>
    <row r="151" ht="12.0" customHeight="1">
      <c r="P151" s="53">
        <v>145.0</v>
      </c>
      <c r="Q151" s="12" t="str">
        <f t="shared" si="110"/>
        <v>1</v>
      </c>
      <c r="R151" s="12" t="s">
        <v>105</v>
      </c>
      <c r="S151" s="12" t="str">
        <f t="shared" si="37"/>
        <v>0</v>
      </c>
      <c r="T151" s="3" t="str">
        <f t="shared" si="38"/>
        <v>1</v>
      </c>
      <c r="U151" s="3" t="str">
        <f t="shared" si="39"/>
        <v>0</v>
      </c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</row>
    <row r="152" ht="12.0" customHeight="1">
      <c r="P152" s="53">
        <v>146.0</v>
      </c>
      <c r="Q152" s="12" t="str">
        <f t="shared" si="110"/>
        <v>1</v>
      </c>
      <c r="R152" s="12" t="s">
        <v>105</v>
      </c>
      <c r="S152" s="12" t="str">
        <f t="shared" si="37"/>
        <v>0</v>
      </c>
      <c r="T152" s="3" t="str">
        <f t="shared" si="38"/>
        <v>1</v>
      </c>
      <c r="U152" s="3" t="str">
        <f t="shared" si="39"/>
        <v>0</v>
      </c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</row>
    <row r="153" ht="12.0" customHeight="1">
      <c r="P153" s="53">
        <v>147.0</v>
      </c>
      <c r="Q153" s="12" t="str">
        <f t="shared" si="110"/>
        <v>2</v>
      </c>
      <c r="R153" s="12" t="s">
        <v>105</v>
      </c>
      <c r="S153" s="12" t="str">
        <f t="shared" si="37"/>
        <v>1</v>
      </c>
      <c r="T153" s="3" t="str">
        <f t="shared" si="38"/>
        <v>0</v>
      </c>
      <c r="U153" s="3" t="str">
        <f t="shared" si="39"/>
        <v>1</v>
      </c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</row>
    <row r="154" ht="12.0" customHeight="1">
      <c r="P154" s="53">
        <v>148.0</v>
      </c>
      <c r="Q154" s="12" t="str">
        <f t="shared" si="110"/>
        <v>2</v>
      </c>
      <c r="R154" s="12" t="s">
        <v>105</v>
      </c>
      <c r="S154" s="12" t="str">
        <f t="shared" si="37"/>
        <v>1</v>
      </c>
      <c r="T154" s="3" t="str">
        <f t="shared" si="38"/>
        <v>0</v>
      </c>
      <c r="U154" s="3" t="str">
        <f t="shared" si="39"/>
        <v>1</v>
      </c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</row>
    <row r="155" ht="12.0" customHeight="1">
      <c r="P155" s="3">
        <v>149.0</v>
      </c>
      <c r="Q155" s="12" t="str">
        <f t="shared" si="110"/>
        <v>2</v>
      </c>
      <c r="R155" s="12"/>
      <c r="S155" s="12" t="str">
        <f t="shared" si="37"/>
        <v>0</v>
      </c>
      <c r="T155" s="3" t="str">
        <f t="shared" si="38"/>
        <v>0</v>
      </c>
      <c r="U155" s="3" t="str">
        <f t="shared" si="39"/>
        <v>1</v>
      </c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</row>
    <row r="156" ht="12.0" customHeight="1">
      <c r="P156" s="3">
        <v>150.0</v>
      </c>
      <c r="Q156" s="12" t="str">
        <f t="shared" si="110"/>
        <v>2</v>
      </c>
      <c r="R156" s="12"/>
      <c r="S156" s="12" t="str">
        <f t="shared" si="37"/>
        <v>0</v>
      </c>
      <c r="T156" s="3" t="str">
        <f t="shared" si="38"/>
        <v>0</v>
      </c>
      <c r="U156" s="3" t="str">
        <f t="shared" si="39"/>
        <v>1</v>
      </c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</row>
    <row r="157" ht="12.0" customHeight="1">
      <c r="P157" s="3">
        <v>151.0</v>
      </c>
      <c r="Q157" s="12" t="str">
        <f t="shared" si="110"/>
        <v>1</v>
      </c>
      <c r="R157" s="12"/>
      <c r="S157" s="12" t="str">
        <f t="shared" si="37"/>
        <v>1</v>
      </c>
      <c r="T157" s="3" t="str">
        <f t="shared" si="38"/>
        <v>1</v>
      </c>
      <c r="U157" s="3" t="str">
        <f t="shared" si="39"/>
        <v>0</v>
      </c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</row>
    <row r="158" ht="12.0" customHeight="1">
      <c r="P158" s="3">
        <v>152.0</v>
      </c>
      <c r="Q158" s="12" t="str">
        <f t="shared" si="110"/>
        <v>2</v>
      </c>
      <c r="R158" s="12"/>
      <c r="S158" s="12" t="str">
        <f t="shared" si="37"/>
        <v>0</v>
      </c>
      <c r="T158" s="3" t="str">
        <f t="shared" si="38"/>
        <v>0</v>
      </c>
      <c r="U158" s="3" t="str">
        <f t="shared" si="39"/>
        <v>1</v>
      </c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</row>
    <row r="159" ht="12.0" customHeight="1">
      <c r="P159" s="53">
        <v>153.0</v>
      </c>
      <c r="Q159" s="12" t="str">
        <f t="shared" si="110"/>
        <v>2</v>
      </c>
      <c r="R159" s="12" t="s">
        <v>105</v>
      </c>
      <c r="S159" s="12" t="str">
        <f t="shared" si="37"/>
        <v>1</v>
      </c>
      <c r="T159" s="3" t="str">
        <f t="shared" si="38"/>
        <v>0</v>
      </c>
      <c r="U159" s="3" t="str">
        <f t="shared" si="39"/>
        <v>1</v>
      </c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</row>
    <row r="160" ht="12.0" customHeight="1">
      <c r="P160" s="53">
        <v>154.0</v>
      </c>
      <c r="Q160" s="12" t="str">
        <f t="shared" si="110"/>
        <v>1</v>
      </c>
      <c r="R160" s="12" t="s">
        <v>105</v>
      </c>
      <c r="S160" s="12" t="str">
        <f t="shared" si="37"/>
        <v>0</v>
      </c>
      <c r="T160" s="3" t="str">
        <f t="shared" si="38"/>
        <v>1</v>
      </c>
      <c r="U160" s="3" t="str">
        <f t="shared" si="39"/>
        <v>0</v>
      </c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</row>
    <row r="161" ht="12.0" customHeight="1">
      <c r="P161" s="3">
        <v>155.0</v>
      </c>
      <c r="Q161" s="12" t="str">
        <f t="shared" si="110"/>
        <v>2</v>
      </c>
      <c r="R161" s="12"/>
      <c r="S161" s="12" t="str">
        <f t="shared" si="37"/>
        <v>0</v>
      </c>
      <c r="T161" s="3" t="str">
        <f t="shared" si="38"/>
        <v>0</v>
      </c>
      <c r="U161" s="3" t="str">
        <f t="shared" si="39"/>
        <v>1</v>
      </c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</row>
    <row r="162" ht="12.0" customHeight="1">
      <c r="P162" s="53">
        <v>156.0</v>
      </c>
      <c r="Q162" s="12" t="str">
        <f t="shared" si="110"/>
        <v>2</v>
      </c>
      <c r="R162" s="12" t="s">
        <v>105</v>
      </c>
      <c r="S162" s="12" t="str">
        <f t="shared" si="37"/>
        <v>1</v>
      </c>
      <c r="T162" s="3" t="str">
        <f t="shared" si="38"/>
        <v>0</v>
      </c>
      <c r="U162" s="3" t="str">
        <f t="shared" si="39"/>
        <v>1</v>
      </c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</row>
    <row r="163" ht="12.0" customHeight="1">
      <c r="P163" s="3">
        <v>157.0</v>
      </c>
      <c r="Q163" s="12" t="str">
        <f t="shared" si="110"/>
        <v>1</v>
      </c>
      <c r="R163" s="12"/>
      <c r="S163" s="12" t="str">
        <f t="shared" si="37"/>
        <v>1</v>
      </c>
      <c r="T163" s="3" t="str">
        <f t="shared" si="38"/>
        <v>1</v>
      </c>
      <c r="U163" s="3" t="str">
        <f t="shared" si="39"/>
        <v>0</v>
      </c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</row>
    <row r="164" ht="12.0" customHeight="1">
      <c r="P164" s="53">
        <v>158.0</v>
      </c>
      <c r="Q164" s="12" t="str">
        <f t="shared" si="110"/>
        <v>2</v>
      </c>
      <c r="R164" s="12" t="s">
        <v>105</v>
      </c>
      <c r="S164" s="12" t="str">
        <f t="shared" si="37"/>
        <v>1</v>
      </c>
      <c r="T164" s="3" t="str">
        <f t="shared" si="38"/>
        <v>0</v>
      </c>
      <c r="U164" s="3" t="str">
        <f t="shared" si="39"/>
        <v>1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</row>
    <row r="165" ht="12.0" customHeight="1">
      <c r="P165" s="3">
        <v>159.0</v>
      </c>
      <c r="Q165" s="12" t="str">
        <f t="shared" si="110"/>
        <v>2</v>
      </c>
      <c r="R165" s="12"/>
      <c r="S165" s="12" t="str">
        <f t="shared" si="37"/>
        <v>0</v>
      </c>
      <c r="T165" s="3" t="str">
        <f t="shared" si="38"/>
        <v>0</v>
      </c>
      <c r="U165" s="3" t="str">
        <f t="shared" si="39"/>
        <v>1</v>
      </c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</row>
    <row r="166" ht="12.0" customHeight="1">
      <c r="P166" s="3">
        <v>160.0</v>
      </c>
      <c r="Q166" s="12" t="str">
        <f t="shared" si="110"/>
        <v>1</v>
      </c>
      <c r="R166" s="12"/>
      <c r="S166" s="12" t="str">
        <f t="shared" si="37"/>
        <v>1</v>
      </c>
      <c r="T166" s="3" t="str">
        <f t="shared" si="38"/>
        <v>1</v>
      </c>
      <c r="U166" s="3" t="str">
        <f t="shared" si="39"/>
        <v>0</v>
      </c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</row>
    <row r="167" ht="12.0" customHeight="1">
      <c r="P167" s="53">
        <v>161.0</v>
      </c>
      <c r="Q167" s="12" t="str">
        <f t="shared" si="110"/>
        <v>2</v>
      </c>
      <c r="R167" s="12" t="s">
        <v>105</v>
      </c>
      <c r="S167" s="12" t="str">
        <f t="shared" si="37"/>
        <v>1</v>
      </c>
      <c r="T167" s="3" t="str">
        <f t="shared" si="38"/>
        <v>0</v>
      </c>
      <c r="U167" s="3" t="str">
        <f t="shared" si="39"/>
        <v>1</v>
      </c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</row>
    <row r="168" ht="12.0" customHeight="1">
      <c r="P168" s="3">
        <v>162.0</v>
      </c>
      <c r="Q168" s="12" t="str">
        <f t="shared" si="110"/>
        <v>2</v>
      </c>
      <c r="R168" s="12"/>
      <c r="S168" s="12" t="str">
        <f t="shared" si="37"/>
        <v>0</v>
      </c>
      <c r="T168" s="3" t="str">
        <f t="shared" si="38"/>
        <v>0</v>
      </c>
      <c r="U168" s="3" t="str">
        <f t="shared" si="39"/>
        <v>1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</row>
    <row r="169" ht="12.0" customHeight="1">
      <c r="P169" s="3">
        <v>163.0</v>
      </c>
      <c r="Q169" s="12" t="str">
        <f t="shared" si="110"/>
        <v>1</v>
      </c>
      <c r="R169" s="12"/>
      <c r="S169" s="12" t="str">
        <f t="shared" si="37"/>
        <v>1</v>
      </c>
      <c r="T169" s="3" t="str">
        <f t="shared" si="38"/>
        <v>1</v>
      </c>
      <c r="U169" s="3" t="str">
        <f t="shared" si="39"/>
        <v>0</v>
      </c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</row>
    <row r="170" ht="12.0" customHeight="1">
      <c r="P170" s="3">
        <v>164.0</v>
      </c>
      <c r="Q170" s="12" t="str">
        <f t="shared" si="110"/>
        <v>2</v>
      </c>
      <c r="R170" s="12"/>
      <c r="S170" s="12" t="str">
        <f t="shared" si="37"/>
        <v>0</v>
      </c>
      <c r="T170" s="3" t="str">
        <f t="shared" si="38"/>
        <v>0</v>
      </c>
      <c r="U170" s="3" t="str">
        <f t="shared" si="39"/>
        <v>1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</row>
    <row r="171" ht="12.0" customHeight="1">
      <c r="P171" s="3">
        <v>165.0</v>
      </c>
      <c r="Q171" s="12" t="str">
        <f t="shared" si="110"/>
        <v>2</v>
      </c>
      <c r="R171" s="12"/>
      <c r="S171" s="12" t="str">
        <f t="shared" si="37"/>
        <v>0</v>
      </c>
      <c r="T171" s="3" t="str">
        <f t="shared" si="38"/>
        <v>0</v>
      </c>
      <c r="U171" s="3" t="str">
        <f t="shared" si="39"/>
        <v>1</v>
      </c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</row>
    <row r="172" ht="12.0" customHeight="1">
      <c r="P172" s="3">
        <v>166.0</v>
      </c>
      <c r="Q172" s="12" t="str">
        <f t="shared" si="110"/>
        <v>2</v>
      </c>
      <c r="R172" s="12"/>
      <c r="S172" s="12" t="str">
        <f t="shared" si="37"/>
        <v>0</v>
      </c>
      <c r="T172" s="3" t="str">
        <f t="shared" si="38"/>
        <v>0</v>
      </c>
      <c r="U172" s="3" t="str">
        <f t="shared" si="39"/>
        <v>1</v>
      </c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</row>
    <row r="173" ht="12.0" customHeight="1">
      <c r="P173" s="3">
        <v>167.0</v>
      </c>
      <c r="Q173" s="12" t="str">
        <f t="shared" si="110"/>
        <v>2</v>
      </c>
      <c r="R173" s="12"/>
      <c r="S173" s="12" t="str">
        <f t="shared" si="37"/>
        <v>0</v>
      </c>
      <c r="T173" s="3" t="str">
        <f t="shared" si="38"/>
        <v>0</v>
      </c>
      <c r="U173" s="3" t="str">
        <f t="shared" si="39"/>
        <v>1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</row>
    <row r="174" ht="12.0" customHeight="1">
      <c r="P174" s="3">
        <v>168.0</v>
      </c>
      <c r="Q174" s="12" t="str">
        <f t="shared" si="110"/>
        <v>1</v>
      </c>
      <c r="R174" s="12"/>
      <c r="S174" s="12" t="str">
        <f t="shared" si="37"/>
        <v>1</v>
      </c>
      <c r="T174" s="3" t="str">
        <f t="shared" si="38"/>
        <v>1</v>
      </c>
      <c r="U174" s="3" t="str">
        <f t="shared" si="39"/>
        <v>0</v>
      </c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</row>
    <row r="175" ht="12.0" customHeight="1">
      <c r="P175" s="3">
        <v>169.0</v>
      </c>
      <c r="Q175" s="12" t="str">
        <f t="shared" si="110"/>
        <v>2</v>
      </c>
      <c r="R175" s="12"/>
      <c r="S175" s="12" t="str">
        <f t="shared" si="37"/>
        <v>0</v>
      </c>
      <c r="T175" s="3" t="str">
        <f t="shared" si="38"/>
        <v>0</v>
      </c>
      <c r="U175" s="3" t="str">
        <f t="shared" si="39"/>
        <v>1</v>
      </c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</row>
    <row r="176" ht="12.0" customHeight="1">
      <c r="P176" s="53">
        <v>170.0</v>
      </c>
      <c r="Q176" s="12" t="str">
        <f t="shared" si="110"/>
        <v>1</v>
      </c>
      <c r="R176" s="12" t="s">
        <v>105</v>
      </c>
      <c r="S176" s="12" t="str">
        <f t="shared" si="37"/>
        <v>0</v>
      </c>
      <c r="T176" s="3" t="str">
        <f t="shared" si="38"/>
        <v>1</v>
      </c>
      <c r="U176" s="3" t="str">
        <f t="shared" si="39"/>
        <v>0</v>
      </c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</row>
    <row r="177" ht="12.0" customHeight="1">
      <c r="P177" s="3">
        <v>171.0</v>
      </c>
      <c r="Q177" s="12" t="str">
        <f t="shared" si="110"/>
        <v>2</v>
      </c>
      <c r="R177" s="12"/>
      <c r="S177" s="12" t="str">
        <f t="shared" si="37"/>
        <v>0</v>
      </c>
      <c r="T177" s="3" t="str">
        <f t="shared" si="38"/>
        <v>0</v>
      </c>
      <c r="U177" s="3" t="str">
        <f t="shared" si="39"/>
        <v>1</v>
      </c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</row>
    <row r="178" ht="12.0" customHeight="1">
      <c r="P178" s="3">
        <v>172.0</v>
      </c>
      <c r="Q178" s="12" t="str">
        <f t="shared" si="110"/>
        <v>2</v>
      </c>
      <c r="R178" s="12"/>
      <c r="S178" s="12" t="str">
        <f t="shared" si="37"/>
        <v>0</v>
      </c>
      <c r="T178" s="3" t="str">
        <f t="shared" si="38"/>
        <v>0</v>
      </c>
      <c r="U178" s="3" t="str">
        <f t="shared" si="39"/>
        <v>1</v>
      </c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</row>
    <row r="179" ht="12.0" customHeight="1">
      <c r="P179" s="53">
        <v>173.0</v>
      </c>
      <c r="Q179" s="12" t="str">
        <f t="shared" si="110"/>
        <v>1</v>
      </c>
      <c r="R179" s="12" t="s">
        <v>105</v>
      </c>
      <c r="S179" s="12" t="str">
        <f t="shared" si="37"/>
        <v>0</v>
      </c>
      <c r="T179" s="3" t="str">
        <f t="shared" si="38"/>
        <v>1</v>
      </c>
      <c r="U179" s="3" t="str">
        <f t="shared" si="39"/>
        <v>0</v>
      </c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</row>
    <row r="180" ht="12.0" customHeight="1">
      <c r="P180" s="3">
        <v>174.0</v>
      </c>
      <c r="Q180" s="12" t="str">
        <f t="shared" si="110"/>
        <v>2</v>
      </c>
      <c r="R180" s="12"/>
      <c r="S180" s="12" t="str">
        <f t="shared" si="37"/>
        <v>0</v>
      </c>
      <c r="T180" s="3" t="str">
        <f t="shared" si="38"/>
        <v>0</v>
      </c>
      <c r="U180" s="3" t="str">
        <f t="shared" si="39"/>
        <v>1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</row>
    <row r="181" ht="12.0" customHeight="1">
      <c r="P181" s="3">
        <v>175.0</v>
      </c>
      <c r="Q181" s="12" t="str">
        <f t="shared" si="110"/>
        <v>2</v>
      </c>
      <c r="R181" s="12"/>
      <c r="S181" s="12" t="str">
        <f t="shared" si="37"/>
        <v>0</v>
      </c>
      <c r="T181" s="3" t="str">
        <f t="shared" si="38"/>
        <v>0</v>
      </c>
      <c r="U181" s="3" t="str">
        <f t="shared" si="39"/>
        <v>1</v>
      </c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</row>
    <row r="182" ht="12.0" customHeight="1">
      <c r="P182" s="3">
        <v>176.0</v>
      </c>
      <c r="Q182" s="12" t="str">
        <f t="shared" si="110"/>
        <v>1</v>
      </c>
      <c r="R182" s="12"/>
      <c r="S182" s="12" t="str">
        <f t="shared" si="37"/>
        <v>1</v>
      </c>
      <c r="T182" s="3" t="str">
        <f t="shared" si="38"/>
        <v>1</v>
      </c>
      <c r="U182" s="3" t="str">
        <f t="shared" si="39"/>
        <v>0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</row>
    <row r="183" ht="12.0" customHeight="1">
      <c r="P183" s="3">
        <v>177.0</v>
      </c>
      <c r="Q183" s="12" t="str">
        <f t="shared" si="110"/>
        <v>1</v>
      </c>
      <c r="R183" s="12"/>
      <c r="S183" s="12" t="str">
        <f t="shared" si="37"/>
        <v>1</v>
      </c>
      <c r="T183" s="3" t="str">
        <f t="shared" si="38"/>
        <v>1</v>
      </c>
      <c r="U183" s="3" t="str">
        <f t="shared" si="39"/>
        <v>0</v>
      </c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</row>
    <row r="184" ht="12.0" customHeight="1">
      <c r="P184" s="3">
        <v>178.0</v>
      </c>
      <c r="Q184" s="12" t="str">
        <f t="shared" si="110"/>
        <v>2</v>
      </c>
      <c r="R184" s="12"/>
      <c r="S184" s="12" t="str">
        <f t="shared" si="37"/>
        <v>0</v>
      </c>
      <c r="T184" s="3" t="str">
        <f t="shared" si="38"/>
        <v>0</v>
      </c>
      <c r="U184" s="3" t="str">
        <f t="shared" si="39"/>
        <v>1</v>
      </c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</row>
    <row r="185" ht="12.0" customHeight="1">
      <c r="P185" s="3">
        <v>179.0</v>
      </c>
      <c r="Q185" s="12" t="str">
        <f t="shared" si="110"/>
        <v>2</v>
      </c>
      <c r="R185" s="12"/>
      <c r="S185" s="12" t="str">
        <f t="shared" si="37"/>
        <v>0</v>
      </c>
      <c r="T185" s="3" t="str">
        <f t="shared" si="38"/>
        <v>0</v>
      </c>
      <c r="U185" s="3" t="str">
        <f t="shared" si="39"/>
        <v>1</v>
      </c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</row>
    <row r="186" ht="12.0" customHeight="1">
      <c r="P186" s="3">
        <v>180.0</v>
      </c>
      <c r="Q186" s="12" t="str">
        <f t="shared" si="110"/>
        <v>1</v>
      </c>
      <c r="R186" s="12"/>
      <c r="S186" s="12" t="str">
        <f t="shared" si="37"/>
        <v>1</v>
      </c>
      <c r="T186" s="3" t="str">
        <f t="shared" si="38"/>
        <v>1</v>
      </c>
      <c r="U186" s="3" t="str">
        <f t="shared" si="39"/>
        <v>0</v>
      </c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</row>
    <row r="187" ht="12.0" customHeight="1">
      <c r="P187" s="53">
        <v>181.0</v>
      </c>
      <c r="Q187" s="12" t="str">
        <f t="shared" ref="Q187:Q246" si="111">IF(ISERROR(VALUE(MID($C$14,$P187-180,1)))=TRUE,"TEXT",VALUE(MID($C$14,$P187-180,1)))</f>
        <v>1</v>
      </c>
      <c r="R187" s="12" t="s">
        <v>105</v>
      </c>
      <c r="S187" s="12" t="str">
        <f t="shared" si="37"/>
        <v>0</v>
      </c>
      <c r="T187" s="3" t="str">
        <f t="shared" si="38"/>
        <v>1</v>
      </c>
      <c r="U187" s="3" t="str">
        <f t="shared" si="39"/>
        <v>0</v>
      </c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</row>
    <row r="188" ht="12.0" customHeight="1">
      <c r="P188" s="53">
        <v>182.0</v>
      </c>
      <c r="Q188" s="12" t="str">
        <f t="shared" si="111"/>
        <v>2</v>
      </c>
      <c r="R188" s="12" t="s">
        <v>105</v>
      </c>
      <c r="S188" s="12" t="str">
        <f t="shared" si="37"/>
        <v>1</v>
      </c>
      <c r="T188" s="3" t="str">
        <f t="shared" si="38"/>
        <v>0</v>
      </c>
      <c r="U188" s="3" t="str">
        <f t="shared" si="39"/>
        <v>1</v>
      </c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</row>
    <row r="189" ht="12.0" customHeight="1">
      <c r="P189" s="3">
        <v>183.0</v>
      </c>
      <c r="Q189" s="12" t="str">
        <f t="shared" si="111"/>
        <v>2</v>
      </c>
      <c r="R189" s="12"/>
      <c r="S189" s="12" t="str">
        <f t="shared" si="37"/>
        <v>0</v>
      </c>
      <c r="T189" s="3" t="str">
        <f t="shared" si="38"/>
        <v>0</v>
      </c>
      <c r="U189" s="3" t="str">
        <f t="shared" si="39"/>
        <v>1</v>
      </c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</row>
    <row r="190" ht="12.0" customHeight="1">
      <c r="P190" s="3">
        <v>184.0</v>
      </c>
      <c r="Q190" s="12" t="str">
        <f t="shared" si="111"/>
        <v>1</v>
      </c>
      <c r="R190" s="12"/>
      <c r="S190" s="12" t="str">
        <f t="shared" si="37"/>
        <v>1</v>
      </c>
      <c r="T190" s="3" t="str">
        <f t="shared" si="38"/>
        <v>1</v>
      </c>
      <c r="U190" s="3" t="str">
        <f t="shared" si="39"/>
        <v>0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</row>
    <row r="191" ht="12.0" customHeight="1">
      <c r="P191" s="53">
        <v>185.0</v>
      </c>
      <c r="Q191" s="12" t="str">
        <f t="shared" si="111"/>
        <v>2</v>
      </c>
      <c r="R191" s="12" t="s">
        <v>105</v>
      </c>
      <c r="S191" s="12" t="str">
        <f t="shared" si="37"/>
        <v>1</v>
      </c>
      <c r="T191" s="3" t="str">
        <f t="shared" si="38"/>
        <v>0</v>
      </c>
      <c r="U191" s="3" t="str">
        <f t="shared" si="39"/>
        <v>1</v>
      </c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</row>
    <row r="192" ht="12.0" customHeight="1">
      <c r="P192" s="3">
        <v>186.0</v>
      </c>
      <c r="Q192" s="12" t="str">
        <f t="shared" si="111"/>
        <v>2</v>
      </c>
      <c r="R192" s="12"/>
      <c r="S192" s="12" t="str">
        <f t="shared" si="37"/>
        <v>0</v>
      </c>
      <c r="T192" s="3" t="str">
        <f t="shared" si="38"/>
        <v>0</v>
      </c>
      <c r="U192" s="3" t="str">
        <f t="shared" si="39"/>
        <v>1</v>
      </c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</row>
    <row r="193" ht="12.0" customHeight="1">
      <c r="P193" s="3">
        <v>187.0</v>
      </c>
      <c r="Q193" s="12" t="str">
        <f t="shared" si="111"/>
        <v>1</v>
      </c>
      <c r="R193" s="12"/>
      <c r="S193" s="12" t="str">
        <f t="shared" si="37"/>
        <v>1</v>
      </c>
      <c r="T193" s="3" t="str">
        <f t="shared" si="38"/>
        <v>1</v>
      </c>
      <c r="U193" s="3" t="str">
        <f t="shared" si="39"/>
        <v>0</v>
      </c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</row>
    <row r="194" ht="12.0" customHeight="1">
      <c r="P194" s="3">
        <v>188.0</v>
      </c>
      <c r="Q194" s="12" t="str">
        <f t="shared" si="111"/>
        <v>2</v>
      </c>
      <c r="R194" s="12"/>
      <c r="S194" s="12" t="str">
        <f t="shared" si="37"/>
        <v>0</v>
      </c>
      <c r="T194" s="3" t="str">
        <f t="shared" si="38"/>
        <v>0</v>
      </c>
      <c r="U194" s="3" t="str">
        <f t="shared" si="39"/>
        <v>1</v>
      </c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</row>
    <row r="195" ht="12.0" customHeight="1">
      <c r="P195" s="3">
        <v>189.0</v>
      </c>
      <c r="Q195" s="12" t="str">
        <f t="shared" si="111"/>
        <v>2</v>
      </c>
      <c r="R195" s="12"/>
      <c r="S195" s="12" t="str">
        <f t="shared" si="37"/>
        <v>0</v>
      </c>
      <c r="T195" s="3" t="str">
        <f t="shared" si="38"/>
        <v>0</v>
      </c>
      <c r="U195" s="3" t="str">
        <f t="shared" si="39"/>
        <v>1</v>
      </c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</row>
    <row r="196" ht="12.0" customHeight="1">
      <c r="P196" s="3">
        <v>190.0</v>
      </c>
      <c r="Q196" s="12" t="str">
        <f t="shared" si="111"/>
        <v>1</v>
      </c>
      <c r="R196" s="12"/>
      <c r="S196" s="12" t="str">
        <f t="shared" si="37"/>
        <v>1</v>
      </c>
      <c r="T196" s="3" t="str">
        <f t="shared" si="38"/>
        <v>1</v>
      </c>
      <c r="U196" s="3" t="str">
        <f t="shared" si="39"/>
        <v>0</v>
      </c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</row>
    <row r="197" ht="12.0" customHeight="1">
      <c r="P197" s="3">
        <v>191.0</v>
      </c>
      <c r="Q197" s="12" t="str">
        <f t="shared" si="111"/>
        <v>2</v>
      </c>
      <c r="R197" s="12"/>
      <c r="S197" s="12" t="str">
        <f t="shared" si="37"/>
        <v>0</v>
      </c>
      <c r="T197" s="3" t="str">
        <f t="shared" si="38"/>
        <v>0</v>
      </c>
      <c r="U197" s="3" t="str">
        <f t="shared" si="39"/>
        <v>1</v>
      </c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</row>
    <row r="198" ht="12.0" customHeight="1">
      <c r="P198" s="3">
        <v>192.0</v>
      </c>
      <c r="Q198" s="12" t="str">
        <f t="shared" si="111"/>
        <v>1</v>
      </c>
      <c r="R198" s="12"/>
      <c r="S198" s="12" t="str">
        <f t="shared" si="37"/>
        <v>1</v>
      </c>
      <c r="T198" s="3" t="str">
        <f t="shared" si="38"/>
        <v>1</v>
      </c>
      <c r="U198" s="3" t="str">
        <f t="shared" si="39"/>
        <v>0</v>
      </c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</row>
    <row r="199" ht="12.0" customHeight="1">
      <c r="P199" s="3">
        <v>193.0</v>
      </c>
      <c r="Q199" s="12" t="str">
        <f t="shared" si="111"/>
        <v>1</v>
      </c>
      <c r="R199" s="12"/>
      <c r="S199" s="12" t="str">
        <f t="shared" si="37"/>
        <v>1</v>
      </c>
      <c r="T199" s="3" t="str">
        <f t="shared" si="38"/>
        <v>1</v>
      </c>
      <c r="U199" s="3" t="str">
        <f t="shared" si="39"/>
        <v>0</v>
      </c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</row>
    <row r="200" ht="12.0" customHeight="1">
      <c r="P200" s="3">
        <v>194.0</v>
      </c>
      <c r="Q200" s="12" t="str">
        <f t="shared" si="111"/>
        <v>2</v>
      </c>
      <c r="R200" s="12"/>
      <c r="S200" s="12" t="str">
        <f t="shared" si="37"/>
        <v>0</v>
      </c>
      <c r="T200" s="3" t="str">
        <f t="shared" si="38"/>
        <v>0</v>
      </c>
      <c r="U200" s="3" t="str">
        <f t="shared" si="39"/>
        <v>1</v>
      </c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</row>
    <row r="201" ht="12.0" customHeight="1">
      <c r="P201" s="3">
        <v>195.0</v>
      </c>
      <c r="Q201" s="12" t="str">
        <f t="shared" si="111"/>
        <v>2</v>
      </c>
      <c r="R201" s="12"/>
      <c r="S201" s="12" t="str">
        <f t="shared" si="37"/>
        <v>0</v>
      </c>
      <c r="T201" s="3" t="str">
        <f t="shared" si="38"/>
        <v>0</v>
      </c>
      <c r="U201" s="3" t="str">
        <f t="shared" si="39"/>
        <v>1</v>
      </c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</row>
    <row r="202" ht="12.0" customHeight="1">
      <c r="P202" s="3">
        <v>196.0</v>
      </c>
      <c r="Q202" s="12" t="str">
        <f t="shared" si="111"/>
        <v>1</v>
      </c>
      <c r="R202" s="12"/>
      <c r="S202" s="12" t="str">
        <f t="shared" si="37"/>
        <v>1</v>
      </c>
      <c r="T202" s="3" t="str">
        <f t="shared" si="38"/>
        <v>1</v>
      </c>
      <c r="U202" s="3" t="str">
        <f t="shared" si="39"/>
        <v>0</v>
      </c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</row>
    <row r="203" ht="12.0" customHeight="1">
      <c r="P203" s="3">
        <v>197.0</v>
      </c>
      <c r="Q203" s="12" t="str">
        <f t="shared" si="111"/>
        <v>2</v>
      </c>
      <c r="R203" s="12"/>
      <c r="S203" s="12" t="str">
        <f t="shared" si="37"/>
        <v>0</v>
      </c>
      <c r="T203" s="3" t="str">
        <f t="shared" si="38"/>
        <v>0</v>
      </c>
      <c r="U203" s="3" t="str">
        <f t="shared" si="39"/>
        <v>1</v>
      </c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</row>
    <row r="204" ht="12.0" customHeight="1">
      <c r="P204" s="3">
        <v>198.0</v>
      </c>
      <c r="Q204" s="12" t="str">
        <f t="shared" si="111"/>
        <v>2</v>
      </c>
      <c r="R204" s="12"/>
      <c r="S204" s="12" t="str">
        <f t="shared" si="37"/>
        <v>0</v>
      </c>
      <c r="T204" s="3" t="str">
        <f t="shared" si="38"/>
        <v>0</v>
      </c>
      <c r="U204" s="3" t="str">
        <f t="shared" si="39"/>
        <v>1</v>
      </c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</row>
    <row r="205" ht="12.0" customHeight="1">
      <c r="P205" s="53">
        <v>199.0</v>
      </c>
      <c r="Q205" s="12" t="str">
        <f t="shared" si="111"/>
        <v>1</v>
      </c>
      <c r="R205" s="12" t="s">
        <v>105</v>
      </c>
      <c r="S205" s="12" t="str">
        <f t="shared" si="37"/>
        <v>0</v>
      </c>
      <c r="T205" s="3" t="str">
        <f t="shared" si="38"/>
        <v>1</v>
      </c>
      <c r="U205" s="3" t="str">
        <f t="shared" si="39"/>
        <v>0</v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</row>
    <row r="206" ht="12.0" customHeight="1">
      <c r="P206" s="53">
        <v>200.0</v>
      </c>
      <c r="Q206" s="12" t="str">
        <f t="shared" si="111"/>
        <v>1</v>
      </c>
      <c r="R206" s="12" t="s">
        <v>105</v>
      </c>
      <c r="S206" s="12" t="str">
        <f t="shared" si="37"/>
        <v>0</v>
      </c>
      <c r="T206" s="3" t="str">
        <f t="shared" si="38"/>
        <v>1</v>
      </c>
      <c r="U206" s="3" t="str">
        <f t="shared" si="39"/>
        <v>0</v>
      </c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</row>
    <row r="207" ht="12.0" customHeight="1">
      <c r="P207" s="3">
        <v>201.0</v>
      </c>
      <c r="Q207" s="12" t="str">
        <f t="shared" si="111"/>
        <v>1</v>
      </c>
      <c r="R207" s="12"/>
      <c r="S207" s="12" t="str">
        <f t="shared" si="37"/>
        <v>1</v>
      </c>
      <c r="T207" s="3" t="str">
        <f t="shared" si="38"/>
        <v>1</v>
      </c>
      <c r="U207" s="3" t="str">
        <f t="shared" si="39"/>
        <v>0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</row>
    <row r="208" ht="12.0" customHeight="1">
      <c r="P208" s="3">
        <v>202.0</v>
      </c>
      <c r="Q208" s="12" t="str">
        <f t="shared" si="111"/>
        <v>1</v>
      </c>
      <c r="R208" s="12"/>
      <c r="S208" s="12" t="str">
        <f t="shared" si="37"/>
        <v>1</v>
      </c>
      <c r="T208" s="3" t="str">
        <f t="shared" si="38"/>
        <v>1</v>
      </c>
      <c r="U208" s="3" t="str">
        <f t="shared" si="39"/>
        <v>0</v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</row>
    <row r="209" ht="12.0" customHeight="1">
      <c r="P209" s="3">
        <v>203.0</v>
      </c>
      <c r="Q209" s="12" t="str">
        <f t="shared" si="111"/>
        <v>2</v>
      </c>
      <c r="R209" s="12"/>
      <c r="S209" s="12" t="str">
        <f t="shared" si="37"/>
        <v>0</v>
      </c>
      <c r="T209" s="3" t="str">
        <f t="shared" si="38"/>
        <v>0</v>
      </c>
      <c r="U209" s="3" t="str">
        <f t="shared" si="39"/>
        <v>1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</row>
    <row r="210" ht="12.0" customHeight="1">
      <c r="P210" s="3">
        <v>204.0</v>
      </c>
      <c r="Q210" s="12" t="str">
        <f t="shared" si="111"/>
        <v>2</v>
      </c>
      <c r="R210" s="12"/>
      <c r="S210" s="12" t="str">
        <f t="shared" si="37"/>
        <v>0</v>
      </c>
      <c r="T210" s="3" t="str">
        <f t="shared" si="38"/>
        <v>0</v>
      </c>
      <c r="U210" s="3" t="str">
        <f t="shared" si="39"/>
        <v>1</v>
      </c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</row>
    <row r="211" ht="12.0" customHeight="1">
      <c r="P211" s="3">
        <v>205.0</v>
      </c>
      <c r="Q211" s="12" t="str">
        <f t="shared" si="111"/>
        <v>1</v>
      </c>
      <c r="R211" s="12"/>
      <c r="S211" s="12" t="str">
        <f t="shared" si="37"/>
        <v>1</v>
      </c>
      <c r="T211" s="3" t="str">
        <f t="shared" si="38"/>
        <v>1</v>
      </c>
      <c r="U211" s="3" t="str">
        <f t="shared" si="39"/>
        <v>0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</row>
    <row r="212" ht="12.0" customHeight="1">
      <c r="P212" s="53">
        <v>206.0</v>
      </c>
      <c r="Q212" s="12" t="str">
        <f t="shared" si="111"/>
        <v>2</v>
      </c>
      <c r="R212" s="12" t="s">
        <v>105</v>
      </c>
      <c r="S212" s="12" t="str">
        <f t="shared" si="37"/>
        <v>1</v>
      </c>
      <c r="T212" s="3" t="str">
        <f t="shared" si="38"/>
        <v>0</v>
      </c>
      <c r="U212" s="3" t="str">
        <f t="shared" si="39"/>
        <v>1</v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</row>
    <row r="213" ht="12.0" customHeight="1">
      <c r="P213" s="3">
        <v>207.0</v>
      </c>
      <c r="Q213" s="12" t="str">
        <f t="shared" si="111"/>
        <v>1</v>
      </c>
      <c r="R213" s="12"/>
      <c r="S213" s="12" t="str">
        <f t="shared" si="37"/>
        <v>1</v>
      </c>
      <c r="T213" s="3" t="str">
        <f t="shared" si="38"/>
        <v>1</v>
      </c>
      <c r="U213" s="3" t="str">
        <f t="shared" si="39"/>
        <v>0</v>
      </c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</row>
    <row r="214" ht="12.0" customHeight="1">
      <c r="P214" s="3">
        <v>208.0</v>
      </c>
      <c r="Q214" s="12" t="str">
        <f t="shared" si="111"/>
        <v>2</v>
      </c>
      <c r="R214" s="12"/>
      <c r="S214" s="12" t="str">
        <f t="shared" si="37"/>
        <v>0</v>
      </c>
      <c r="T214" s="3" t="str">
        <f t="shared" si="38"/>
        <v>0</v>
      </c>
      <c r="U214" s="3" t="str">
        <f t="shared" si="39"/>
        <v>1</v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</row>
    <row r="215" ht="12.0" customHeight="1">
      <c r="P215" s="3">
        <v>209.0</v>
      </c>
      <c r="Q215" s="12" t="str">
        <f t="shared" si="111"/>
        <v>2</v>
      </c>
      <c r="R215" s="12"/>
      <c r="S215" s="12" t="str">
        <f t="shared" si="37"/>
        <v>0</v>
      </c>
      <c r="T215" s="3" t="str">
        <f t="shared" si="38"/>
        <v>0</v>
      </c>
      <c r="U215" s="3" t="str">
        <f t="shared" si="39"/>
        <v>1</v>
      </c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</row>
    <row r="216" ht="12.0" customHeight="1">
      <c r="P216" s="3">
        <v>210.0</v>
      </c>
      <c r="Q216" s="12" t="str">
        <f t="shared" si="111"/>
        <v>1</v>
      </c>
      <c r="R216" s="12"/>
      <c r="S216" s="12" t="str">
        <f t="shared" si="37"/>
        <v>1</v>
      </c>
      <c r="T216" s="3" t="str">
        <f t="shared" si="38"/>
        <v>1</v>
      </c>
      <c r="U216" s="3" t="str">
        <f t="shared" si="39"/>
        <v>0</v>
      </c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</row>
    <row r="217" ht="12.0" customHeight="1">
      <c r="P217" s="3">
        <v>211.0</v>
      </c>
      <c r="Q217" s="12" t="str">
        <f t="shared" si="111"/>
        <v>1</v>
      </c>
      <c r="R217" s="12"/>
      <c r="S217" s="12" t="str">
        <f t="shared" si="37"/>
        <v>1</v>
      </c>
      <c r="T217" s="3" t="str">
        <f t="shared" si="38"/>
        <v>1</v>
      </c>
      <c r="U217" s="3" t="str">
        <f t="shared" si="39"/>
        <v>0</v>
      </c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</row>
    <row r="218" ht="12.0" customHeight="1">
      <c r="P218" s="3">
        <v>212.0</v>
      </c>
      <c r="Q218" s="12" t="str">
        <f t="shared" si="111"/>
        <v>2</v>
      </c>
      <c r="R218" s="12"/>
      <c r="S218" s="12" t="str">
        <f t="shared" si="37"/>
        <v>0</v>
      </c>
      <c r="T218" s="3" t="str">
        <f t="shared" si="38"/>
        <v>0</v>
      </c>
      <c r="U218" s="3" t="str">
        <f t="shared" si="39"/>
        <v>1</v>
      </c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</row>
    <row r="219" ht="12.0" customHeight="1">
      <c r="P219" s="3">
        <v>213.0</v>
      </c>
      <c r="Q219" s="12" t="str">
        <f t="shared" si="111"/>
        <v>2</v>
      </c>
      <c r="R219" s="12"/>
      <c r="S219" s="12" t="str">
        <f t="shared" si="37"/>
        <v>0</v>
      </c>
      <c r="T219" s="3" t="str">
        <f t="shared" si="38"/>
        <v>0</v>
      </c>
      <c r="U219" s="3" t="str">
        <f t="shared" si="39"/>
        <v>1</v>
      </c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</row>
    <row r="220" ht="12.0" customHeight="1">
      <c r="P220" s="3">
        <v>214.0</v>
      </c>
      <c r="Q220" s="12" t="str">
        <f t="shared" si="111"/>
        <v>1</v>
      </c>
      <c r="R220" s="12"/>
      <c r="S220" s="12" t="str">
        <f t="shared" si="37"/>
        <v>1</v>
      </c>
      <c r="T220" s="3" t="str">
        <f t="shared" si="38"/>
        <v>1</v>
      </c>
      <c r="U220" s="3" t="str">
        <f t="shared" si="39"/>
        <v>0</v>
      </c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</row>
    <row r="221" ht="12.0" customHeight="1">
      <c r="P221" s="53">
        <v>215.0</v>
      </c>
      <c r="Q221" s="12" t="str">
        <f t="shared" si="111"/>
        <v>1</v>
      </c>
      <c r="R221" s="12" t="s">
        <v>105</v>
      </c>
      <c r="S221" s="12" t="str">
        <f t="shared" si="37"/>
        <v>0</v>
      </c>
      <c r="T221" s="3" t="str">
        <f t="shared" si="38"/>
        <v>1</v>
      </c>
      <c r="U221" s="3" t="str">
        <f t="shared" si="39"/>
        <v>0</v>
      </c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</row>
    <row r="222" ht="12.0" customHeight="1">
      <c r="P222" s="3">
        <v>216.0</v>
      </c>
      <c r="Q222" s="12" t="str">
        <f t="shared" si="111"/>
        <v>1</v>
      </c>
      <c r="R222" s="12"/>
      <c r="S222" s="12" t="str">
        <f t="shared" si="37"/>
        <v>1</v>
      </c>
      <c r="T222" s="3" t="str">
        <f t="shared" si="38"/>
        <v>1</v>
      </c>
      <c r="U222" s="3" t="str">
        <f t="shared" si="39"/>
        <v>0</v>
      </c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</row>
    <row r="223" ht="12.0" customHeight="1">
      <c r="P223" s="3">
        <v>217.0</v>
      </c>
      <c r="Q223" s="12" t="str">
        <f t="shared" si="111"/>
        <v>2</v>
      </c>
      <c r="R223" s="12"/>
      <c r="S223" s="12" t="str">
        <f t="shared" si="37"/>
        <v>0</v>
      </c>
      <c r="T223" s="3" t="str">
        <f t="shared" si="38"/>
        <v>0</v>
      </c>
      <c r="U223" s="3" t="str">
        <f t="shared" si="39"/>
        <v>1</v>
      </c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</row>
    <row r="224" ht="12.0" customHeight="1">
      <c r="P224" s="53">
        <v>218.0</v>
      </c>
      <c r="Q224" s="12" t="str">
        <f t="shared" si="111"/>
        <v>2</v>
      </c>
      <c r="R224" s="12" t="s">
        <v>105</v>
      </c>
      <c r="S224" s="12" t="str">
        <f t="shared" si="37"/>
        <v>1</v>
      </c>
      <c r="T224" s="3" t="str">
        <f t="shared" si="38"/>
        <v>0</v>
      </c>
      <c r="U224" s="3" t="str">
        <f t="shared" si="39"/>
        <v>1</v>
      </c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</row>
    <row r="225" ht="12.0" customHeight="1">
      <c r="P225" s="3">
        <v>219.0</v>
      </c>
      <c r="Q225" s="12" t="str">
        <f t="shared" si="111"/>
        <v>1</v>
      </c>
      <c r="R225" s="12"/>
      <c r="S225" s="12" t="str">
        <f t="shared" si="37"/>
        <v>1</v>
      </c>
      <c r="T225" s="3" t="str">
        <f t="shared" si="38"/>
        <v>1</v>
      </c>
      <c r="U225" s="3" t="str">
        <f t="shared" si="39"/>
        <v>0</v>
      </c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</row>
    <row r="226" ht="12.0" customHeight="1">
      <c r="P226" s="3">
        <v>220.0</v>
      </c>
      <c r="Q226" s="12" t="str">
        <f t="shared" si="111"/>
        <v>2</v>
      </c>
      <c r="R226" s="12"/>
      <c r="S226" s="12" t="str">
        <f t="shared" si="37"/>
        <v>0</v>
      </c>
      <c r="T226" s="3" t="str">
        <f t="shared" si="38"/>
        <v>0</v>
      </c>
      <c r="U226" s="3" t="str">
        <f t="shared" si="39"/>
        <v>1</v>
      </c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</row>
    <row r="227" ht="12.0" customHeight="1">
      <c r="P227" s="3">
        <v>221.0</v>
      </c>
      <c r="Q227" s="12" t="str">
        <f t="shared" si="111"/>
        <v>2</v>
      </c>
      <c r="R227" s="12"/>
      <c r="S227" s="12" t="str">
        <f t="shared" si="37"/>
        <v>0</v>
      </c>
      <c r="T227" s="3" t="str">
        <f t="shared" si="38"/>
        <v>0</v>
      </c>
      <c r="U227" s="3" t="str">
        <f t="shared" si="39"/>
        <v>1</v>
      </c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</row>
    <row r="228" ht="12.0" customHeight="1">
      <c r="P228" s="3">
        <v>222.0</v>
      </c>
      <c r="Q228" s="12" t="str">
        <f t="shared" si="111"/>
        <v>1</v>
      </c>
      <c r="R228" s="12"/>
      <c r="S228" s="12" t="str">
        <f t="shared" si="37"/>
        <v>1</v>
      </c>
      <c r="T228" s="3" t="str">
        <f t="shared" si="38"/>
        <v>1</v>
      </c>
      <c r="U228" s="3" t="str">
        <f t="shared" si="39"/>
        <v>0</v>
      </c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</row>
    <row r="229" ht="12.0" customHeight="1">
      <c r="P229" s="3">
        <v>223.0</v>
      </c>
      <c r="Q229" s="12" t="str">
        <f t="shared" si="111"/>
        <v>2</v>
      </c>
      <c r="R229" s="12"/>
      <c r="S229" s="12" t="str">
        <f t="shared" si="37"/>
        <v>0</v>
      </c>
      <c r="T229" s="3" t="str">
        <f t="shared" si="38"/>
        <v>0</v>
      </c>
      <c r="U229" s="3" t="str">
        <f t="shared" si="39"/>
        <v>1</v>
      </c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</row>
    <row r="230" ht="12.0" customHeight="1">
      <c r="P230" s="3">
        <v>224.0</v>
      </c>
      <c r="Q230" s="12" t="str">
        <f t="shared" si="111"/>
        <v>2</v>
      </c>
      <c r="R230" s="12"/>
      <c r="S230" s="12" t="str">
        <f t="shared" si="37"/>
        <v>0</v>
      </c>
      <c r="T230" s="3" t="str">
        <f t="shared" si="38"/>
        <v>0</v>
      </c>
      <c r="U230" s="3" t="str">
        <f t="shared" si="39"/>
        <v>1</v>
      </c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</row>
    <row r="231" ht="12.0" customHeight="1">
      <c r="P231" s="53">
        <v>225.0</v>
      </c>
      <c r="Q231" s="12" t="str">
        <f t="shared" si="111"/>
        <v>1</v>
      </c>
      <c r="R231" s="12" t="s">
        <v>105</v>
      </c>
      <c r="S231" s="12" t="str">
        <f t="shared" si="37"/>
        <v>0</v>
      </c>
      <c r="T231" s="3" t="str">
        <f t="shared" si="38"/>
        <v>1</v>
      </c>
      <c r="U231" s="3" t="str">
        <f t="shared" si="39"/>
        <v>0</v>
      </c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</row>
    <row r="232" ht="12.0" customHeight="1">
      <c r="P232" s="53">
        <v>226.0</v>
      </c>
      <c r="Q232" s="12" t="str">
        <f t="shared" si="111"/>
        <v>1</v>
      </c>
      <c r="R232" s="12" t="s">
        <v>105</v>
      </c>
      <c r="S232" s="12" t="str">
        <f t="shared" si="37"/>
        <v>0</v>
      </c>
      <c r="T232" s="3" t="str">
        <f t="shared" si="38"/>
        <v>1</v>
      </c>
      <c r="U232" s="3" t="str">
        <f t="shared" si="39"/>
        <v>0</v>
      </c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</row>
    <row r="233" ht="12.0" customHeight="1">
      <c r="P233" s="53">
        <v>227.0</v>
      </c>
      <c r="Q233" s="12" t="str">
        <f t="shared" si="111"/>
        <v>2</v>
      </c>
      <c r="R233" s="12" t="s">
        <v>105</v>
      </c>
      <c r="S233" s="12" t="str">
        <f t="shared" si="37"/>
        <v>1</v>
      </c>
      <c r="T233" s="3" t="str">
        <f t="shared" si="38"/>
        <v>0</v>
      </c>
      <c r="U233" s="3" t="str">
        <f t="shared" si="39"/>
        <v>1</v>
      </c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</row>
    <row r="234" ht="12.0" customHeight="1">
      <c r="P234" s="3">
        <v>228.0</v>
      </c>
      <c r="Q234" s="12" t="str">
        <f t="shared" si="111"/>
        <v>2</v>
      </c>
      <c r="R234" s="12"/>
      <c r="S234" s="12" t="str">
        <f t="shared" si="37"/>
        <v>0</v>
      </c>
      <c r="T234" s="3" t="str">
        <f t="shared" si="38"/>
        <v>0</v>
      </c>
      <c r="U234" s="3" t="str">
        <f t="shared" si="39"/>
        <v>1</v>
      </c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</row>
    <row r="235" ht="12.0" customHeight="1">
      <c r="P235" s="3">
        <v>229.0</v>
      </c>
      <c r="Q235" s="12" t="str">
        <f t="shared" si="111"/>
        <v>2</v>
      </c>
      <c r="R235" s="12"/>
      <c r="S235" s="12" t="str">
        <f t="shared" si="37"/>
        <v>0</v>
      </c>
      <c r="T235" s="3" t="str">
        <f t="shared" si="38"/>
        <v>0</v>
      </c>
      <c r="U235" s="3" t="str">
        <f t="shared" si="39"/>
        <v>1</v>
      </c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</row>
    <row r="236" ht="12.0" customHeight="1">
      <c r="P236" s="3">
        <v>230.0</v>
      </c>
      <c r="Q236" s="12" t="str">
        <f t="shared" si="111"/>
        <v>2</v>
      </c>
      <c r="R236" s="12"/>
      <c r="S236" s="12" t="str">
        <f t="shared" si="37"/>
        <v>0</v>
      </c>
      <c r="T236" s="3" t="str">
        <f t="shared" si="38"/>
        <v>0</v>
      </c>
      <c r="U236" s="3" t="str">
        <f t="shared" si="39"/>
        <v>1</v>
      </c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</row>
    <row r="237" ht="12.0" customHeight="1">
      <c r="P237" s="3">
        <v>231.0</v>
      </c>
      <c r="Q237" s="12" t="str">
        <f t="shared" si="111"/>
        <v>2</v>
      </c>
      <c r="R237" s="12"/>
      <c r="S237" s="12" t="str">
        <f t="shared" si="37"/>
        <v>0</v>
      </c>
      <c r="T237" s="3" t="str">
        <f t="shared" si="38"/>
        <v>0</v>
      </c>
      <c r="U237" s="3" t="str">
        <f t="shared" si="39"/>
        <v>1</v>
      </c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</row>
    <row r="238" ht="12.0" customHeight="1">
      <c r="P238" s="3">
        <v>232.0</v>
      </c>
      <c r="Q238" s="12" t="str">
        <f t="shared" si="111"/>
        <v>2</v>
      </c>
      <c r="R238" s="12"/>
      <c r="S238" s="12" t="str">
        <f t="shared" si="37"/>
        <v>0</v>
      </c>
      <c r="T238" s="3" t="str">
        <f t="shared" si="38"/>
        <v>0</v>
      </c>
      <c r="U238" s="3" t="str">
        <f t="shared" si="39"/>
        <v>1</v>
      </c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</row>
    <row r="239" ht="12.0" customHeight="1">
      <c r="P239" s="3">
        <v>233.0</v>
      </c>
      <c r="Q239" s="12" t="str">
        <f t="shared" si="111"/>
        <v>1</v>
      </c>
      <c r="R239" s="12"/>
      <c r="S239" s="12" t="str">
        <f t="shared" si="37"/>
        <v>1</v>
      </c>
      <c r="T239" s="3" t="str">
        <f t="shared" si="38"/>
        <v>1</v>
      </c>
      <c r="U239" s="3" t="str">
        <f t="shared" si="39"/>
        <v>0</v>
      </c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</row>
    <row r="240" ht="12.0" customHeight="1">
      <c r="P240" s="3">
        <v>234.0</v>
      </c>
      <c r="Q240" s="12" t="str">
        <f t="shared" si="111"/>
        <v>1</v>
      </c>
      <c r="R240" s="12"/>
      <c r="S240" s="12" t="str">
        <f t="shared" si="37"/>
        <v>1</v>
      </c>
      <c r="T240" s="3" t="str">
        <f t="shared" si="38"/>
        <v>1</v>
      </c>
      <c r="U240" s="3" t="str">
        <f t="shared" si="39"/>
        <v>0</v>
      </c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</row>
    <row r="241" ht="12.0" customHeight="1">
      <c r="P241" s="3">
        <v>235.0</v>
      </c>
      <c r="Q241" s="12" t="str">
        <f t="shared" si="111"/>
        <v>2</v>
      </c>
      <c r="R241" s="12"/>
      <c r="S241" s="12" t="str">
        <f t="shared" si="37"/>
        <v>0</v>
      </c>
      <c r="T241" s="3" t="str">
        <f t="shared" si="38"/>
        <v>0</v>
      </c>
      <c r="U241" s="3" t="str">
        <f t="shared" si="39"/>
        <v>1</v>
      </c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</row>
    <row r="242" ht="12.0" customHeight="1">
      <c r="P242" s="53">
        <v>236.0</v>
      </c>
      <c r="Q242" s="12" t="str">
        <f t="shared" si="111"/>
        <v>1</v>
      </c>
      <c r="R242" s="12" t="s">
        <v>105</v>
      </c>
      <c r="S242" s="12" t="str">
        <f t="shared" si="37"/>
        <v>0</v>
      </c>
      <c r="T242" s="3" t="str">
        <f t="shared" si="38"/>
        <v>1</v>
      </c>
      <c r="U242" s="3" t="str">
        <f t="shared" si="39"/>
        <v>0</v>
      </c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</row>
    <row r="243" ht="12.0" customHeight="1">
      <c r="P243" s="53">
        <v>237.0</v>
      </c>
      <c r="Q243" s="12" t="str">
        <f t="shared" si="111"/>
        <v>2</v>
      </c>
      <c r="R243" s="12" t="s">
        <v>105</v>
      </c>
      <c r="S243" s="12" t="str">
        <f t="shared" si="37"/>
        <v>1</v>
      </c>
      <c r="T243" s="3" t="str">
        <f t="shared" si="38"/>
        <v>0</v>
      </c>
      <c r="U243" s="3" t="str">
        <f t="shared" si="39"/>
        <v>1</v>
      </c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</row>
    <row r="244" ht="12.0" customHeight="1">
      <c r="P244" s="3">
        <v>238.0</v>
      </c>
      <c r="Q244" s="12" t="str">
        <f t="shared" si="111"/>
        <v>1</v>
      </c>
      <c r="R244" s="12"/>
      <c r="S244" s="12" t="str">
        <f t="shared" si="37"/>
        <v>1</v>
      </c>
      <c r="T244" s="3" t="str">
        <f t="shared" si="38"/>
        <v>1</v>
      </c>
      <c r="U244" s="3" t="str">
        <f t="shared" si="39"/>
        <v>0</v>
      </c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</row>
    <row r="245" ht="12.0" customHeight="1">
      <c r="P245" s="3">
        <v>239.0</v>
      </c>
      <c r="Q245" s="12" t="str">
        <f t="shared" si="111"/>
        <v>2</v>
      </c>
      <c r="R245" s="12"/>
      <c r="S245" s="12" t="str">
        <f t="shared" si="37"/>
        <v>0</v>
      </c>
      <c r="T245" s="3" t="str">
        <f t="shared" si="38"/>
        <v>0</v>
      </c>
      <c r="U245" s="3" t="str">
        <f t="shared" si="39"/>
        <v>1</v>
      </c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</row>
    <row r="246" ht="12.0" customHeight="1">
      <c r="P246" s="3">
        <v>240.0</v>
      </c>
      <c r="Q246" s="12" t="str">
        <f t="shared" si="111"/>
        <v>2</v>
      </c>
      <c r="R246" s="12"/>
      <c r="S246" s="12" t="str">
        <f t="shared" si="37"/>
        <v>0</v>
      </c>
      <c r="T246" s="3" t="str">
        <f t="shared" si="38"/>
        <v>0</v>
      </c>
      <c r="U246" s="3" t="str">
        <f t="shared" si="39"/>
        <v>1</v>
      </c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</row>
    <row r="247" ht="12.0" customHeight="1">
      <c r="P247" s="3">
        <v>241.0</v>
      </c>
      <c r="Q247" s="12" t="str">
        <f t="shared" ref="Q247:Q306" si="112">IF(ISERROR(VALUE(MID($C$15,$P247-240,1)))=TRUE,"TEXT",VALUE(MID($C$15,$P247-240,1)))</f>
        <v>1</v>
      </c>
      <c r="R247" s="12"/>
      <c r="S247" s="12" t="str">
        <f t="shared" si="37"/>
        <v>1</v>
      </c>
      <c r="T247" s="3" t="str">
        <f t="shared" si="38"/>
        <v>1</v>
      </c>
      <c r="U247" s="3" t="str">
        <f t="shared" si="39"/>
        <v>0</v>
      </c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</row>
    <row r="248" ht="12.0" customHeight="1">
      <c r="P248" s="3">
        <v>242.0</v>
      </c>
      <c r="Q248" s="12" t="str">
        <f t="shared" si="112"/>
        <v>2</v>
      </c>
      <c r="R248" s="12"/>
      <c r="S248" s="12" t="str">
        <f t="shared" si="37"/>
        <v>0</v>
      </c>
      <c r="T248" s="3" t="str">
        <f t="shared" si="38"/>
        <v>0</v>
      </c>
      <c r="U248" s="3" t="str">
        <f t="shared" si="39"/>
        <v>1</v>
      </c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</row>
    <row r="249" ht="12.0" customHeight="1">
      <c r="P249" s="3">
        <v>243.0</v>
      </c>
      <c r="Q249" s="12" t="str">
        <f t="shared" si="112"/>
        <v>2</v>
      </c>
      <c r="R249" s="12"/>
      <c r="S249" s="12" t="str">
        <f t="shared" si="37"/>
        <v>0</v>
      </c>
      <c r="T249" s="3" t="str">
        <f t="shared" si="38"/>
        <v>0</v>
      </c>
      <c r="U249" s="3" t="str">
        <f t="shared" si="39"/>
        <v>1</v>
      </c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</row>
    <row r="250" ht="12.0" customHeight="1">
      <c r="P250" s="3">
        <v>244.0</v>
      </c>
      <c r="Q250" s="12" t="str">
        <f t="shared" si="112"/>
        <v>1</v>
      </c>
      <c r="R250" s="12"/>
      <c r="S250" s="12" t="str">
        <f t="shared" si="37"/>
        <v>1</v>
      </c>
      <c r="T250" s="3" t="str">
        <f t="shared" si="38"/>
        <v>1</v>
      </c>
      <c r="U250" s="3" t="str">
        <f t="shared" si="39"/>
        <v>0</v>
      </c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</row>
    <row r="251" ht="12.0" customHeight="1">
      <c r="P251" s="3">
        <v>245.0</v>
      </c>
      <c r="Q251" s="12" t="str">
        <f t="shared" si="112"/>
        <v>2</v>
      </c>
      <c r="R251" s="12"/>
      <c r="S251" s="12" t="str">
        <f t="shared" si="37"/>
        <v>0</v>
      </c>
      <c r="T251" s="3" t="str">
        <f t="shared" si="38"/>
        <v>0</v>
      </c>
      <c r="U251" s="3" t="str">
        <f t="shared" si="39"/>
        <v>1</v>
      </c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</row>
    <row r="252" ht="12.0" customHeight="1">
      <c r="P252" s="3">
        <v>246.0</v>
      </c>
      <c r="Q252" s="12" t="str">
        <f t="shared" si="112"/>
        <v>2</v>
      </c>
      <c r="R252" s="12"/>
      <c r="S252" s="12" t="str">
        <f t="shared" si="37"/>
        <v>0</v>
      </c>
      <c r="T252" s="3" t="str">
        <f t="shared" si="38"/>
        <v>0</v>
      </c>
      <c r="U252" s="3" t="str">
        <f t="shared" si="39"/>
        <v>1</v>
      </c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</row>
    <row r="253" ht="12.0" customHeight="1">
      <c r="P253" s="3">
        <v>247.0</v>
      </c>
      <c r="Q253" s="12" t="str">
        <f t="shared" si="112"/>
        <v>2</v>
      </c>
      <c r="R253" s="12"/>
      <c r="S253" s="12" t="str">
        <f t="shared" si="37"/>
        <v>0</v>
      </c>
      <c r="T253" s="3" t="str">
        <f t="shared" si="38"/>
        <v>0</v>
      </c>
      <c r="U253" s="3" t="str">
        <f t="shared" si="39"/>
        <v>1</v>
      </c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</row>
    <row r="254" ht="12.0" customHeight="1">
      <c r="P254" s="3">
        <v>248.0</v>
      </c>
      <c r="Q254" s="12" t="str">
        <f t="shared" si="112"/>
        <v>1</v>
      </c>
      <c r="R254" s="12"/>
      <c r="S254" s="12" t="str">
        <f t="shared" si="37"/>
        <v>1</v>
      </c>
      <c r="T254" s="3" t="str">
        <f t="shared" si="38"/>
        <v>1</v>
      </c>
      <c r="U254" s="3" t="str">
        <f t="shared" si="39"/>
        <v>0</v>
      </c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</row>
    <row r="255" ht="12.0" customHeight="1">
      <c r="P255" s="3">
        <v>249.0</v>
      </c>
      <c r="Q255" s="12" t="str">
        <f t="shared" si="112"/>
        <v>2</v>
      </c>
      <c r="R255" s="12"/>
      <c r="S255" s="12" t="str">
        <f t="shared" si="37"/>
        <v>0</v>
      </c>
      <c r="T255" s="3" t="str">
        <f t="shared" si="38"/>
        <v>0</v>
      </c>
      <c r="U255" s="3" t="str">
        <f t="shared" si="39"/>
        <v>1</v>
      </c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</row>
    <row r="256" ht="12.0" customHeight="1">
      <c r="P256" s="3">
        <v>250.0</v>
      </c>
      <c r="Q256" s="12" t="str">
        <f t="shared" si="112"/>
        <v>1</v>
      </c>
      <c r="R256" s="12"/>
      <c r="S256" s="12" t="str">
        <f t="shared" si="37"/>
        <v>1</v>
      </c>
      <c r="T256" s="3" t="str">
        <f t="shared" si="38"/>
        <v>1</v>
      </c>
      <c r="U256" s="3" t="str">
        <f t="shared" si="39"/>
        <v>0</v>
      </c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</row>
    <row r="257" ht="12.0" customHeight="1">
      <c r="P257" s="3">
        <v>251.0</v>
      </c>
      <c r="Q257" s="12" t="str">
        <f t="shared" si="112"/>
        <v>1</v>
      </c>
      <c r="R257" s="12"/>
      <c r="S257" s="12" t="str">
        <f t="shared" si="37"/>
        <v>1</v>
      </c>
      <c r="T257" s="3" t="str">
        <f t="shared" si="38"/>
        <v>1</v>
      </c>
      <c r="U257" s="3" t="str">
        <f t="shared" si="39"/>
        <v>0</v>
      </c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</row>
    <row r="258" ht="12.0" customHeight="1">
      <c r="P258" s="3">
        <v>252.0</v>
      </c>
      <c r="Q258" s="12" t="str">
        <f t="shared" si="112"/>
        <v>2</v>
      </c>
      <c r="R258" s="12"/>
      <c r="S258" s="12" t="str">
        <f t="shared" si="37"/>
        <v>0</v>
      </c>
      <c r="T258" s="3" t="str">
        <f t="shared" si="38"/>
        <v>0</v>
      </c>
      <c r="U258" s="3" t="str">
        <f t="shared" si="39"/>
        <v>1</v>
      </c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</row>
    <row r="259" ht="12.0" customHeight="1">
      <c r="P259" s="3">
        <v>253.0</v>
      </c>
      <c r="Q259" s="12" t="str">
        <f t="shared" si="112"/>
        <v>2</v>
      </c>
      <c r="R259" s="12"/>
      <c r="S259" s="12" t="str">
        <f t="shared" si="37"/>
        <v>0</v>
      </c>
      <c r="T259" s="3" t="str">
        <f t="shared" si="38"/>
        <v>0</v>
      </c>
      <c r="U259" s="3" t="str">
        <f t="shared" si="39"/>
        <v>1</v>
      </c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</row>
    <row r="260" ht="12.0" customHeight="1">
      <c r="P260" s="3">
        <v>254.0</v>
      </c>
      <c r="Q260" s="12" t="str">
        <f t="shared" si="112"/>
        <v>1</v>
      </c>
      <c r="R260" s="12"/>
      <c r="S260" s="12" t="str">
        <f t="shared" si="37"/>
        <v>1</v>
      </c>
      <c r="T260" s="3" t="str">
        <f t="shared" si="38"/>
        <v>1</v>
      </c>
      <c r="U260" s="3" t="str">
        <f t="shared" si="39"/>
        <v>0</v>
      </c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</row>
    <row r="261" ht="12.0" customHeight="1">
      <c r="P261" s="3">
        <v>255.0</v>
      </c>
      <c r="Q261" s="12" t="str">
        <f t="shared" si="112"/>
        <v>1</v>
      </c>
      <c r="R261" s="12"/>
      <c r="S261" s="12" t="str">
        <f t="shared" si="37"/>
        <v>1</v>
      </c>
      <c r="T261" s="3" t="str">
        <f t="shared" si="38"/>
        <v>1</v>
      </c>
      <c r="U261" s="3" t="str">
        <f t="shared" si="39"/>
        <v>0</v>
      </c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</row>
    <row r="262" ht="12.0" customHeight="1">
      <c r="P262" s="3">
        <v>256.0</v>
      </c>
      <c r="Q262" s="12" t="str">
        <f t="shared" si="112"/>
        <v>2</v>
      </c>
      <c r="R262" s="12"/>
      <c r="S262" s="12" t="str">
        <f t="shared" si="37"/>
        <v>0</v>
      </c>
      <c r="T262" s="3" t="str">
        <f t="shared" si="38"/>
        <v>0</v>
      </c>
      <c r="U262" s="3" t="str">
        <f t="shared" si="39"/>
        <v>1</v>
      </c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</row>
    <row r="263" ht="12.0" customHeight="1">
      <c r="P263" s="3">
        <v>257.0</v>
      </c>
      <c r="Q263" s="12" t="str">
        <f t="shared" si="112"/>
        <v>2</v>
      </c>
      <c r="R263" s="12"/>
      <c r="S263" s="12" t="str">
        <f t="shared" si="37"/>
        <v>0</v>
      </c>
      <c r="T263" s="3" t="str">
        <f t="shared" si="38"/>
        <v>0</v>
      </c>
      <c r="U263" s="3" t="str">
        <f t="shared" si="39"/>
        <v>1</v>
      </c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</row>
    <row r="264" ht="12.0" customHeight="1">
      <c r="P264" s="3">
        <v>258.0</v>
      </c>
      <c r="Q264" s="12" t="str">
        <f t="shared" si="112"/>
        <v>2</v>
      </c>
      <c r="R264" s="12"/>
      <c r="S264" s="12" t="str">
        <f t="shared" si="37"/>
        <v>0</v>
      </c>
      <c r="T264" s="3" t="str">
        <f t="shared" si="38"/>
        <v>0</v>
      </c>
      <c r="U264" s="3" t="str">
        <f t="shared" si="39"/>
        <v>1</v>
      </c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</row>
    <row r="265" ht="12.0" customHeight="1">
      <c r="P265" s="3">
        <v>259.0</v>
      </c>
      <c r="Q265" s="12" t="str">
        <f t="shared" si="112"/>
        <v>1</v>
      </c>
      <c r="R265" s="12"/>
      <c r="S265" s="12" t="str">
        <f t="shared" si="37"/>
        <v>1</v>
      </c>
      <c r="T265" s="3" t="str">
        <f t="shared" si="38"/>
        <v>1</v>
      </c>
      <c r="U265" s="3" t="str">
        <f t="shared" si="39"/>
        <v>0</v>
      </c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</row>
    <row r="266" ht="12.0" customHeight="1">
      <c r="P266" s="3">
        <v>260.0</v>
      </c>
      <c r="Q266" s="12" t="str">
        <f t="shared" si="112"/>
        <v>1</v>
      </c>
      <c r="R266" s="12"/>
      <c r="S266" s="12" t="str">
        <f t="shared" si="37"/>
        <v>1</v>
      </c>
      <c r="T266" s="3" t="str">
        <f t="shared" si="38"/>
        <v>1</v>
      </c>
      <c r="U266" s="3" t="str">
        <f t="shared" si="39"/>
        <v>0</v>
      </c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</row>
    <row r="267" ht="12.0" customHeight="1">
      <c r="P267" s="3">
        <v>261.0</v>
      </c>
      <c r="Q267" s="12" t="str">
        <f t="shared" si="112"/>
        <v>2</v>
      </c>
      <c r="R267" s="12"/>
      <c r="S267" s="12" t="str">
        <f t="shared" si="37"/>
        <v>0</v>
      </c>
      <c r="T267" s="3" t="str">
        <f t="shared" si="38"/>
        <v>0</v>
      </c>
      <c r="U267" s="3" t="str">
        <f t="shared" si="39"/>
        <v>1</v>
      </c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</row>
    <row r="268" ht="12.0" customHeight="1">
      <c r="P268" s="3">
        <v>262.0</v>
      </c>
      <c r="Q268" s="12" t="str">
        <f t="shared" si="112"/>
        <v>2</v>
      </c>
      <c r="R268" s="12"/>
      <c r="S268" s="12" t="str">
        <f t="shared" si="37"/>
        <v>0</v>
      </c>
      <c r="T268" s="3" t="str">
        <f t="shared" si="38"/>
        <v>0</v>
      </c>
      <c r="U268" s="3" t="str">
        <f t="shared" si="39"/>
        <v>1</v>
      </c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</row>
    <row r="269" ht="12.0" customHeight="1">
      <c r="P269" s="53">
        <v>263.0</v>
      </c>
      <c r="Q269" s="12" t="str">
        <f t="shared" si="112"/>
        <v>1</v>
      </c>
      <c r="R269" s="12" t="s">
        <v>105</v>
      </c>
      <c r="S269" s="12" t="str">
        <f t="shared" si="37"/>
        <v>0</v>
      </c>
      <c r="T269" s="3" t="str">
        <f t="shared" si="38"/>
        <v>1</v>
      </c>
      <c r="U269" s="3" t="str">
        <f t="shared" si="39"/>
        <v>0</v>
      </c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</row>
    <row r="270" ht="12.0" customHeight="1">
      <c r="P270" s="3">
        <v>264.0</v>
      </c>
      <c r="Q270" s="12" t="str">
        <f t="shared" si="112"/>
        <v>1</v>
      </c>
      <c r="R270" s="12"/>
      <c r="S270" s="12" t="str">
        <f t="shared" si="37"/>
        <v>1</v>
      </c>
      <c r="T270" s="3" t="str">
        <f t="shared" si="38"/>
        <v>1</v>
      </c>
      <c r="U270" s="3" t="str">
        <f t="shared" si="39"/>
        <v>0</v>
      </c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</row>
    <row r="271" ht="12.0" customHeight="1">
      <c r="P271" s="3">
        <v>265.0</v>
      </c>
      <c r="Q271" s="12" t="str">
        <f t="shared" si="112"/>
        <v>1</v>
      </c>
      <c r="R271" s="12"/>
      <c r="S271" s="12" t="str">
        <f t="shared" si="37"/>
        <v>1</v>
      </c>
      <c r="T271" s="3" t="str">
        <f t="shared" si="38"/>
        <v>1</v>
      </c>
      <c r="U271" s="3" t="str">
        <f t="shared" si="39"/>
        <v>0</v>
      </c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</row>
    <row r="272" ht="12.0" customHeight="1">
      <c r="P272" s="3">
        <v>266.0</v>
      </c>
      <c r="Q272" s="12" t="str">
        <f t="shared" si="112"/>
        <v>2</v>
      </c>
      <c r="R272" s="12"/>
      <c r="S272" s="12" t="str">
        <f t="shared" si="37"/>
        <v>0</v>
      </c>
      <c r="T272" s="3" t="str">
        <f t="shared" si="38"/>
        <v>0</v>
      </c>
      <c r="U272" s="3" t="str">
        <f t="shared" si="39"/>
        <v>1</v>
      </c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</row>
    <row r="273" ht="12.0" customHeight="1">
      <c r="P273" s="3">
        <v>267.0</v>
      </c>
      <c r="Q273" s="12" t="str">
        <f t="shared" si="112"/>
        <v>2</v>
      </c>
      <c r="R273" s="12"/>
      <c r="S273" s="12" t="str">
        <f t="shared" si="37"/>
        <v>0</v>
      </c>
      <c r="T273" s="3" t="str">
        <f t="shared" si="38"/>
        <v>0</v>
      </c>
      <c r="U273" s="3" t="str">
        <f t="shared" si="39"/>
        <v>1</v>
      </c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</row>
    <row r="274" ht="12.0" customHeight="1">
      <c r="P274" s="3">
        <v>268.0</v>
      </c>
      <c r="Q274" s="12" t="str">
        <f t="shared" si="112"/>
        <v>2</v>
      </c>
      <c r="R274" s="12"/>
      <c r="S274" s="12" t="str">
        <f t="shared" si="37"/>
        <v>0</v>
      </c>
      <c r="T274" s="3" t="str">
        <f t="shared" si="38"/>
        <v>0</v>
      </c>
      <c r="U274" s="3" t="str">
        <f t="shared" si="39"/>
        <v>1</v>
      </c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</row>
    <row r="275" ht="12.0" customHeight="1">
      <c r="P275" s="3">
        <v>269.0</v>
      </c>
      <c r="Q275" s="12" t="str">
        <f t="shared" si="112"/>
        <v>1</v>
      </c>
      <c r="R275" s="12"/>
      <c r="S275" s="12" t="str">
        <f t="shared" si="37"/>
        <v>1</v>
      </c>
      <c r="T275" s="3" t="str">
        <f t="shared" si="38"/>
        <v>1</v>
      </c>
      <c r="U275" s="3" t="str">
        <f t="shared" si="39"/>
        <v>0</v>
      </c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</row>
    <row r="276" ht="12.0" customHeight="1">
      <c r="P276" s="3">
        <v>270.0</v>
      </c>
      <c r="Q276" s="12" t="str">
        <f t="shared" si="112"/>
        <v>2</v>
      </c>
      <c r="R276" s="12"/>
      <c r="S276" s="12" t="str">
        <f t="shared" si="37"/>
        <v>0</v>
      </c>
      <c r="T276" s="3" t="str">
        <f t="shared" si="38"/>
        <v>0</v>
      </c>
      <c r="U276" s="3" t="str">
        <f t="shared" si="39"/>
        <v>1</v>
      </c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</row>
    <row r="277" ht="12.0" customHeight="1">
      <c r="P277" s="3">
        <v>271.0</v>
      </c>
      <c r="Q277" s="12" t="str">
        <f t="shared" si="112"/>
        <v>1</v>
      </c>
      <c r="R277" s="12"/>
      <c r="S277" s="12" t="str">
        <f t="shared" si="37"/>
        <v>1</v>
      </c>
      <c r="T277" s="3" t="str">
        <f t="shared" si="38"/>
        <v>1</v>
      </c>
      <c r="U277" s="3" t="str">
        <f t="shared" si="39"/>
        <v>0</v>
      </c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</row>
    <row r="278" ht="12.0" customHeight="1">
      <c r="P278" s="3">
        <v>272.0</v>
      </c>
      <c r="Q278" s="12" t="str">
        <f t="shared" si="112"/>
        <v>2</v>
      </c>
      <c r="R278" s="12"/>
      <c r="S278" s="12" t="str">
        <f t="shared" si="37"/>
        <v>0</v>
      </c>
      <c r="T278" s="3" t="str">
        <f t="shared" si="38"/>
        <v>0</v>
      </c>
      <c r="U278" s="3" t="str">
        <f t="shared" si="39"/>
        <v>1</v>
      </c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</row>
    <row r="279" ht="12.0" customHeight="1">
      <c r="P279" s="3">
        <v>273.0</v>
      </c>
      <c r="Q279" s="12" t="str">
        <f t="shared" si="112"/>
        <v>1</v>
      </c>
      <c r="R279" s="12"/>
      <c r="S279" s="12" t="str">
        <f t="shared" si="37"/>
        <v>1</v>
      </c>
      <c r="T279" s="3" t="str">
        <f t="shared" si="38"/>
        <v>1</v>
      </c>
      <c r="U279" s="3" t="str">
        <f t="shared" si="39"/>
        <v>0</v>
      </c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</row>
    <row r="280" ht="12.0" customHeight="1">
      <c r="P280" s="3">
        <v>274.0</v>
      </c>
      <c r="Q280" s="12" t="str">
        <f t="shared" si="112"/>
        <v>2</v>
      </c>
      <c r="R280" s="12"/>
      <c r="S280" s="12" t="str">
        <f t="shared" si="37"/>
        <v>0</v>
      </c>
      <c r="T280" s="3" t="str">
        <f t="shared" si="38"/>
        <v>0</v>
      </c>
      <c r="U280" s="3" t="str">
        <f t="shared" si="39"/>
        <v>1</v>
      </c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</row>
    <row r="281" ht="12.0" customHeight="1">
      <c r="P281" s="3">
        <v>275.0</v>
      </c>
      <c r="Q281" s="12" t="str">
        <f t="shared" si="112"/>
        <v>2</v>
      </c>
      <c r="R281" s="12"/>
      <c r="S281" s="12" t="str">
        <f t="shared" si="37"/>
        <v>0</v>
      </c>
      <c r="T281" s="3" t="str">
        <f t="shared" si="38"/>
        <v>0</v>
      </c>
      <c r="U281" s="3" t="str">
        <f t="shared" si="39"/>
        <v>1</v>
      </c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</row>
    <row r="282" ht="12.0" customHeight="1">
      <c r="P282" s="3">
        <v>276.0</v>
      </c>
      <c r="Q282" s="12" t="str">
        <f t="shared" si="112"/>
        <v>2</v>
      </c>
      <c r="R282" s="12"/>
      <c r="S282" s="12" t="str">
        <f t="shared" si="37"/>
        <v>0</v>
      </c>
      <c r="T282" s="3" t="str">
        <f t="shared" si="38"/>
        <v>0</v>
      </c>
      <c r="U282" s="3" t="str">
        <f t="shared" si="39"/>
        <v>1</v>
      </c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</row>
    <row r="283" ht="12.0" customHeight="1">
      <c r="P283" s="3">
        <v>277.0</v>
      </c>
      <c r="Q283" s="12" t="str">
        <f t="shared" si="112"/>
        <v>1</v>
      </c>
      <c r="R283" s="12"/>
      <c r="S283" s="12" t="str">
        <f t="shared" si="37"/>
        <v>1</v>
      </c>
      <c r="T283" s="3" t="str">
        <f t="shared" si="38"/>
        <v>1</v>
      </c>
      <c r="U283" s="3" t="str">
        <f t="shared" si="39"/>
        <v>0</v>
      </c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</row>
    <row r="284" ht="12.0" customHeight="1">
      <c r="P284" s="3">
        <v>278.0</v>
      </c>
      <c r="Q284" s="12" t="str">
        <f t="shared" si="112"/>
        <v>2</v>
      </c>
      <c r="R284" s="12"/>
      <c r="S284" s="12" t="str">
        <f t="shared" si="37"/>
        <v>0</v>
      </c>
      <c r="T284" s="3" t="str">
        <f t="shared" si="38"/>
        <v>0</v>
      </c>
      <c r="U284" s="3" t="str">
        <f t="shared" si="39"/>
        <v>1</v>
      </c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</row>
    <row r="285" ht="12.0" customHeight="1">
      <c r="P285" s="3">
        <v>279.0</v>
      </c>
      <c r="Q285" s="12" t="str">
        <f t="shared" si="112"/>
        <v>2</v>
      </c>
      <c r="R285" s="12"/>
      <c r="S285" s="12" t="str">
        <f t="shared" si="37"/>
        <v>0</v>
      </c>
      <c r="T285" s="3" t="str">
        <f t="shared" si="38"/>
        <v>0</v>
      </c>
      <c r="U285" s="3" t="str">
        <f t="shared" si="39"/>
        <v>1</v>
      </c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</row>
    <row r="286" ht="12.0" customHeight="1">
      <c r="P286" s="53">
        <v>280.0</v>
      </c>
      <c r="Q286" s="12" t="str">
        <f t="shared" si="112"/>
        <v>1</v>
      </c>
      <c r="R286" s="12" t="s">
        <v>105</v>
      </c>
      <c r="S286" s="12" t="str">
        <f t="shared" si="37"/>
        <v>0</v>
      </c>
      <c r="T286" s="3" t="str">
        <f t="shared" si="38"/>
        <v>1</v>
      </c>
      <c r="U286" s="3" t="str">
        <f t="shared" si="39"/>
        <v>0</v>
      </c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</row>
    <row r="287" ht="12.0" customHeight="1">
      <c r="P287" s="3">
        <v>281.0</v>
      </c>
      <c r="Q287" s="12" t="str">
        <f t="shared" si="112"/>
        <v>1</v>
      </c>
      <c r="R287" s="12"/>
      <c r="S287" s="12" t="str">
        <f t="shared" si="37"/>
        <v>1</v>
      </c>
      <c r="T287" s="3" t="str">
        <f t="shared" si="38"/>
        <v>1</v>
      </c>
      <c r="U287" s="3" t="str">
        <f t="shared" si="39"/>
        <v>0</v>
      </c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</row>
    <row r="288" ht="12.0" customHeight="1">
      <c r="P288" s="3">
        <v>282.0</v>
      </c>
      <c r="Q288" s="12" t="str">
        <f t="shared" si="112"/>
        <v>2</v>
      </c>
      <c r="R288" s="12"/>
      <c r="S288" s="12" t="str">
        <f t="shared" si="37"/>
        <v>0</v>
      </c>
      <c r="T288" s="3" t="str">
        <f t="shared" si="38"/>
        <v>0</v>
      </c>
      <c r="U288" s="3" t="str">
        <f t="shared" si="39"/>
        <v>1</v>
      </c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</row>
    <row r="289" ht="12.0" customHeight="1">
      <c r="P289" s="3">
        <v>283.0</v>
      </c>
      <c r="Q289" s="12" t="str">
        <f t="shared" si="112"/>
        <v>2</v>
      </c>
      <c r="R289" s="12"/>
      <c r="S289" s="12" t="str">
        <f t="shared" si="37"/>
        <v>0</v>
      </c>
      <c r="T289" s="3" t="str">
        <f t="shared" si="38"/>
        <v>0</v>
      </c>
      <c r="U289" s="3" t="str">
        <f t="shared" si="39"/>
        <v>1</v>
      </c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</row>
    <row r="290" ht="12.0" customHeight="1">
      <c r="P290" s="53">
        <v>284.0</v>
      </c>
      <c r="Q290" s="12" t="str">
        <f t="shared" si="112"/>
        <v>1</v>
      </c>
      <c r="R290" s="12" t="s">
        <v>105</v>
      </c>
      <c r="S290" s="12" t="str">
        <f t="shared" si="37"/>
        <v>0</v>
      </c>
      <c r="T290" s="3" t="str">
        <f t="shared" si="38"/>
        <v>1</v>
      </c>
      <c r="U290" s="3" t="str">
        <f t="shared" si="39"/>
        <v>0</v>
      </c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</row>
    <row r="291" ht="12.0" customHeight="1">
      <c r="P291" s="3">
        <v>285.0</v>
      </c>
      <c r="Q291" s="12" t="str">
        <f t="shared" si="112"/>
        <v>1</v>
      </c>
      <c r="R291" s="12"/>
      <c r="S291" s="12" t="str">
        <f t="shared" si="37"/>
        <v>1</v>
      </c>
      <c r="T291" s="3" t="str">
        <f t="shared" si="38"/>
        <v>1</v>
      </c>
      <c r="U291" s="3" t="str">
        <f t="shared" si="39"/>
        <v>0</v>
      </c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</row>
    <row r="292" ht="12.0" customHeight="1">
      <c r="P292" s="3">
        <v>286.0</v>
      </c>
      <c r="Q292" s="12" t="str">
        <f t="shared" si="112"/>
        <v>1</v>
      </c>
      <c r="R292" s="12"/>
      <c r="S292" s="12" t="str">
        <f t="shared" si="37"/>
        <v>1</v>
      </c>
      <c r="T292" s="3" t="str">
        <f t="shared" si="38"/>
        <v>1</v>
      </c>
      <c r="U292" s="3" t="str">
        <f t="shared" si="39"/>
        <v>0</v>
      </c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</row>
    <row r="293" ht="12.0" customHeight="1">
      <c r="P293" s="3">
        <v>287.0</v>
      </c>
      <c r="Q293" s="12" t="str">
        <f t="shared" si="112"/>
        <v>2</v>
      </c>
      <c r="R293" s="12"/>
      <c r="S293" s="12" t="str">
        <f t="shared" si="37"/>
        <v>0</v>
      </c>
      <c r="T293" s="3" t="str">
        <f t="shared" si="38"/>
        <v>0</v>
      </c>
      <c r="U293" s="3" t="str">
        <f t="shared" si="39"/>
        <v>1</v>
      </c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</row>
    <row r="294" ht="12.0" customHeight="1">
      <c r="P294" s="3">
        <v>288.0</v>
      </c>
      <c r="Q294" s="12" t="str">
        <f t="shared" si="112"/>
        <v>1</v>
      </c>
      <c r="R294" s="12"/>
      <c r="S294" s="12" t="str">
        <f t="shared" si="37"/>
        <v>1</v>
      </c>
      <c r="T294" s="3" t="str">
        <f t="shared" si="38"/>
        <v>1</v>
      </c>
      <c r="U294" s="3" t="str">
        <f t="shared" si="39"/>
        <v>0</v>
      </c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</row>
    <row r="295" ht="12.0" customHeight="1">
      <c r="P295" s="3">
        <v>289.0</v>
      </c>
      <c r="Q295" s="12" t="str">
        <f t="shared" si="112"/>
        <v>2</v>
      </c>
      <c r="R295" s="12"/>
      <c r="S295" s="12" t="str">
        <f t="shared" si="37"/>
        <v>0</v>
      </c>
      <c r="T295" s="3" t="str">
        <f t="shared" si="38"/>
        <v>0</v>
      </c>
      <c r="U295" s="3" t="str">
        <f t="shared" si="39"/>
        <v>1</v>
      </c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</row>
    <row r="296" ht="12.0" customHeight="1">
      <c r="P296" s="3">
        <v>290.0</v>
      </c>
      <c r="Q296" s="12" t="str">
        <f t="shared" si="112"/>
        <v>1</v>
      </c>
      <c r="R296" s="12"/>
      <c r="S296" s="12" t="str">
        <f t="shared" si="37"/>
        <v>1</v>
      </c>
      <c r="T296" s="3" t="str">
        <f t="shared" si="38"/>
        <v>1</v>
      </c>
      <c r="U296" s="3" t="str">
        <f t="shared" si="39"/>
        <v>0</v>
      </c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</row>
    <row r="297" ht="12.0" customHeight="1">
      <c r="P297" s="3">
        <v>291.0</v>
      </c>
      <c r="Q297" s="12" t="str">
        <f t="shared" si="112"/>
        <v>2</v>
      </c>
      <c r="R297" s="12"/>
      <c r="S297" s="12" t="str">
        <f t="shared" si="37"/>
        <v>0</v>
      </c>
      <c r="T297" s="3" t="str">
        <f t="shared" si="38"/>
        <v>0</v>
      </c>
      <c r="U297" s="3" t="str">
        <f t="shared" si="39"/>
        <v>1</v>
      </c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</row>
    <row r="298" ht="12.0" customHeight="1">
      <c r="P298" s="3">
        <v>292.0</v>
      </c>
      <c r="Q298" s="12" t="str">
        <f t="shared" si="112"/>
        <v>1</v>
      </c>
      <c r="R298" s="12"/>
      <c r="S298" s="12" t="str">
        <f t="shared" si="37"/>
        <v>1</v>
      </c>
      <c r="T298" s="3" t="str">
        <f t="shared" si="38"/>
        <v>1</v>
      </c>
      <c r="U298" s="3" t="str">
        <f t="shared" si="39"/>
        <v>0</v>
      </c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</row>
    <row r="299" ht="12.0" customHeight="1">
      <c r="P299" s="3">
        <v>293.0</v>
      </c>
      <c r="Q299" s="12" t="str">
        <f t="shared" si="112"/>
        <v>2</v>
      </c>
      <c r="R299" s="12"/>
      <c r="S299" s="12" t="str">
        <f t="shared" si="37"/>
        <v>0</v>
      </c>
      <c r="T299" s="3" t="str">
        <f t="shared" si="38"/>
        <v>0</v>
      </c>
      <c r="U299" s="3" t="str">
        <f t="shared" si="39"/>
        <v>1</v>
      </c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</row>
    <row r="300" ht="12.0" customHeight="1">
      <c r="P300" s="3">
        <v>294.0</v>
      </c>
      <c r="Q300" s="12" t="str">
        <f t="shared" si="112"/>
        <v>1</v>
      </c>
      <c r="R300" s="12"/>
      <c r="S300" s="12" t="str">
        <f t="shared" si="37"/>
        <v>1</v>
      </c>
      <c r="T300" s="3" t="str">
        <f t="shared" si="38"/>
        <v>1</v>
      </c>
      <c r="U300" s="3" t="str">
        <f t="shared" si="39"/>
        <v>0</v>
      </c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</row>
    <row r="301" ht="12.0" customHeight="1">
      <c r="P301" s="3">
        <v>295.0</v>
      </c>
      <c r="Q301" s="12" t="str">
        <f t="shared" si="112"/>
        <v>2</v>
      </c>
      <c r="R301" s="12"/>
      <c r="S301" s="12" t="str">
        <f t="shared" si="37"/>
        <v>0</v>
      </c>
      <c r="T301" s="3" t="str">
        <f t="shared" si="38"/>
        <v>0</v>
      </c>
      <c r="U301" s="3" t="str">
        <f t="shared" si="39"/>
        <v>1</v>
      </c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</row>
    <row r="302" ht="12.0" customHeight="1">
      <c r="P302" s="53">
        <v>296.0</v>
      </c>
      <c r="Q302" s="12" t="str">
        <f t="shared" si="112"/>
        <v>1</v>
      </c>
      <c r="R302" s="12" t="s">
        <v>105</v>
      </c>
      <c r="S302" s="12" t="str">
        <f t="shared" si="37"/>
        <v>0</v>
      </c>
      <c r="T302" s="3" t="str">
        <f t="shared" si="38"/>
        <v>1</v>
      </c>
      <c r="U302" s="3" t="str">
        <f t="shared" si="39"/>
        <v>0</v>
      </c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</row>
    <row r="303" ht="12.0" customHeight="1">
      <c r="P303" s="3">
        <v>297.0</v>
      </c>
      <c r="Q303" s="12" t="str">
        <f t="shared" si="112"/>
        <v>2</v>
      </c>
      <c r="R303" s="12"/>
      <c r="S303" s="12" t="str">
        <f t="shared" si="37"/>
        <v>0</v>
      </c>
      <c r="T303" s="3" t="str">
        <f t="shared" si="38"/>
        <v>0</v>
      </c>
      <c r="U303" s="3" t="str">
        <f t="shared" si="39"/>
        <v>1</v>
      </c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</row>
    <row r="304" ht="12.0" customHeight="1">
      <c r="P304" s="53">
        <v>298.0</v>
      </c>
      <c r="Q304" s="12" t="str">
        <f t="shared" si="112"/>
        <v>2</v>
      </c>
      <c r="R304" s="12" t="s">
        <v>105</v>
      </c>
      <c r="S304" s="12" t="str">
        <f t="shared" si="37"/>
        <v>1</v>
      </c>
      <c r="T304" s="3" t="str">
        <f t="shared" si="38"/>
        <v>0</v>
      </c>
      <c r="U304" s="3" t="str">
        <f t="shared" si="39"/>
        <v>1</v>
      </c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</row>
    <row r="305" ht="12.0" customHeight="1">
      <c r="P305" s="3">
        <v>299.0</v>
      </c>
      <c r="Q305" s="12" t="str">
        <f t="shared" si="112"/>
        <v>1</v>
      </c>
      <c r="R305" s="12"/>
      <c r="S305" s="12" t="str">
        <f t="shared" si="37"/>
        <v>1</v>
      </c>
      <c r="T305" s="3" t="str">
        <f t="shared" si="38"/>
        <v>1</v>
      </c>
      <c r="U305" s="3" t="str">
        <f t="shared" si="39"/>
        <v>0</v>
      </c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</row>
    <row r="306" ht="12.0" customHeight="1">
      <c r="P306" s="3">
        <v>300.0</v>
      </c>
      <c r="Q306" s="12" t="str">
        <f t="shared" si="112"/>
        <v>2</v>
      </c>
      <c r="R306" s="12"/>
      <c r="S306" s="12" t="str">
        <f t="shared" si="37"/>
        <v>0</v>
      </c>
      <c r="T306" s="3" t="str">
        <f t="shared" si="38"/>
        <v>0</v>
      </c>
      <c r="U306" s="3" t="str">
        <f t="shared" si="39"/>
        <v>1</v>
      </c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</row>
    <row r="307" ht="12.0" customHeight="1">
      <c r="P307" s="3">
        <v>301.0</v>
      </c>
      <c r="Q307" s="12" t="str">
        <f t="shared" ref="Q307:Q366" si="113">IF(ISERROR(VALUE(MID($C$16,$P307-300,1)))=TRUE,"TEXT",VALUE(MID($C$16,$P307-300,1)))</f>
        <v>1</v>
      </c>
      <c r="R307" s="12"/>
      <c r="S307" s="12" t="str">
        <f t="shared" si="37"/>
        <v>1</v>
      </c>
      <c r="T307" s="3" t="str">
        <f t="shared" si="38"/>
        <v>1</v>
      </c>
      <c r="U307" s="3" t="str">
        <f t="shared" si="39"/>
        <v>0</v>
      </c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</row>
    <row r="308" ht="12.0" customHeight="1">
      <c r="P308" s="3">
        <v>302.0</v>
      </c>
      <c r="Q308" s="12" t="str">
        <f t="shared" si="113"/>
        <v>2</v>
      </c>
      <c r="R308" s="12"/>
      <c r="S308" s="12" t="str">
        <f t="shared" si="37"/>
        <v>0</v>
      </c>
      <c r="T308" s="3" t="str">
        <f t="shared" si="38"/>
        <v>0</v>
      </c>
      <c r="U308" s="3" t="str">
        <f t="shared" si="39"/>
        <v>1</v>
      </c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</row>
    <row r="309" ht="12.0" customHeight="1">
      <c r="P309" s="3">
        <v>303.0</v>
      </c>
      <c r="Q309" s="12" t="str">
        <f t="shared" si="113"/>
        <v>1</v>
      </c>
      <c r="R309" s="12"/>
      <c r="S309" s="12" t="str">
        <f t="shared" si="37"/>
        <v>1</v>
      </c>
      <c r="T309" s="3" t="str">
        <f t="shared" si="38"/>
        <v>1</v>
      </c>
      <c r="U309" s="3" t="str">
        <f t="shared" si="39"/>
        <v>0</v>
      </c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</row>
    <row r="310" ht="12.0" customHeight="1">
      <c r="P310" s="3">
        <v>304.0</v>
      </c>
      <c r="Q310" s="12" t="str">
        <f t="shared" si="113"/>
        <v>1</v>
      </c>
      <c r="R310" s="12"/>
      <c r="S310" s="12" t="str">
        <f t="shared" si="37"/>
        <v>1</v>
      </c>
      <c r="T310" s="3" t="str">
        <f t="shared" si="38"/>
        <v>1</v>
      </c>
      <c r="U310" s="3" t="str">
        <f t="shared" si="39"/>
        <v>0</v>
      </c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</row>
    <row r="311" ht="12.0" customHeight="1">
      <c r="P311" s="3">
        <v>305.0</v>
      </c>
      <c r="Q311" s="12" t="str">
        <f t="shared" si="113"/>
        <v>1</v>
      </c>
      <c r="R311" s="12"/>
      <c r="S311" s="12" t="str">
        <f t="shared" si="37"/>
        <v>1</v>
      </c>
      <c r="T311" s="3" t="str">
        <f t="shared" si="38"/>
        <v>1</v>
      </c>
      <c r="U311" s="3" t="str">
        <f t="shared" si="39"/>
        <v>0</v>
      </c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</row>
    <row r="312" ht="12.0" customHeight="1">
      <c r="P312" s="3">
        <v>306.0</v>
      </c>
      <c r="Q312" s="12" t="str">
        <f t="shared" si="113"/>
        <v>2</v>
      </c>
      <c r="R312" s="12"/>
      <c r="S312" s="12" t="str">
        <f t="shared" si="37"/>
        <v>0</v>
      </c>
      <c r="T312" s="3" t="str">
        <f t="shared" si="38"/>
        <v>0</v>
      </c>
      <c r="U312" s="3" t="str">
        <f t="shared" si="39"/>
        <v>1</v>
      </c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</row>
    <row r="313" ht="12.0" customHeight="1">
      <c r="P313" s="3">
        <v>307.0</v>
      </c>
      <c r="Q313" s="12" t="str">
        <f t="shared" si="113"/>
        <v>1</v>
      </c>
      <c r="R313" s="12"/>
      <c r="S313" s="12" t="str">
        <f t="shared" si="37"/>
        <v>1</v>
      </c>
      <c r="T313" s="3" t="str">
        <f t="shared" si="38"/>
        <v>1</v>
      </c>
      <c r="U313" s="3" t="str">
        <f t="shared" si="39"/>
        <v>0</v>
      </c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</row>
    <row r="314" ht="12.0" customHeight="1">
      <c r="P314" s="3">
        <v>308.0</v>
      </c>
      <c r="Q314" s="12" t="str">
        <f t="shared" si="113"/>
        <v>2</v>
      </c>
      <c r="R314" s="12"/>
      <c r="S314" s="12" t="str">
        <f t="shared" si="37"/>
        <v>0</v>
      </c>
      <c r="T314" s="3" t="str">
        <f t="shared" si="38"/>
        <v>0</v>
      </c>
      <c r="U314" s="3" t="str">
        <f t="shared" si="39"/>
        <v>1</v>
      </c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</row>
    <row r="315" ht="12.0" customHeight="1">
      <c r="P315" s="3">
        <v>309.0</v>
      </c>
      <c r="Q315" s="12" t="str">
        <f t="shared" si="113"/>
        <v>1</v>
      </c>
      <c r="R315" s="12"/>
      <c r="S315" s="12" t="str">
        <f t="shared" si="37"/>
        <v>1</v>
      </c>
      <c r="T315" s="3" t="str">
        <f t="shared" si="38"/>
        <v>1</v>
      </c>
      <c r="U315" s="3" t="str">
        <f t="shared" si="39"/>
        <v>0</v>
      </c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</row>
    <row r="316" ht="12.0" customHeight="1">
      <c r="P316" s="3">
        <v>310.0</v>
      </c>
      <c r="Q316" s="12" t="str">
        <f t="shared" si="113"/>
        <v>2</v>
      </c>
      <c r="R316" s="12"/>
      <c r="S316" s="12" t="str">
        <f t="shared" si="37"/>
        <v>0</v>
      </c>
      <c r="T316" s="3" t="str">
        <f t="shared" si="38"/>
        <v>0</v>
      </c>
      <c r="U316" s="3" t="str">
        <f t="shared" si="39"/>
        <v>1</v>
      </c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</row>
    <row r="317" ht="12.0" customHeight="1">
      <c r="P317" s="3">
        <v>311.0</v>
      </c>
      <c r="Q317" s="12" t="str">
        <f t="shared" si="113"/>
        <v>1</v>
      </c>
      <c r="R317" s="12"/>
      <c r="S317" s="12" t="str">
        <f t="shared" si="37"/>
        <v>1</v>
      </c>
      <c r="T317" s="3" t="str">
        <f t="shared" si="38"/>
        <v>1</v>
      </c>
      <c r="U317" s="3" t="str">
        <f t="shared" si="39"/>
        <v>0</v>
      </c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</row>
    <row r="318" ht="12.0" customHeight="1">
      <c r="P318" s="53">
        <v>312.0</v>
      </c>
      <c r="Q318" s="12" t="str">
        <f t="shared" si="113"/>
        <v>2</v>
      </c>
      <c r="R318" s="12" t="s">
        <v>105</v>
      </c>
      <c r="S318" s="12" t="str">
        <f t="shared" si="37"/>
        <v>1</v>
      </c>
      <c r="T318" s="3" t="str">
        <f t="shared" si="38"/>
        <v>0</v>
      </c>
      <c r="U318" s="3" t="str">
        <f t="shared" si="39"/>
        <v>1</v>
      </c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</row>
    <row r="319" ht="12.0" customHeight="1">
      <c r="P319" s="3">
        <v>313.0</v>
      </c>
      <c r="Q319" s="12" t="str">
        <f t="shared" si="113"/>
        <v>1</v>
      </c>
      <c r="R319" s="12"/>
      <c r="S319" s="12" t="str">
        <f t="shared" si="37"/>
        <v>1</v>
      </c>
      <c r="T319" s="3" t="str">
        <f t="shared" si="38"/>
        <v>1</v>
      </c>
      <c r="U319" s="3" t="str">
        <f t="shared" si="39"/>
        <v>0</v>
      </c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</row>
    <row r="320" ht="12.0" customHeight="1">
      <c r="P320" s="53">
        <v>314.0</v>
      </c>
      <c r="Q320" s="12" t="str">
        <f t="shared" si="113"/>
        <v>2</v>
      </c>
      <c r="R320" s="12" t="s">
        <v>105</v>
      </c>
      <c r="S320" s="12" t="str">
        <f t="shared" si="37"/>
        <v>1</v>
      </c>
      <c r="T320" s="3" t="str">
        <f t="shared" si="38"/>
        <v>0</v>
      </c>
      <c r="U320" s="3" t="str">
        <f t="shared" si="39"/>
        <v>1</v>
      </c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</row>
    <row r="321" ht="12.0" customHeight="1">
      <c r="P321" s="3">
        <v>315.0</v>
      </c>
      <c r="Q321" s="12" t="str">
        <f t="shared" si="113"/>
        <v>2</v>
      </c>
      <c r="R321" s="12"/>
      <c r="S321" s="12" t="str">
        <f t="shared" si="37"/>
        <v>0</v>
      </c>
      <c r="T321" s="3" t="str">
        <f t="shared" si="38"/>
        <v>0</v>
      </c>
      <c r="U321" s="3" t="str">
        <f t="shared" si="39"/>
        <v>1</v>
      </c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</row>
    <row r="322" ht="12.0" customHeight="1">
      <c r="P322" s="3">
        <v>316.0</v>
      </c>
      <c r="Q322" s="12" t="str">
        <f t="shared" si="113"/>
        <v>1</v>
      </c>
      <c r="R322" s="12"/>
      <c r="S322" s="12" t="str">
        <f t="shared" si="37"/>
        <v>1</v>
      </c>
      <c r="T322" s="3" t="str">
        <f t="shared" si="38"/>
        <v>1</v>
      </c>
      <c r="U322" s="3" t="str">
        <f t="shared" si="39"/>
        <v>0</v>
      </c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</row>
    <row r="323" ht="12.0" customHeight="1">
      <c r="P323" s="3">
        <v>317.0</v>
      </c>
      <c r="Q323" s="12" t="str">
        <f t="shared" si="113"/>
        <v>2</v>
      </c>
      <c r="R323" s="12"/>
      <c r="S323" s="12" t="str">
        <f t="shared" si="37"/>
        <v>0</v>
      </c>
      <c r="T323" s="3" t="str">
        <f t="shared" si="38"/>
        <v>0</v>
      </c>
      <c r="U323" s="3" t="str">
        <f t="shared" si="39"/>
        <v>1</v>
      </c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</row>
    <row r="324" ht="12.0" customHeight="1">
      <c r="P324" s="3">
        <v>318.0</v>
      </c>
      <c r="Q324" s="12" t="str">
        <f t="shared" si="113"/>
        <v>2</v>
      </c>
      <c r="R324" s="12"/>
      <c r="S324" s="12" t="str">
        <f t="shared" si="37"/>
        <v>0</v>
      </c>
      <c r="T324" s="3" t="str">
        <f t="shared" si="38"/>
        <v>0</v>
      </c>
      <c r="U324" s="3" t="str">
        <f t="shared" si="39"/>
        <v>1</v>
      </c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</row>
    <row r="325" ht="12.0" customHeight="1">
      <c r="P325" s="3">
        <v>319.0</v>
      </c>
      <c r="Q325" s="12" t="str">
        <f t="shared" si="113"/>
        <v>2</v>
      </c>
      <c r="R325" s="12"/>
      <c r="S325" s="12" t="str">
        <f t="shared" si="37"/>
        <v>0</v>
      </c>
      <c r="T325" s="3" t="str">
        <f t="shared" si="38"/>
        <v>0</v>
      </c>
      <c r="U325" s="3" t="str">
        <f t="shared" si="39"/>
        <v>1</v>
      </c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</row>
    <row r="326" ht="12.0" customHeight="1">
      <c r="P326" s="3">
        <v>320.0</v>
      </c>
      <c r="Q326" s="12" t="str">
        <f t="shared" si="113"/>
        <v>1</v>
      </c>
      <c r="R326" s="12"/>
      <c r="S326" s="12" t="str">
        <f t="shared" si="37"/>
        <v>1</v>
      </c>
      <c r="T326" s="3" t="str">
        <f t="shared" si="38"/>
        <v>1</v>
      </c>
      <c r="U326" s="3" t="str">
        <f t="shared" si="39"/>
        <v>0</v>
      </c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</row>
    <row r="327" ht="12.0" customHeight="1">
      <c r="P327" s="3">
        <v>321.0</v>
      </c>
      <c r="Q327" s="12" t="str">
        <f t="shared" si="113"/>
        <v>1</v>
      </c>
      <c r="R327" s="12"/>
      <c r="S327" s="12" t="str">
        <f t="shared" si="37"/>
        <v>1</v>
      </c>
      <c r="T327" s="3" t="str">
        <f t="shared" si="38"/>
        <v>1</v>
      </c>
      <c r="U327" s="3" t="str">
        <f t="shared" si="39"/>
        <v>0</v>
      </c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</row>
    <row r="328" ht="12.0" customHeight="1">
      <c r="P328" s="3">
        <v>322.0</v>
      </c>
      <c r="Q328" s="12" t="str">
        <f t="shared" si="113"/>
        <v>2</v>
      </c>
      <c r="R328" s="12"/>
      <c r="S328" s="12" t="str">
        <f t="shared" si="37"/>
        <v>0</v>
      </c>
      <c r="T328" s="3" t="str">
        <f t="shared" si="38"/>
        <v>0</v>
      </c>
      <c r="U328" s="3" t="str">
        <f t="shared" si="39"/>
        <v>1</v>
      </c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</row>
    <row r="329" ht="12.0" customHeight="1">
      <c r="P329" s="3">
        <v>323.0</v>
      </c>
      <c r="Q329" s="12" t="str">
        <f t="shared" si="113"/>
        <v>1</v>
      </c>
      <c r="R329" s="12"/>
      <c r="S329" s="12" t="str">
        <f t="shared" si="37"/>
        <v>1</v>
      </c>
      <c r="T329" s="3" t="str">
        <f t="shared" si="38"/>
        <v>1</v>
      </c>
      <c r="U329" s="3" t="str">
        <f t="shared" si="39"/>
        <v>0</v>
      </c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</row>
    <row r="330" ht="12.0" customHeight="1">
      <c r="P330" s="3">
        <v>324.0</v>
      </c>
      <c r="Q330" s="12" t="str">
        <f t="shared" si="113"/>
        <v>2</v>
      </c>
      <c r="R330" s="12"/>
      <c r="S330" s="12" t="str">
        <f t="shared" si="37"/>
        <v>0</v>
      </c>
      <c r="T330" s="3" t="str">
        <f t="shared" si="38"/>
        <v>0</v>
      </c>
      <c r="U330" s="3" t="str">
        <f t="shared" si="39"/>
        <v>1</v>
      </c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</row>
    <row r="331" ht="12.0" customHeight="1">
      <c r="P331" s="3">
        <v>325.0</v>
      </c>
      <c r="Q331" s="12" t="str">
        <f t="shared" si="113"/>
        <v>1</v>
      </c>
      <c r="R331" s="12"/>
      <c r="S331" s="12" t="str">
        <f t="shared" si="37"/>
        <v>1</v>
      </c>
      <c r="T331" s="3" t="str">
        <f t="shared" si="38"/>
        <v>1</v>
      </c>
      <c r="U331" s="3" t="str">
        <f t="shared" si="39"/>
        <v>0</v>
      </c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</row>
    <row r="332" ht="12.0" customHeight="1">
      <c r="P332" s="3">
        <v>326.0</v>
      </c>
      <c r="Q332" s="12" t="str">
        <f t="shared" si="113"/>
        <v>2</v>
      </c>
      <c r="R332" s="12"/>
      <c r="S332" s="12" t="str">
        <f t="shared" si="37"/>
        <v>0</v>
      </c>
      <c r="T332" s="3" t="str">
        <f t="shared" si="38"/>
        <v>0</v>
      </c>
      <c r="U332" s="3" t="str">
        <f t="shared" si="39"/>
        <v>1</v>
      </c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</row>
    <row r="333" ht="12.0" customHeight="1">
      <c r="P333" s="3">
        <v>327.0</v>
      </c>
      <c r="Q333" s="12" t="str">
        <f t="shared" si="113"/>
        <v>2</v>
      </c>
      <c r="R333" s="12"/>
      <c r="S333" s="12" t="str">
        <f t="shared" si="37"/>
        <v>0</v>
      </c>
      <c r="T333" s="3" t="str">
        <f t="shared" si="38"/>
        <v>0</v>
      </c>
      <c r="U333" s="3" t="str">
        <f t="shared" si="39"/>
        <v>1</v>
      </c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</row>
    <row r="334" ht="12.0" customHeight="1">
      <c r="P334" s="3">
        <v>328.0</v>
      </c>
      <c r="Q334" s="12" t="str">
        <f t="shared" si="113"/>
        <v>2</v>
      </c>
      <c r="R334" s="12"/>
      <c r="S334" s="12" t="str">
        <f t="shared" si="37"/>
        <v>0</v>
      </c>
      <c r="T334" s="3" t="str">
        <f t="shared" si="38"/>
        <v>0</v>
      </c>
      <c r="U334" s="3" t="str">
        <f t="shared" si="39"/>
        <v>1</v>
      </c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</row>
    <row r="335" ht="12.0" customHeight="1">
      <c r="P335" s="3">
        <v>329.0</v>
      </c>
      <c r="Q335" s="12" t="str">
        <f t="shared" si="113"/>
        <v>2</v>
      </c>
      <c r="R335" s="12"/>
      <c r="S335" s="12" t="str">
        <f t="shared" si="37"/>
        <v>0</v>
      </c>
      <c r="T335" s="3" t="str">
        <f t="shared" si="38"/>
        <v>0</v>
      </c>
      <c r="U335" s="3" t="str">
        <f t="shared" si="39"/>
        <v>1</v>
      </c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</row>
    <row r="336" ht="12.0" customHeight="1">
      <c r="P336" s="53">
        <v>330.0</v>
      </c>
      <c r="Q336" s="12" t="str">
        <f t="shared" si="113"/>
        <v>1</v>
      </c>
      <c r="R336" s="12" t="s">
        <v>105</v>
      </c>
      <c r="S336" s="12" t="str">
        <f t="shared" si="37"/>
        <v>0</v>
      </c>
      <c r="T336" s="3" t="str">
        <f t="shared" si="38"/>
        <v>1</v>
      </c>
      <c r="U336" s="3" t="str">
        <f t="shared" si="39"/>
        <v>0</v>
      </c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</row>
    <row r="337" ht="12.0" customHeight="1">
      <c r="P337" s="53">
        <v>331.0</v>
      </c>
      <c r="Q337" s="12" t="str">
        <f t="shared" si="113"/>
        <v>2</v>
      </c>
      <c r="R337" s="12" t="s">
        <v>105</v>
      </c>
      <c r="S337" s="12" t="str">
        <f t="shared" si="37"/>
        <v>1</v>
      </c>
      <c r="T337" s="3" t="str">
        <f t="shared" si="38"/>
        <v>0</v>
      </c>
      <c r="U337" s="3" t="str">
        <f t="shared" si="39"/>
        <v>1</v>
      </c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</row>
    <row r="338" ht="12.0" customHeight="1">
      <c r="P338" s="3">
        <v>332.0</v>
      </c>
      <c r="Q338" s="12" t="str">
        <f t="shared" si="113"/>
        <v>2</v>
      </c>
      <c r="R338" s="12"/>
      <c r="S338" s="12" t="str">
        <f t="shared" si="37"/>
        <v>0</v>
      </c>
      <c r="T338" s="3" t="str">
        <f t="shared" si="38"/>
        <v>0</v>
      </c>
      <c r="U338" s="3" t="str">
        <f t="shared" si="39"/>
        <v>1</v>
      </c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</row>
    <row r="339" ht="12.0" customHeight="1">
      <c r="P339" s="3">
        <v>333.0</v>
      </c>
      <c r="Q339" s="12" t="str">
        <f t="shared" si="113"/>
        <v>1</v>
      </c>
      <c r="R339" s="12"/>
      <c r="S339" s="12" t="str">
        <f t="shared" si="37"/>
        <v>1</v>
      </c>
      <c r="T339" s="3" t="str">
        <f t="shared" si="38"/>
        <v>1</v>
      </c>
      <c r="U339" s="3" t="str">
        <f t="shared" si="39"/>
        <v>0</v>
      </c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</row>
    <row r="340" ht="12.0" customHeight="1">
      <c r="P340" s="3">
        <v>334.0</v>
      </c>
      <c r="Q340" s="12" t="str">
        <f t="shared" si="113"/>
        <v>1</v>
      </c>
      <c r="R340" s="12"/>
      <c r="S340" s="12" t="str">
        <f t="shared" si="37"/>
        <v>1</v>
      </c>
      <c r="T340" s="3" t="str">
        <f t="shared" si="38"/>
        <v>1</v>
      </c>
      <c r="U340" s="3" t="str">
        <f t="shared" si="39"/>
        <v>0</v>
      </c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</row>
    <row r="341" ht="12.0" customHeight="1">
      <c r="P341" s="3">
        <v>335.0</v>
      </c>
      <c r="Q341" s="12" t="str">
        <f t="shared" si="113"/>
        <v>2</v>
      </c>
      <c r="R341" s="12"/>
      <c r="S341" s="12" t="str">
        <f t="shared" si="37"/>
        <v>0</v>
      </c>
      <c r="T341" s="3" t="str">
        <f t="shared" si="38"/>
        <v>0</v>
      </c>
      <c r="U341" s="3" t="str">
        <f t="shared" si="39"/>
        <v>1</v>
      </c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</row>
    <row r="342" ht="12.0" customHeight="1">
      <c r="P342" s="3">
        <v>336.0</v>
      </c>
      <c r="Q342" s="12" t="str">
        <f t="shared" si="113"/>
        <v>2</v>
      </c>
      <c r="R342" s="12"/>
      <c r="S342" s="12" t="str">
        <f t="shared" si="37"/>
        <v>0</v>
      </c>
      <c r="T342" s="3" t="str">
        <f t="shared" si="38"/>
        <v>0</v>
      </c>
      <c r="U342" s="3" t="str">
        <f t="shared" si="39"/>
        <v>1</v>
      </c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</row>
    <row r="343" ht="12.0" customHeight="1">
      <c r="P343" s="3">
        <v>337.0</v>
      </c>
      <c r="Q343" s="12" t="str">
        <f t="shared" si="113"/>
        <v>2</v>
      </c>
      <c r="R343" s="12"/>
      <c r="S343" s="12" t="str">
        <f t="shared" si="37"/>
        <v>0</v>
      </c>
      <c r="T343" s="3" t="str">
        <f t="shared" si="38"/>
        <v>0</v>
      </c>
      <c r="U343" s="3" t="str">
        <f t="shared" si="39"/>
        <v>1</v>
      </c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</row>
    <row r="344" ht="12.0" customHeight="1">
      <c r="P344" s="3">
        <v>338.0</v>
      </c>
      <c r="Q344" s="12" t="str">
        <f t="shared" si="113"/>
        <v>1</v>
      </c>
      <c r="R344" s="12"/>
      <c r="S344" s="12" t="str">
        <f t="shared" si="37"/>
        <v>1</v>
      </c>
      <c r="T344" s="3" t="str">
        <f t="shared" si="38"/>
        <v>1</v>
      </c>
      <c r="U344" s="3" t="str">
        <f t="shared" si="39"/>
        <v>0</v>
      </c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</row>
    <row r="345" ht="12.0" customHeight="1">
      <c r="P345" s="3">
        <v>339.0</v>
      </c>
      <c r="Q345" s="12" t="str">
        <f t="shared" si="113"/>
        <v>2</v>
      </c>
      <c r="R345" s="12"/>
      <c r="S345" s="12" t="str">
        <f t="shared" si="37"/>
        <v>0</v>
      </c>
      <c r="T345" s="3" t="str">
        <f t="shared" si="38"/>
        <v>0</v>
      </c>
      <c r="U345" s="3" t="str">
        <f t="shared" si="39"/>
        <v>1</v>
      </c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</row>
    <row r="346" ht="12.0" customHeight="1">
      <c r="P346" s="3">
        <v>340.0</v>
      </c>
      <c r="Q346" s="12" t="str">
        <f t="shared" si="113"/>
        <v>1</v>
      </c>
      <c r="R346" s="12"/>
      <c r="S346" s="12" t="str">
        <f t="shared" si="37"/>
        <v>1</v>
      </c>
      <c r="T346" s="3" t="str">
        <f t="shared" si="38"/>
        <v>1</v>
      </c>
      <c r="U346" s="3" t="str">
        <f t="shared" si="39"/>
        <v>0</v>
      </c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</row>
    <row r="347" ht="12.0" customHeight="1">
      <c r="P347" s="3">
        <v>341.0</v>
      </c>
      <c r="Q347" s="12" t="str">
        <f t="shared" si="113"/>
        <v>2</v>
      </c>
      <c r="R347" s="12"/>
      <c r="S347" s="12" t="str">
        <f t="shared" si="37"/>
        <v>0</v>
      </c>
      <c r="T347" s="3" t="str">
        <f t="shared" si="38"/>
        <v>0</v>
      </c>
      <c r="U347" s="3" t="str">
        <f t="shared" si="39"/>
        <v>1</v>
      </c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</row>
    <row r="348" ht="12.0" customHeight="1">
      <c r="P348" s="3">
        <v>342.0</v>
      </c>
      <c r="Q348" s="12" t="str">
        <f t="shared" si="113"/>
        <v>1</v>
      </c>
      <c r="R348" s="12"/>
      <c r="S348" s="12" t="str">
        <f t="shared" si="37"/>
        <v>1</v>
      </c>
      <c r="T348" s="3" t="str">
        <f t="shared" si="38"/>
        <v>1</v>
      </c>
      <c r="U348" s="3" t="str">
        <f t="shared" si="39"/>
        <v>0</v>
      </c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</row>
    <row r="349" ht="12.0" customHeight="1">
      <c r="P349" s="3">
        <v>343.0</v>
      </c>
      <c r="Q349" s="12" t="str">
        <f t="shared" si="113"/>
        <v>2</v>
      </c>
      <c r="R349" s="12"/>
      <c r="S349" s="12" t="str">
        <f t="shared" si="37"/>
        <v>0</v>
      </c>
      <c r="T349" s="3" t="str">
        <f t="shared" si="38"/>
        <v>0</v>
      </c>
      <c r="U349" s="3" t="str">
        <f t="shared" si="39"/>
        <v>1</v>
      </c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</row>
    <row r="350" ht="12.0" customHeight="1">
      <c r="P350" s="3">
        <v>344.0</v>
      </c>
      <c r="Q350" s="12" t="str">
        <f t="shared" si="113"/>
        <v>2</v>
      </c>
      <c r="R350" s="12"/>
      <c r="S350" s="12" t="str">
        <f t="shared" si="37"/>
        <v>0</v>
      </c>
      <c r="T350" s="3" t="str">
        <f t="shared" si="38"/>
        <v>0</v>
      </c>
      <c r="U350" s="3" t="str">
        <f t="shared" si="39"/>
        <v>1</v>
      </c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</row>
    <row r="351" ht="12.0" customHeight="1">
      <c r="P351" s="3">
        <v>345.0</v>
      </c>
      <c r="Q351" s="12" t="str">
        <f t="shared" si="113"/>
        <v>1</v>
      </c>
      <c r="R351" s="12"/>
      <c r="S351" s="12" t="str">
        <f t="shared" si="37"/>
        <v>1</v>
      </c>
      <c r="T351" s="3" t="str">
        <f t="shared" si="38"/>
        <v>1</v>
      </c>
      <c r="U351" s="3" t="str">
        <f t="shared" si="39"/>
        <v>0</v>
      </c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</row>
    <row r="352" ht="12.0" customHeight="1">
      <c r="P352" s="3">
        <v>346.0</v>
      </c>
      <c r="Q352" s="12" t="str">
        <f t="shared" si="113"/>
        <v>1</v>
      </c>
      <c r="R352" s="12"/>
      <c r="S352" s="12" t="str">
        <f t="shared" si="37"/>
        <v>1</v>
      </c>
      <c r="T352" s="3" t="str">
        <f t="shared" si="38"/>
        <v>1</v>
      </c>
      <c r="U352" s="3" t="str">
        <f t="shared" si="39"/>
        <v>0</v>
      </c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</row>
    <row r="353" ht="12.0" customHeight="1">
      <c r="P353" s="53">
        <v>347.0</v>
      </c>
      <c r="Q353" s="12" t="str">
        <f t="shared" si="113"/>
        <v>2</v>
      </c>
      <c r="R353" s="12" t="s">
        <v>105</v>
      </c>
      <c r="S353" s="12" t="str">
        <f t="shared" si="37"/>
        <v>1</v>
      </c>
      <c r="T353" s="3" t="str">
        <f t="shared" si="38"/>
        <v>0</v>
      </c>
      <c r="U353" s="3" t="str">
        <f t="shared" si="39"/>
        <v>1</v>
      </c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</row>
    <row r="354" ht="12.0" customHeight="1">
      <c r="P354" s="3">
        <v>348.0</v>
      </c>
      <c r="Q354" s="12" t="str">
        <f t="shared" si="113"/>
        <v>1</v>
      </c>
      <c r="R354" s="12"/>
      <c r="S354" s="12" t="str">
        <f t="shared" si="37"/>
        <v>1</v>
      </c>
      <c r="T354" s="3" t="str">
        <f t="shared" si="38"/>
        <v>1</v>
      </c>
      <c r="U354" s="3" t="str">
        <f t="shared" si="39"/>
        <v>0</v>
      </c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</row>
    <row r="355" ht="12.0" customHeight="1">
      <c r="P355" s="3">
        <v>349.0</v>
      </c>
      <c r="Q355" s="12" t="str">
        <f t="shared" si="113"/>
        <v>2</v>
      </c>
      <c r="R355" s="12"/>
      <c r="S355" s="12" t="str">
        <f t="shared" si="37"/>
        <v>0</v>
      </c>
      <c r="T355" s="3" t="str">
        <f t="shared" si="38"/>
        <v>0</v>
      </c>
      <c r="U355" s="3" t="str">
        <f t="shared" si="39"/>
        <v>1</v>
      </c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</row>
    <row r="356" ht="12.0" customHeight="1">
      <c r="P356" s="3">
        <v>350.0</v>
      </c>
      <c r="Q356" s="12" t="str">
        <f t="shared" si="113"/>
        <v>1</v>
      </c>
      <c r="R356" s="12"/>
      <c r="S356" s="12" t="str">
        <f t="shared" si="37"/>
        <v>1</v>
      </c>
      <c r="T356" s="3" t="str">
        <f t="shared" si="38"/>
        <v>1</v>
      </c>
      <c r="U356" s="3" t="str">
        <f t="shared" si="39"/>
        <v>0</v>
      </c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</row>
    <row r="357" ht="12.0" customHeight="1">
      <c r="P357" s="3">
        <v>351.0</v>
      </c>
      <c r="Q357" s="12" t="str">
        <f t="shared" si="113"/>
        <v>1</v>
      </c>
      <c r="R357" s="12"/>
      <c r="S357" s="12" t="str">
        <f t="shared" si="37"/>
        <v>1</v>
      </c>
      <c r="T357" s="3" t="str">
        <f t="shared" si="38"/>
        <v>1</v>
      </c>
      <c r="U357" s="3" t="str">
        <f t="shared" si="39"/>
        <v>0</v>
      </c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</row>
    <row r="358" ht="12.0" customHeight="1">
      <c r="P358" s="3">
        <v>352.0</v>
      </c>
      <c r="Q358" s="12" t="str">
        <f t="shared" si="113"/>
        <v>1</v>
      </c>
      <c r="R358" s="12"/>
      <c r="S358" s="12" t="str">
        <f t="shared" si="37"/>
        <v>1</v>
      </c>
      <c r="T358" s="3" t="str">
        <f t="shared" si="38"/>
        <v>1</v>
      </c>
      <c r="U358" s="3" t="str">
        <f t="shared" si="39"/>
        <v>0</v>
      </c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</row>
    <row r="359" ht="12.0" customHeight="1">
      <c r="P359" s="3">
        <v>353.0</v>
      </c>
      <c r="Q359" s="12" t="str">
        <f t="shared" si="113"/>
        <v>2</v>
      </c>
      <c r="R359" s="12"/>
      <c r="S359" s="12" t="str">
        <f t="shared" si="37"/>
        <v>0</v>
      </c>
      <c r="T359" s="3" t="str">
        <f t="shared" si="38"/>
        <v>0</v>
      </c>
      <c r="U359" s="3" t="str">
        <f t="shared" si="39"/>
        <v>1</v>
      </c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</row>
    <row r="360" ht="12.0" customHeight="1">
      <c r="P360" s="3">
        <v>354.0</v>
      </c>
      <c r="Q360" s="12" t="str">
        <f t="shared" si="113"/>
        <v>1</v>
      </c>
      <c r="R360" s="12"/>
      <c r="S360" s="12" t="str">
        <f t="shared" si="37"/>
        <v>1</v>
      </c>
      <c r="T360" s="3" t="str">
        <f t="shared" si="38"/>
        <v>1</v>
      </c>
      <c r="U360" s="3" t="str">
        <f t="shared" si="39"/>
        <v>0</v>
      </c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</row>
    <row r="361" ht="12.0" customHeight="1">
      <c r="P361" s="3">
        <v>355.0</v>
      </c>
      <c r="Q361" s="12" t="str">
        <f t="shared" si="113"/>
        <v>1</v>
      </c>
      <c r="R361" s="12"/>
      <c r="S361" s="12" t="str">
        <f t="shared" si="37"/>
        <v>1</v>
      </c>
      <c r="T361" s="3" t="str">
        <f t="shared" si="38"/>
        <v>1</v>
      </c>
      <c r="U361" s="3" t="str">
        <f t="shared" si="39"/>
        <v>0</v>
      </c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</row>
    <row r="362" ht="12.0" customHeight="1">
      <c r="P362" s="3">
        <v>356.0</v>
      </c>
      <c r="Q362" s="12" t="str">
        <f t="shared" si="113"/>
        <v>2</v>
      </c>
      <c r="R362" s="12"/>
      <c r="S362" s="12" t="str">
        <f t="shared" si="37"/>
        <v>0</v>
      </c>
      <c r="T362" s="3" t="str">
        <f t="shared" si="38"/>
        <v>0</v>
      </c>
      <c r="U362" s="3" t="str">
        <f t="shared" si="39"/>
        <v>1</v>
      </c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</row>
    <row r="363" ht="12.0" customHeight="1">
      <c r="P363" s="3">
        <v>357.0</v>
      </c>
      <c r="Q363" s="12" t="str">
        <f t="shared" si="113"/>
        <v>2</v>
      </c>
      <c r="R363" s="12"/>
      <c r="S363" s="12" t="str">
        <f t="shared" si="37"/>
        <v>0</v>
      </c>
      <c r="T363" s="3" t="str">
        <f t="shared" si="38"/>
        <v>0</v>
      </c>
      <c r="U363" s="3" t="str">
        <f t="shared" si="39"/>
        <v>1</v>
      </c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</row>
    <row r="364" ht="12.0" customHeight="1">
      <c r="P364" s="3">
        <v>358.0</v>
      </c>
      <c r="Q364" s="12" t="str">
        <f t="shared" si="113"/>
        <v>2</v>
      </c>
      <c r="R364" s="12"/>
      <c r="S364" s="12" t="str">
        <f t="shared" si="37"/>
        <v>0</v>
      </c>
      <c r="T364" s="3" t="str">
        <f t="shared" si="38"/>
        <v>0</v>
      </c>
      <c r="U364" s="3" t="str">
        <f t="shared" si="39"/>
        <v>1</v>
      </c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</row>
    <row r="365" ht="12.0" customHeight="1">
      <c r="P365" s="3">
        <v>359.0</v>
      </c>
      <c r="Q365" s="12" t="str">
        <f t="shared" si="113"/>
        <v>1</v>
      </c>
      <c r="R365" s="12"/>
      <c r="S365" s="12" t="str">
        <f t="shared" si="37"/>
        <v>1</v>
      </c>
      <c r="T365" s="3" t="str">
        <f t="shared" si="38"/>
        <v>1</v>
      </c>
      <c r="U365" s="3" t="str">
        <f t="shared" si="39"/>
        <v>0</v>
      </c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</row>
    <row r="366" ht="12.0" customHeight="1">
      <c r="P366" s="3">
        <v>360.0</v>
      </c>
      <c r="Q366" s="12" t="str">
        <f t="shared" si="113"/>
        <v>2</v>
      </c>
      <c r="R366" s="12"/>
      <c r="S366" s="12" t="str">
        <f t="shared" si="37"/>
        <v>0</v>
      </c>
      <c r="T366" s="3" t="str">
        <f t="shared" si="38"/>
        <v>0</v>
      </c>
      <c r="U366" s="3" t="str">
        <f t="shared" si="39"/>
        <v>1</v>
      </c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</row>
    <row r="367" ht="12.0" customHeight="1">
      <c r="P367" s="3">
        <v>361.0</v>
      </c>
      <c r="Q367" s="12" t="str">
        <f t="shared" ref="Q367:Q396" si="114">IF(ISERROR(VALUE(MID($C$17,$P367-360,1)))=TRUE,"TEXT",VALUE(MID($C$17,$P367-360,1)))</f>
        <v>2</v>
      </c>
      <c r="R367" s="12"/>
      <c r="S367" s="12" t="str">
        <f t="shared" si="37"/>
        <v>0</v>
      </c>
      <c r="T367" s="3" t="str">
        <f t="shared" si="38"/>
        <v>0</v>
      </c>
      <c r="U367" s="3" t="str">
        <f t="shared" si="39"/>
        <v>1</v>
      </c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</row>
    <row r="368" ht="12.0" customHeight="1">
      <c r="P368" s="3">
        <v>362.0</v>
      </c>
      <c r="Q368" s="12" t="str">
        <f t="shared" si="114"/>
        <v>1</v>
      </c>
      <c r="R368" s="12"/>
      <c r="S368" s="12" t="str">
        <f t="shared" si="37"/>
        <v>1</v>
      </c>
      <c r="T368" s="3" t="str">
        <f t="shared" si="38"/>
        <v>1</v>
      </c>
      <c r="U368" s="3" t="str">
        <f t="shared" si="39"/>
        <v>0</v>
      </c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</row>
    <row r="369" ht="12.0" customHeight="1">
      <c r="P369" s="3">
        <v>363.0</v>
      </c>
      <c r="Q369" s="12" t="str">
        <f t="shared" si="114"/>
        <v>2</v>
      </c>
      <c r="R369" s="12"/>
      <c r="S369" s="12" t="str">
        <f t="shared" si="37"/>
        <v>0</v>
      </c>
      <c r="T369" s="3" t="str">
        <f t="shared" si="38"/>
        <v>0</v>
      </c>
      <c r="U369" s="3" t="str">
        <f t="shared" si="39"/>
        <v>1</v>
      </c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</row>
    <row r="370" ht="12.0" customHeight="1">
      <c r="P370" s="3">
        <v>364.0</v>
      </c>
      <c r="Q370" s="12" t="str">
        <f t="shared" si="114"/>
        <v>1</v>
      </c>
      <c r="R370" s="12"/>
      <c r="S370" s="12" t="str">
        <f t="shared" si="37"/>
        <v>1</v>
      </c>
      <c r="T370" s="3" t="str">
        <f t="shared" si="38"/>
        <v>1</v>
      </c>
      <c r="U370" s="3" t="str">
        <f t="shared" si="39"/>
        <v>0</v>
      </c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</row>
    <row r="371" ht="12.0" customHeight="1">
      <c r="P371" s="3">
        <v>365.0</v>
      </c>
      <c r="Q371" s="12" t="str">
        <f t="shared" si="114"/>
        <v>1</v>
      </c>
      <c r="R371" s="12"/>
      <c r="S371" s="12" t="str">
        <f t="shared" si="37"/>
        <v>1</v>
      </c>
      <c r="T371" s="3" t="str">
        <f t="shared" si="38"/>
        <v>1</v>
      </c>
      <c r="U371" s="3" t="str">
        <f t="shared" si="39"/>
        <v>0</v>
      </c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</row>
    <row r="372" ht="12.0" customHeight="1">
      <c r="P372" s="3">
        <v>366.0</v>
      </c>
      <c r="Q372" s="12" t="str">
        <f t="shared" si="114"/>
        <v>1</v>
      </c>
      <c r="R372" s="12"/>
      <c r="S372" s="12" t="str">
        <f t="shared" si="37"/>
        <v>1</v>
      </c>
      <c r="T372" s="3" t="str">
        <f t="shared" si="38"/>
        <v>1</v>
      </c>
      <c r="U372" s="3" t="str">
        <f t="shared" si="39"/>
        <v>0</v>
      </c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</row>
    <row r="373" ht="12.0" customHeight="1">
      <c r="P373" s="3">
        <v>367.0</v>
      </c>
      <c r="Q373" s="12" t="str">
        <f t="shared" si="114"/>
        <v>1</v>
      </c>
      <c r="R373" s="12"/>
      <c r="S373" s="12" t="str">
        <f t="shared" si="37"/>
        <v>1</v>
      </c>
      <c r="T373" s="3" t="str">
        <f t="shared" si="38"/>
        <v>1</v>
      </c>
      <c r="U373" s="3" t="str">
        <f t="shared" si="39"/>
        <v>0</v>
      </c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</row>
    <row r="374" ht="12.0" customHeight="1">
      <c r="P374" s="53">
        <v>368.0</v>
      </c>
      <c r="Q374" s="12" t="str">
        <f t="shared" si="114"/>
        <v>2</v>
      </c>
      <c r="R374" s="12" t="s">
        <v>105</v>
      </c>
      <c r="S374" s="12" t="str">
        <f t="shared" si="37"/>
        <v>1</v>
      </c>
      <c r="T374" s="3" t="str">
        <f t="shared" si="38"/>
        <v>0</v>
      </c>
      <c r="U374" s="3" t="str">
        <f t="shared" si="39"/>
        <v>1</v>
      </c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</row>
    <row r="375" ht="12.0" customHeight="1">
      <c r="P375" s="3">
        <v>369.0</v>
      </c>
      <c r="Q375" s="12" t="str">
        <f t="shared" si="114"/>
        <v>1</v>
      </c>
      <c r="R375" s="12"/>
      <c r="S375" s="12" t="str">
        <f t="shared" si="37"/>
        <v>1</v>
      </c>
      <c r="T375" s="3" t="str">
        <f t="shared" si="38"/>
        <v>1</v>
      </c>
      <c r="U375" s="3" t="str">
        <f t="shared" si="39"/>
        <v>0</v>
      </c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</row>
    <row r="376" ht="12.0" customHeight="1">
      <c r="P376" s="3">
        <v>370.0</v>
      </c>
      <c r="Q376" s="12" t="str">
        <f t="shared" si="114"/>
        <v>2</v>
      </c>
      <c r="R376" s="12"/>
      <c r="S376" s="12" t="str">
        <f t="shared" si="37"/>
        <v>0</v>
      </c>
      <c r="T376" s="3" t="str">
        <f t="shared" si="38"/>
        <v>0</v>
      </c>
      <c r="U376" s="3" t="str">
        <f t="shared" si="39"/>
        <v>1</v>
      </c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</row>
    <row r="377" ht="12.0" customHeight="1">
      <c r="P377" s="3">
        <v>371.0</v>
      </c>
      <c r="Q377" s="12" t="str">
        <f t="shared" si="114"/>
        <v>2</v>
      </c>
      <c r="R377" s="12"/>
      <c r="S377" s="12" t="str">
        <f t="shared" si="37"/>
        <v>0</v>
      </c>
      <c r="T377" s="3" t="str">
        <f t="shared" si="38"/>
        <v>0</v>
      </c>
      <c r="U377" s="3" t="str">
        <f t="shared" si="39"/>
        <v>1</v>
      </c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</row>
    <row r="378" ht="12.0" customHeight="1">
      <c r="P378" s="3">
        <v>372.0</v>
      </c>
      <c r="Q378" s="12" t="str">
        <f t="shared" si="114"/>
        <v>2</v>
      </c>
      <c r="R378" s="12"/>
      <c r="S378" s="12" t="str">
        <f t="shared" si="37"/>
        <v>0</v>
      </c>
      <c r="T378" s="3" t="str">
        <f t="shared" si="38"/>
        <v>0</v>
      </c>
      <c r="U378" s="3" t="str">
        <f t="shared" si="39"/>
        <v>1</v>
      </c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</row>
    <row r="379" ht="12.0" customHeight="1">
      <c r="P379" s="3">
        <v>373.0</v>
      </c>
      <c r="Q379" s="12" t="str">
        <f t="shared" si="114"/>
        <v>1</v>
      </c>
      <c r="R379" s="12"/>
      <c r="S379" s="12" t="str">
        <f t="shared" si="37"/>
        <v>1</v>
      </c>
      <c r="T379" s="3" t="str">
        <f t="shared" si="38"/>
        <v>1</v>
      </c>
      <c r="U379" s="3" t="str">
        <f t="shared" si="39"/>
        <v>0</v>
      </c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</row>
    <row r="380" ht="12.0" customHeight="1">
      <c r="P380" s="3">
        <v>374.0</v>
      </c>
      <c r="Q380" s="12" t="str">
        <f t="shared" si="114"/>
        <v>2</v>
      </c>
      <c r="R380" s="12"/>
      <c r="S380" s="12" t="str">
        <f t="shared" si="37"/>
        <v>0</v>
      </c>
      <c r="T380" s="3" t="str">
        <f t="shared" si="38"/>
        <v>0</v>
      </c>
      <c r="U380" s="3" t="str">
        <f t="shared" si="39"/>
        <v>1</v>
      </c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</row>
    <row r="381" ht="12.0" customHeight="1">
      <c r="P381" s="3">
        <v>375.0</v>
      </c>
      <c r="Q381" s="12" t="str">
        <f t="shared" si="114"/>
        <v>1</v>
      </c>
      <c r="R381" s="12"/>
      <c r="S381" s="12" t="str">
        <f t="shared" si="37"/>
        <v>1</v>
      </c>
      <c r="T381" s="3" t="str">
        <f t="shared" si="38"/>
        <v>1</v>
      </c>
      <c r="U381" s="3" t="str">
        <f t="shared" si="39"/>
        <v>0</v>
      </c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</row>
    <row r="382" ht="12.0" customHeight="1">
      <c r="P382" s="3">
        <v>376.0</v>
      </c>
      <c r="Q382" s="12" t="str">
        <f t="shared" si="114"/>
        <v>1</v>
      </c>
      <c r="R382" s="12"/>
      <c r="S382" s="12" t="str">
        <f t="shared" si="37"/>
        <v>1</v>
      </c>
      <c r="T382" s="3" t="str">
        <f t="shared" si="38"/>
        <v>1</v>
      </c>
      <c r="U382" s="3" t="str">
        <f t="shared" si="39"/>
        <v>0</v>
      </c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</row>
    <row r="383" ht="12.0" customHeight="1">
      <c r="P383" s="3">
        <v>377.0</v>
      </c>
      <c r="Q383" s="12" t="str">
        <f t="shared" si="114"/>
        <v>1</v>
      </c>
      <c r="R383" s="12"/>
      <c r="S383" s="12" t="str">
        <f t="shared" si="37"/>
        <v>1</v>
      </c>
      <c r="T383" s="3" t="str">
        <f t="shared" si="38"/>
        <v>1</v>
      </c>
      <c r="U383" s="3" t="str">
        <f t="shared" si="39"/>
        <v>0</v>
      </c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</row>
    <row r="384" ht="12.0" customHeight="1">
      <c r="P384" s="3">
        <v>378.0</v>
      </c>
      <c r="Q384" s="12" t="str">
        <f t="shared" si="114"/>
        <v>1</v>
      </c>
      <c r="R384" s="12"/>
      <c r="S384" s="12" t="str">
        <f t="shared" si="37"/>
        <v>1</v>
      </c>
      <c r="T384" s="3" t="str">
        <f t="shared" si="38"/>
        <v>1</v>
      </c>
      <c r="U384" s="3" t="str">
        <f t="shared" si="39"/>
        <v>0</v>
      </c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</row>
    <row r="385" ht="12.0" customHeight="1">
      <c r="P385" s="3">
        <v>379.0</v>
      </c>
      <c r="Q385" s="12" t="str">
        <f t="shared" si="114"/>
        <v>2</v>
      </c>
      <c r="R385" s="12"/>
      <c r="S385" s="12" t="str">
        <f t="shared" si="37"/>
        <v>0</v>
      </c>
      <c r="T385" s="3" t="str">
        <f t="shared" si="38"/>
        <v>0</v>
      </c>
      <c r="U385" s="3" t="str">
        <f t="shared" si="39"/>
        <v>1</v>
      </c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</row>
    <row r="386" ht="12.0" customHeight="1">
      <c r="P386" s="3">
        <v>380.0</v>
      </c>
      <c r="Q386" s="12" t="str">
        <f t="shared" si="114"/>
        <v>1</v>
      </c>
      <c r="R386" s="12"/>
      <c r="S386" s="12" t="str">
        <f t="shared" si="37"/>
        <v>1</v>
      </c>
      <c r="T386" s="3" t="str">
        <f t="shared" si="38"/>
        <v>1</v>
      </c>
      <c r="U386" s="3" t="str">
        <f t="shared" si="39"/>
        <v>0</v>
      </c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</row>
    <row r="387" ht="12.0" customHeight="1">
      <c r="P387" s="3">
        <v>381.0</v>
      </c>
      <c r="Q387" s="12" t="str">
        <f t="shared" si="114"/>
        <v>1</v>
      </c>
      <c r="R387" s="12"/>
      <c r="S387" s="12" t="str">
        <f t="shared" si="37"/>
        <v>1</v>
      </c>
      <c r="T387" s="3" t="str">
        <f t="shared" si="38"/>
        <v>1</v>
      </c>
      <c r="U387" s="3" t="str">
        <f t="shared" si="39"/>
        <v>0</v>
      </c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</row>
    <row r="388" ht="12.0" customHeight="1">
      <c r="P388" s="3">
        <v>382.0</v>
      </c>
      <c r="Q388" s="12" t="str">
        <f t="shared" si="114"/>
        <v>2</v>
      </c>
      <c r="R388" s="12"/>
      <c r="S388" s="12" t="str">
        <f t="shared" si="37"/>
        <v>0</v>
      </c>
      <c r="T388" s="3" t="str">
        <f t="shared" si="38"/>
        <v>0</v>
      </c>
      <c r="U388" s="3" t="str">
        <f t="shared" si="39"/>
        <v>1</v>
      </c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</row>
    <row r="389" ht="12.0" customHeight="1">
      <c r="P389" s="3">
        <v>383.0</v>
      </c>
      <c r="Q389" s="12" t="str">
        <f t="shared" si="114"/>
        <v>2</v>
      </c>
      <c r="R389" s="12"/>
      <c r="S389" s="12" t="str">
        <f t="shared" si="37"/>
        <v>0</v>
      </c>
      <c r="T389" s="3" t="str">
        <f t="shared" si="38"/>
        <v>0</v>
      </c>
      <c r="U389" s="3" t="str">
        <f t="shared" si="39"/>
        <v>1</v>
      </c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</row>
    <row r="390" ht="12.0" customHeight="1">
      <c r="P390" s="3">
        <v>384.0</v>
      </c>
      <c r="Q390" s="12" t="str">
        <f t="shared" si="114"/>
        <v>2</v>
      </c>
      <c r="R390" s="12"/>
      <c r="S390" s="12" t="str">
        <f t="shared" si="37"/>
        <v>0</v>
      </c>
      <c r="T390" s="3" t="str">
        <f t="shared" si="38"/>
        <v>0</v>
      </c>
      <c r="U390" s="3" t="str">
        <f t="shared" si="39"/>
        <v>1</v>
      </c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</row>
    <row r="391" ht="12.0" customHeight="1">
      <c r="P391" s="3">
        <v>385.0</v>
      </c>
      <c r="Q391" s="12" t="str">
        <f t="shared" si="114"/>
        <v>1</v>
      </c>
      <c r="R391" s="12"/>
      <c r="S391" s="12" t="str">
        <f t="shared" si="37"/>
        <v>1</v>
      </c>
      <c r="T391" s="3" t="str">
        <f t="shared" si="38"/>
        <v>1</v>
      </c>
      <c r="U391" s="3" t="str">
        <f t="shared" si="39"/>
        <v>0</v>
      </c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</row>
    <row r="392" ht="12.0" customHeight="1">
      <c r="P392" s="3">
        <v>386.0</v>
      </c>
      <c r="Q392" s="12" t="str">
        <f t="shared" si="114"/>
        <v>2</v>
      </c>
      <c r="R392" s="12"/>
      <c r="S392" s="12" t="str">
        <f t="shared" si="37"/>
        <v>0</v>
      </c>
      <c r="T392" s="3" t="str">
        <f t="shared" si="38"/>
        <v>0</v>
      </c>
      <c r="U392" s="3" t="str">
        <f t="shared" si="39"/>
        <v>1</v>
      </c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</row>
    <row r="393" ht="12.0" customHeight="1">
      <c r="P393" s="3">
        <v>387.0</v>
      </c>
      <c r="Q393" s="12" t="str">
        <f t="shared" si="114"/>
        <v>2</v>
      </c>
      <c r="R393" s="12"/>
      <c r="S393" s="12" t="str">
        <f t="shared" si="37"/>
        <v>0</v>
      </c>
      <c r="T393" s="3" t="str">
        <f t="shared" si="38"/>
        <v>0</v>
      </c>
      <c r="U393" s="3" t="str">
        <f t="shared" si="39"/>
        <v>1</v>
      </c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</row>
    <row r="394" ht="12.0" customHeight="1">
      <c r="P394" s="3">
        <v>388.0</v>
      </c>
      <c r="Q394" s="12" t="str">
        <f t="shared" si="114"/>
        <v>1</v>
      </c>
      <c r="R394" s="12"/>
      <c r="S394" s="12" t="str">
        <f t="shared" si="37"/>
        <v>1</v>
      </c>
      <c r="T394" s="3" t="str">
        <f t="shared" si="38"/>
        <v>1</v>
      </c>
      <c r="U394" s="3" t="str">
        <f t="shared" si="39"/>
        <v>0</v>
      </c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</row>
    <row r="395" ht="12.0" customHeight="1">
      <c r="P395" s="3">
        <v>389.0</v>
      </c>
      <c r="Q395" s="12" t="str">
        <f t="shared" si="114"/>
        <v>1</v>
      </c>
      <c r="R395" s="12"/>
      <c r="S395" s="12" t="str">
        <f t="shared" si="37"/>
        <v>1</v>
      </c>
      <c r="T395" s="3" t="str">
        <f t="shared" si="38"/>
        <v>1</v>
      </c>
      <c r="U395" s="3" t="str">
        <f t="shared" si="39"/>
        <v>0</v>
      </c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</row>
    <row r="396" ht="12.0" customHeight="1">
      <c r="P396" s="3">
        <v>390.0</v>
      </c>
      <c r="Q396" s="12" t="str">
        <f t="shared" si="114"/>
        <v>1</v>
      </c>
      <c r="R396" s="12"/>
      <c r="S396" s="12" t="str">
        <f t="shared" si="37"/>
        <v>1</v>
      </c>
      <c r="T396" s="3" t="str">
        <f t="shared" si="38"/>
        <v>1</v>
      </c>
      <c r="U396" s="3" t="str">
        <f t="shared" si="39"/>
        <v>0</v>
      </c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</row>
    <row r="397" ht="12.0" customHeight="1">
      <c r="P397" s="3"/>
      <c r="Q397" s="12"/>
      <c r="R397" s="12"/>
      <c r="S397" s="12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</row>
    <row r="398" ht="12.0" customHeight="1">
      <c r="P398" s="3"/>
      <c r="Q398" s="12"/>
      <c r="R398" s="12" t="str">
        <f>COUNTIF(R7:R396,"y")</f>
        <v>72</v>
      </c>
      <c r="S398" s="12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</row>
  </sheetData>
  <mergeCells count="3">
    <mergeCell ref="T5:U5"/>
    <mergeCell ref="G6:H6"/>
    <mergeCell ref="K20:L20"/>
  </mergeCells>
  <printOptions horizontalCentered="1" verticalCentered="1"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57"/>
    <col customWidth="1" min="2" max="2" width="17.0"/>
    <col customWidth="1" min="3" max="3" width="68.14"/>
    <col customWidth="1" min="4" max="19" width="8.43"/>
    <col customWidth="1" min="20" max="20" width="1.57"/>
    <col customWidth="1" min="21" max="21" width="21.57"/>
    <col customWidth="1" min="22" max="23" width="8.86"/>
    <col customWidth="1" min="24" max="24" width="1.57"/>
    <col customWidth="1" min="25" max="25" width="21.57"/>
    <col customWidth="1" min="26" max="30" width="8.86"/>
    <col customWidth="1" hidden="1" min="31" max="179" width="9.14"/>
    <col customWidth="1" hidden="1" min="180" max="183" width="8.86"/>
  </cols>
  <sheetData>
    <row r="1" ht="12.0" customHeight="1">
      <c r="A1" s="1"/>
      <c r="B1" s="1"/>
      <c r="C1" s="1"/>
      <c r="AG1" s="2"/>
      <c r="AS1" t="s">
        <v>0</v>
      </c>
      <c r="AU1" t="s">
        <v>1</v>
      </c>
      <c r="AW1" t="s">
        <v>2</v>
      </c>
      <c r="AY1" t="s">
        <v>3</v>
      </c>
      <c r="BA1" t="s">
        <v>4</v>
      </c>
      <c r="BC1" t="s">
        <v>5</v>
      </c>
      <c r="BE1" t="s">
        <v>6</v>
      </c>
      <c r="BG1" t="s">
        <v>7</v>
      </c>
      <c r="BI1" t="s">
        <v>8</v>
      </c>
      <c r="BK1" t="s">
        <v>9</v>
      </c>
      <c r="BM1" t="s">
        <v>10</v>
      </c>
      <c r="BO1" t="s">
        <v>11</v>
      </c>
      <c r="BQ1" t="s">
        <v>12</v>
      </c>
      <c r="BS1" t="s">
        <v>13</v>
      </c>
      <c r="BU1" t="s">
        <v>14</v>
      </c>
      <c r="BW1" t="s">
        <v>15</v>
      </c>
      <c r="BY1" t="s">
        <v>16</v>
      </c>
      <c r="CA1" t="s">
        <v>17</v>
      </c>
      <c r="CC1" t="s">
        <v>18</v>
      </c>
      <c r="CE1" t="s">
        <v>19</v>
      </c>
      <c r="CG1" t="s">
        <v>20</v>
      </c>
      <c r="CI1" t="s">
        <v>21</v>
      </c>
      <c r="CK1" t="s">
        <v>22</v>
      </c>
      <c r="CM1" t="s">
        <v>23</v>
      </c>
      <c r="CQ1" t="s">
        <v>24</v>
      </c>
      <c r="CU1" t="s">
        <v>25</v>
      </c>
      <c r="CY1" t="s">
        <v>26</v>
      </c>
      <c r="DC1" t="s">
        <v>27</v>
      </c>
      <c r="DG1" t="s">
        <v>28</v>
      </c>
      <c r="DK1" t="s">
        <v>29</v>
      </c>
      <c r="DO1" t="s">
        <v>30</v>
      </c>
      <c r="DS1" t="s">
        <v>31</v>
      </c>
      <c r="DW1" t="s">
        <v>32</v>
      </c>
      <c r="EA1" t="s">
        <v>33</v>
      </c>
      <c r="EE1" t="s">
        <v>34</v>
      </c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</row>
    <row r="2" ht="12.0" customHeight="1">
      <c r="A2" s="1"/>
      <c r="B2" s="4" t="s">
        <v>226</v>
      </c>
      <c r="AE2" s="5" t="s">
        <v>36</v>
      </c>
      <c r="AF2" s="5" t="s">
        <v>37</v>
      </c>
      <c r="AG2" s="6" t="s">
        <v>38</v>
      </c>
      <c r="AH2" s="5" t="s">
        <v>39</v>
      </c>
      <c r="AI2" s="7" t="s">
        <v>40</v>
      </c>
      <c r="AJ2" s="5" t="s">
        <v>41</v>
      </c>
      <c r="AK2" s="5" t="s">
        <v>42</v>
      </c>
      <c r="AL2" s="5" t="s">
        <v>43</v>
      </c>
      <c r="AM2" s="5" t="s">
        <v>44</v>
      </c>
      <c r="AN2" s="5" t="s">
        <v>45</v>
      </c>
      <c r="AO2" s="5" t="s">
        <v>46</v>
      </c>
      <c r="AP2" s="5" t="s">
        <v>47</v>
      </c>
      <c r="AQ2" s="5" t="s">
        <v>48</v>
      </c>
      <c r="AR2" s="5" t="s">
        <v>49</v>
      </c>
      <c r="AS2" s="5" t="s">
        <v>50</v>
      </c>
      <c r="AT2" s="5" t="s">
        <v>51</v>
      </c>
      <c r="AU2" s="5" t="s">
        <v>50</v>
      </c>
      <c r="AV2" s="5" t="s">
        <v>51</v>
      </c>
      <c r="AW2" s="5" t="s">
        <v>50</v>
      </c>
      <c r="AX2" s="5" t="s">
        <v>51</v>
      </c>
      <c r="AY2" s="5" t="s">
        <v>50</v>
      </c>
      <c r="AZ2" s="5" t="s">
        <v>51</v>
      </c>
      <c r="BA2" s="5" t="s">
        <v>50</v>
      </c>
      <c r="BB2" s="5" t="s">
        <v>51</v>
      </c>
      <c r="BC2" s="5" t="s">
        <v>50</v>
      </c>
      <c r="BD2" s="5" t="s">
        <v>51</v>
      </c>
      <c r="BE2" s="5" t="s">
        <v>50</v>
      </c>
      <c r="BF2" s="5" t="s">
        <v>51</v>
      </c>
      <c r="BG2" s="5" t="s">
        <v>50</v>
      </c>
      <c r="BH2" s="5" t="s">
        <v>51</v>
      </c>
      <c r="BI2" s="5" t="s">
        <v>50</v>
      </c>
      <c r="BJ2" s="5" t="s">
        <v>51</v>
      </c>
      <c r="BK2" s="5" t="s">
        <v>50</v>
      </c>
      <c r="BL2" s="5" t="s">
        <v>51</v>
      </c>
      <c r="BM2" s="5" t="s">
        <v>50</v>
      </c>
      <c r="BN2" s="5" t="s">
        <v>51</v>
      </c>
      <c r="BO2" s="5" t="s">
        <v>50</v>
      </c>
      <c r="BP2" s="5" t="s">
        <v>51</v>
      </c>
      <c r="BQ2" s="5" t="s">
        <v>50</v>
      </c>
      <c r="BR2" s="5" t="s">
        <v>51</v>
      </c>
      <c r="BS2" s="5" t="s">
        <v>50</v>
      </c>
      <c r="BT2" s="5" t="s">
        <v>51</v>
      </c>
      <c r="BU2" s="5" t="s">
        <v>50</v>
      </c>
      <c r="BV2" s="5" t="s">
        <v>51</v>
      </c>
      <c r="BW2" s="5" t="s">
        <v>50</v>
      </c>
      <c r="BX2" s="5" t="s">
        <v>51</v>
      </c>
      <c r="BY2" s="5" t="s">
        <v>50</v>
      </c>
      <c r="BZ2" s="5" t="s">
        <v>51</v>
      </c>
      <c r="CA2" s="5" t="s">
        <v>50</v>
      </c>
      <c r="CB2" s="5" t="s">
        <v>51</v>
      </c>
      <c r="CC2" s="5" t="s">
        <v>50</v>
      </c>
      <c r="CD2" s="5" t="s">
        <v>51</v>
      </c>
      <c r="CE2" s="5" t="s">
        <v>50</v>
      </c>
      <c r="CF2" s="5" t="s">
        <v>51</v>
      </c>
      <c r="CG2" s="5" t="s">
        <v>50</v>
      </c>
      <c r="CH2" s="5" t="s">
        <v>51</v>
      </c>
      <c r="CI2" s="5" t="s">
        <v>50</v>
      </c>
      <c r="CJ2" s="5" t="s">
        <v>51</v>
      </c>
      <c r="CK2" s="5" t="s">
        <v>50</v>
      </c>
      <c r="CL2" s="5" t="s">
        <v>51</v>
      </c>
      <c r="CM2" s="5" t="s">
        <v>50</v>
      </c>
      <c r="CN2" s="5" t="s">
        <v>51</v>
      </c>
      <c r="CO2" s="5" t="s">
        <v>52</v>
      </c>
      <c r="CP2" s="5" t="s">
        <v>53</v>
      </c>
      <c r="CQ2" s="5" t="s">
        <v>50</v>
      </c>
      <c r="CR2" s="5" t="s">
        <v>51</v>
      </c>
      <c r="CS2" s="5" t="s">
        <v>52</v>
      </c>
      <c r="CT2" s="5" t="s">
        <v>53</v>
      </c>
      <c r="CU2" s="5" t="s">
        <v>50</v>
      </c>
      <c r="CV2" s="5" t="s">
        <v>51</v>
      </c>
      <c r="CW2" s="5" t="s">
        <v>52</v>
      </c>
      <c r="CX2" s="5" t="s">
        <v>53</v>
      </c>
      <c r="CY2" s="5" t="s">
        <v>50</v>
      </c>
      <c r="CZ2" s="5" t="s">
        <v>51</v>
      </c>
      <c r="DA2" s="5" t="s">
        <v>52</v>
      </c>
      <c r="DB2" s="5" t="s">
        <v>53</v>
      </c>
      <c r="DC2" s="5" t="s">
        <v>50</v>
      </c>
      <c r="DD2" s="5" t="s">
        <v>51</v>
      </c>
      <c r="DE2" s="5" t="s">
        <v>52</v>
      </c>
      <c r="DF2" s="5" t="s">
        <v>53</v>
      </c>
      <c r="DG2" s="5" t="s">
        <v>50</v>
      </c>
      <c r="DH2" s="5" t="s">
        <v>51</v>
      </c>
      <c r="DI2" s="5" t="s">
        <v>52</v>
      </c>
      <c r="DJ2" s="5" t="s">
        <v>53</v>
      </c>
      <c r="DK2" s="5" t="s">
        <v>50</v>
      </c>
      <c r="DL2" s="5" t="s">
        <v>51</v>
      </c>
      <c r="DM2" s="5" t="s">
        <v>52</v>
      </c>
      <c r="DN2" s="5" t="s">
        <v>53</v>
      </c>
      <c r="DO2" s="5" t="s">
        <v>50</v>
      </c>
      <c r="DP2" s="5" t="s">
        <v>51</v>
      </c>
      <c r="DQ2" s="5" t="s">
        <v>52</v>
      </c>
      <c r="DR2" s="5" t="s">
        <v>53</v>
      </c>
      <c r="DS2" s="5" t="s">
        <v>50</v>
      </c>
      <c r="DT2" s="5" t="s">
        <v>51</v>
      </c>
      <c r="DU2" s="5" t="s">
        <v>52</v>
      </c>
      <c r="DV2" s="5" t="s">
        <v>53</v>
      </c>
      <c r="DW2" s="5" t="s">
        <v>50</v>
      </c>
      <c r="DX2" s="5" t="s">
        <v>51</v>
      </c>
      <c r="DY2" s="5" t="s">
        <v>52</v>
      </c>
      <c r="DZ2" s="5" t="s">
        <v>53</v>
      </c>
      <c r="EA2" s="5" t="s">
        <v>50</v>
      </c>
      <c r="EB2" s="5" t="s">
        <v>51</v>
      </c>
      <c r="EC2" s="5" t="s">
        <v>52</v>
      </c>
      <c r="ED2" s="5" t="s">
        <v>53</v>
      </c>
      <c r="EE2" s="5" t="s">
        <v>50</v>
      </c>
      <c r="EF2" s="5" t="s">
        <v>51</v>
      </c>
      <c r="EG2" s="5" t="s">
        <v>52</v>
      </c>
      <c r="EH2" s="5" t="s">
        <v>53</v>
      </c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</row>
    <row r="3" ht="12.0" customHeight="1">
      <c r="A3" s="1"/>
      <c r="B3" t="s">
        <v>227</v>
      </c>
      <c r="AE3" s="8" t="str">
        <f>C5</f>
        <v>Daniel Isherwood</v>
      </c>
      <c r="AF3" s="8" t="str">
        <f>C6</f>
        <v/>
      </c>
      <c r="AG3" s="9" t="str">
        <f>C7</f>
        <v/>
      </c>
      <c r="AH3" s="8" t="str">
        <f>C8</f>
        <v/>
      </c>
      <c r="AI3" s="10" t="str">
        <f>C11</f>
        <v>221221222122222122122221112212222121222222221222211121222122</v>
      </c>
      <c r="AJ3" s="10" t="str">
        <f>C12</f>
        <v>112122212222112221211111122212212222222212222222111222112222</v>
      </c>
      <c r="AK3" s="10" t="str">
        <f>C13</f>
        <v>222121122112121221122222111122122121212112222221212212222221</v>
      </c>
      <c r="AL3" s="10" t="str">
        <f>C14</f>
        <v>122112122221222222111122211221122122211221221122222221212111</v>
      </c>
      <c r="AM3" s="10" t="str">
        <f>C15</f>
        <v>212122212112112112222211222222121221122112112222212221212222</v>
      </c>
      <c r="AN3" s="10" t="str">
        <f>C16</f>
        <v>221121112212222122212211122221221122211112122221212122222222</v>
      </c>
      <c r="AO3" s="10" t="str">
        <f>C17</f>
        <v>222122122222122221222222222122</v>
      </c>
      <c r="AP3" s="11" t="str">
        <f>C20</f>
        <v>0</v>
      </c>
      <c r="AQ3" s="11" t="str">
        <f>C21</f>
        <v>0</v>
      </c>
      <c r="AR3" s="11" t="str">
        <f>C22</f>
        <v>0</v>
      </c>
      <c r="AS3" s="11" t="str">
        <f t="shared" ref="AS3:AT3" si="1">V10</f>
        <v>4</v>
      </c>
      <c r="AT3" s="11" t="str">
        <f t="shared" si="1"/>
        <v>45</v>
      </c>
      <c r="AU3" s="11" t="str">
        <f t="shared" ref="AU3:AV3" si="2">V11</f>
        <v>17</v>
      </c>
      <c r="AV3" s="11" t="str">
        <f t="shared" si="2"/>
        <v>49</v>
      </c>
      <c r="AW3" s="11" t="str">
        <f t="shared" ref="AW3:AX3" si="3">V12</f>
        <v>17</v>
      </c>
      <c r="AX3" s="11" t="str">
        <f t="shared" si="3"/>
        <v>40</v>
      </c>
      <c r="AY3" s="11" t="str">
        <f t="shared" ref="AY3:AZ3" si="4">V13</f>
        <v>3</v>
      </c>
      <c r="AZ3" s="11" t="str">
        <f t="shared" si="4"/>
        <v>50</v>
      </c>
      <c r="BA3" s="11" t="str">
        <f t="shared" ref="BA3:BB3" si="5">V14</f>
        <v>3</v>
      </c>
      <c r="BB3" s="11" t="str">
        <f t="shared" si="5"/>
        <v>52</v>
      </c>
      <c r="BC3" s="11" t="str">
        <f t="shared" ref="BC3:BD3" si="6">V16</f>
        <v>13</v>
      </c>
      <c r="BD3" s="11" t="str">
        <f t="shared" si="6"/>
        <v>44</v>
      </c>
      <c r="BE3" s="11" t="str">
        <f t="shared" ref="BE3:BF3" si="7">V19</f>
        <v>18</v>
      </c>
      <c r="BF3" s="11" t="str">
        <f t="shared" si="7"/>
        <v>61</v>
      </c>
      <c r="BG3" s="11" t="str">
        <f t="shared" ref="BG3:BH3" si="8">V20</f>
        <v>0</v>
      </c>
      <c r="BH3" s="11" t="str">
        <f t="shared" si="8"/>
        <v>39</v>
      </c>
      <c r="BI3" s="11" t="str">
        <f t="shared" ref="BI3:BJ3" si="9">V21</f>
        <v>2</v>
      </c>
      <c r="BJ3" s="11" t="str">
        <f t="shared" si="9"/>
        <v>44</v>
      </c>
      <c r="BK3" s="11" t="str">
        <f t="shared" ref="BK3:BL3" si="10">V22</f>
        <v>2</v>
      </c>
      <c r="BL3" s="11" t="str">
        <f t="shared" si="10"/>
        <v>46</v>
      </c>
      <c r="BM3" s="11" t="str">
        <f t="shared" ref="BM3:BN3" si="11">V23</f>
        <v>3</v>
      </c>
      <c r="BN3" s="11" t="str">
        <f t="shared" si="11"/>
        <v>54</v>
      </c>
      <c r="BO3" s="11" t="str">
        <f t="shared" ref="BO3:BP3" si="12">V24</f>
        <v>3</v>
      </c>
      <c r="BP3" s="11" t="str">
        <f t="shared" si="12"/>
        <v>65</v>
      </c>
      <c r="BQ3" s="11" t="str">
        <f t="shared" ref="BQ3:BR3" si="13">V25</f>
        <v>0</v>
      </c>
      <c r="BR3" s="11" t="str">
        <f t="shared" si="13"/>
        <v>43</v>
      </c>
      <c r="BS3" s="11" t="str">
        <f t="shared" ref="BS3:BT3" si="14">V26</f>
        <v>1</v>
      </c>
      <c r="BT3" s="11" t="str">
        <f t="shared" si="14"/>
        <v>41</v>
      </c>
      <c r="BU3" s="11" t="str">
        <f t="shared" ref="BU3:BV3" si="15">V27</f>
        <v>3</v>
      </c>
      <c r="BV3" s="11" t="str">
        <f t="shared" si="15"/>
        <v>47</v>
      </c>
      <c r="BW3" s="11" t="str">
        <f t="shared" ref="BW3:BX3" si="16">V29</f>
        <v>13</v>
      </c>
      <c r="BX3" s="11" t="str">
        <f t="shared" si="16"/>
        <v>40</v>
      </c>
      <c r="BY3" s="11" t="str">
        <f t="shared" ref="BY3:BZ3" si="17">V30</f>
        <v>1</v>
      </c>
      <c r="BZ3" s="11" t="str">
        <f t="shared" si="17"/>
        <v>35</v>
      </c>
      <c r="CA3" s="11" t="str">
        <f t="shared" ref="CA3:CB3" si="18">V31</f>
        <v>1</v>
      </c>
      <c r="CB3" s="11" t="str">
        <f t="shared" si="18"/>
        <v>30</v>
      </c>
      <c r="CC3" s="11" t="str">
        <f t="shared" ref="CC3:CD3" si="19">V32</f>
        <v>3</v>
      </c>
      <c r="CD3" s="11" t="str">
        <f t="shared" si="19"/>
        <v>44</v>
      </c>
      <c r="CE3" s="11" t="str">
        <f t="shared" ref="CE3:CF3" si="20">V34</f>
        <v>2</v>
      </c>
      <c r="CF3" s="11" t="str">
        <f t="shared" si="20"/>
        <v>38</v>
      </c>
      <c r="CG3" s="11" t="str">
        <f t="shared" ref="CG3:CH3" si="21">V35</f>
        <v>2</v>
      </c>
      <c r="CH3" s="11" t="str">
        <f t="shared" si="21"/>
        <v>41</v>
      </c>
      <c r="CI3" s="11" t="str">
        <f t="shared" ref="CI3:CJ3" si="22">V36</f>
        <v>18</v>
      </c>
      <c r="CJ3" s="11" t="str">
        <f t="shared" si="22"/>
        <v>64</v>
      </c>
      <c r="CK3" s="11" t="str">
        <f t="shared" ref="CK3:CL3" si="23">V37</f>
        <v>13</v>
      </c>
      <c r="CL3" s="11" t="str">
        <f t="shared" si="23"/>
        <v>65</v>
      </c>
      <c r="CM3" s="11" t="str">
        <f t="shared" ref="CM3:CP3" si="24">Z23</f>
        <v>1</v>
      </c>
      <c r="CN3" s="11" t="str">
        <f t="shared" si="24"/>
        <v>39</v>
      </c>
      <c r="CO3" s="11" t="str">
        <f t="shared" si="24"/>
        <v>0</v>
      </c>
      <c r="CP3" s="11" t="str">
        <f t="shared" si="24"/>
        <v>N</v>
      </c>
      <c r="CQ3" s="11" t="str">
        <f t="shared" ref="CQ3:CT3" si="25">Z24</f>
        <v>2</v>
      </c>
      <c r="CR3" s="11" t="str">
        <f t="shared" si="25"/>
        <v>41</v>
      </c>
      <c r="CS3" s="11" t="str">
        <f t="shared" si="25"/>
        <v>0</v>
      </c>
      <c r="CT3" s="11" t="str">
        <f t="shared" si="25"/>
        <v>N</v>
      </c>
      <c r="CU3" s="11" t="str">
        <f t="shared" ref="CU3:CX3" si="26">Z25</f>
        <v>1</v>
      </c>
      <c r="CV3" s="11" t="str">
        <f t="shared" si="26"/>
        <v>37</v>
      </c>
      <c r="CW3" s="11" t="str">
        <f t="shared" si="26"/>
        <v>0</v>
      </c>
      <c r="CX3" s="11" t="str">
        <f t="shared" si="26"/>
        <v>N</v>
      </c>
      <c r="CY3" s="11" t="str">
        <f t="shared" ref="CY3:DB3" si="27">Z27</f>
        <v>1</v>
      </c>
      <c r="CZ3" s="11" t="str">
        <f t="shared" si="27"/>
        <v>38</v>
      </c>
      <c r="DA3" s="11" t="str">
        <f t="shared" si="27"/>
        <v>0/0</v>
      </c>
      <c r="DB3" s="11" t="str">
        <f t="shared" si="27"/>
        <v>N</v>
      </c>
      <c r="DC3" s="11" t="str">
        <f t="shared" ref="DC3:DF3" si="28">Z28</f>
        <v>3</v>
      </c>
      <c r="DD3" s="11" t="str">
        <f t="shared" si="28"/>
        <v>43</v>
      </c>
      <c r="DE3" s="11" t="str">
        <f t="shared" si="28"/>
        <v>0</v>
      </c>
      <c r="DF3" s="11" t="str">
        <f t="shared" si="28"/>
        <v>N</v>
      </c>
      <c r="DG3" s="11" t="str">
        <f t="shared" ref="DG3:DJ3" si="29">Z29</f>
        <v>3</v>
      </c>
      <c r="DH3" s="11" t="str">
        <f t="shared" si="29"/>
        <v>36</v>
      </c>
      <c r="DI3" s="11" t="str">
        <f t="shared" si="29"/>
        <v>0</v>
      </c>
      <c r="DJ3" s="11" t="str">
        <f t="shared" si="29"/>
        <v>N</v>
      </c>
      <c r="DK3" s="11" t="str">
        <f t="shared" ref="DK3:DN3" si="30">Z30</f>
        <v>3</v>
      </c>
      <c r="DL3" s="11" t="str">
        <f t="shared" si="30"/>
        <v>33</v>
      </c>
      <c r="DM3" s="11" t="str">
        <f t="shared" si="30"/>
        <v>0</v>
      </c>
      <c r="DN3" s="11" t="str">
        <f t="shared" si="30"/>
        <v>N</v>
      </c>
      <c r="DO3" s="11" t="str">
        <f t="shared" ref="DO3:DR3" si="31">Z32</f>
        <v>9</v>
      </c>
      <c r="DP3" s="11" t="str">
        <f t="shared" si="31"/>
        <v>59</v>
      </c>
      <c r="DQ3" s="11" t="str">
        <f t="shared" si="31"/>
        <v>2</v>
      </c>
      <c r="DR3" s="11" t="str">
        <f t="shared" si="31"/>
        <v>N</v>
      </c>
      <c r="DS3" s="11" t="str">
        <f t="shared" ref="DS3:DV3" si="32">Z33</f>
        <v>1</v>
      </c>
      <c r="DT3" s="11" t="str">
        <f t="shared" si="32"/>
        <v>43</v>
      </c>
      <c r="DU3" s="11" t="str">
        <f t="shared" si="32"/>
        <v>0</v>
      </c>
      <c r="DV3" s="11" t="str">
        <f t="shared" si="32"/>
        <v>N</v>
      </c>
      <c r="DW3" s="11" t="str">
        <f t="shared" ref="DW3:DZ3" si="33">Z34</f>
        <v>15</v>
      </c>
      <c r="DX3" s="11" t="str">
        <f t="shared" si="33"/>
        <v>59</v>
      </c>
      <c r="DY3" s="11" t="str">
        <f t="shared" si="33"/>
        <v>2</v>
      </c>
      <c r="DZ3" s="11" t="str">
        <f t="shared" si="33"/>
        <v>N</v>
      </c>
      <c r="EA3" s="11" t="str">
        <f t="shared" ref="EA3:ED3" si="34">Z36</f>
        <v>10</v>
      </c>
      <c r="EB3" s="11" t="str">
        <f t="shared" si="34"/>
        <v>57</v>
      </c>
      <c r="EC3" s="11" t="str">
        <f t="shared" si="34"/>
        <v>2</v>
      </c>
      <c r="ED3" s="11" t="str">
        <f t="shared" si="34"/>
        <v>N</v>
      </c>
      <c r="EE3" s="11" t="str">
        <f t="shared" ref="EE3:EH3" si="35">Z37</f>
        <v>3</v>
      </c>
      <c r="EF3" s="11" t="str">
        <f t="shared" si="35"/>
        <v>46</v>
      </c>
      <c r="EG3" s="11" t="str">
        <f t="shared" si="35"/>
        <v>0</v>
      </c>
      <c r="EH3" s="11" t="str">
        <f t="shared" si="35"/>
        <v>N</v>
      </c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</row>
    <row r="4" ht="12.0" customHeight="1">
      <c r="A4" s="1"/>
      <c r="AE4" s="3"/>
      <c r="AF4" s="12"/>
      <c r="AG4" s="12"/>
      <c r="AH4" s="12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</row>
    <row r="5" ht="12.0" customHeight="1">
      <c r="A5" s="13"/>
      <c r="B5" s="14" t="s">
        <v>55</v>
      </c>
      <c r="C5" s="15" t="s">
        <v>228</v>
      </c>
      <c r="T5" s="16"/>
      <c r="U5" s="17" t="s">
        <v>57</v>
      </c>
      <c r="V5" s="18"/>
      <c r="W5" s="18"/>
      <c r="X5" s="16"/>
      <c r="Y5" s="18"/>
      <c r="Z5" s="18"/>
      <c r="AA5" s="18"/>
      <c r="AB5" s="18"/>
      <c r="AC5" s="19"/>
      <c r="AE5" s="3"/>
      <c r="AF5" s="12"/>
      <c r="AG5" s="12"/>
      <c r="AH5" s="12"/>
      <c r="AI5" s="20" t="s">
        <v>58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</row>
    <row r="6" ht="12.0" customHeight="1">
      <c r="A6" s="13"/>
      <c r="B6" s="21" t="s">
        <v>59</v>
      </c>
      <c r="C6" s="22"/>
      <c r="T6" s="23"/>
      <c r="U6" s="24"/>
      <c r="V6" s="25" t="s">
        <v>60</v>
      </c>
      <c r="W6" s="26"/>
      <c r="X6" s="27"/>
      <c r="Y6" s="24"/>
      <c r="Z6" s="28"/>
      <c r="AA6" s="28"/>
      <c r="AB6" s="24"/>
      <c r="AC6" s="29"/>
      <c r="AE6" s="20" t="s">
        <v>61</v>
      </c>
      <c r="AF6" s="20" t="s">
        <v>62</v>
      </c>
      <c r="AG6" s="20" t="s">
        <v>63</v>
      </c>
      <c r="AH6" s="20" t="s">
        <v>64</v>
      </c>
      <c r="AI6" s="20" t="s">
        <v>65</v>
      </c>
      <c r="AJ6" s="20" t="s">
        <v>66</v>
      </c>
      <c r="AK6" s="3"/>
      <c r="AL6" s="8" t="s">
        <v>6</v>
      </c>
      <c r="AM6" s="8"/>
      <c r="AN6" s="8"/>
      <c r="AO6" s="8" t="s">
        <v>7</v>
      </c>
      <c r="AP6" s="8"/>
      <c r="AQ6" s="8"/>
      <c r="AR6" s="8" t="s">
        <v>8</v>
      </c>
      <c r="AS6" s="8"/>
      <c r="AT6" s="8"/>
      <c r="AU6" s="8" t="s">
        <v>9</v>
      </c>
      <c r="AV6" s="8"/>
      <c r="AW6" s="8"/>
      <c r="AX6" s="8" t="s">
        <v>10</v>
      </c>
      <c r="AY6" s="8"/>
      <c r="AZ6" s="3"/>
      <c r="BA6" s="8" t="s">
        <v>67</v>
      </c>
      <c r="BB6" s="8"/>
      <c r="BC6" s="8"/>
      <c r="BD6" s="8" t="s">
        <v>68</v>
      </c>
      <c r="BE6" s="8"/>
      <c r="BF6" s="8"/>
      <c r="BG6" s="8" t="s">
        <v>69</v>
      </c>
      <c r="BH6" s="8"/>
      <c r="BI6" s="8"/>
      <c r="BJ6" s="8" t="s">
        <v>70</v>
      </c>
      <c r="BK6" s="8"/>
      <c r="BL6" s="8"/>
      <c r="BM6" s="8" t="s">
        <v>15</v>
      </c>
      <c r="BN6" s="8"/>
      <c r="BO6" s="3"/>
      <c r="BP6" s="8" t="s">
        <v>71</v>
      </c>
      <c r="BQ6" s="8"/>
      <c r="BR6" s="8"/>
      <c r="BS6" s="8" t="s">
        <v>72</v>
      </c>
      <c r="BT6" s="8"/>
      <c r="BU6" s="8"/>
      <c r="BV6" s="8" t="s">
        <v>73</v>
      </c>
      <c r="BW6" s="8"/>
      <c r="BX6" s="8"/>
      <c r="BY6" s="8" t="s">
        <v>74</v>
      </c>
      <c r="BZ6" s="8"/>
      <c r="CA6" s="8"/>
      <c r="CB6" s="8" t="s">
        <v>75</v>
      </c>
      <c r="CC6" s="8"/>
      <c r="CD6" s="3"/>
      <c r="CE6" s="8" t="s">
        <v>76</v>
      </c>
      <c r="CF6" s="8"/>
      <c r="CG6" s="3"/>
      <c r="CH6" s="8" t="s">
        <v>3</v>
      </c>
      <c r="CI6" s="8"/>
      <c r="CJ6" s="3"/>
      <c r="CK6" s="8" t="s">
        <v>4</v>
      </c>
      <c r="CL6" s="8"/>
      <c r="CM6" s="3"/>
      <c r="CN6" s="3"/>
      <c r="CO6" s="3"/>
      <c r="CP6" s="8" t="s">
        <v>19</v>
      </c>
      <c r="CQ6" s="8"/>
      <c r="CR6" s="3"/>
      <c r="CS6" s="3"/>
      <c r="CT6" s="3"/>
      <c r="CU6" s="8" t="s">
        <v>77</v>
      </c>
      <c r="CV6" s="8"/>
      <c r="CW6" s="3"/>
      <c r="CX6" s="3"/>
      <c r="CY6" s="3"/>
      <c r="CZ6" s="8" t="s">
        <v>78</v>
      </c>
      <c r="DA6" s="8"/>
      <c r="DB6" s="3"/>
      <c r="DC6" s="3"/>
      <c r="DD6" s="3"/>
      <c r="DE6" s="8" t="s">
        <v>79</v>
      </c>
      <c r="DF6" s="8"/>
      <c r="DG6" s="3"/>
      <c r="DH6" s="3"/>
      <c r="DI6" s="3"/>
      <c r="DJ6" s="8" t="s">
        <v>80</v>
      </c>
      <c r="DK6" s="8"/>
      <c r="DL6" s="3"/>
      <c r="DM6" s="3"/>
      <c r="DN6" s="3"/>
      <c r="DO6" s="8" t="s">
        <v>81</v>
      </c>
      <c r="DP6" s="8"/>
      <c r="DQ6" s="3"/>
      <c r="DR6" s="3"/>
      <c r="DS6" s="3"/>
      <c r="DT6" s="8" t="s">
        <v>82</v>
      </c>
      <c r="DU6" s="8"/>
      <c r="DV6" s="3"/>
      <c r="DW6" s="3"/>
      <c r="DX6" s="3"/>
      <c r="DY6" s="8" t="s">
        <v>83</v>
      </c>
      <c r="DZ6" s="8"/>
      <c r="EA6" s="3"/>
      <c r="EB6" s="3"/>
      <c r="EC6" s="3"/>
      <c r="ED6" s="8" t="s">
        <v>84</v>
      </c>
      <c r="EE6" s="8"/>
      <c r="EF6" s="3"/>
      <c r="EG6" s="3"/>
      <c r="EH6" s="3"/>
      <c r="EI6" s="8" t="s">
        <v>32</v>
      </c>
      <c r="EJ6" s="8"/>
      <c r="EK6" s="3"/>
      <c r="EL6" s="3"/>
      <c r="EM6" s="3"/>
      <c r="EN6" s="8" t="s">
        <v>85</v>
      </c>
      <c r="EO6" s="8"/>
      <c r="EP6" s="3"/>
      <c r="EQ6" s="3"/>
      <c r="ER6" s="3"/>
      <c r="ES6" s="8" t="s">
        <v>86</v>
      </c>
      <c r="ET6" s="8"/>
      <c r="EU6" s="3"/>
      <c r="EV6" s="3"/>
      <c r="EW6" s="3"/>
      <c r="EX6" s="8" t="s">
        <v>87</v>
      </c>
      <c r="EY6" s="8"/>
      <c r="EZ6" s="3"/>
      <c r="FA6" s="3"/>
      <c r="FB6" s="3"/>
      <c r="FC6" s="8" t="s">
        <v>0</v>
      </c>
      <c r="FD6" s="8"/>
      <c r="FE6" s="3"/>
      <c r="FF6" s="3"/>
      <c r="FG6" s="3"/>
      <c r="FH6" s="3"/>
      <c r="FI6" s="8" t="s">
        <v>1</v>
      </c>
      <c r="FJ6" s="8"/>
      <c r="FK6" s="3"/>
      <c r="FL6" s="3"/>
      <c r="FM6" s="3"/>
      <c r="FN6" s="3"/>
      <c r="FO6" s="8" t="s">
        <v>2</v>
      </c>
      <c r="FP6" s="8"/>
      <c r="FQ6" s="3"/>
      <c r="FR6" s="3"/>
      <c r="FS6" s="3"/>
      <c r="FT6" s="3"/>
      <c r="FU6" s="3"/>
      <c r="FV6" s="3"/>
      <c r="FW6" s="3"/>
      <c r="FX6" s="8" t="s">
        <v>88</v>
      </c>
      <c r="FY6" s="8"/>
      <c r="FZ6" s="3"/>
      <c r="GA6" s="3"/>
    </row>
    <row r="7" ht="12.0" customHeight="1">
      <c r="A7" s="13"/>
      <c r="B7" s="21" t="s">
        <v>89</v>
      </c>
      <c r="C7" s="30"/>
      <c r="T7" s="31"/>
      <c r="U7" s="32"/>
      <c r="V7" s="33" t="s">
        <v>50</v>
      </c>
      <c r="W7" s="34" t="s">
        <v>51</v>
      </c>
      <c r="X7" s="27"/>
      <c r="Y7" s="24"/>
      <c r="Z7" s="28"/>
      <c r="AA7" s="28"/>
      <c r="AB7" s="28"/>
      <c r="AC7" s="29"/>
      <c r="AE7" s="3">
        <v>1.0</v>
      </c>
      <c r="AF7" s="12" t="str">
        <f t="shared" ref="AF7:AF66" si="36">IF(ISERROR(VALUE(MID($C$11,$AE7,1)))=TRUE,"TEXT",VALUE(MID($C$11,$AE7,1)))</f>
        <v>2</v>
      </c>
      <c r="AG7" s="12"/>
      <c r="AH7" s="12" t="str">
        <f t="shared" ref="AH7:AH396" si="37">IF(AF7=9,0,(IF(AG7="Y",AF7-1,2-AF7)))</f>
        <v>0</v>
      </c>
      <c r="AI7" s="3" t="str">
        <f t="shared" ref="AI7:AI396" si="38">IF(AF7=1,1,0)</f>
        <v>0</v>
      </c>
      <c r="AJ7" s="3" t="str">
        <f t="shared" ref="AJ7:AJ396" si="39">IF(AF7=2,1,0)</f>
        <v>1</v>
      </c>
      <c r="AK7" s="3"/>
      <c r="AL7" s="35" t="s">
        <v>90</v>
      </c>
      <c r="AM7" s="35" t="s">
        <v>91</v>
      </c>
      <c r="AN7" s="8"/>
      <c r="AO7" s="35" t="s">
        <v>90</v>
      </c>
      <c r="AP7" s="35" t="s">
        <v>91</v>
      </c>
      <c r="AQ7" s="8"/>
      <c r="AR7" s="35" t="s">
        <v>90</v>
      </c>
      <c r="AS7" s="35" t="s">
        <v>91</v>
      </c>
      <c r="AT7" s="8"/>
      <c r="AU7" s="35" t="s">
        <v>90</v>
      </c>
      <c r="AV7" s="35" t="s">
        <v>91</v>
      </c>
      <c r="AW7" s="8"/>
      <c r="AX7" s="35" t="s">
        <v>90</v>
      </c>
      <c r="AY7" s="35" t="s">
        <v>91</v>
      </c>
      <c r="AZ7" s="3"/>
      <c r="BA7" s="35" t="s">
        <v>90</v>
      </c>
      <c r="BB7" s="35" t="s">
        <v>91</v>
      </c>
      <c r="BC7" s="8"/>
      <c r="BD7" s="35" t="s">
        <v>90</v>
      </c>
      <c r="BE7" s="35" t="s">
        <v>91</v>
      </c>
      <c r="BF7" s="8"/>
      <c r="BG7" s="35" t="s">
        <v>90</v>
      </c>
      <c r="BH7" s="35" t="s">
        <v>91</v>
      </c>
      <c r="BI7" s="8"/>
      <c r="BJ7" s="35" t="s">
        <v>90</v>
      </c>
      <c r="BK7" s="35" t="s">
        <v>91</v>
      </c>
      <c r="BL7" s="8"/>
      <c r="BM7" s="35" t="s">
        <v>90</v>
      </c>
      <c r="BN7" s="35" t="s">
        <v>91</v>
      </c>
      <c r="BO7" s="3"/>
      <c r="BP7" s="35" t="s">
        <v>90</v>
      </c>
      <c r="BQ7" s="35" t="s">
        <v>91</v>
      </c>
      <c r="BR7" s="8"/>
      <c r="BS7" s="35" t="s">
        <v>90</v>
      </c>
      <c r="BT7" s="35" t="s">
        <v>91</v>
      </c>
      <c r="BU7" s="8"/>
      <c r="BV7" s="35" t="s">
        <v>90</v>
      </c>
      <c r="BW7" s="35" t="s">
        <v>91</v>
      </c>
      <c r="BX7" s="8"/>
      <c r="BY7" s="35" t="s">
        <v>90</v>
      </c>
      <c r="BZ7" s="35" t="s">
        <v>91</v>
      </c>
      <c r="CA7" s="8"/>
      <c r="CB7" s="35" t="s">
        <v>90</v>
      </c>
      <c r="CC7" s="35" t="s">
        <v>91</v>
      </c>
      <c r="CD7" s="3"/>
      <c r="CE7" s="35" t="s">
        <v>90</v>
      </c>
      <c r="CF7" s="35" t="s">
        <v>91</v>
      </c>
      <c r="CG7" s="3"/>
      <c r="CH7" s="35" t="s">
        <v>90</v>
      </c>
      <c r="CI7" s="35" t="s">
        <v>91</v>
      </c>
      <c r="CJ7" s="3"/>
      <c r="CK7" s="35" t="s">
        <v>92</v>
      </c>
      <c r="CL7" s="35" t="s">
        <v>93</v>
      </c>
      <c r="CM7" s="35" t="s">
        <v>94</v>
      </c>
      <c r="CN7" s="35" t="s">
        <v>93</v>
      </c>
      <c r="CO7" s="3"/>
      <c r="CP7" s="35" t="s">
        <v>92</v>
      </c>
      <c r="CQ7" s="35" t="s">
        <v>93</v>
      </c>
      <c r="CR7" s="35" t="s">
        <v>94</v>
      </c>
      <c r="CS7" s="35" t="s">
        <v>93</v>
      </c>
      <c r="CT7" s="3"/>
      <c r="CU7" s="35" t="s">
        <v>92</v>
      </c>
      <c r="CV7" s="35" t="s">
        <v>93</v>
      </c>
      <c r="CW7" s="35" t="s">
        <v>94</v>
      </c>
      <c r="CX7" s="35" t="s">
        <v>93</v>
      </c>
      <c r="CY7" s="3"/>
      <c r="CZ7" s="35" t="s">
        <v>92</v>
      </c>
      <c r="DA7" s="35" t="s">
        <v>93</v>
      </c>
      <c r="DB7" s="35" t="s">
        <v>94</v>
      </c>
      <c r="DC7" s="35" t="s">
        <v>93</v>
      </c>
      <c r="DD7" s="3"/>
      <c r="DE7" s="35" t="s">
        <v>92</v>
      </c>
      <c r="DF7" s="35" t="s">
        <v>93</v>
      </c>
      <c r="DG7" s="35" t="s">
        <v>94</v>
      </c>
      <c r="DH7" s="35" t="s">
        <v>93</v>
      </c>
      <c r="DI7" s="3"/>
      <c r="DJ7" s="35" t="s">
        <v>92</v>
      </c>
      <c r="DK7" s="35" t="s">
        <v>93</v>
      </c>
      <c r="DL7" s="35" t="s">
        <v>94</v>
      </c>
      <c r="DM7" s="35" t="s">
        <v>93</v>
      </c>
      <c r="DN7" s="3"/>
      <c r="DO7" s="35" t="s">
        <v>92</v>
      </c>
      <c r="DP7" s="35" t="s">
        <v>93</v>
      </c>
      <c r="DQ7" s="35" t="s">
        <v>94</v>
      </c>
      <c r="DR7" s="35" t="s">
        <v>93</v>
      </c>
      <c r="DS7" s="3"/>
      <c r="DT7" s="35" t="s">
        <v>92</v>
      </c>
      <c r="DU7" s="35" t="s">
        <v>93</v>
      </c>
      <c r="DV7" s="35" t="s">
        <v>94</v>
      </c>
      <c r="DW7" s="35" t="s">
        <v>93</v>
      </c>
      <c r="DX7" s="3"/>
      <c r="DY7" s="35" t="s">
        <v>92</v>
      </c>
      <c r="DZ7" s="35" t="s">
        <v>93</v>
      </c>
      <c r="EA7" s="35" t="s">
        <v>94</v>
      </c>
      <c r="EB7" s="35" t="s">
        <v>93</v>
      </c>
      <c r="EC7" s="3"/>
      <c r="ED7" s="35" t="s">
        <v>92</v>
      </c>
      <c r="EE7" s="35" t="s">
        <v>93</v>
      </c>
      <c r="EF7" s="35" t="s">
        <v>94</v>
      </c>
      <c r="EG7" s="35" t="s">
        <v>93</v>
      </c>
      <c r="EH7" s="3"/>
      <c r="EI7" s="35" t="s">
        <v>92</v>
      </c>
      <c r="EJ7" s="35" t="s">
        <v>93</v>
      </c>
      <c r="EK7" s="35" t="s">
        <v>94</v>
      </c>
      <c r="EL7" s="35" t="s">
        <v>93</v>
      </c>
      <c r="EM7" s="3"/>
      <c r="EN7" s="35" t="s">
        <v>92</v>
      </c>
      <c r="EO7" s="35" t="s">
        <v>93</v>
      </c>
      <c r="EP7" s="35" t="s">
        <v>94</v>
      </c>
      <c r="EQ7" s="35" t="s">
        <v>93</v>
      </c>
      <c r="ER7" s="3"/>
      <c r="ES7" s="35" t="s">
        <v>92</v>
      </c>
      <c r="ET7" s="35" t="s">
        <v>93</v>
      </c>
      <c r="EU7" s="35" t="s">
        <v>94</v>
      </c>
      <c r="EV7" s="35" t="s">
        <v>93</v>
      </c>
      <c r="EW7" s="3"/>
      <c r="EX7" s="35" t="s">
        <v>92</v>
      </c>
      <c r="EY7" s="35" t="s">
        <v>93</v>
      </c>
      <c r="EZ7" s="35" t="s">
        <v>94</v>
      </c>
      <c r="FA7" s="35" t="s">
        <v>93</v>
      </c>
      <c r="FB7" s="3"/>
      <c r="FC7" s="35" t="s">
        <v>95</v>
      </c>
      <c r="FD7" s="35" t="s">
        <v>93</v>
      </c>
      <c r="FE7" s="35" t="s">
        <v>96</v>
      </c>
      <c r="FF7" s="35" t="s">
        <v>93</v>
      </c>
      <c r="FG7" s="35" t="s">
        <v>97</v>
      </c>
      <c r="FH7" s="3"/>
      <c r="FI7" s="35" t="s">
        <v>92</v>
      </c>
      <c r="FJ7" s="35" t="s">
        <v>93</v>
      </c>
      <c r="FK7" s="35"/>
      <c r="FL7" s="35"/>
      <c r="FM7" s="35"/>
      <c r="FN7" s="3"/>
      <c r="FO7" s="36" t="s">
        <v>98</v>
      </c>
      <c r="FP7" s="36" t="s">
        <v>93</v>
      </c>
      <c r="FQ7" s="36" t="s">
        <v>63</v>
      </c>
      <c r="FR7" s="36" t="s">
        <v>99</v>
      </c>
      <c r="FS7" s="36" t="s">
        <v>100</v>
      </c>
      <c r="FT7" s="36" t="s">
        <v>93</v>
      </c>
      <c r="FU7" s="36" t="s">
        <v>63</v>
      </c>
      <c r="FV7" s="36" t="s">
        <v>99</v>
      </c>
      <c r="FW7" s="3"/>
      <c r="FX7" s="35" t="s">
        <v>92</v>
      </c>
      <c r="FY7" s="35" t="s">
        <v>93</v>
      </c>
      <c r="FZ7" s="35" t="s">
        <v>94</v>
      </c>
      <c r="GA7" s="35" t="s">
        <v>93</v>
      </c>
    </row>
    <row r="8" ht="12.0" customHeight="1">
      <c r="A8" s="13"/>
      <c r="B8" s="37" t="s">
        <v>101</v>
      </c>
      <c r="C8" s="38"/>
      <c r="T8" s="39"/>
      <c r="U8" s="40"/>
      <c r="V8" s="41"/>
      <c r="W8" s="20"/>
      <c r="X8" s="23"/>
      <c r="Y8" s="42" t="s">
        <v>102</v>
      </c>
      <c r="Z8" s="43" t="str">
        <f t="shared" ref="Z8:Z11" si="40">C5</f>
        <v>Daniel Isherwood</v>
      </c>
      <c r="AA8" s="44"/>
      <c r="AB8" s="44"/>
      <c r="AC8" s="45"/>
      <c r="AE8" s="3">
        <v>2.0</v>
      </c>
      <c r="AF8" s="12" t="str">
        <f t="shared" si="36"/>
        <v>2</v>
      </c>
      <c r="AG8" s="12"/>
      <c r="AH8" s="12" t="str">
        <f t="shared" si="37"/>
        <v>0</v>
      </c>
      <c r="AI8" s="3" t="str">
        <f t="shared" si="38"/>
        <v>0</v>
      </c>
      <c r="AJ8" s="3" t="str">
        <f t="shared" si="39"/>
        <v>1</v>
      </c>
      <c r="AK8" s="3"/>
      <c r="AL8" s="3">
        <v>241.0</v>
      </c>
      <c r="AM8" s="3" t="str">
        <f t="shared" ref="AM8:AM35" si="41">VLOOKUP(AL8,$AE$7:$AH$396,4)</f>
        <v>0</v>
      </c>
      <c r="AN8" s="3"/>
      <c r="AO8" s="3">
        <v>8.0</v>
      </c>
      <c r="AP8" s="3" t="str">
        <f t="shared" ref="AP8:AP26" si="42">VLOOKUP(AO8,$AE$7:$AH$396,4)</f>
        <v>0</v>
      </c>
      <c r="AQ8" s="3"/>
      <c r="AR8" s="3">
        <v>12.0</v>
      </c>
      <c r="AS8" s="3" t="str">
        <f t="shared" ref="AS8:AS27" si="43">VLOOKUP(AR8,$AE$7:$AH$396,4)</f>
        <v>0</v>
      </c>
      <c r="AT8" s="3"/>
      <c r="AU8" s="3">
        <v>2.0</v>
      </c>
      <c r="AV8" s="3" t="str">
        <f t="shared" ref="AV8:AV27" si="44">VLOOKUP(AU8,$AE$7:$AH$396,4)</f>
        <v>0</v>
      </c>
      <c r="AW8" s="3"/>
      <c r="AX8" s="3">
        <v>13.0</v>
      </c>
      <c r="AY8" s="3" t="str">
        <f t="shared" ref="AY8:AY23" si="45">VLOOKUP(AX8,$AE$7:$AH$396,4)</f>
        <v>0</v>
      </c>
      <c r="AZ8" s="3"/>
      <c r="BA8" s="3">
        <v>13.0</v>
      </c>
      <c r="BB8" s="3" t="str">
        <f t="shared" ref="BB8:BB14" si="46">VLOOKUP(BA8,$AE$7:$AH$396,4)</f>
        <v>0</v>
      </c>
      <c r="BC8" s="3"/>
      <c r="BD8" s="3">
        <v>30.0</v>
      </c>
      <c r="BE8" s="3" t="str">
        <f t="shared" ref="BE8:BE16" si="47">VLOOKUP(BD8,$AE$7:$AH$396,4)</f>
        <v>0</v>
      </c>
      <c r="BF8" s="3"/>
      <c r="BG8" s="3">
        <v>7.0</v>
      </c>
      <c r="BH8" s="3" t="str">
        <f t="shared" ref="BH8:BH22" si="48">VLOOKUP(BG8,$AE$7:$AH$396,4)</f>
        <v>0</v>
      </c>
      <c r="BI8" s="3"/>
      <c r="BJ8" s="3">
        <v>16.0</v>
      </c>
      <c r="BK8" s="3" t="str">
        <f t="shared" ref="BK8:BK25" si="49">VLOOKUP(BJ8,$AE$7:$AH$396,4)</f>
        <v>0</v>
      </c>
      <c r="BL8" s="3"/>
      <c r="BM8" s="3">
        <v>211.0</v>
      </c>
      <c r="BN8" s="3" t="str">
        <f t="shared" ref="BN8:BN34" si="50">VLOOKUP(BM8,$AE$7:$AH$396,4)</f>
        <v>1</v>
      </c>
      <c r="BO8" s="3"/>
      <c r="BP8" s="3">
        <v>6.0</v>
      </c>
      <c r="BQ8" s="3" t="str">
        <f t="shared" ref="BQ8:BQ23" si="51">VLOOKUP(BP8,$AE$7:$AH$396,4)</f>
        <v>0</v>
      </c>
      <c r="BR8" s="3"/>
      <c r="BS8" s="3">
        <v>49.0</v>
      </c>
      <c r="BT8" s="3" t="str">
        <f t="shared" ref="BT8:BT23" si="52">VLOOKUP(BS8,$AE$7:$AH$396,4)</f>
        <v>0</v>
      </c>
      <c r="BU8" s="3"/>
      <c r="BV8" s="3">
        <v>9.0</v>
      </c>
      <c r="BW8" s="3" t="str">
        <f t="shared" ref="BW8:BW25" si="53">VLOOKUP(BV8,$AE$7:$AH$396,4)</f>
        <v>0</v>
      </c>
      <c r="BX8" s="3"/>
      <c r="BY8" s="3">
        <v>4.0</v>
      </c>
      <c r="BZ8" s="3" t="str">
        <f t="shared" ref="BZ8:BZ26" si="54">VLOOKUP(BY8,$AE$7:$AH$396,4)</f>
        <v>1</v>
      </c>
      <c r="CA8" s="3"/>
      <c r="CB8" s="3">
        <v>3.0</v>
      </c>
      <c r="CC8" s="3" t="str">
        <f t="shared" ref="CC8:CC27" si="55">VLOOKUP(CB8,$AE$7:$AH$396,4)</f>
        <v>1</v>
      </c>
      <c r="CD8" s="3"/>
      <c r="CE8" s="3">
        <v>1.0</v>
      </c>
      <c r="CF8" s="3" t="str">
        <f t="shared" ref="CF8:CF25" si="56">VLOOKUP(CE8,$AE$7:$AH$396,4)</f>
        <v>0</v>
      </c>
      <c r="CG8" s="3"/>
      <c r="CH8" s="3">
        <v>255.0</v>
      </c>
      <c r="CI8" s="3" t="str">
        <f t="shared" ref="CI8:CI19" si="57">VLOOKUP(CH8,$AE$7:$AH$396,4)</f>
        <v>0</v>
      </c>
      <c r="CJ8" s="3"/>
      <c r="CK8" s="3">
        <v>22.0</v>
      </c>
      <c r="CL8" s="3" t="str">
        <f t="shared" ref="CL8:CL15" si="58">VLOOKUP(CK8,$AE$7:$AJ$396,5)</f>
        <v>0</v>
      </c>
      <c r="CM8" s="3">
        <v>3.0</v>
      </c>
      <c r="CN8" s="3" t="str">
        <f t="shared" ref="CN8:CN19" si="59">VLOOKUP(CM8,$AE$7:$AJ$396,6)</f>
        <v>0</v>
      </c>
      <c r="CO8" s="3"/>
      <c r="CP8" s="3">
        <v>33.0</v>
      </c>
      <c r="CQ8" s="3" t="str">
        <f t="shared" ref="CQ8:CQ28" si="60">VLOOKUP(CP8,$AE$7:$AJ$396,5)</f>
        <v>0</v>
      </c>
      <c r="CR8" s="3">
        <v>4.0</v>
      </c>
      <c r="CS8" s="3" t="str">
        <f t="shared" ref="CS8:CS21" si="61">VLOOKUP(CR8,$AE$7:$AJ$396,6)</f>
        <v>1</v>
      </c>
      <c r="CT8" s="3"/>
      <c r="CU8" s="3">
        <v>5.0</v>
      </c>
      <c r="CV8" s="3" t="str">
        <f t="shared" ref="CV8:CV33" si="62">VLOOKUP(CU8,$AE$7:$AJ$396,5)</f>
        <v>0</v>
      </c>
      <c r="CW8" s="3">
        <v>29.0</v>
      </c>
      <c r="CX8" s="3" t="str">
        <f t="shared" ref="CX8:CX15" si="63">VLOOKUP(CW8,$AE$7:$AJ$396,6)</f>
        <v>0</v>
      </c>
      <c r="CY8" s="3"/>
      <c r="CZ8" s="3">
        <v>6.0</v>
      </c>
      <c r="DA8" s="3" t="str">
        <f t="shared" ref="DA8:DA24" si="64">VLOOKUP(CZ8,$AE$7:$AJ$396,5)</f>
        <v>1</v>
      </c>
      <c r="DB8" s="3">
        <v>74.0</v>
      </c>
      <c r="DC8" s="3" t="str">
        <f t="shared" ref="DC8:DC9" si="65">VLOOKUP(DB8,$AE$7:$AJ$396,6)</f>
        <v>0</v>
      </c>
      <c r="DD8" s="3"/>
      <c r="DE8" s="3">
        <v>11.0</v>
      </c>
      <c r="DF8" s="3" t="str">
        <f t="shared" ref="DF8:DF36" si="66">VLOOKUP(DE8,$AE$7:$AJ$396,5)</f>
        <v>0</v>
      </c>
      <c r="DG8" s="3">
        <v>37.0</v>
      </c>
      <c r="DH8" s="3" t="str">
        <f t="shared" ref="DH8:DH11" si="67">VLOOKUP(DG8,$AE$7:$AJ$396,6)</f>
        <v>1</v>
      </c>
      <c r="DI8" s="3"/>
      <c r="DJ8" s="3">
        <v>40.0</v>
      </c>
      <c r="DK8" s="3" t="str">
        <f t="shared" ref="DK8:DK21" si="68">VLOOKUP(DJ8,$AE$7:$AJ$396,5)</f>
        <v>0</v>
      </c>
      <c r="DL8" s="3">
        <v>16.0</v>
      </c>
      <c r="DM8" s="3" t="str">
        <f t="shared" ref="DM8:DM13" si="69">VLOOKUP(DL8,$AE$7:$AJ$396,6)</f>
        <v>0</v>
      </c>
      <c r="DN8" s="3"/>
      <c r="DO8" s="3">
        <v>13.0</v>
      </c>
      <c r="DP8" s="3" t="str">
        <f t="shared" ref="DP8:DP27" si="70">VLOOKUP(DO8,$AE$7:$AJ$396,5)</f>
        <v>0</v>
      </c>
      <c r="DQ8" s="3">
        <v>161.0</v>
      </c>
      <c r="DR8" s="3" t="str">
        <f t="shared" ref="DR8:DR10" si="71">VLOOKUP(DQ8,$AE$7:$AJ$396,6)</f>
        <v>0</v>
      </c>
      <c r="DS8" s="3"/>
      <c r="DT8" s="3">
        <v>57.0</v>
      </c>
      <c r="DU8" s="3" t="str">
        <f t="shared" ref="DU8:DU25" si="72">VLOOKUP(DT8,$AE$7:$AJ$396,5)</f>
        <v>0</v>
      </c>
      <c r="DV8" s="3">
        <v>19.0</v>
      </c>
      <c r="DW8" s="3" t="str">
        <f t="shared" ref="DW8:DW12" si="73">VLOOKUP(DV8,$AE$7:$AJ$396,6)</f>
        <v>0</v>
      </c>
      <c r="DX8" s="3"/>
      <c r="DY8" s="3">
        <v>49.0</v>
      </c>
      <c r="DZ8" s="3" t="str">
        <f t="shared" ref="DZ8:DZ28" si="74">VLOOKUP(DY8,$AE$7:$AJ$396,5)</f>
        <v>0</v>
      </c>
      <c r="EA8" s="3">
        <v>25.0</v>
      </c>
      <c r="EB8" s="3" t="str">
        <f t="shared" ref="EB8:EB11" si="75">VLOOKUP(EA8,$AE$7:$AJ$396,6)</f>
        <v>0</v>
      </c>
      <c r="EC8" s="3"/>
      <c r="ED8" s="3">
        <v>12.0</v>
      </c>
      <c r="EE8" s="3" t="str">
        <f t="shared" ref="EE8:EE26" si="76">VLOOKUP(ED8,$AE$7:$AJ$396,5)</f>
        <v>0</v>
      </c>
      <c r="EF8" s="3">
        <v>147.0</v>
      </c>
      <c r="EG8" s="3" t="str">
        <f>VLOOKUP(EF8,$AE$7:$AJ$396,6)</f>
        <v>0</v>
      </c>
      <c r="EH8" s="3"/>
      <c r="EI8" s="3">
        <v>18.0</v>
      </c>
      <c r="EJ8" s="3" t="str">
        <f t="shared" ref="EJ8:EJ27" si="77">VLOOKUP(EI8,$AE$7:$AJ$396,5)</f>
        <v>0</v>
      </c>
      <c r="EK8" s="3">
        <v>127.0</v>
      </c>
      <c r="EL8" s="3" t="str">
        <f t="shared" ref="EL8:EL12" si="78">VLOOKUP(EK8,$AE$7:$AJ$396,6)</f>
        <v>0</v>
      </c>
      <c r="EM8" s="3"/>
      <c r="EN8" s="3">
        <v>8.0</v>
      </c>
      <c r="EO8" s="3" t="str">
        <f t="shared" ref="EO8:EO27" si="79">VLOOKUP(EN8,$AE$7:$AJ$396,5)</f>
        <v>0</v>
      </c>
      <c r="EP8" s="3">
        <v>24.0</v>
      </c>
      <c r="EQ8" s="3" t="str">
        <f t="shared" ref="EQ8:EQ11" si="80">VLOOKUP(EP8,$AE$7:$AJ$396,6)</f>
        <v>0</v>
      </c>
      <c r="ER8" s="3"/>
      <c r="ES8" s="3">
        <v>11.0</v>
      </c>
      <c r="ET8" s="3" t="str">
        <f t="shared" ref="ET8:ET20" si="81">VLOOKUP(ES8,$AE$7:$AJ$396,5)</f>
        <v>0</v>
      </c>
      <c r="EU8" s="3">
        <v>74.0</v>
      </c>
      <c r="EV8" s="3" t="str">
        <f t="shared" ref="EV8:EV15" si="82">VLOOKUP(EU8,$AE$7:$AJ$396,6)</f>
        <v>0</v>
      </c>
      <c r="EW8" s="3"/>
      <c r="EX8" s="3">
        <v>7.0</v>
      </c>
      <c r="EY8" s="3" t="str">
        <f t="shared" ref="EY8:EY29" si="83">VLOOKUP(EX8,$AE$7:$AJ$396,5)</f>
        <v>0</v>
      </c>
      <c r="EZ8" s="3">
        <v>133.0</v>
      </c>
      <c r="FA8" s="3" t="str">
        <f t="shared" ref="FA8:FA10" si="84">VLOOKUP(EZ8,$AE$7:$AJ$396,6)</f>
        <v>0</v>
      </c>
      <c r="FB8" s="3"/>
      <c r="FC8" s="3">
        <v>27.0</v>
      </c>
      <c r="FD8" s="3" t="str">
        <f t="shared" ref="FD8:FD29" si="85">VLOOKUP(FC8,$AE$7:$AJ$396,2)</f>
        <v>2</v>
      </c>
      <c r="FE8" s="3">
        <v>87.0</v>
      </c>
      <c r="FF8" s="3" t="str">
        <f t="shared" ref="FF8:FF29" si="86">VLOOKUP(FE8,$AE$7:$AJ$396,2)</f>
        <v>2</v>
      </c>
      <c r="FG8" s="3" t="str">
        <f t="shared" ref="FG8:FG29" si="87">IF(FD8&lt;&gt;FF8,1,0)</f>
        <v>0</v>
      </c>
      <c r="FH8" s="3"/>
      <c r="FI8" s="3">
        <v>133.0</v>
      </c>
      <c r="FJ8" s="3" t="str">
        <f t="shared" ref="FJ8:FJ47" si="88">VLOOKUP(FI8,$AE$7:$AJ$396,2)</f>
        <v>1</v>
      </c>
      <c r="FK8" s="3"/>
      <c r="FL8" s="3"/>
      <c r="FM8" s="3"/>
      <c r="FN8" s="3"/>
      <c r="FO8" s="3">
        <v>18.0</v>
      </c>
      <c r="FP8" s="3" t="str">
        <f t="shared" ref="FP8:FP24" si="89">VLOOKUP(FO8,$AE$7:$AJ$396,2)</f>
        <v>2</v>
      </c>
      <c r="FQ8" s="12"/>
      <c r="FR8" s="12" t="str">
        <f t="shared" ref="FR8:FR24" si="90">IF(OR(AND(FP8=1,FQ8&lt;&gt;"Y"),AND(FP8=2,FQ8="Y")),1,0)</f>
        <v>0</v>
      </c>
      <c r="FS8" s="12">
        <v>31.0</v>
      </c>
      <c r="FT8" s="12" t="str">
        <f t="shared" ref="FT8:FT24" si="91">VLOOKUP(FS8,$AE$7:$AJ$396,2)</f>
        <v>2</v>
      </c>
      <c r="FU8" s="12"/>
      <c r="FV8" s="3" t="str">
        <f t="shared" ref="FV8:FV24" si="92">IF(OR(AND(FT8=1,FU8&lt;&gt;"Y"),AND(FT8=2,FU8="Y")),1,0)</f>
        <v>0</v>
      </c>
      <c r="FW8" s="3"/>
      <c r="FX8" s="3">
        <v>204.0</v>
      </c>
      <c r="FY8" s="3" t="str">
        <f t="shared" ref="FY8:FY24" si="93">VLOOKUP(FX8,$AE$7:$AJ$396,5)</f>
        <v>0</v>
      </c>
      <c r="FZ8" s="3">
        <v>276.0</v>
      </c>
      <c r="GA8" s="3" t="str">
        <f t="shared" ref="GA8:GA10" si="94">VLOOKUP(FZ8,$AE$7:$AJ$396,6)</f>
        <v>0</v>
      </c>
    </row>
    <row r="9" ht="12.0" customHeight="1">
      <c r="A9" s="1"/>
      <c r="T9" s="23"/>
      <c r="U9" s="46" t="s">
        <v>103</v>
      </c>
      <c r="V9" s="47"/>
      <c r="W9" s="20"/>
      <c r="X9" s="23"/>
      <c r="Y9" s="42" t="s">
        <v>104</v>
      </c>
      <c r="Z9" s="43" t="str">
        <f t="shared" si="40"/>
        <v/>
      </c>
      <c r="AA9" s="44"/>
      <c r="AB9" s="44"/>
      <c r="AC9" s="45"/>
      <c r="AE9" s="3">
        <v>3.0</v>
      </c>
      <c r="AF9" s="12" t="str">
        <f t="shared" si="36"/>
        <v>1</v>
      </c>
      <c r="AG9" s="12"/>
      <c r="AH9" s="12" t="str">
        <f t="shared" si="37"/>
        <v>1</v>
      </c>
      <c r="AI9" s="3" t="str">
        <f t="shared" si="38"/>
        <v>1</v>
      </c>
      <c r="AJ9" s="3" t="str">
        <f t="shared" si="39"/>
        <v>0</v>
      </c>
      <c r="AK9" s="3"/>
      <c r="AL9" s="3">
        <v>244.0</v>
      </c>
      <c r="AM9" s="3" t="str">
        <f t="shared" si="41"/>
        <v>1</v>
      </c>
      <c r="AN9" s="3"/>
      <c r="AO9" s="3">
        <v>14.0</v>
      </c>
      <c r="AP9" s="3" t="str">
        <f t="shared" si="42"/>
        <v>0</v>
      </c>
      <c r="AQ9" s="3"/>
      <c r="AR9" s="3">
        <v>25.0</v>
      </c>
      <c r="AS9" s="3" t="str">
        <f t="shared" si="43"/>
        <v>0</v>
      </c>
      <c r="AT9" s="3"/>
      <c r="AU9" s="3">
        <v>17.0</v>
      </c>
      <c r="AV9" s="3" t="str">
        <f t="shared" si="44"/>
        <v>1</v>
      </c>
      <c r="AW9" s="3"/>
      <c r="AX9" s="3">
        <v>30.0</v>
      </c>
      <c r="AY9" s="3" t="str">
        <f t="shared" si="45"/>
        <v>0</v>
      </c>
      <c r="AZ9" s="3"/>
      <c r="BA9" s="3">
        <v>77.0</v>
      </c>
      <c r="BB9" s="3" t="str">
        <f t="shared" si="46"/>
        <v>1</v>
      </c>
      <c r="BC9" s="3"/>
      <c r="BD9" s="3">
        <v>65.0</v>
      </c>
      <c r="BE9" s="3" t="str">
        <f t="shared" si="47"/>
        <v>0</v>
      </c>
      <c r="BF9" s="3"/>
      <c r="BG9" s="3">
        <v>20.0</v>
      </c>
      <c r="BH9" s="3" t="str">
        <f t="shared" si="48"/>
        <v>0</v>
      </c>
      <c r="BI9" s="3"/>
      <c r="BJ9" s="3">
        <v>26.0</v>
      </c>
      <c r="BK9" s="3" t="str">
        <f t="shared" si="49"/>
        <v>0</v>
      </c>
      <c r="BL9" s="3"/>
      <c r="BM9" s="3">
        <v>239.0</v>
      </c>
      <c r="BN9" s="3" t="str">
        <f t="shared" si="50"/>
        <v>1</v>
      </c>
      <c r="BO9" s="3"/>
      <c r="BP9" s="3">
        <v>19.0</v>
      </c>
      <c r="BQ9" s="3" t="str">
        <f t="shared" si="51"/>
        <v>0</v>
      </c>
      <c r="BR9" s="3"/>
      <c r="BS9" s="3">
        <v>71.0</v>
      </c>
      <c r="BT9" s="3" t="str">
        <f t="shared" si="52"/>
        <v>0</v>
      </c>
      <c r="BU9" s="3"/>
      <c r="BV9" s="3">
        <v>11.0</v>
      </c>
      <c r="BW9" s="3" t="str">
        <f t="shared" si="53"/>
        <v>0</v>
      </c>
      <c r="BX9" s="3"/>
      <c r="BY9" s="3">
        <v>37.0</v>
      </c>
      <c r="BZ9" s="3" t="str">
        <f t="shared" si="54"/>
        <v>1</v>
      </c>
      <c r="CA9" s="3"/>
      <c r="CB9" s="3">
        <v>10.0</v>
      </c>
      <c r="CC9" s="3" t="str">
        <f t="shared" si="55"/>
        <v>1</v>
      </c>
      <c r="CD9" s="3"/>
      <c r="CE9" s="3">
        <v>18.0</v>
      </c>
      <c r="CF9" s="3" t="str">
        <f t="shared" si="56"/>
        <v>0</v>
      </c>
      <c r="CG9" s="3"/>
      <c r="CH9" s="3">
        <v>263.0</v>
      </c>
      <c r="CI9" s="3" t="str">
        <f t="shared" si="57"/>
        <v>0</v>
      </c>
      <c r="CJ9" s="3"/>
      <c r="CK9" s="3">
        <v>30.0</v>
      </c>
      <c r="CL9" s="3" t="str">
        <f t="shared" si="58"/>
        <v>0</v>
      </c>
      <c r="CM9" s="3">
        <v>10.0</v>
      </c>
      <c r="CN9" s="3" t="str">
        <f t="shared" si="59"/>
        <v>0</v>
      </c>
      <c r="CO9" s="3"/>
      <c r="CP9" s="3">
        <v>57.0</v>
      </c>
      <c r="CQ9" s="3" t="str">
        <f t="shared" si="60"/>
        <v>0</v>
      </c>
      <c r="CR9" s="3">
        <v>25.0</v>
      </c>
      <c r="CS9" s="3" t="str">
        <f t="shared" si="61"/>
        <v>0</v>
      </c>
      <c r="CT9" s="3"/>
      <c r="CU9" s="3">
        <v>23.0</v>
      </c>
      <c r="CV9" s="3" t="str">
        <f t="shared" si="62"/>
        <v>0</v>
      </c>
      <c r="CW9" s="3">
        <v>37.0</v>
      </c>
      <c r="CX9" s="3" t="str">
        <f t="shared" si="63"/>
        <v>1</v>
      </c>
      <c r="CY9" s="3"/>
      <c r="CZ9" s="3">
        <v>15.0</v>
      </c>
      <c r="DA9" s="3" t="str">
        <f t="shared" si="64"/>
        <v>0</v>
      </c>
      <c r="DB9" s="3">
        <v>158.0</v>
      </c>
      <c r="DC9" s="3" t="str">
        <f t="shared" si="65"/>
        <v>0</v>
      </c>
      <c r="DD9" s="3"/>
      <c r="DE9" s="3">
        <v>21.0</v>
      </c>
      <c r="DF9" s="3" t="str">
        <f t="shared" si="66"/>
        <v>0</v>
      </c>
      <c r="DG9" s="3">
        <v>73.0</v>
      </c>
      <c r="DH9" s="3" t="str">
        <f t="shared" si="67"/>
        <v>0</v>
      </c>
      <c r="DI9" s="3"/>
      <c r="DJ9" s="3">
        <v>55.0</v>
      </c>
      <c r="DK9" s="3" t="str">
        <f t="shared" si="68"/>
        <v>0</v>
      </c>
      <c r="DL9" s="3">
        <v>26.0</v>
      </c>
      <c r="DM9" s="3" t="str">
        <f t="shared" si="69"/>
        <v>0</v>
      </c>
      <c r="DN9" s="3"/>
      <c r="DO9" s="3">
        <v>67.0</v>
      </c>
      <c r="DP9" s="3" t="str">
        <f t="shared" si="70"/>
        <v>0</v>
      </c>
      <c r="DQ9" s="3">
        <v>237.0</v>
      </c>
      <c r="DR9" s="3" t="str">
        <f t="shared" si="71"/>
        <v>1</v>
      </c>
      <c r="DS9" s="3"/>
      <c r="DT9" s="3">
        <v>69.0</v>
      </c>
      <c r="DU9" s="3" t="str">
        <f t="shared" si="72"/>
        <v>0</v>
      </c>
      <c r="DV9" s="3">
        <v>82.0</v>
      </c>
      <c r="DW9" s="3" t="str">
        <f t="shared" si="73"/>
        <v>0</v>
      </c>
      <c r="DX9" s="3"/>
      <c r="DY9" s="3">
        <v>51.0</v>
      </c>
      <c r="DZ9" s="3" t="str">
        <f t="shared" si="74"/>
        <v>1</v>
      </c>
      <c r="EA9" s="3">
        <v>82.0</v>
      </c>
      <c r="EB9" s="3" t="str">
        <f t="shared" si="75"/>
        <v>0</v>
      </c>
      <c r="EC9" s="3"/>
      <c r="ED9" s="3">
        <v>21.0</v>
      </c>
      <c r="EE9" s="3" t="str">
        <f t="shared" si="76"/>
        <v>0</v>
      </c>
      <c r="EF9" s="3"/>
      <c r="EG9" s="3"/>
      <c r="EH9" s="3"/>
      <c r="EI9" s="3">
        <v>34.0</v>
      </c>
      <c r="EJ9" s="3" t="str">
        <f t="shared" si="77"/>
        <v>1</v>
      </c>
      <c r="EK9" s="3">
        <v>170.0</v>
      </c>
      <c r="EL9" s="3" t="str">
        <f t="shared" si="78"/>
        <v>0</v>
      </c>
      <c r="EM9" s="3"/>
      <c r="EN9" s="3">
        <v>9.0</v>
      </c>
      <c r="EO9" s="3" t="str">
        <f t="shared" si="79"/>
        <v>0</v>
      </c>
      <c r="EP9" s="3">
        <v>133.0</v>
      </c>
      <c r="EQ9" s="3" t="str">
        <f t="shared" si="80"/>
        <v>0</v>
      </c>
      <c r="ER9" s="3"/>
      <c r="ES9" s="3">
        <v>22.0</v>
      </c>
      <c r="ET9" s="3" t="str">
        <f t="shared" si="81"/>
        <v>0</v>
      </c>
      <c r="EU9" s="3">
        <v>101.0</v>
      </c>
      <c r="EV9" s="3" t="str">
        <f t="shared" si="82"/>
        <v>0</v>
      </c>
      <c r="EW9" s="3"/>
      <c r="EX9" s="3">
        <v>14.0</v>
      </c>
      <c r="EY9" s="3" t="str">
        <f t="shared" si="83"/>
        <v>0</v>
      </c>
      <c r="EZ9" s="3">
        <v>199.0</v>
      </c>
      <c r="FA9" s="3" t="str">
        <f t="shared" si="84"/>
        <v>0</v>
      </c>
      <c r="FB9" s="3"/>
      <c r="FC9" s="3">
        <v>176.0</v>
      </c>
      <c r="FD9" s="3" t="str">
        <f t="shared" si="85"/>
        <v>2</v>
      </c>
      <c r="FE9" s="3">
        <v>205.0</v>
      </c>
      <c r="FF9" s="3" t="str">
        <f t="shared" si="86"/>
        <v>2</v>
      </c>
      <c r="FG9" s="3" t="str">
        <f t="shared" si="87"/>
        <v>0</v>
      </c>
      <c r="FH9" s="3"/>
      <c r="FI9" s="3">
        <v>224.0</v>
      </c>
      <c r="FJ9" s="3" t="str">
        <f t="shared" si="88"/>
        <v>2</v>
      </c>
      <c r="FK9" s="3"/>
      <c r="FL9" s="3"/>
      <c r="FM9" s="3"/>
      <c r="FN9" s="3"/>
      <c r="FO9" s="3">
        <v>25.0</v>
      </c>
      <c r="FP9" s="3" t="str">
        <f t="shared" si="89"/>
        <v>1</v>
      </c>
      <c r="FQ9" s="12" t="s">
        <v>105</v>
      </c>
      <c r="FR9" s="12" t="str">
        <f t="shared" si="90"/>
        <v>0</v>
      </c>
      <c r="FS9" s="12">
        <v>47.0</v>
      </c>
      <c r="FT9" s="12" t="str">
        <f t="shared" si="91"/>
        <v>2</v>
      </c>
      <c r="FU9" s="12"/>
      <c r="FV9" s="3" t="str">
        <f t="shared" si="92"/>
        <v>0</v>
      </c>
      <c r="FW9" s="3"/>
      <c r="FX9" s="3">
        <v>212.0</v>
      </c>
      <c r="FY9" s="3" t="str">
        <f t="shared" si="93"/>
        <v>0</v>
      </c>
      <c r="FZ9" s="3">
        <v>306.0</v>
      </c>
      <c r="GA9" s="3" t="str">
        <f t="shared" si="94"/>
        <v>0</v>
      </c>
    </row>
    <row r="10" ht="12.0" customHeight="1">
      <c r="A10" s="1"/>
      <c r="B10" s="48" t="s">
        <v>106</v>
      </c>
      <c r="C10" s="49"/>
      <c r="T10" s="23"/>
      <c r="U10" s="50" t="s">
        <v>0</v>
      </c>
      <c r="V10" s="47" t="str">
        <f>FF38</f>
        <v>4</v>
      </c>
      <c r="W10" s="51" t="str">
        <f>FF39</f>
        <v>45</v>
      </c>
      <c r="X10" s="23"/>
      <c r="Y10" s="42" t="s">
        <v>107</v>
      </c>
      <c r="Z10" s="52" t="str">
        <f t="shared" si="40"/>
        <v/>
      </c>
      <c r="AA10" s="44"/>
      <c r="AB10" s="44"/>
      <c r="AC10" s="45"/>
      <c r="AE10" s="53">
        <v>4.0</v>
      </c>
      <c r="AF10" s="12" t="str">
        <f t="shared" si="36"/>
        <v>2</v>
      </c>
      <c r="AG10" s="12" t="s">
        <v>105</v>
      </c>
      <c r="AH10" s="12" t="str">
        <f t="shared" si="37"/>
        <v>1</v>
      </c>
      <c r="AI10" s="3" t="str">
        <f t="shared" si="38"/>
        <v>0</v>
      </c>
      <c r="AJ10" s="3" t="str">
        <f t="shared" si="39"/>
        <v>1</v>
      </c>
      <c r="AK10" s="3"/>
      <c r="AL10" s="3">
        <v>245.0</v>
      </c>
      <c r="AM10" s="3" t="str">
        <f t="shared" si="41"/>
        <v>0</v>
      </c>
      <c r="AN10" s="3"/>
      <c r="AO10" s="3">
        <v>27.0</v>
      </c>
      <c r="AP10" s="3" t="str">
        <f t="shared" si="42"/>
        <v>0</v>
      </c>
      <c r="AQ10" s="3"/>
      <c r="AR10" s="3">
        <v>33.0</v>
      </c>
      <c r="AS10" s="3" t="str">
        <f t="shared" si="43"/>
        <v>0</v>
      </c>
      <c r="AT10" s="3"/>
      <c r="AU10" s="3">
        <v>21.0</v>
      </c>
      <c r="AV10" s="3" t="str">
        <f t="shared" si="44"/>
        <v>0</v>
      </c>
      <c r="AW10" s="3"/>
      <c r="AX10" s="3">
        <v>65.0</v>
      </c>
      <c r="AY10" s="3" t="str">
        <f t="shared" si="45"/>
        <v>0</v>
      </c>
      <c r="AZ10" s="3"/>
      <c r="BA10" s="3">
        <v>98.0</v>
      </c>
      <c r="BB10" s="3" t="str">
        <f t="shared" si="46"/>
        <v>0</v>
      </c>
      <c r="BC10" s="3"/>
      <c r="BD10" s="3">
        <v>110.0</v>
      </c>
      <c r="BE10" s="3" t="str">
        <f t="shared" si="47"/>
        <v>0</v>
      </c>
      <c r="BF10" s="3"/>
      <c r="BG10" s="3">
        <v>42.0</v>
      </c>
      <c r="BH10" s="3" t="str">
        <f t="shared" si="48"/>
        <v>0</v>
      </c>
      <c r="BI10" s="3"/>
      <c r="BJ10" s="3">
        <v>36.0</v>
      </c>
      <c r="BK10" s="3" t="str">
        <f t="shared" si="49"/>
        <v>0</v>
      </c>
      <c r="BL10" s="3"/>
      <c r="BM10" s="3">
        <v>240.0</v>
      </c>
      <c r="BN10" s="3" t="str">
        <f t="shared" si="50"/>
        <v>1</v>
      </c>
      <c r="BO10" s="3"/>
      <c r="BP10" s="3">
        <v>28.0</v>
      </c>
      <c r="BQ10" s="3" t="str">
        <f t="shared" si="51"/>
        <v>0</v>
      </c>
      <c r="BR10" s="3"/>
      <c r="BS10" s="3">
        <v>83.0</v>
      </c>
      <c r="BT10" s="3" t="str">
        <f t="shared" si="52"/>
        <v>0</v>
      </c>
      <c r="BU10" s="3"/>
      <c r="BV10" s="3">
        <v>22.0</v>
      </c>
      <c r="BW10" s="3" t="str">
        <f t="shared" si="53"/>
        <v>0</v>
      </c>
      <c r="BX10" s="3"/>
      <c r="BY10" s="3">
        <v>41.0</v>
      </c>
      <c r="BZ10" s="3" t="str">
        <f t="shared" si="54"/>
        <v>0</v>
      </c>
      <c r="CA10" s="3"/>
      <c r="CB10" s="3">
        <v>32.0</v>
      </c>
      <c r="CC10" s="3" t="str">
        <f t="shared" si="55"/>
        <v>0</v>
      </c>
      <c r="CD10" s="3"/>
      <c r="CE10" s="3">
        <v>29.0</v>
      </c>
      <c r="CF10" s="3" t="str">
        <f t="shared" si="56"/>
        <v>1</v>
      </c>
      <c r="CG10" s="3"/>
      <c r="CH10" s="3">
        <v>271.0</v>
      </c>
      <c r="CI10" s="3" t="str">
        <f t="shared" si="57"/>
        <v>1</v>
      </c>
      <c r="CJ10" s="3"/>
      <c r="CK10" s="3">
        <v>142.0</v>
      </c>
      <c r="CL10" s="3" t="str">
        <f t="shared" si="58"/>
        <v>0</v>
      </c>
      <c r="CM10" s="3">
        <v>26.0</v>
      </c>
      <c r="CN10" s="3" t="str">
        <f t="shared" si="59"/>
        <v>0</v>
      </c>
      <c r="CO10" s="3"/>
      <c r="CP10" s="3">
        <v>88.0</v>
      </c>
      <c r="CQ10" s="3" t="str">
        <f t="shared" si="60"/>
        <v>0</v>
      </c>
      <c r="CR10" s="3">
        <v>34.0</v>
      </c>
      <c r="CS10" s="3" t="str">
        <f t="shared" si="61"/>
        <v>0</v>
      </c>
      <c r="CT10" s="3"/>
      <c r="CU10" s="3">
        <v>56.0</v>
      </c>
      <c r="CV10" s="3" t="str">
        <f t="shared" si="62"/>
        <v>0</v>
      </c>
      <c r="CW10" s="3">
        <v>73.0</v>
      </c>
      <c r="CX10" s="3" t="str">
        <f t="shared" si="63"/>
        <v>0</v>
      </c>
      <c r="CY10" s="3"/>
      <c r="CZ10" s="3">
        <v>19.0</v>
      </c>
      <c r="DA10" s="3" t="str">
        <f t="shared" si="64"/>
        <v>1</v>
      </c>
      <c r="DB10" s="3"/>
      <c r="DC10" s="3"/>
      <c r="DD10" s="3"/>
      <c r="DE10" s="3">
        <v>39.0</v>
      </c>
      <c r="DF10" s="3" t="str">
        <f t="shared" si="66"/>
        <v>0</v>
      </c>
      <c r="DG10" s="3">
        <v>185.0</v>
      </c>
      <c r="DH10" s="3" t="str">
        <f t="shared" si="67"/>
        <v>0</v>
      </c>
      <c r="DI10" s="3"/>
      <c r="DJ10" s="3">
        <v>100.0</v>
      </c>
      <c r="DK10" s="3" t="str">
        <f t="shared" si="68"/>
        <v>0</v>
      </c>
      <c r="DL10" s="3">
        <v>36.0</v>
      </c>
      <c r="DM10" s="3" t="str">
        <f t="shared" si="69"/>
        <v>0</v>
      </c>
      <c r="DN10" s="3"/>
      <c r="DO10" s="3">
        <v>98.0</v>
      </c>
      <c r="DP10" s="3" t="str">
        <f t="shared" si="70"/>
        <v>0</v>
      </c>
      <c r="DQ10" s="3">
        <v>253.0</v>
      </c>
      <c r="DR10" s="3" t="str">
        <f t="shared" si="71"/>
        <v>0</v>
      </c>
      <c r="DS10" s="3"/>
      <c r="DT10" s="3">
        <v>100.0</v>
      </c>
      <c r="DU10" s="3" t="str">
        <f t="shared" si="72"/>
        <v>0</v>
      </c>
      <c r="DV10" s="3">
        <v>83.0</v>
      </c>
      <c r="DW10" s="3" t="str">
        <f t="shared" si="73"/>
        <v>0</v>
      </c>
      <c r="DX10" s="3"/>
      <c r="DY10" s="3">
        <v>57.0</v>
      </c>
      <c r="DZ10" s="3" t="str">
        <f t="shared" si="74"/>
        <v>0</v>
      </c>
      <c r="EA10" s="3">
        <v>350.0</v>
      </c>
      <c r="EB10" s="3" t="str">
        <f t="shared" si="75"/>
        <v>0</v>
      </c>
      <c r="EC10" s="3"/>
      <c r="ED10" s="3">
        <v>59.0</v>
      </c>
      <c r="EE10" s="3" t="str">
        <f t="shared" si="76"/>
        <v>0</v>
      </c>
      <c r="EF10" s="3"/>
      <c r="EG10" s="3"/>
      <c r="EH10" s="3"/>
      <c r="EI10" s="3">
        <v>71.0</v>
      </c>
      <c r="EJ10" s="3" t="str">
        <f t="shared" si="77"/>
        <v>0</v>
      </c>
      <c r="EK10" s="3">
        <v>198.0</v>
      </c>
      <c r="EL10" s="3" t="str">
        <f t="shared" si="78"/>
        <v>1</v>
      </c>
      <c r="EM10" s="3"/>
      <c r="EN10" s="3">
        <v>14.0</v>
      </c>
      <c r="EO10" s="3" t="str">
        <f t="shared" si="79"/>
        <v>0</v>
      </c>
      <c r="EP10" s="3">
        <v>147.0</v>
      </c>
      <c r="EQ10" s="3" t="str">
        <f t="shared" si="80"/>
        <v>0</v>
      </c>
      <c r="ER10" s="3"/>
      <c r="ES10" s="3">
        <v>35.0</v>
      </c>
      <c r="ET10" s="3" t="str">
        <f t="shared" si="81"/>
        <v>0</v>
      </c>
      <c r="EU10" s="3">
        <v>182.0</v>
      </c>
      <c r="EV10" s="3" t="str">
        <f t="shared" si="82"/>
        <v>1</v>
      </c>
      <c r="EW10" s="3"/>
      <c r="EX10" s="3">
        <v>20.0</v>
      </c>
      <c r="EY10" s="3" t="str">
        <f t="shared" si="83"/>
        <v>0</v>
      </c>
      <c r="EZ10" s="3">
        <v>218.0</v>
      </c>
      <c r="FA10" s="3" t="str">
        <f t="shared" si="84"/>
        <v>0</v>
      </c>
      <c r="FB10" s="3"/>
      <c r="FC10" s="3">
        <v>25.0</v>
      </c>
      <c r="FD10" s="3" t="str">
        <f t="shared" si="85"/>
        <v>1</v>
      </c>
      <c r="FE10" s="3">
        <v>200.0</v>
      </c>
      <c r="FF10" s="3" t="str">
        <f t="shared" si="86"/>
        <v>1</v>
      </c>
      <c r="FG10" s="3" t="str">
        <f t="shared" si="87"/>
        <v>0</v>
      </c>
      <c r="FH10" s="3"/>
      <c r="FI10" s="3">
        <v>25.0</v>
      </c>
      <c r="FJ10" s="3" t="str">
        <f t="shared" si="88"/>
        <v>1</v>
      </c>
      <c r="FK10" s="3"/>
      <c r="FL10" s="3"/>
      <c r="FM10" s="3"/>
      <c r="FN10" s="3"/>
      <c r="FO10" s="3">
        <v>49.0</v>
      </c>
      <c r="FP10" s="3" t="str">
        <f t="shared" si="89"/>
        <v>2</v>
      </c>
      <c r="FQ10" s="12"/>
      <c r="FR10" s="12" t="str">
        <f t="shared" si="90"/>
        <v>0</v>
      </c>
      <c r="FS10" s="12">
        <v>54.0</v>
      </c>
      <c r="FT10" s="12" t="str">
        <f t="shared" si="91"/>
        <v>1</v>
      </c>
      <c r="FU10" s="12"/>
      <c r="FV10" s="3" t="str">
        <f t="shared" si="92"/>
        <v>1</v>
      </c>
      <c r="FW10" s="3"/>
      <c r="FX10" s="3">
        <v>220.0</v>
      </c>
      <c r="FY10" s="3" t="str">
        <f t="shared" si="93"/>
        <v>0</v>
      </c>
      <c r="FZ10" s="3">
        <v>308.0</v>
      </c>
      <c r="GA10" s="3" t="str">
        <f t="shared" si="94"/>
        <v>0</v>
      </c>
    </row>
    <row r="11" ht="12.0" customHeight="1">
      <c r="A11" s="1"/>
      <c r="B11" s="54" t="s">
        <v>108</v>
      </c>
      <c r="C11" s="55" t="s">
        <v>229</v>
      </c>
      <c r="T11" s="23"/>
      <c r="U11" s="50" t="s">
        <v>1</v>
      </c>
      <c r="V11" s="47" t="str">
        <f>FM38</f>
        <v>17</v>
      </c>
      <c r="W11" s="51" t="str">
        <f>FM39</f>
        <v>49</v>
      </c>
      <c r="X11" s="23"/>
      <c r="Y11" s="42" t="s">
        <v>110</v>
      </c>
      <c r="Z11" s="43" t="str">
        <f t="shared" si="40"/>
        <v/>
      </c>
      <c r="AA11" s="44"/>
      <c r="AB11" s="44"/>
      <c r="AC11" s="45"/>
      <c r="AE11" s="3">
        <v>5.0</v>
      </c>
      <c r="AF11" s="12" t="str">
        <f t="shared" si="36"/>
        <v>2</v>
      </c>
      <c r="AG11" s="12"/>
      <c r="AH11" s="12" t="str">
        <f t="shared" si="37"/>
        <v>0</v>
      </c>
      <c r="AI11" s="3" t="str">
        <f t="shared" si="38"/>
        <v>0</v>
      </c>
      <c r="AJ11" s="3" t="str">
        <f t="shared" si="39"/>
        <v>1</v>
      </c>
      <c r="AK11" s="3"/>
      <c r="AL11" s="3">
        <v>248.0</v>
      </c>
      <c r="AM11" s="3" t="str">
        <f t="shared" si="41"/>
        <v>1</v>
      </c>
      <c r="AN11" s="3"/>
      <c r="AO11" s="3">
        <v>38.0</v>
      </c>
      <c r="AP11" s="3" t="str">
        <f t="shared" si="42"/>
        <v>0</v>
      </c>
      <c r="AQ11" s="3"/>
      <c r="AR11" s="3">
        <v>46.0</v>
      </c>
      <c r="AS11" s="3" t="str">
        <f t="shared" si="43"/>
        <v>0</v>
      </c>
      <c r="AT11" s="3"/>
      <c r="AU11" s="3">
        <v>24.0</v>
      </c>
      <c r="AV11" s="3" t="str">
        <f t="shared" si="44"/>
        <v>0</v>
      </c>
      <c r="AW11" s="3"/>
      <c r="AX11" s="3">
        <v>77.0</v>
      </c>
      <c r="AY11" s="3" t="str">
        <f t="shared" si="45"/>
        <v>1</v>
      </c>
      <c r="AZ11" s="3"/>
      <c r="BA11" s="3">
        <v>139.0</v>
      </c>
      <c r="BB11" s="3" t="str">
        <f t="shared" si="46"/>
        <v>1</v>
      </c>
      <c r="BC11" s="3"/>
      <c r="BD11" s="3">
        <v>142.0</v>
      </c>
      <c r="BE11" s="3" t="str">
        <f t="shared" si="47"/>
        <v>0</v>
      </c>
      <c r="BF11" s="3"/>
      <c r="BG11" s="3">
        <v>51.0</v>
      </c>
      <c r="BH11" s="3" t="str">
        <f t="shared" si="48"/>
        <v>1</v>
      </c>
      <c r="BI11" s="3"/>
      <c r="BJ11" s="3">
        <v>40.0</v>
      </c>
      <c r="BK11" s="3" t="str">
        <f t="shared" si="49"/>
        <v>0</v>
      </c>
      <c r="BL11" s="3"/>
      <c r="BM11" s="3">
        <v>242.0</v>
      </c>
      <c r="BN11" s="3" t="str">
        <f t="shared" si="50"/>
        <v>1</v>
      </c>
      <c r="BO11" s="3"/>
      <c r="BP11" s="3">
        <v>45.0</v>
      </c>
      <c r="BQ11" s="3" t="str">
        <f t="shared" si="51"/>
        <v>0</v>
      </c>
      <c r="BR11" s="3"/>
      <c r="BS11" s="3">
        <v>90.0</v>
      </c>
      <c r="BT11" s="3" t="str">
        <f t="shared" si="52"/>
        <v>0</v>
      </c>
      <c r="BU11" s="3"/>
      <c r="BV11" s="3">
        <v>35.0</v>
      </c>
      <c r="BW11" s="3" t="str">
        <f t="shared" si="53"/>
        <v>0</v>
      </c>
      <c r="BX11" s="3"/>
      <c r="BY11" s="3">
        <v>58.0</v>
      </c>
      <c r="BZ11" s="3" t="str">
        <f t="shared" si="54"/>
        <v>0</v>
      </c>
      <c r="CA11" s="3"/>
      <c r="CB11" s="3">
        <v>34.0</v>
      </c>
      <c r="CC11" s="3" t="str">
        <f t="shared" si="55"/>
        <v>1</v>
      </c>
      <c r="CD11" s="3"/>
      <c r="CE11" s="3">
        <v>47.0</v>
      </c>
      <c r="CF11" s="3" t="str">
        <f t="shared" si="56"/>
        <v>0</v>
      </c>
      <c r="CG11" s="3"/>
      <c r="CH11" s="3">
        <v>280.0</v>
      </c>
      <c r="CI11" s="3" t="str">
        <f t="shared" si="57"/>
        <v>0</v>
      </c>
      <c r="CJ11" s="3"/>
      <c r="CK11" s="3">
        <v>2.0</v>
      </c>
      <c r="CL11" s="3" t="str">
        <f t="shared" si="58"/>
        <v>0</v>
      </c>
      <c r="CM11" s="3">
        <v>49.0</v>
      </c>
      <c r="CN11" s="3" t="str">
        <f t="shared" si="59"/>
        <v>1</v>
      </c>
      <c r="CO11" s="3"/>
      <c r="CP11" s="3">
        <v>91.0</v>
      </c>
      <c r="CQ11" s="3" t="str">
        <f t="shared" si="60"/>
        <v>0</v>
      </c>
      <c r="CR11" s="3">
        <v>37.0</v>
      </c>
      <c r="CS11" s="3" t="str">
        <f t="shared" si="61"/>
        <v>1</v>
      </c>
      <c r="CT11" s="3"/>
      <c r="CU11" s="3">
        <v>66.0</v>
      </c>
      <c r="CV11" s="3" t="str">
        <f t="shared" si="62"/>
        <v>0</v>
      </c>
      <c r="CW11" s="3">
        <v>80.0</v>
      </c>
      <c r="CX11" s="3" t="str">
        <f t="shared" si="63"/>
        <v>0</v>
      </c>
      <c r="CY11" s="3"/>
      <c r="CZ11" s="3">
        <v>92.0</v>
      </c>
      <c r="DA11" s="3" t="str">
        <f t="shared" si="64"/>
        <v>1</v>
      </c>
      <c r="DB11" s="3"/>
      <c r="DC11" s="3"/>
      <c r="DD11" s="3"/>
      <c r="DE11" s="3">
        <v>42.0</v>
      </c>
      <c r="DF11" s="3" t="str">
        <f t="shared" si="66"/>
        <v>0</v>
      </c>
      <c r="DG11" s="3">
        <v>199.0</v>
      </c>
      <c r="DH11" s="3" t="str">
        <f t="shared" si="67"/>
        <v>0</v>
      </c>
      <c r="DI11" s="3"/>
      <c r="DJ11" s="3">
        <v>123.0</v>
      </c>
      <c r="DK11" s="3" t="str">
        <f t="shared" si="68"/>
        <v>0</v>
      </c>
      <c r="DL11" s="3">
        <v>62.0</v>
      </c>
      <c r="DM11" s="3" t="str">
        <f t="shared" si="69"/>
        <v>0</v>
      </c>
      <c r="DN11" s="3"/>
      <c r="DO11" s="3">
        <v>115.0</v>
      </c>
      <c r="DP11" s="3" t="str">
        <f t="shared" si="70"/>
        <v>1</v>
      </c>
      <c r="DQ11" s="3"/>
      <c r="DR11" s="3"/>
      <c r="DS11" s="3"/>
      <c r="DT11" s="3">
        <v>123.0</v>
      </c>
      <c r="DU11" s="3" t="str">
        <f t="shared" si="72"/>
        <v>0</v>
      </c>
      <c r="DV11" s="3">
        <v>145.0</v>
      </c>
      <c r="DW11" s="3" t="str">
        <f t="shared" si="73"/>
        <v>0</v>
      </c>
      <c r="DX11" s="3"/>
      <c r="DY11" s="3">
        <v>69.0</v>
      </c>
      <c r="DZ11" s="3" t="str">
        <f t="shared" si="74"/>
        <v>0</v>
      </c>
      <c r="EA11" s="3">
        <v>368.0</v>
      </c>
      <c r="EB11" s="3" t="str">
        <f t="shared" si="75"/>
        <v>1</v>
      </c>
      <c r="EC11" s="3"/>
      <c r="ED11" s="3">
        <v>107.0</v>
      </c>
      <c r="EE11" s="3" t="str">
        <f t="shared" si="76"/>
        <v>0</v>
      </c>
      <c r="EF11" s="3"/>
      <c r="EG11" s="3"/>
      <c r="EH11" s="3"/>
      <c r="EI11" s="3">
        <v>111.0</v>
      </c>
      <c r="EJ11" s="3" t="str">
        <f t="shared" si="77"/>
        <v>1</v>
      </c>
      <c r="EK11" s="3">
        <v>228.0</v>
      </c>
      <c r="EL11" s="3" t="str">
        <f t="shared" si="78"/>
        <v>1</v>
      </c>
      <c r="EM11" s="3"/>
      <c r="EN11" s="3">
        <v>38.0</v>
      </c>
      <c r="EO11" s="3" t="str">
        <f t="shared" si="79"/>
        <v>0</v>
      </c>
      <c r="EP11" s="3">
        <v>148.0</v>
      </c>
      <c r="EQ11" s="3" t="str">
        <f t="shared" si="80"/>
        <v>0</v>
      </c>
      <c r="ER11" s="3"/>
      <c r="ES11" s="3">
        <v>48.0</v>
      </c>
      <c r="ET11" s="3" t="str">
        <f t="shared" si="81"/>
        <v>0</v>
      </c>
      <c r="EU11" s="3">
        <v>218.0</v>
      </c>
      <c r="EV11" s="3" t="str">
        <f t="shared" si="82"/>
        <v>0</v>
      </c>
      <c r="EW11" s="3"/>
      <c r="EX11" s="3">
        <v>38.0</v>
      </c>
      <c r="EY11" s="3" t="str">
        <f t="shared" si="83"/>
        <v>0</v>
      </c>
      <c r="EZ11" s="3"/>
      <c r="FA11" s="3"/>
      <c r="FB11" s="3"/>
      <c r="FC11" s="3">
        <v>91.0</v>
      </c>
      <c r="FD11" s="3" t="str">
        <f t="shared" si="85"/>
        <v>2</v>
      </c>
      <c r="FE11" s="3">
        <v>102.0</v>
      </c>
      <c r="FF11" s="3" t="str">
        <f t="shared" si="86"/>
        <v>2</v>
      </c>
      <c r="FG11" s="3" t="str">
        <f t="shared" si="87"/>
        <v>0</v>
      </c>
      <c r="FH11" s="3"/>
      <c r="FI11" s="3">
        <v>105.0</v>
      </c>
      <c r="FJ11" s="3" t="str">
        <f t="shared" si="88"/>
        <v>2</v>
      </c>
      <c r="FK11" s="3"/>
      <c r="FL11" s="3"/>
      <c r="FM11" s="3"/>
      <c r="FN11" s="3"/>
      <c r="FO11" s="3">
        <v>79.0</v>
      </c>
      <c r="FP11" s="3" t="str">
        <f t="shared" si="89"/>
        <v>2</v>
      </c>
      <c r="FQ11" s="12"/>
      <c r="FR11" s="12" t="str">
        <f t="shared" si="90"/>
        <v>0</v>
      </c>
      <c r="FS11" s="12">
        <v>84.0</v>
      </c>
      <c r="FT11" s="12" t="str">
        <f t="shared" si="91"/>
        <v>1</v>
      </c>
      <c r="FU11" s="12" t="s">
        <v>105</v>
      </c>
      <c r="FV11" s="3" t="str">
        <f t="shared" si="92"/>
        <v>0</v>
      </c>
      <c r="FW11" s="3"/>
      <c r="FX11" s="3">
        <v>229.0</v>
      </c>
      <c r="FY11" s="3" t="str">
        <f t="shared" si="93"/>
        <v>0</v>
      </c>
      <c r="FZ11" s="3"/>
      <c r="GA11" s="3"/>
    </row>
    <row r="12" ht="12.0" customHeight="1">
      <c r="A12" s="1"/>
      <c r="B12" s="56" t="s">
        <v>111</v>
      </c>
      <c r="C12" s="57" t="s">
        <v>230</v>
      </c>
      <c r="T12" s="23"/>
      <c r="U12" s="50" t="s">
        <v>2</v>
      </c>
      <c r="V12" s="47" t="str">
        <f>FS30</f>
        <v>17</v>
      </c>
      <c r="W12" s="51" t="str">
        <f>FS31</f>
        <v>40</v>
      </c>
      <c r="X12" s="23"/>
      <c r="Y12" s="24"/>
      <c r="Z12" s="24"/>
      <c r="AA12" s="44"/>
      <c r="AB12" s="44"/>
      <c r="AC12" s="45"/>
      <c r="AE12" s="53">
        <v>6.0</v>
      </c>
      <c r="AF12" s="12" t="str">
        <f t="shared" si="36"/>
        <v>1</v>
      </c>
      <c r="AG12" s="12" t="s">
        <v>105</v>
      </c>
      <c r="AH12" s="12" t="str">
        <f t="shared" si="37"/>
        <v>0</v>
      </c>
      <c r="AI12" s="3" t="str">
        <f t="shared" si="38"/>
        <v>1</v>
      </c>
      <c r="AJ12" s="3" t="str">
        <f t="shared" si="39"/>
        <v>0</v>
      </c>
      <c r="AK12" s="3"/>
      <c r="AL12" s="3">
        <v>250.0</v>
      </c>
      <c r="AM12" s="3" t="str">
        <f t="shared" si="41"/>
        <v>1</v>
      </c>
      <c r="AN12" s="3"/>
      <c r="AO12" s="3">
        <v>53.0</v>
      </c>
      <c r="AP12" s="3" t="str">
        <f t="shared" si="42"/>
        <v>0</v>
      </c>
      <c r="AQ12" s="3"/>
      <c r="AR12" s="3">
        <v>63.0</v>
      </c>
      <c r="AS12" s="3" t="str">
        <f t="shared" si="43"/>
        <v>1</v>
      </c>
      <c r="AT12" s="3"/>
      <c r="AU12" s="3">
        <v>31.0</v>
      </c>
      <c r="AV12" s="3" t="str">
        <f t="shared" si="44"/>
        <v>0</v>
      </c>
      <c r="AW12" s="3"/>
      <c r="AX12" s="3">
        <v>98.0</v>
      </c>
      <c r="AY12" s="3" t="str">
        <f t="shared" si="45"/>
        <v>0</v>
      </c>
      <c r="AZ12" s="3"/>
      <c r="BA12" s="3">
        <v>161.0</v>
      </c>
      <c r="BB12" s="3" t="str">
        <f t="shared" si="46"/>
        <v>0</v>
      </c>
      <c r="BC12" s="3"/>
      <c r="BD12" s="3">
        <v>157.0</v>
      </c>
      <c r="BE12" s="3" t="str">
        <f t="shared" si="47"/>
        <v>0</v>
      </c>
      <c r="BF12" s="3"/>
      <c r="BG12" s="3">
        <v>60.0</v>
      </c>
      <c r="BH12" s="3" t="str">
        <f t="shared" si="48"/>
        <v>0</v>
      </c>
      <c r="BI12" s="3"/>
      <c r="BJ12" s="3">
        <v>44.0</v>
      </c>
      <c r="BK12" s="3" t="str">
        <f t="shared" si="49"/>
        <v>0</v>
      </c>
      <c r="BL12" s="3"/>
      <c r="BM12" s="3">
        <v>249.0</v>
      </c>
      <c r="BN12" s="3" t="str">
        <f t="shared" si="50"/>
        <v>0</v>
      </c>
      <c r="BO12" s="3"/>
      <c r="BP12" s="3">
        <v>57.0</v>
      </c>
      <c r="BQ12" s="3" t="str">
        <f t="shared" si="51"/>
        <v>0</v>
      </c>
      <c r="BR12" s="3"/>
      <c r="BS12" s="3">
        <v>113.0</v>
      </c>
      <c r="BT12" s="3" t="str">
        <f t="shared" si="52"/>
        <v>0</v>
      </c>
      <c r="BU12" s="3"/>
      <c r="BV12" s="3">
        <v>48.0</v>
      </c>
      <c r="BW12" s="3" t="str">
        <f t="shared" si="53"/>
        <v>0</v>
      </c>
      <c r="BX12" s="3"/>
      <c r="BY12" s="3">
        <v>66.0</v>
      </c>
      <c r="BZ12" s="3" t="str">
        <f t="shared" si="54"/>
        <v>0</v>
      </c>
      <c r="CA12" s="3"/>
      <c r="CB12" s="3">
        <v>50.0</v>
      </c>
      <c r="CC12" s="3" t="str">
        <f t="shared" si="55"/>
        <v>1</v>
      </c>
      <c r="CD12" s="3"/>
      <c r="CE12" s="3">
        <v>54.0</v>
      </c>
      <c r="CF12" s="3" t="str">
        <f t="shared" si="56"/>
        <v>1</v>
      </c>
      <c r="CG12" s="3"/>
      <c r="CH12" s="3">
        <v>286.0</v>
      </c>
      <c r="CI12" s="3" t="str">
        <f t="shared" si="57"/>
        <v>0</v>
      </c>
      <c r="CJ12" s="3"/>
      <c r="CK12" s="3">
        <v>149.0</v>
      </c>
      <c r="CL12" s="3" t="str">
        <f t="shared" si="58"/>
        <v>0</v>
      </c>
      <c r="CM12" s="3">
        <v>52.0</v>
      </c>
      <c r="CN12" s="3" t="str">
        <f t="shared" si="59"/>
        <v>0</v>
      </c>
      <c r="CO12" s="3"/>
      <c r="CP12" s="3">
        <v>99.0</v>
      </c>
      <c r="CQ12" s="3" t="str">
        <f t="shared" si="60"/>
        <v>0</v>
      </c>
      <c r="CR12" s="3">
        <v>124.0</v>
      </c>
      <c r="CS12" s="3" t="str">
        <f t="shared" si="61"/>
        <v>0</v>
      </c>
      <c r="CT12" s="3"/>
      <c r="CU12" s="3">
        <v>91.0</v>
      </c>
      <c r="CV12" s="3" t="str">
        <f t="shared" si="62"/>
        <v>0</v>
      </c>
      <c r="CW12" s="3">
        <v>146.0</v>
      </c>
      <c r="CX12" s="3" t="str">
        <f t="shared" si="63"/>
        <v>0</v>
      </c>
      <c r="CY12" s="3"/>
      <c r="CZ12" s="3">
        <v>196.0</v>
      </c>
      <c r="DA12" s="3" t="str">
        <f t="shared" si="64"/>
        <v>0</v>
      </c>
      <c r="DB12" s="3"/>
      <c r="DC12" s="3"/>
      <c r="DD12" s="3"/>
      <c r="DE12" s="3">
        <v>55.0</v>
      </c>
      <c r="DF12" s="3" t="str">
        <f t="shared" si="66"/>
        <v>0</v>
      </c>
      <c r="DG12" s="3"/>
      <c r="DH12" s="3"/>
      <c r="DI12" s="3"/>
      <c r="DJ12" s="3">
        <v>197.0</v>
      </c>
      <c r="DK12" s="3" t="str">
        <f t="shared" si="68"/>
        <v>0</v>
      </c>
      <c r="DL12" s="3">
        <v>84.0</v>
      </c>
      <c r="DM12" s="3" t="str">
        <f t="shared" si="69"/>
        <v>0</v>
      </c>
      <c r="DN12" s="3"/>
      <c r="DO12" s="3">
        <v>139.0</v>
      </c>
      <c r="DP12" s="3" t="str">
        <f t="shared" si="70"/>
        <v>1</v>
      </c>
      <c r="DQ12" s="3"/>
      <c r="DR12" s="3"/>
      <c r="DS12" s="3"/>
      <c r="DT12" s="3">
        <v>169.0</v>
      </c>
      <c r="DU12" s="3" t="str">
        <f t="shared" si="72"/>
        <v>0</v>
      </c>
      <c r="DV12" s="3">
        <v>207.0</v>
      </c>
      <c r="DW12" s="3" t="str">
        <f t="shared" si="73"/>
        <v>0</v>
      </c>
      <c r="DX12" s="3"/>
      <c r="DY12" s="3">
        <v>108.0</v>
      </c>
      <c r="DZ12" s="3" t="str">
        <f t="shared" si="74"/>
        <v>0</v>
      </c>
      <c r="EA12" s="3"/>
      <c r="EB12" s="3"/>
      <c r="EC12" s="3"/>
      <c r="ED12" s="3">
        <v>186.0</v>
      </c>
      <c r="EE12" s="3" t="str">
        <f t="shared" si="76"/>
        <v>0</v>
      </c>
      <c r="EF12" s="3"/>
      <c r="EG12" s="3"/>
      <c r="EH12" s="3"/>
      <c r="EI12" s="3">
        <v>124.0</v>
      </c>
      <c r="EJ12" s="3" t="str">
        <f t="shared" si="77"/>
        <v>1</v>
      </c>
      <c r="EK12" s="3">
        <v>329.0</v>
      </c>
      <c r="EL12" s="3" t="str">
        <f t="shared" si="78"/>
        <v>1</v>
      </c>
      <c r="EM12" s="3"/>
      <c r="EN12" s="3">
        <v>53.0</v>
      </c>
      <c r="EO12" s="3" t="str">
        <f t="shared" si="79"/>
        <v>0</v>
      </c>
      <c r="EP12" s="3"/>
      <c r="EQ12" s="3"/>
      <c r="ER12" s="3"/>
      <c r="ES12" s="3">
        <v>140.0</v>
      </c>
      <c r="ET12" s="3" t="str">
        <f t="shared" si="81"/>
        <v>0</v>
      </c>
      <c r="EU12" s="3">
        <v>239.0</v>
      </c>
      <c r="EV12" s="3" t="str">
        <f t="shared" si="82"/>
        <v>0</v>
      </c>
      <c r="EW12" s="3"/>
      <c r="EX12" s="3">
        <v>48.0</v>
      </c>
      <c r="EY12" s="3" t="str">
        <f t="shared" si="83"/>
        <v>0</v>
      </c>
      <c r="EZ12" s="3"/>
      <c r="FA12" s="3"/>
      <c r="FB12" s="3"/>
      <c r="FC12" s="3">
        <v>157.0</v>
      </c>
      <c r="FD12" s="3" t="str">
        <f t="shared" si="85"/>
        <v>2</v>
      </c>
      <c r="FE12" s="3">
        <v>190.0</v>
      </c>
      <c r="FF12" s="3" t="str">
        <f t="shared" si="86"/>
        <v>2</v>
      </c>
      <c r="FG12" s="3" t="str">
        <f t="shared" si="87"/>
        <v>0</v>
      </c>
      <c r="FH12" s="3"/>
      <c r="FI12" s="3">
        <v>129.0</v>
      </c>
      <c r="FJ12" s="3" t="str">
        <f t="shared" si="88"/>
        <v>2</v>
      </c>
      <c r="FK12" s="3"/>
      <c r="FL12" s="3"/>
      <c r="FM12" s="3"/>
      <c r="FN12" s="3"/>
      <c r="FO12" s="3">
        <v>93.0</v>
      </c>
      <c r="FP12" s="3" t="str">
        <f t="shared" si="89"/>
        <v>2</v>
      </c>
      <c r="FQ12" s="12"/>
      <c r="FR12" s="12" t="str">
        <f t="shared" si="90"/>
        <v>0</v>
      </c>
      <c r="FS12" s="12">
        <v>91.0</v>
      </c>
      <c r="FT12" s="12" t="str">
        <f t="shared" si="91"/>
        <v>2</v>
      </c>
      <c r="FU12" s="12"/>
      <c r="FV12" s="3" t="str">
        <f t="shared" si="92"/>
        <v>0</v>
      </c>
      <c r="FW12" s="3"/>
      <c r="FX12" s="3">
        <v>230.0</v>
      </c>
      <c r="FY12" s="3" t="str">
        <f t="shared" si="93"/>
        <v>0</v>
      </c>
      <c r="FZ12" s="3"/>
      <c r="GA12" s="3"/>
    </row>
    <row r="13" ht="12.0" customHeight="1">
      <c r="A13" s="1"/>
      <c r="B13" s="56" t="s">
        <v>113</v>
      </c>
      <c r="C13" s="57" t="s">
        <v>231</v>
      </c>
      <c r="T13" s="23"/>
      <c r="U13" s="50" t="s">
        <v>115</v>
      </c>
      <c r="V13" s="47" t="str">
        <f>CI37</f>
        <v>3</v>
      </c>
      <c r="W13" s="51" t="str">
        <f>CI38</f>
        <v>50</v>
      </c>
      <c r="X13" s="31"/>
      <c r="Y13" s="32"/>
      <c r="Z13" s="32"/>
      <c r="AA13" s="58"/>
      <c r="AB13" s="58"/>
      <c r="AC13" s="59"/>
      <c r="AE13" s="3">
        <v>7.0</v>
      </c>
      <c r="AF13" s="12" t="str">
        <f t="shared" si="36"/>
        <v>2</v>
      </c>
      <c r="AG13" s="12"/>
      <c r="AH13" s="12" t="str">
        <f t="shared" si="37"/>
        <v>0</v>
      </c>
      <c r="AI13" s="3" t="str">
        <f t="shared" si="38"/>
        <v>0</v>
      </c>
      <c r="AJ13" s="3" t="str">
        <f t="shared" si="39"/>
        <v>1</v>
      </c>
      <c r="AK13" s="3"/>
      <c r="AL13" s="3">
        <v>252.0</v>
      </c>
      <c r="AM13" s="3" t="str">
        <f t="shared" si="41"/>
        <v>0</v>
      </c>
      <c r="AN13" s="3"/>
      <c r="AO13" s="3">
        <v>59.0</v>
      </c>
      <c r="AP13" s="3" t="str">
        <f t="shared" si="42"/>
        <v>0</v>
      </c>
      <c r="AQ13" s="3"/>
      <c r="AR13" s="3">
        <v>76.0</v>
      </c>
      <c r="AS13" s="3" t="str">
        <f t="shared" si="43"/>
        <v>0</v>
      </c>
      <c r="AT13" s="3"/>
      <c r="AU13" s="3">
        <v>43.0</v>
      </c>
      <c r="AV13" s="3" t="str">
        <f t="shared" si="44"/>
        <v>0</v>
      </c>
      <c r="AW13" s="3"/>
      <c r="AX13" s="3">
        <v>110.0</v>
      </c>
      <c r="AY13" s="3" t="str">
        <f t="shared" si="45"/>
        <v>0</v>
      </c>
      <c r="AZ13" s="3"/>
      <c r="BA13" s="3">
        <v>193.0</v>
      </c>
      <c r="BB13" s="3" t="str">
        <f t="shared" si="46"/>
        <v>0</v>
      </c>
      <c r="BC13" s="3"/>
      <c r="BD13" s="3">
        <v>172.0</v>
      </c>
      <c r="BE13" s="3" t="str">
        <f t="shared" si="47"/>
        <v>0</v>
      </c>
      <c r="BF13" s="3"/>
      <c r="BG13" s="3">
        <v>72.0</v>
      </c>
      <c r="BH13" s="3" t="str">
        <f t="shared" si="48"/>
        <v>0</v>
      </c>
      <c r="BI13" s="3"/>
      <c r="BJ13" s="3">
        <v>52.0</v>
      </c>
      <c r="BK13" s="3" t="str">
        <f t="shared" si="49"/>
        <v>0</v>
      </c>
      <c r="BL13" s="3"/>
      <c r="BM13" s="3">
        <v>253.0</v>
      </c>
      <c r="BN13" s="3" t="str">
        <f t="shared" si="50"/>
        <v>1</v>
      </c>
      <c r="BO13" s="3"/>
      <c r="BP13" s="3">
        <v>69.0</v>
      </c>
      <c r="BQ13" s="3" t="str">
        <f t="shared" si="51"/>
        <v>0</v>
      </c>
      <c r="BR13" s="3"/>
      <c r="BS13" s="3">
        <v>120.0</v>
      </c>
      <c r="BT13" s="3" t="str">
        <f t="shared" si="52"/>
        <v>0</v>
      </c>
      <c r="BU13" s="3"/>
      <c r="BV13" s="3">
        <v>61.0</v>
      </c>
      <c r="BW13" s="3" t="str">
        <f t="shared" si="53"/>
        <v>0</v>
      </c>
      <c r="BX13" s="3"/>
      <c r="BY13" s="3">
        <v>89.0</v>
      </c>
      <c r="BZ13" s="3" t="str">
        <f t="shared" si="54"/>
        <v>0</v>
      </c>
      <c r="CA13" s="3"/>
      <c r="CB13" s="3">
        <v>64.0</v>
      </c>
      <c r="CC13" s="3" t="str">
        <f t="shared" si="55"/>
        <v>1</v>
      </c>
      <c r="CD13" s="3"/>
      <c r="CE13" s="3">
        <v>68.0</v>
      </c>
      <c r="CF13" s="3" t="str">
        <f t="shared" si="56"/>
        <v>1</v>
      </c>
      <c r="CG13" s="3"/>
      <c r="CH13" s="3">
        <v>296.0</v>
      </c>
      <c r="CI13" s="3" t="str">
        <f t="shared" si="57"/>
        <v>0</v>
      </c>
      <c r="CJ13" s="3"/>
      <c r="CK13" s="3">
        <v>79.0</v>
      </c>
      <c r="CL13" s="3" t="str">
        <f t="shared" si="58"/>
        <v>0</v>
      </c>
      <c r="CM13" s="3">
        <v>74.0</v>
      </c>
      <c r="CN13" s="3" t="str">
        <f t="shared" si="59"/>
        <v>0</v>
      </c>
      <c r="CO13" s="3"/>
      <c r="CP13" s="3">
        <v>117.0</v>
      </c>
      <c r="CQ13" s="3" t="str">
        <f t="shared" si="60"/>
        <v>0</v>
      </c>
      <c r="CR13" s="3">
        <v>130.0</v>
      </c>
      <c r="CS13" s="3" t="str">
        <f t="shared" si="61"/>
        <v>0</v>
      </c>
      <c r="CT13" s="3"/>
      <c r="CU13" s="3">
        <v>97.0</v>
      </c>
      <c r="CV13" s="3" t="str">
        <f t="shared" si="62"/>
        <v>0</v>
      </c>
      <c r="CW13" s="3">
        <v>225.0</v>
      </c>
      <c r="CX13" s="3" t="str">
        <f t="shared" si="63"/>
        <v>0</v>
      </c>
      <c r="CY13" s="3"/>
      <c r="CZ13" s="3">
        <v>238.0</v>
      </c>
      <c r="DA13" s="3" t="str">
        <f t="shared" si="64"/>
        <v>1</v>
      </c>
      <c r="DB13" s="3"/>
      <c r="DC13" s="3"/>
      <c r="DD13" s="3"/>
      <c r="DE13" s="3">
        <v>65.0</v>
      </c>
      <c r="DF13" s="3" t="str">
        <f t="shared" si="66"/>
        <v>0</v>
      </c>
      <c r="DG13" s="3"/>
      <c r="DH13" s="3"/>
      <c r="DI13" s="3"/>
      <c r="DJ13" s="3">
        <v>313.0</v>
      </c>
      <c r="DK13" s="3" t="str">
        <f t="shared" si="68"/>
        <v>0</v>
      </c>
      <c r="DL13" s="3">
        <v>156.0</v>
      </c>
      <c r="DM13" s="3" t="str">
        <f t="shared" si="69"/>
        <v>0</v>
      </c>
      <c r="DN13" s="3"/>
      <c r="DO13" s="3">
        <v>193.0</v>
      </c>
      <c r="DP13" s="3" t="str">
        <f t="shared" si="70"/>
        <v>0</v>
      </c>
      <c r="DQ13" s="3"/>
      <c r="DR13" s="3"/>
      <c r="DS13" s="3"/>
      <c r="DT13" s="3">
        <v>183.0</v>
      </c>
      <c r="DU13" s="3" t="str">
        <f t="shared" si="72"/>
        <v>0</v>
      </c>
      <c r="DV13" s="3"/>
      <c r="DW13" s="3"/>
      <c r="DX13" s="3"/>
      <c r="DY13" s="3">
        <v>113.0</v>
      </c>
      <c r="DZ13" s="3" t="str">
        <f t="shared" si="74"/>
        <v>0</v>
      </c>
      <c r="EA13" s="3"/>
      <c r="EB13" s="3"/>
      <c r="EC13" s="3"/>
      <c r="ED13" s="3">
        <v>219.0</v>
      </c>
      <c r="EE13" s="3" t="str">
        <f t="shared" si="76"/>
        <v>1</v>
      </c>
      <c r="EF13" s="3"/>
      <c r="EG13" s="3"/>
      <c r="EH13" s="3"/>
      <c r="EI13" s="3">
        <v>125.0</v>
      </c>
      <c r="EJ13" s="3" t="str">
        <f t="shared" si="77"/>
        <v>0</v>
      </c>
      <c r="EK13" s="3"/>
      <c r="EL13" s="3"/>
      <c r="EM13" s="3"/>
      <c r="EN13" s="3">
        <v>67.0</v>
      </c>
      <c r="EO13" s="3" t="str">
        <f t="shared" si="79"/>
        <v>0</v>
      </c>
      <c r="EP13" s="3"/>
      <c r="EQ13" s="3"/>
      <c r="ER13" s="3"/>
      <c r="ES13" s="3">
        <v>177.0</v>
      </c>
      <c r="ET13" s="3" t="str">
        <f t="shared" si="81"/>
        <v>0</v>
      </c>
      <c r="EU13" s="3">
        <v>249.0</v>
      </c>
      <c r="EV13" s="3" t="str">
        <f t="shared" si="82"/>
        <v>1</v>
      </c>
      <c r="EW13" s="3"/>
      <c r="EX13" s="3">
        <v>72.0</v>
      </c>
      <c r="EY13" s="3" t="str">
        <f t="shared" si="83"/>
        <v>0</v>
      </c>
      <c r="EZ13" s="3"/>
      <c r="FA13" s="3"/>
      <c r="FB13" s="3"/>
      <c r="FC13" s="3">
        <v>28.0</v>
      </c>
      <c r="FD13" s="3" t="str">
        <f t="shared" si="85"/>
        <v>2</v>
      </c>
      <c r="FE13" s="3">
        <v>183.0</v>
      </c>
      <c r="FF13" s="3" t="str">
        <f t="shared" si="86"/>
        <v>2</v>
      </c>
      <c r="FG13" s="3" t="str">
        <f t="shared" si="87"/>
        <v>0</v>
      </c>
      <c r="FH13" s="3"/>
      <c r="FI13" s="3">
        <v>200.0</v>
      </c>
      <c r="FJ13" s="3" t="str">
        <f t="shared" si="88"/>
        <v>1</v>
      </c>
      <c r="FK13" s="3"/>
      <c r="FL13" s="3"/>
      <c r="FM13" s="3"/>
      <c r="FN13" s="3"/>
      <c r="FO13" s="3">
        <v>95.0</v>
      </c>
      <c r="FP13" s="3" t="str">
        <f t="shared" si="89"/>
        <v>2</v>
      </c>
      <c r="FQ13" s="12"/>
      <c r="FR13" s="12" t="str">
        <f t="shared" si="90"/>
        <v>0</v>
      </c>
      <c r="FS13" s="12">
        <v>105.0</v>
      </c>
      <c r="FT13" s="12" t="str">
        <f t="shared" si="91"/>
        <v>2</v>
      </c>
      <c r="FU13" s="12"/>
      <c r="FV13" s="3" t="str">
        <f t="shared" si="92"/>
        <v>0</v>
      </c>
      <c r="FW13" s="3"/>
      <c r="FX13" s="3">
        <v>233.0</v>
      </c>
      <c r="FY13" s="3" t="str">
        <f t="shared" si="93"/>
        <v>0</v>
      </c>
      <c r="FZ13" s="3"/>
      <c r="GA13" s="3"/>
    </row>
    <row r="14" ht="12.0" customHeight="1">
      <c r="A14" s="1"/>
      <c r="B14" s="56" t="s">
        <v>116</v>
      </c>
      <c r="C14" s="57" t="s">
        <v>232</v>
      </c>
      <c r="T14" s="23"/>
      <c r="U14" s="50" t="s">
        <v>118</v>
      </c>
      <c r="V14" s="47" t="str">
        <f>CM35</f>
        <v>3</v>
      </c>
      <c r="W14" s="51" t="str">
        <f>CM36</f>
        <v>52</v>
      </c>
      <c r="X14" s="23"/>
      <c r="Y14" s="60"/>
      <c r="Z14" s="47"/>
      <c r="AA14" s="61"/>
      <c r="AB14" s="61"/>
      <c r="AC14" s="45"/>
      <c r="AE14" s="3">
        <v>8.0</v>
      </c>
      <c r="AF14" s="12" t="str">
        <f t="shared" si="36"/>
        <v>2</v>
      </c>
      <c r="AG14" s="12"/>
      <c r="AH14" s="12" t="str">
        <f t="shared" si="37"/>
        <v>0</v>
      </c>
      <c r="AI14" s="3" t="str">
        <f t="shared" si="38"/>
        <v>0</v>
      </c>
      <c r="AJ14" s="3" t="str">
        <f t="shared" si="39"/>
        <v>1</v>
      </c>
      <c r="AK14" s="3"/>
      <c r="AL14" s="3">
        <v>259.0</v>
      </c>
      <c r="AM14" s="3" t="str">
        <f t="shared" si="41"/>
        <v>0</v>
      </c>
      <c r="AN14" s="3"/>
      <c r="AO14" s="3">
        <v>67.0</v>
      </c>
      <c r="AP14" s="3" t="str">
        <f t="shared" si="42"/>
        <v>0</v>
      </c>
      <c r="AQ14" s="3"/>
      <c r="AR14" s="3">
        <v>88.0</v>
      </c>
      <c r="AS14" s="3" t="str">
        <f t="shared" si="43"/>
        <v>0</v>
      </c>
      <c r="AT14" s="3"/>
      <c r="AU14" s="3">
        <v>56.0</v>
      </c>
      <c r="AV14" s="3" t="str">
        <f t="shared" si="44"/>
        <v>0</v>
      </c>
      <c r="AW14" s="3"/>
      <c r="AX14" s="3">
        <v>139.0</v>
      </c>
      <c r="AY14" s="3" t="str">
        <f t="shared" si="45"/>
        <v>1</v>
      </c>
      <c r="AZ14" s="3"/>
      <c r="BA14" s="3">
        <v>237.0</v>
      </c>
      <c r="BB14" s="3" t="str">
        <f t="shared" si="46"/>
        <v>1</v>
      </c>
      <c r="BC14" s="3"/>
      <c r="BD14" s="3">
        <v>174.0</v>
      </c>
      <c r="BE14" s="3" t="str">
        <f t="shared" si="47"/>
        <v>0</v>
      </c>
      <c r="BF14" s="3"/>
      <c r="BG14" s="3">
        <v>86.0</v>
      </c>
      <c r="BH14" s="3" t="str">
        <f t="shared" si="48"/>
        <v>0</v>
      </c>
      <c r="BI14" s="3"/>
      <c r="BJ14" s="3">
        <v>62.0</v>
      </c>
      <c r="BK14" s="3" t="str">
        <f t="shared" si="49"/>
        <v>0</v>
      </c>
      <c r="BL14" s="3"/>
      <c r="BM14" s="3">
        <v>256.0</v>
      </c>
      <c r="BN14" s="3" t="str">
        <f t="shared" si="50"/>
        <v>1</v>
      </c>
      <c r="BO14" s="3"/>
      <c r="BP14" s="3">
        <v>82.0</v>
      </c>
      <c r="BQ14" s="3" t="str">
        <f t="shared" si="51"/>
        <v>0</v>
      </c>
      <c r="BR14" s="3"/>
      <c r="BS14" s="3">
        <v>125.0</v>
      </c>
      <c r="BT14" s="3" t="str">
        <f t="shared" si="52"/>
        <v>0</v>
      </c>
      <c r="BU14" s="3"/>
      <c r="BV14" s="3">
        <v>74.0</v>
      </c>
      <c r="BW14" s="3" t="str">
        <f t="shared" si="53"/>
        <v>0</v>
      </c>
      <c r="BX14" s="3"/>
      <c r="BY14" s="3">
        <v>99.0</v>
      </c>
      <c r="BZ14" s="3" t="str">
        <f t="shared" si="54"/>
        <v>0</v>
      </c>
      <c r="CA14" s="3"/>
      <c r="CB14" s="3">
        <v>78.0</v>
      </c>
      <c r="CC14" s="3" t="str">
        <f t="shared" si="55"/>
        <v>1</v>
      </c>
      <c r="CD14" s="3"/>
      <c r="CE14" s="3">
        <v>79.0</v>
      </c>
      <c r="CF14" s="3" t="str">
        <f t="shared" si="56"/>
        <v>0</v>
      </c>
      <c r="CG14" s="3"/>
      <c r="CH14" s="3">
        <v>305.0</v>
      </c>
      <c r="CI14" s="3" t="str">
        <f t="shared" si="57"/>
        <v>0</v>
      </c>
      <c r="CJ14" s="3"/>
      <c r="CK14" s="3">
        <v>43.0</v>
      </c>
      <c r="CL14" s="3" t="str">
        <f t="shared" si="58"/>
        <v>0</v>
      </c>
      <c r="CM14" s="3">
        <v>77.0</v>
      </c>
      <c r="CN14" s="3" t="str">
        <f t="shared" si="59"/>
        <v>1</v>
      </c>
      <c r="CO14" s="3"/>
      <c r="CP14" s="3">
        <v>164.0</v>
      </c>
      <c r="CQ14" s="3" t="str">
        <f t="shared" si="60"/>
        <v>0</v>
      </c>
      <c r="CR14" s="3">
        <v>154.0</v>
      </c>
      <c r="CS14" s="3" t="str">
        <f t="shared" si="61"/>
        <v>0</v>
      </c>
      <c r="CT14" s="3"/>
      <c r="CU14" s="3">
        <v>102.0</v>
      </c>
      <c r="CV14" s="3" t="str">
        <f t="shared" si="62"/>
        <v>0</v>
      </c>
      <c r="CW14" s="3">
        <v>251.0</v>
      </c>
      <c r="CX14" s="3" t="str">
        <f t="shared" si="63"/>
        <v>0</v>
      </c>
      <c r="CY14" s="3"/>
      <c r="CZ14" s="3">
        <v>265.0</v>
      </c>
      <c r="DA14" s="3" t="str">
        <f t="shared" si="64"/>
        <v>0</v>
      </c>
      <c r="DB14" s="3"/>
      <c r="DC14" s="3"/>
      <c r="DD14" s="3"/>
      <c r="DE14" s="3">
        <v>72.0</v>
      </c>
      <c r="DF14" s="3" t="str">
        <f t="shared" si="66"/>
        <v>0</v>
      </c>
      <c r="DG14" s="3"/>
      <c r="DH14" s="3"/>
      <c r="DI14" s="3"/>
      <c r="DJ14" s="3">
        <v>327.0</v>
      </c>
      <c r="DK14" s="3" t="str">
        <f t="shared" si="68"/>
        <v>0</v>
      </c>
      <c r="DL14" s="3"/>
      <c r="DM14" s="3"/>
      <c r="DN14" s="3"/>
      <c r="DO14" s="3">
        <v>215.0</v>
      </c>
      <c r="DP14" s="3" t="str">
        <f t="shared" si="70"/>
        <v>0</v>
      </c>
      <c r="DQ14" s="3"/>
      <c r="DR14" s="3"/>
      <c r="DS14" s="3"/>
      <c r="DT14" s="3">
        <v>217.0</v>
      </c>
      <c r="DU14" s="3" t="str">
        <f t="shared" si="72"/>
        <v>0</v>
      </c>
      <c r="DV14" s="3"/>
      <c r="DW14" s="3"/>
      <c r="DX14" s="3"/>
      <c r="DY14" s="3">
        <v>119.0</v>
      </c>
      <c r="DZ14" s="3" t="str">
        <f t="shared" si="74"/>
        <v>0</v>
      </c>
      <c r="EA14" s="3"/>
      <c r="EB14" s="3"/>
      <c r="EC14" s="3"/>
      <c r="ED14" s="3">
        <v>246.0</v>
      </c>
      <c r="EE14" s="3" t="str">
        <f t="shared" si="76"/>
        <v>0</v>
      </c>
      <c r="EF14" s="3"/>
      <c r="EG14" s="3"/>
      <c r="EH14" s="3"/>
      <c r="EI14" s="3">
        <v>138.0</v>
      </c>
      <c r="EJ14" s="3" t="str">
        <f t="shared" si="77"/>
        <v>1</v>
      </c>
      <c r="EK14" s="3"/>
      <c r="EL14" s="3"/>
      <c r="EM14" s="3"/>
      <c r="EN14" s="3">
        <v>87.0</v>
      </c>
      <c r="EO14" s="3" t="str">
        <f t="shared" si="79"/>
        <v>0</v>
      </c>
      <c r="EP14" s="3"/>
      <c r="EQ14" s="3"/>
      <c r="ER14" s="3"/>
      <c r="ES14" s="3">
        <v>196.0</v>
      </c>
      <c r="ET14" s="3" t="str">
        <f t="shared" si="81"/>
        <v>0</v>
      </c>
      <c r="EU14" s="3">
        <v>304.0</v>
      </c>
      <c r="EV14" s="3" t="str">
        <f t="shared" si="82"/>
        <v>0</v>
      </c>
      <c r="EW14" s="3"/>
      <c r="EX14" s="3">
        <v>86.0</v>
      </c>
      <c r="EY14" s="3" t="str">
        <f t="shared" si="83"/>
        <v>0</v>
      </c>
      <c r="EZ14" s="3"/>
      <c r="FA14" s="3"/>
      <c r="FB14" s="3"/>
      <c r="FC14" s="3">
        <v>93.0</v>
      </c>
      <c r="FD14" s="3" t="str">
        <f t="shared" si="85"/>
        <v>2</v>
      </c>
      <c r="FE14" s="3">
        <v>108.0</v>
      </c>
      <c r="FF14" s="3" t="str">
        <f t="shared" si="86"/>
        <v>2</v>
      </c>
      <c r="FG14" s="3" t="str">
        <f t="shared" si="87"/>
        <v>0</v>
      </c>
      <c r="FH14" s="3"/>
      <c r="FI14" s="3">
        <v>109.0</v>
      </c>
      <c r="FJ14" s="3" t="str">
        <f t="shared" si="88"/>
        <v>1</v>
      </c>
      <c r="FK14" s="3"/>
      <c r="FL14" s="3"/>
      <c r="FM14" s="3"/>
      <c r="FN14" s="3"/>
      <c r="FO14" s="3">
        <v>102.0</v>
      </c>
      <c r="FP14" s="3" t="str">
        <f t="shared" si="89"/>
        <v>2</v>
      </c>
      <c r="FQ14" s="12"/>
      <c r="FR14" s="12" t="str">
        <f t="shared" si="90"/>
        <v>0</v>
      </c>
      <c r="FS14" s="12">
        <v>108.0</v>
      </c>
      <c r="FT14" s="12" t="str">
        <f t="shared" si="91"/>
        <v>2</v>
      </c>
      <c r="FU14" s="12"/>
      <c r="FV14" s="3" t="str">
        <f t="shared" si="92"/>
        <v>0</v>
      </c>
      <c r="FW14" s="3"/>
      <c r="FX14" s="3">
        <v>243.0</v>
      </c>
      <c r="FY14" s="3" t="str">
        <f t="shared" si="93"/>
        <v>0</v>
      </c>
      <c r="FZ14" s="3"/>
      <c r="GA14" s="3"/>
    </row>
    <row r="15" ht="12.0" customHeight="1">
      <c r="A15" s="1"/>
      <c r="B15" s="56" t="s">
        <v>119</v>
      </c>
      <c r="C15" s="57" t="s">
        <v>233</v>
      </c>
      <c r="T15" s="23"/>
      <c r="U15" s="50" t="s">
        <v>121</v>
      </c>
      <c r="V15" s="47" t="str">
        <f>FZ35</f>
        <v>0</v>
      </c>
      <c r="W15" s="51" t="str">
        <f>FZ36</f>
        <v>43</v>
      </c>
      <c r="X15" s="23"/>
      <c r="Y15" s="62" t="str">
        <f t="shared" ref="Y15:Y18" si="95">B19</f>
        <v>Error Flags</v>
      </c>
      <c r="Z15" s="47"/>
      <c r="AA15" s="44"/>
      <c r="AB15" s="63"/>
      <c r="AC15" s="45"/>
      <c r="AE15" s="3">
        <v>9.0</v>
      </c>
      <c r="AF15" s="12" t="str">
        <f t="shared" si="36"/>
        <v>2</v>
      </c>
      <c r="AG15" s="12"/>
      <c r="AH15" s="12" t="str">
        <f t="shared" si="37"/>
        <v>0</v>
      </c>
      <c r="AI15" s="3" t="str">
        <f t="shared" si="38"/>
        <v>0</v>
      </c>
      <c r="AJ15" s="3" t="str">
        <f t="shared" si="39"/>
        <v>1</v>
      </c>
      <c r="AK15" s="3"/>
      <c r="AL15" s="3">
        <v>260.0</v>
      </c>
      <c r="AM15" s="3" t="str">
        <f t="shared" si="41"/>
        <v>0</v>
      </c>
      <c r="AN15" s="3"/>
      <c r="AO15" s="3">
        <v>87.0</v>
      </c>
      <c r="AP15" s="3" t="str">
        <f t="shared" si="42"/>
        <v>0</v>
      </c>
      <c r="AQ15" s="3"/>
      <c r="AR15" s="3">
        <v>91.0</v>
      </c>
      <c r="AS15" s="3" t="str">
        <f t="shared" si="43"/>
        <v>0</v>
      </c>
      <c r="AT15" s="3"/>
      <c r="AU15" s="3">
        <v>70.0</v>
      </c>
      <c r="AV15" s="3" t="str">
        <f t="shared" si="44"/>
        <v>0</v>
      </c>
      <c r="AW15" s="3"/>
      <c r="AX15" s="3">
        <v>142.0</v>
      </c>
      <c r="AY15" s="3" t="str">
        <f t="shared" si="45"/>
        <v>0</v>
      </c>
      <c r="AZ15" s="3"/>
      <c r="BA15" s="3"/>
      <c r="BB15" s="3"/>
      <c r="BC15" s="3"/>
      <c r="BD15" s="3">
        <v>190.0</v>
      </c>
      <c r="BE15" s="3" t="str">
        <f t="shared" si="47"/>
        <v>0</v>
      </c>
      <c r="BF15" s="3"/>
      <c r="BG15" s="3">
        <v>103.0</v>
      </c>
      <c r="BH15" s="3" t="str">
        <f t="shared" si="48"/>
        <v>0</v>
      </c>
      <c r="BI15" s="3"/>
      <c r="BJ15" s="3">
        <v>75.0</v>
      </c>
      <c r="BK15" s="3" t="str">
        <f t="shared" si="49"/>
        <v>0</v>
      </c>
      <c r="BL15" s="3"/>
      <c r="BM15" s="3">
        <v>257.0</v>
      </c>
      <c r="BN15" s="3" t="str">
        <f t="shared" si="50"/>
        <v>1</v>
      </c>
      <c r="BO15" s="3"/>
      <c r="BP15" s="3">
        <v>93.0</v>
      </c>
      <c r="BQ15" s="3" t="str">
        <f t="shared" si="51"/>
        <v>0</v>
      </c>
      <c r="BR15" s="3"/>
      <c r="BS15" s="3">
        <v>132.0</v>
      </c>
      <c r="BT15" s="3" t="str">
        <f t="shared" si="52"/>
        <v>0</v>
      </c>
      <c r="BU15" s="3"/>
      <c r="BV15" s="3">
        <v>92.0</v>
      </c>
      <c r="BW15" s="3" t="str">
        <f t="shared" si="53"/>
        <v>1</v>
      </c>
      <c r="BX15" s="3"/>
      <c r="BY15" s="3">
        <v>114.0</v>
      </c>
      <c r="BZ15" s="3" t="str">
        <f t="shared" si="54"/>
        <v>0</v>
      </c>
      <c r="CA15" s="3"/>
      <c r="CB15" s="3">
        <v>85.0</v>
      </c>
      <c r="CC15" s="3" t="str">
        <f t="shared" si="55"/>
        <v>1</v>
      </c>
      <c r="CD15" s="3"/>
      <c r="CE15" s="3">
        <v>111.0</v>
      </c>
      <c r="CF15" s="3" t="str">
        <f t="shared" si="56"/>
        <v>1</v>
      </c>
      <c r="CG15" s="3"/>
      <c r="CH15" s="3">
        <v>314.0</v>
      </c>
      <c r="CI15" s="3" t="str">
        <f t="shared" si="57"/>
        <v>1</v>
      </c>
      <c r="CJ15" s="3"/>
      <c r="CK15" s="3">
        <v>105.0</v>
      </c>
      <c r="CL15" s="3" t="str">
        <f t="shared" si="58"/>
        <v>0</v>
      </c>
      <c r="CM15" s="3">
        <v>84.0</v>
      </c>
      <c r="CN15" s="3" t="str">
        <f t="shared" si="59"/>
        <v>0</v>
      </c>
      <c r="CO15" s="3"/>
      <c r="CP15" s="3">
        <v>186.0</v>
      </c>
      <c r="CQ15" s="3" t="str">
        <f t="shared" si="60"/>
        <v>0</v>
      </c>
      <c r="CR15" s="3">
        <v>160.0</v>
      </c>
      <c r="CS15" s="3" t="str">
        <f t="shared" si="61"/>
        <v>0</v>
      </c>
      <c r="CT15" s="3"/>
      <c r="CU15" s="3">
        <v>104.0</v>
      </c>
      <c r="CV15" s="3" t="str">
        <f t="shared" si="62"/>
        <v>0</v>
      </c>
      <c r="CW15" s="3">
        <v>311.0</v>
      </c>
      <c r="CX15" s="3" t="str">
        <f t="shared" si="63"/>
        <v>0</v>
      </c>
      <c r="CY15" s="3"/>
      <c r="CZ15" s="3">
        <v>281.0</v>
      </c>
      <c r="DA15" s="3" t="str">
        <f t="shared" si="64"/>
        <v>1</v>
      </c>
      <c r="DB15" s="3"/>
      <c r="DC15" s="3"/>
      <c r="DD15" s="3"/>
      <c r="DE15" s="3">
        <v>134.0</v>
      </c>
      <c r="DF15" s="3" t="str">
        <f t="shared" si="66"/>
        <v>0</v>
      </c>
      <c r="DG15" s="3"/>
      <c r="DH15" s="3"/>
      <c r="DI15" s="3"/>
      <c r="DJ15" s="3">
        <v>340.0</v>
      </c>
      <c r="DK15" s="3" t="str">
        <f t="shared" si="68"/>
        <v>1</v>
      </c>
      <c r="DL15" s="3"/>
      <c r="DM15" s="3"/>
      <c r="DN15" s="3"/>
      <c r="DO15" s="3">
        <v>216.0</v>
      </c>
      <c r="DP15" s="3" t="str">
        <f t="shared" si="70"/>
        <v>0</v>
      </c>
      <c r="DQ15" s="3"/>
      <c r="DR15" s="3"/>
      <c r="DS15" s="3"/>
      <c r="DT15" s="3">
        <v>218.0</v>
      </c>
      <c r="DU15" s="3" t="str">
        <f t="shared" si="72"/>
        <v>1</v>
      </c>
      <c r="DV15" s="3"/>
      <c r="DW15" s="3"/>
      <c r="DX15" s="3"/>
      <c r="DY15" s="3">
        <v>120.0</v>
      </c>
      <c r="DZ15" s="3" t="str">
        <f t="shared" si="74"/>
        <v>0</v>
      </c>
      <c r="EA15" s="3"/>
      <c r="EB15" s="3"/>
      <c r="EC15" s="3"/>
      <c r="ED15" s="3">
        <v>267.0</v>
      </c>
      <c r="EE15" s="3" t="str">
        <f t="shared" si="76"/>
        <v>0</v>
      </c>
      <c r="EF15" s="3"/>
      <c r="EG15" s="3"/>
      <c r="EH15" s="3"/>
      <c r="EI15" s="3">
        <v>160.0</v>
      </c>
      <c r="EJ15" s="3" t="str">
        <f t="shared" si="77"/>
        <v>1</v>
      </c>
      <c r="EK15" s="3"/>
      <c r="EL15" s="3"/>
      <c r="EM15" s="3"/>
      <c r="EN15" s="3">
        <v>96.0</v>
      </c>
      <c r="EO15" s="3" t="str">
        <f t="shared" si="79"/>
        <v>0</v>
      </c>
      <c r="EP15" s="3"/>
      <c r="EQ15" s="3"/>
      <c r="ER15" s="3"/>
      <c r="ES15" s="3">
        <v>233.0</v>
      </c>
      <c r="ET15" s="3" t="str">
        <f t="shared" si="81"/>
        <v>0</v>
      </c>
      <c r="EU15" s="3">
        <v>341.0</v>
      </c>
      <c r="EV15" s="3" t="str">
        <f t="shared" si="82"/>
        <v>0</v>
      </c>
      <c r="EW15" s="3"/>
      <c r="EX15" s="3">
        <v>121.0</v>
      </c>
      <c r="EY15" s="3" t="str">
        <f t="shared" si="83"/>
        <v>0</v>
      </c>
      <c r="EZ15" s="3"/>
      <c r="FA15" s="3"/>
      <c r="FB15" s="3"/>
      <c r="FC15" s="3">
        <v>132.0</v>
      </c>
      <c r="FD15" s="3" t="str">
        <f t="shared" si="85"/>
        <v>2</v>
      </c>
      <c r="FE15" s="3">
        <v>203.0</v>
      </c>
      <c r="FF15" s="3" t="str">
        <f t="shared" si="86"/>
        <v>2</v>
      </c>
      <c r="FG15" s="3" t="str">
        <f t="shared" si="87"/>
        <v>0</v>
      </c>
      <c r="FH15" s="3"/>
      <c r="FI15" s="3">
        <v>194.0</v>
      </c>
      <c r="FJ15" s="3" t="str">
        <f t="shared" si="88"/>
        <v>2</v>
      </c>
      <c r="FK15" s="3"/>
      <c r="FL15" s="3"/>
      <c r="FM15" s="3"/>
      <c r="FN15" s="3"/>
      <c r="FO15" s="3">
        <v>116.0</v>
      </c>
      <c r="FP15" s="3" t="str">
        <f t="shared" si="89"/>
        <v>1</v>
      </c>
      <c r="FQ15" s="12"/>
      <c r="FR15" s="12" t="str">
        <f t="shared" si="90"/>
        <v>1</v>
      </c>
      <c r="FS15" s="12">
        <v>127.0</v>
      </c>
      <c r="FT15" s="12" t="str">
        <f t="shared" si="91"/>
        <v>1</v>
      </c>
      <c r="FU15" s="12" t="s">
        <v>105</v>
      </c>
      <c r="FV15" s="3" t="str">
        <f t="shared" si="92"/>
        <v>0</v>
      </c>
      <c r="FW15" s="3"/>
      <c r="FX15" s="3">
        <v>268.0</v>
      </c>
      <c r="FY15" s="3" t="str">
        <f t="shared" si="93"/>
        <v>0</v>
      </c>
      <c r="FZ15" s="3"/>
      <c r="GA15" s="3"/>
    </row>
    <row r="16" ht="12.0" customHeight="1">
      <c r="A16" s="1"/>
      <c r="B16" s="56" t="s">
        <v>122</v>
      </c>
      <c r="C16" s="57" t="s">
        <v>234</v>
      </c>
      <c r="T16" s="23"/>
      <c r="U16" s="50" t="s">
        <v>124</v>
      </c>
      <c r="V16" s="47" t="str">
        <f>V14+V13+V10+FM41+FS33</f>
        <v>13</v>
      </c>
      <c r="W16" s="51" t="str">
        <f>(((V16-16.2)/5)*10)+50</f>
        <v>44</v>
      </c>
      <c r="X16" s="23"/>
      <c r="Y16" s="24" t="str">
        <f t="shared" si="95"/>
        <v>Wrong Characters:</v>
      </c>
      <c r="Z16" s="47" t="str">
        <f t="shared" ref="Z16:Z18" si="96">C20</f>
        <v>0</v>
      </c>
      <c r="AA16" s="44"/>
      <c r="AB16" s="63" t="str">
        <f>IF(OR($Z$16&gt;0,$Z$17&gt;0),"D A T A   E N T R Y","")</f>
        <v/>
      </c>
      <c r="AC16" s="45"/>
      <c r="AE16" s="3">
        <v>10.0</v>
      </c>
      <c r="AF16" s="12" t="str">
        <f t="shared" si="36"/>
        <v>1</v>
      </c>
      <c r="AG16" s="12"/>
      <c r="AH16" s="12" t="str">
        <f t="shared" si="37"/>
        <v>1</v>
      </c>
      <c r="AI16" s="3" t="str">
        <f t="shared" si="38"/>
        <v>1</v>
      </c>
      <c r="AJ16" s="3" t="str">
        <f t="shared" si="39"/>
        <v>0</v>
      </c>
      <c r="AK16" s="3"/>
      <c r="AL16" s="3">
        <v>264.0</v>
      </c>
      <c r="AM16" s="3" t="str">
        <f t="shared" si="41"/>
        <v>1</v>
      </c>
      <c r="AN16" s="3"/>
      <c r="AO16" s="3">
        <v>106.0</v>
      </c>
      <c r="AP16" s="3" t="str">
        <f t="shared" si="42"/>
        <v>0</v>
      </c>
      <c r="AQ16" s="3"/>
      <c r="AR16" s="3">
        <v>102.0</v>
      </c>
      <c r="AS16" s="3" t="str">
        <f t="shared" si="43"/>
        <v>0</v>
      </c>
      <c r="AT16" s="3"/>
      <c r="AU16" s="3">
        <v>80.0</v>
      </c>
      <c r="AV16" s="3" t="str">
        <f t="shared" si="44"/>
        <v>0</v>
      </c>
      <c r="AW16" s="3"/>
      <c r="AX16" s="3">
        <v>157.0</v>
      </c>
      <c r="AY16" s="3" t="str">
        <f t="shared" si="45"/>
        <v>0</v>
      </c>
      <c r="AZ16" s="3"/>
      <c r="BA16" s="3"/>
      <c r="BB16" s="3"/>
      <c r="BC16" s="3"/>
      <c r="BD16" s="3">
        <v>206.0</v>
      </c>
      <c r="BE16" s="3" t="str">
        <f t="shared" si="47"/>
        <v>0</v>
      </c>
      <c r="BF16" s="3"/>
      <c r="BG16" s="3">
        <v>128.0</v>
      </c>
      <c r="BH16" s="3" t="str">
        <f t="shared" si="48"/>
        <v>0</v>
      </c>
      <c r="BI16" s="3"/>
      <c r="BJ16" s="3">
        <v>81.0</v>
      </c>
      <c r="BK16" s="3" t="str">
        <f t="shared" si="49"/>
        <v>1</v>
      </c>
      <c r="BL16" s="3"/>
      <c r="BM16" s="3">
        <v>262.0</v>
      </c>
      <c r="BN16" s="3" t="str">
        <f t="shared" si="50"/>
        <v>0</v>
      </c>
      <c r="BO16" s="3"/>
      <c r="BP16" s="3">
        <v>108.0</v>
      </c>
      <c r="BQ16" s="3" t="str">
        <f t="shared" si="51"/>
        <v>0</v>
      </c>
      <c r="BR16" s="3"/>
      <c r="BS16" s="3">
        <v>143.0</v>
      </c>
      <c r="BT16" s="3" t="str">
        <f t="shared" si="52"/>
        <v>0</v>
      </c>
      <c r="BU16" s="3"/>
      <c r="BV16" s="3">
        <v>101.0</v>
      </c>
      <c r="BW16" s="3" t="str">
        <f t="shared" si="53"/>
        <v>0</v>
      </c>
      <c r="BX16" s="3"/>
      <c r="BY16" s="3">
        <v>126.0</v>
      </c>
      <c r="BZ16" s="3" t="str">
        <f t="shared" si="54"/>
        <v>0</v>
      </c>
      <c r="CA16" s="3"/>
      <c r="CB16" s="3">
        <v>94.0</v>
      </c>
      <c r="CC16" s="3" t="str">
        <f t="shared" si="55"/>
        <v>1</v>
      </c>
      <c r="CD16" s="3"/>
      <c r="CE16" s="3">
        <v>116.0</v>
      </c>
      <c r="CF16" s="3" t="str">
        <f t="shared" si="56"/>
        <v>1</v>
      </c>
      <c r="CG16" s="3"/>
      <c r="CH16" s="3">
        <v>322.0</v>
      </c>
      <c r="CI16" s="3" t="str">
        <f t="shared" si="57"/>
        <v>0</v>
      </c>
      <c r="CJ16" s="3"/>
      <c r="CK16" s="3"/>
      <c r="CL16" s="3"/>
      <c r="CM16" s="3">
        <v>85.0</v>
      </c>
      <c r="CN16" s="3" t="str">
        <f t="shared" si="59"/>
        <v>0</v>
      </c>
      <c r="CO16" s="3"/>
      <c r="CP16" s="3">
        <v>198.0</v>
      </c>
      <c r="CQ16" s="3" t="str">
        <f t="shared" si="60"/>
        <v>0</v>
      </c>
      <c r="CR16" s="3">
        <v>168.0</v>
      </c>
      <c r="CS16" s="3" t="str">
        <f t="shared" si="61"/>
        <v>0</v>
      </c>
      <c r="CT16" s="3"/>
      <c r="CU16" s="3">
        <v>114.0</v>
      </c>
      <c r="CV16" s="3" t="str">
        <f t="shared" si="62"/>
        <v>0</v>
      </c>
      <c r="CW16" s="3"/>
      <c r="CX16" s="3"/>
      <c r="CY16" s="3"/>
      <c r="CZ16" s="3">
        <v>292.0</v>
      </c>
      <c r="DA16" s="3" t="str">
        <f t="shared" si="64"/>
        <v>0</v>
      </c>
      <c r="DB16" s="3"/>
      <c r="DC16" s="3"/>
      <c r="DD16" s="3"/>
      <c r="DE16" s="3">
        <v>142.0</v>
      </c>
      <c r="DF16" s="3" t="str">
        <f t="shared" si="66"/>
        <v>0</v>
      </c>
      <c r="DG16" s="3"/>
      <c r="DH16" s="3"/>
      <c r="DI16" s="3"/>
      <c r="DJ16" s="3">
        <v>355.0</v>
      </c>
      <c r="DK16" s="3" t="str">
        <f t="shared" si="68"/>
        <v>0</v>
      </c>
      <c r="DL16" s="3"/>
      <c r="DM16" s="3"/>
      <c r="DN16" s="3"/>
      <c r="DO16" s="3">
        <v>244.0</v>
      </c>
      <c r="DP16" s="3" t="str">
        <f t="shared" si="70"/>
        <v>1</v>
      </c>
      <c r="DQ16" s="3"/>
      <c r="DR16" s="3"/>
      <c r="DS16" s="3"/>
      <c r="DT16" s="3">
        <v>223.0</v>
      </c>
      <c r="DU16" s="3" t="str">
        <f t="shared" si="72"/>
        <v>0</v>
      </c>
      <c r="DV16" s="3"/>
      <c r="DW16" s="3"/>
      <c r="DX16" s="3"/>
      <c r="DY16" s="3">
        <v>125.0</v>
      </c>
      <c r="DZ16" s="3" t="str">
        <f t="shared" si="74"/>
        <v>0</v>
      </c>
      <c r="EA16" s="3"/>
      <c r="EB16" s="3"/>
      <c r="EC16" s="3"/>
      <c r="ED16" s="3">
        <v>274.0</v>
      </c>
      <c r="EE16" s="3" t="str">
        <f t="shared" si="76"/>
        <v>0</v>
      </c>
      <c r="EF16" s="3"/>
      <c r="EG16" s="3"/>
      <c r="EH16" s="3"/>
      <c r="EI16" s="3">
        <v>180.0</v>
      </c>
      <c r="EJ16" s="3" t="str">
        <f t="shared" si="77"/>
        <v>1</v>
      </c>
      <c r="EK16" s="3"/>
      <c r="EL16" s="3"/>
      <c r="EM16" s="3"/>
      <c r="EN16" s="3">
        <v>121.0</v>
      </c>
      <c r="EO16" s="3" t="str">
        <f t="shared" si="79"/>
        <v>0</v>
      </c>
      <c r="EP16" s="3"/>
      <c r="EQ16" s="3"/>
      <c r="ER16" s="3"/>
      <c r="ES16" s="3">
        <v>278.0</v>
      </c>
      <c r="ET16" s="3" t="str">
        <f t="shared" si="81"/>
        <v>0</v>
      </c>
      <c r="EU16" s="3"/>
      <c r="EV16" s="3"/>
      <c r="EW16" s="3"/>
      <c r="EX16" s="3">
        <v>128.0</v>
      </c>
      <c r="EY16" s="3" t="str">
        <f t="shared" si="83"/>
        <v>0</v>
      </c>
      <c r="EZ16" s="3"/>
      <c r="FA16" s="3"/>
      <c r="FB16" s="3"/>
      <c r="FC16" s="3">
        <v>49.0</v>
      </c>
      <c r="FD16" s="3" t="str">
        <f t="shared" si="85"/>
        <v>2</v>
      </c>
      <c r="FE16" s="3">
        <v>171.0</v>
      </c>
      <c r="FF16" s="3" t="str">
        <f t="shared" si="86"/>
        <v>2</v>
      </c>
      <c r="FG16" s="3" t="str">
        <f t="shared" si="87"/>
        <v>0</v>
      </c>
      <c r="FH16" s="3"/>
      <c r="FI16" s="3">
        <v>31.0</v>
      </c>
      <c r="FJ16" s="3" t="str">
        <f t="shared" si="88"/>
        <v>2</v>
      </c>
      <c r="FK16" s="3"/>
      <c r="FL16" s="3"/>
      <c r="FM16" s="3"/>
      <c r="FN16" s="3"/>
      <c r="FO16" s="3">
        <v>132.0</v>
      </c>
      <c r="FP16" s="3" t="str">
        <f t="shared" si="89"/>
        <v>2</v>
      </c>
      <c r="FQ16" s="12"/>
      <c r="FR16" s="12" t="str">
        <f t="shared" si="90"/>
        <v>0</v>
      </c>
      <c r="FS16" s="12">
        <v>136.0</v>
      </c>
      <c r="FT16" s="12" t="str">
        <f t="shared" si="91"/>
        <v>2</v>
      </c>
      <c r="FU16" s="12" t="s">
        <v>105</v>
      </c>
      <c r="FV16" s="3" t="str">
        <f t="shared" si="92"/>
        <v>1</v>
      </c>
      <c r="FW16" s="3"/>
      <c r="FX16" s="3">
        <v>313.0</v>
      </c>
      <c r="FY16" s="3" t="str">
        <f t="shared" si="93"/>
        <v>0</v>
      </c>
      <c r="FZ16" s="3"/>
      <c r="GA16" s="3"/>
    </row>
    <row r="17" ht="12.0" customHeight="1">
      <c r="A17" s="1"/>
      <c r="B17" s="64" t="s">
        <v>125</v>
      </c>
      <c r="C17" s="65" t="s">
        <v>235</v>
      </c>
      <c r="T17" s="23"/>
      <c r="U17" s="50"/>
      <c r="V17" s="47"/>
      <c r="W17" s="20"/>
      <c r="X17" s="23"/>
      <c r="Y17" s="24" t="str">
        <f t="shared" si="95"/>
        <v>Line Length Errors:</v>
      </c>
      <c r="Z17" s="47" t="str">
        <f t="shared" si="96"/>
        <v>0</v>
      </c>
      <c r="AA17" s="44"/>
      <c r="AB17" s="63" t="str">
        <f>IF(OR($Z$16&gt;0,$Z$17&gt;0),"E R R O R !","")</f>
        <v/>
      </c>
      <c r="AC17" s="45"/>
      <c r="AE17" s="3">
        <v>11.0</v>
      </c>
      <c r="AF17" s="12" t="str">
        <f t="shared" si="36"/>
        <v>2</v>
      </c>
      <c r="AG17" s="12"/>
      <c r="AH17" s="12" t="str">
        <f t="shared" si="37"/>
        <v>0</v>
      </c>
      <c r="AI17" s="3" t="str">
        <f t="shared" si="38"/>
        <v>0</v>
      </c>
      <c r="AJ17" s="3" t="str">
        <f t="shared" si="39"/>
        <v>1</v>
      </c>
      <c r="AK17" s="3"/>
      <c r="AL17" s="3">
        <v>269.0</v>
      </c>
      <c r="AM17" s="3" t="str">
        <f t="shared" si="41"/>
        <v>0</v>
      </c>
      <c r="AN17" s="3"/>
      <c r="AO17" s="3">
        <v>121.0</v>
      </c>
      <c r="AP17" s="3" t="str">
        <f t="shared" si="42"/>
        <v>0</v>
      </c>
      <c r="AQ17" s="3"/>
      <c r="AR17" s="3">
        <v>104.0</v>
      </c>
      <c r="AS17" s="3" t="str">
        <f t="shared" si="43"/>
        <v>0</v>
      </c>
      <c r="AT17" s="3"/>
      <c r="AU17" s="3">
        <v>96.0</v>
      </c>
      <c r="AV17" s="3" t="str">
        <f t="shared" si="44"/>
        <v>0</v>
      </c>
      <c r="AW17" s="3"/>
      <c r="AX17" s="3">
        <v>161.0</v>
      </c>
      <c r="AY17" s="3" t="str">
        <f t="shared" si="45"/>
        <v>0</v>
      </c>
      <c r="AZ17" s="3"/>
      <c r="BA17" s="3"/>
      <c r="BB17" s="3"/>
      <c r="BC17" s="3"/>
      <c r="BD17" s="3"/>
      <c r="BE17" s="3"/>
      <c r="BF17" s="3"/>
      <c r="BG17" s="3">
        <v>150.0</v>
      </c>
      <c r="BH17" s="3" t="str">
        <f t="shared" si="48"/>
        <v>0</v>
      </c>
      <c r="BI17" s="3"/>
      <c r="BJ17" s="3">
        <v>84.0</v>
      </c>
      <c r="BK17" s="3" t="str">
        <f t="shared" si="49"/>
        <v>0</v>
      </c>
      <c r="BL17" s="3"/>
      <c r="BM17" s="3">
        <v>266.0</v>
      </c>
      <c r="BN17" s="3" t="str">
        <f t="shared" si="50"/>
        <v>0</v>
      </c>
      <c r="BO17" s="3"/>
      <c r="BP17" s="3">
        <v>137.0</v>
      </c>
      <c r="BQ17" s="3" t="str">
        <f t="shared" si="51"/>
        <v>1</v>
      </c>
      <c r="BR17" s="3"/>
      <c r="BS17" s="3">
        <v>155.0</v>
      </c>
      <c r="BT17" s="3" t="str">
        <f t="shared" si="52"/>
        <v>0</v>
      </c>
      <c r="BU17" s="3"/>
      <c r="BV17" s="3">
        <v>131.0</v>
      </c>
      <c r="BW17" s="3" t="str">
        <f t="shared" si="53"/>
        <v>0</v>
      </c>
      <c r="BX17" s="3"/>
      <c r="BY17" s="3">
        <v>130.0</v>
      </c>
      <c r="BZ17" s="3" t="str">
        <f t="shared" si="54"/>
        <v>0</v>
      </c>
      <c r="CA17" s="3"/>
      <c r="CB17" s="3">
        <v>115.0</v>
      </c>
      <c r="CC17" s="3" t="str">
        <f t="shared" si="55"/>
        <v>1</v>
      </c>
      <c r="CD17" s="3"/>
      <c r="CE17" s="3">
        <v>127.0</v>
      </c>
      <c r="CF17" s="3" t="str">
        <f t="shared" si="56"/>
        <v>0</v>
      </c>
      <c r="CG17" s="3"/>
      <c r="CH17" s="3">
        <v>330.0</v>
      </c>
      <c r="CI17" s="3" t="str">
        <f t="shared" si="57"/>
        <v>0</v>
      </c>
      <c r="CJ17" s="3"/>
      <c r="CK17" s="3"/>
      <c r="CL17" s="3"/>
      <c r="CM17" s="3">
        <v>113.0</v>
      </c>
      <c r="CN17" s="3" t="str">
        <f t="shared" si="59"/>
        <v>1</v>
      </c>
      <c r="CO17" s="3"/>
      <c r="CP17" s="3">
        <v>204.0</v>
      </c>
      <c r="CQ17" s="3" t="str">
        <f t="shared" si="60"/>
        <v>0</v>
      </c>
      <c r="CR17" s="3">
        <v>173.0</v>
      </c>
      <c r="CS17" s="3" t="str">
        <f t="shared" si="61"/>
        <v>0</v>
      </c>
      <c r="CT17" s="3"/>
      <c r="CU17" s="3">
        <v>117.0</v>
      </c>
      <c r="CV17" s="3" t="str">
        <f t="shared" si="62"/>
        <v>0</v>
      </c>
      <c r="CW17" s="3"/>
      <c r="CX17" s="3"/>
      <c r="CY17" s="3"/>
      <c r="CZ17" s="3">
        <v>338.0</v>
      </c>
      <c r="DA17" s="3" t="str">
        <f t="shared" si="64"/>
        <v>1</v>
      </c>
      <c r="DB17" s="3"/>
      <c r="DC17" s="3"/>
      <c r="DD17" s="3"/>
      <c r="DE17" s="3">
        <v>150.0</v>
      </c>
      <c r="DF17" s="3" t="str">
        <f t="shared" si="66"/>
        <v>0</v>
      </c>
      <c r="DG17" s="3"/>
      <c r="DH17" s="3"/>
      <c r="DI17" s="3"/>
      <c r="DJ17" s="3">
        <v>357.0</v>
      </c>
      <c r="DK17" s="3" t="str">
        <f t="shared" si="68"/>
        <v>0</v>
      </c>
      <c r="DL17" s="3"/>
      <c r="DM17" s="3"/>
      <c r="DN17" s="3"/>
      <c r="DO17" s="3">
        <v>250.0</v>
      </c>
      <c r="DP17" s="3" t="str">
        <f t="shared" si="70"/>
        <v>1</v>
      </c>
      <c r="DQ17" s="3"/>
      <c r="DR17" s="3"/>
      <c r="DS17" s="3"/>
      <c r="DT17" s="3">
        <v>245.0</v>
      </c>
      <c r="DU17" s="3" t="str">
        <f t="shared" si="72"/>
        <v>0</v>
      </c>
      <c r="DV17" s="3"/>
      <c r="DW17" s="3"/>
      <c r="DX17" s="3"/>
      <c r="DY17" s="3">
        <v>143.0</v>
      </c>
      <c r="DZ17" s="3" t="str">
        <f t="shared" si="74"/>
        <v>0</v>
      </c>
      <c r="EA17" s="3"/>
      <c r="EB17" s="3"/>
      <c r="EC17" s="3"/>
      <c r="ED17" s="3">
        <v>309.0</v>
      </c>
      <c r="EE17" s="3" t="str">
        <f t="shared" si="76"/>
        <v>0</v>
      </c>
      <c r="EF17" s="3"/>
      <c r="EG17" s="3"/>
      <c r="EH17" s="3"/>
      <c r="EI17" s="3">
        <v>187.0</v>
      </c>
      <c r="EJ17" s="3" t="str">
        <f t="shared" si="77"/>
        <v>1</v>
      </c>
      <c r="EK17" s="3"/>
      <c r="EL17" s="3"/>
      <c r="EM17" s="3"/>
      <c r="EN17" s="3">
        <v>122.0</v>
      </c>
      <c r="EO17" s="3" t="str">
        <f t="shared" si="79"/>
        <v>0</v>
      </c>
      <c r="EP17" s="3"/>
      <c r="EQ17" s="3"/>
      <c r="ER17" s="3"/>
      <c r="ES17" s="3">
        <v>295.0</v>
      </c>
      <c r="ET17" s="3" t="str">
        <f t="shared" si="81"/>
        <v>0</v>
      </c>
      <c r="EU17" s="3"/>
      <c r="EV17" s="3"/>
      <c r="EW17" s="3"/>
      <c r="EX17" s="3">
        <v>140.0</v>
      </c>
      <c r="EY17" s="3" t="str">
        <f t="shared" si="83"/>
        <v>0</v>
      </c>
      <c r="EZ17" s="3"/>
      <c r="FA17" s="3"/>
      <c r="FB17" s="3"/>
      <c r="FC17" s="3">
        <v>143.0</v>
      </c>
      <c r="FD17" s="3" t="str">
        <f t="shared" si="85"/>
        <v>2</v>
      </c>
      <c r="FE17" s="3">
        <v>155.0</v>
      </c>
      <c r="FF17" s="3" t="str">
        <f t="shared" si="86"/>
        <v>2</v>
      </c>
      <c r="FG17" s="3" t="str">
        <f t="shared" si="87"/>
        <v>0</v>
      </c>
      <c r="FH17" s="3"/>
      <c r="FI17" s="3">
        <v>181.0</v>
      </c>
      <c r="FJ17" s="3" t="str">
        <f t="shared" si="88"/>
        <v>1</v>
      </c>
      <c r="FK17" s="3"/>
      <c r="FL17" s="3"/>
      <c r="FM17" s="3"/>
      <c r="FN17" s="3"/>
      <c r="FO17" s="3">
        <v>151.0</v>
      </c>
      <c r="FP17" s="3" t="str">
        <f t="shared" si="89"/>
        <v>1</v>
      </c>
      <c r="FQ17" s="12"/>
      <c r="FR17" s="12" t="str">
        <f t="shared" si="90"/>
        <v>1</v>
      </c>
      <c r="FS17" s="12">
        <v>141.0</v>
      </c>
      <c r="FT17" s="12" t="str">
        <f t="shared" si="91"/>
        <v>2</v>
      </c>
      <c r="FU17" s="12"/>
      <c r="FV17" s="3" t="str">
        <f t="shared" si="92"/>
        <v>0</v>
      </c>
      <c r="FW17" s="3"/>
      <c r="FX17" s="3">
        <v>315.0</v>
      </c>
      <c r="FY17" s="3" t="str">
        <f t="shared" si="93"/>
        <v>0</v>
      </c>
      <c r="FZ17" s="3"/>
      <c r="GA17" s="3"/>
    </row>
    <row r="18" ht="12.0" customHeight="1">
      <c r="A18" s="1"/>
      <c r="T18" s="23"/>
      <c r="U18" s="46" t="s">
        <v>127</v>
      </c>
      <c r="V18" s="47"/>
      <c r="W18" s="20"/>
      <c r="X18" s="23"/>
      <c r="Y18" s="24" t="str">
        <f t="shared" si="95"/>
        <v>Missing Values:</v>
      </c>
      <c r="Z18" s="47" t="str">
        <f t="shared" si="96"/>
        <v>0</v>
      </c>
      <c r="AA18" s="61"/>
      <c r="AB18" s="63"/>
      <c r="AC18" s="45"/>
      <c r="AE18" s="3">
        <v>12.0</v>
      </c>
      <c r="AF18" s="12" t="str">
        <f t="shared" si="36"/>
        <v>2</v>
      </c>
      <c r="AG18" s="12"/>
      <c r="AH18" s="12" t="str">
        <f t="shared" si="37"/>
        <v>0</v>
      </c>
      <c r="AI18" s="3" t="str">
        <f t="shared" si="38"/>
        <v>0</v>
      </c>
      <c r="AJ18" s="3" t="str">
        <f t="shared" si="39"/>
        <v>1</v>
      </c>
      <c r="AK18" s="3"/>
      <c r="AL18" s="3">
        <v>273.0</v>
      </c>
      <c r="AM18" s="3" t="str">
        <f t="shared" si="41"/>
        <v>1</v>
      </c>
      <c r="AN18" s="3"/>
      <c r="AO18" s="3">
        <v>133.0</v>
      </c>
      <c r="AP18" s="3" t="str">
        <f t="shared" si="42"/>
        <v>0</v>
      </c>
      <c r="AQ18" s="3"/>
      <c r="AR18" s="3">
        <v>105.0</v>
      </c>
      <c r="AS18" s="3" t="str">
        <f t="shared" si="43"/>
        <v>0</v>
      </c>
      <c r="AT18" s="3"/>
      <c r="AU18" s="3">
        <v>109.0</v>
      </c>
      <c r="AV18" s="3" t="str">
        <f t="shared" si="44"/>
        <v>0</v>
      </c>
      <c r="AW18" s="3"/>
      <c r="AX18" s="3">
        <v>172.0</v>
      </c>
      <c r="AY18" s="3" t="str">
        <f t="shared" si="45"/>
        <v>0</v>
      </c>
      <c r="AZ18" s="3"/>
      <c r="BA18" s="3"/>
      <c r="BB18" s="3"/>
      <c r="BC18" s="3"/>
      <c r="BD18" s="3"/>
      <c r="BE18" s="3"/>
      <c r="BF18" s="3"/>
      <c r="BG18" s="3">
        <v>162.0</v>
      </c>
      <c r="BH18" s="3" t="str">
        <f t="shared" si="48"/>
        <v>0</v>
      </c>
      <c r="BI18" s="3"/>
      <c r="BJ18" s="3">
        <v>95.0</v>
      </c>
      <c r="BK18" s="3" t="str">
        <f t="shared" si="49"/>
        <v>0</v>
      </c>
      <c r="BL18" s="3"/>
      <c r="BM18" s="3">
        <v>270.0</v>
      </c>
      <c r="BN18" s="3" t="str">
        <f t="shared" si="50"/>
        <v>0</v>
      </c>
      <c r="BO18" s="3"/>
      <c r="BP18" s="3">
        <v>145.0</v>
      </c>
      <c r="BQ18" s="3" t="str">
        <f t="shared" si="51"/>
        <v>0</v>
      </c>
      <c r="BR18" s="3"/>
      <c r="BS18" s="3">
        <v>167.0</v>
      </c>
      <c r="BT18" s="3" t="str">
        <f t="shared" si="52"/>
        <v>0</v>
      </c>
      <c r="BU18" s="3"/>
      <c r="BV18" s="3">
        <v>140.0</v>
      </c>
      <c r="BW18" s="3" t="str">
        <f t="shared" si="53"/>
        <v>0</v>
      </c>
      <c r="BX18" s="3"/>
      <c r="BY18" s="3">
        <v>138.0</v>
      </c>
      <c r="BZ18" s="3" t="str">
        <f t="shared" si="54"/>
        <v>0</v>
      </c>
      <c r="CA18" s="3"/>
      <c r="CB18" s="3">
        <v>124.0</v>
      </c>
      <c r="CC18" s="3" t="str">
        <f t="shared" si="55"/>
        <v>1</v>
      </c>
      <c r="CD18" s="3"/>
      <c r="CE18" s="3">
        <v>168.0</v>
      </c>
      <c r="CF18" s="3" t="str">
        <f t="shared" si="56"/>
        <v>1</v>
      </c>
      <c r="CG18" s="3"/>
      <c r="CH18" s="3">
        <v>347.0</v>
      </c>
      <c r="CI18" s="3" t="str">
        <f t="shared" si="57"/>
        <v>1</v>
      </c>
      <c r="CJ18" s="3"/>
      <c r="CK18" s="3"/>
      <c r="CL18" s="3"/>
      <c r="CM18" s="3">
        <v>131.0</v>
      </c>
      <c r="CN18" s="3" t="str">
        <f t="shared" si="59"/>
        <v>0</v>
      </c>
      <c r="CO18" s="3"/>
      <c r="CP18" s="3">
        <v>208.0</v>
      </c>
      <c r="CQ18" s="3" t="str">
        <f t="shared" si="60"/>
        <v>0</v>
      </c>
      <c r="CR18" s="3">
        <v>200.0</v>
      </c>
      <c r="CS18" s="3" t="str">
        <f t="shared" si="61"/>
        <v>0</v>
      </c>
      <c r="CT18" s="3"/>
      <c r="CU18" s="3">
        <v>118.0</v>
      </c>
      <c r="CV18" s="3" t="str">
        <f t="shared" si="62"/>
        <v>0</v>
      </c>
      <c r="CW18" s="3"/>
      <c r="CX18" s="3"/>
      <c r="CY18" s="3"/>
      <c r="CZ18" s="3">
        <v>345.0</v>
      </c>
      <c r="DA18" s="3" t="str">
        <f t="shared" si="64"/>
        <v>0</v>
      </c>
      <c r="DB18" s="3"/>
      <c r="DC18" s="3"/>
      <c r="DD18" s="3"/>
      <c r="DE18" s="3">
        <v>163.0</v>
      </c>
      <c r="DF18" s="3" t="str">
        <f t="shared" si="66"/>
        <v>0</v>
      </c>
      <c r="DG18" s="3"/>
      <c r="DH18" s="3"/>
      <c r="DI18" s="3"/>
      <c r="DJ18" s="3">
        <v>380.0</v>
      </c>
      <c r="DK18" s="3" t="str">
        <f t="shared" si="68"/>
        <v>0</v>
      </c>
      <c r="DL18" s="3"/>
      <c r="DM18" s="3"/>
      <c r="DN18" s="3"/>
      <c r="DO18" s="3">
        <v>259.0</v>
      </c>
      <c r="DP18" s="3" t="str">
        <f t="shared" si="70"/>
        <v>0</v>
      </c>
      <c r="DQ18" s="3"/>
      <c r="DR18" s="3"/>
      <c r="DS18" s="3"/>
      <c r="DT18" s="3">
        <v>293.0</v>
      </c>
      <c r="DU18" s="3" t="str">
        <f t="shared" si="72"/>
        <v>0</v>
      </c>
      <c r="DV18" s="3"/>
      <c r="DW18" s="3"/>
      <c r="DX18" s="3"/>
      <c r="DY18" s="3">
        <v>149.0</v>
      </c>
      <c r="DZ18" s="3" t="str">
        <f t="shared" si="74"/>
        <v>0</v>
      </c>
      <c r="EA18" s="3"/>
      <c r="EB18" s="3"/>
      <c r="EC18" s="3"/>
      <c r="ED18" s="3">
        <v>321.0</v>
      </c>
      <c r="EE18" s="3" t="str">
        <f t="shared" si="76"/>
        <v>0</v>
      </c>
      <c r="EF18" s="3"/>
      <c r="EG18" s="3"/>
      <c r="EH18" s="3"/>
      <c r="EI18" s="3">
        <v>192.0</v>
      </c>
      <c r="EJ18" s="3" t="str">
        <f t="shared" si="77"/>
        <v>1</v>
      </c>
      <c r="EK18" s="3"/>
      <c r="EL18" s="3"/>
      <c r="EM18" s="3"/>
      <c r="EN18" s="3">
        <v>163.0</v>
      </c>
      <c r="EO18" s="3" t="str">
        <f t="shared" si="79"/>
        <v>0</v>
      </c>
      <c r="EP18" s="3"/>
      <c r="EQ18" s="3"/>
      <c r="ER18" s="3"/>
      <c r="ES18" s="3">
        <v>346.0</v>
      </c>
      <c r="ET18" s="3" t="str">
        <f t="shared" si="81"/>
        <v>0</v>
      </c>
      <c r="EU18" s="3"/>
      <c r="EV18" s="3"/>
      <c r="EW18" s="3"/>
      <c r="EX18" s="3">
        <v>150.0</v>
      </c>
      <c r="EY18" s="3" t="str">
        <f t="shared" si="83"/>
        <v>0</v>
      </c>
      <c r="EZ18" s="3"/>
      <c r="FA18" s="3"/>
      <c r="FB18" s="3"/>
      <c r="FC18" s="3">
        <v>9.0</v>
      </c>
      <c r="FD18" s="3" t="str">
        <f t="shared" si="85"/>
        <v>2</v>
      </c>
      <c r="FE18" s="3">
        <v>196.0</v>
      </c>
      <c r="FF18" s="3" t="str">
        <f t="shared" si="86"/>
        <v>2</v>
      </c>
      <c r="FG18" s="3" t="str">
        <f t="shared" si="87"/>
        <v>0</v>
      </c>
      <c r="FH18" s="3"/>
      <c r="FI18" s="3">
        <v>212.0</v>
      </c>
      <c r="FJ18" s="3" t="str">
        <f t="shared" si="88"/>
        <v>2</v>
      </c>
      <c r="FK18" s="3"/>
      <c r="FL18" s="3"/>
      <c r="FM18" s="3"/>
      <c r="FN18" s="3"/>
      <c r="FO18" s="3">
        <v>153.0</v>
      </c>
      <c r="FP18" s="3" t="str">
        <f t="shared" si="89"/>
        <v>2</v>
      </c>
      <c r="FQ18" s="12" t="s">
        <v>105</v>
      </c>
      <c r="FR18" s="12" t="str">
        <f t="shared" si="90"/>
        <v>1</v>
      </c>
      <c r="FS18" s="12">
        <v>167.0</v>
      </c>
      <c r="FT18" s="12" t="str">
        <f t="shared" si="91"/>
        <v>2</v>
      </c>
      <c r="FU18" s="12"/>
      <c r="FV18" s="3" t="str">
        <f t="shared" si="92"/>
        <v>0</v>
      </c>
      <c r="FW18" s="3"/>
      <c r="FX18" s="3">
        <v>361.0</v>
      </c>
      <c r="FY18" s="3" t="str">
        <f t="shared" si="93"/>
        <v>0</v>
      </c>
      <c r="FZ18" s="3"/>
      <c r="GA18" s="3"/>
    </row>
    <row r="19" ht="12.0" customHeight="1">
      <c r="A19" s="1"/>
      <c r="B19" s="48" t="s">
        <v>128</v>
      </c>
      <c r="C19" s="66"/>
      <c r="T19" s="23"/>
      <c r="U19" s="50" t="s">
        <v>129</v>
      </c>
      <c r="V19" s="47" t="str">
        <f>AM37</f>
        <v>18</v>
      </c>
      <c r="W19" s="51" t="str">
        <f>AM38</f>
        <v>61</v>
      </c>
      <c r="X19" s="31"/>
      <c r="Y19" s="32"/>
      <c r="Z19" s="67"/>
      <c r="AA19" s="68"/>
      <c r="AB19" s="68"/>
      <c r="AC19" s="59"/>
      <c r="AE19" s="3">
        <v>13.0</v>
      </c>
      <c r="AF19" s="12" t="str">
        <f t="shared" si="36"/>
        <v>2</v>
      </c>
      <c r="AG19" s="12"/>
      <c r="AH19" s="12" t="str">
        <f t="shared" si="37"/>
        <v>0</v>
      </c>
      <c r="AI19" s="3" t="str">
        <f t="shared" si="38"/>
        <v>0</v>
      </c>
      <c r="AJ19" s="3" t="str">
        <f t="shared" si="39"/>
        <v>1</v>
      </c>
      <c r="AK19" s="3"/>
      <c r="AL19" s="3">
        <v>274.0</v>
      </c>
      <c r="AM19" s="3" t="str">
        <f t="shared" si="41"/>
        <v>0</v>
      </c>
      <c r="AN19" s="3"/>
      <c r="AO19" s="3">
        <v>144.0</v>
      </c>
      <c r="AP19" s="3" t="str">
        <f t="shared" si="42"/>
        <v>0</v>
      </c>
      <c r="AQ19" s="3"/>
      <c r="AR19" s="3">
        <v>119.0</v>
      </c>
      <c r="AS19" s="3" t="str">
        <f t="shared" si="43"/>
        <v>0</v>
      </c>
      <c r="AT19" s="3"/>
      <c r="AU19" s="3">
        <v>122.0</v>
      </c>
      <c r="AV19" s="3" t="str">
        <f t="shared" si="44"/>
        <v>0</v>
      </c>
      <c r="AW19" s="3"/>
      <c r="AX19" s="3">
        <v>174.0</v>
      </c>
      <c r="AY19" s="3" t="str">
        <f t="shared" si="45"/>
        <v>0</v>
      </c>
      <c r="AZ19" s="3"/>
      <c r="BA19" s="3"/>
      <c r="BB19" s="3"/>
      <c r="BC19" s="3"/>
      <c r="BD19" s="3"/>
      <c r="BE19" s="3"/>
      <c r="BF19" s="3"/>
      <c r="BG19" s="3">
        <v>178.0</v>
      </c>
      <c r="BH19" s="3" t="str">
        <f t="shared" si="48"/>
        <v>0</v>
      </c>
      <c r="BI19" s="3"/>
      <c r="BJ19" s="3">
        <v>100.0</v>
      </c>
      <c r="BK19" s="3" t="str">
        <f t="shared" si="49"/>
        <v>0</v>
      </c>
      <c r="BL19" s="3"/>
      <c r="BM19" s="3">
        <v>276.0</v>
      </c>
      <c r="BN19" s="3" t="str">
        <f t="shared" si="50"/>
        <v>1</v>
      </c>
      <c r="BO19" s="3"/>
      <c r="BP19" s="3">
        <v>169.0</v>
      </c>
      <c r="BQ19" s="3" t="str">
        <f t="shared" si="51"/>
        <v>0</v>
      </c>
      <c r="BR19" s="3"/>
      <c r="BS19" s="3">
        <v>171.0</v>
      </c>
      <c r="BT19" s="3" t="str">
        <f t="shared" si="52"/>
        <v>0</v>
      </c>
      <c r="BU19" s="3"/>
      <c r="BV19" s="3">
        <v>158.0</v>
      </c>
      <c r="BW19" s="3" t="str">
        <f t="shared" si="53"/>
        <v>0</v>
      </c>
      <c r="BX19" s="3"/>
      <c r="BY19" s="3">
        <v>146.0</v>
      </c>
      <c r="BZ19" s="3" t="str">
        <f t="shared" si="54"/>
        <v>0</v>
      </c>
      <c r="CA19" s="3"/>
      <c r="CB19" s="3">
        <v>135.0</v>
      </c>
      <c r="CC19" s="3" t="str">
        <f t="shared" si="55"/>
        <v>1</v>
      </c>
      <c r="CD19" s="3"/>
      <c r="CE19" s="3">
        <v>180.0</v>
      </c>
      <c r="CF19" s="3" t="str">
        <f t="shared" si="56"/>
        <v>1</v>
      </c>
      <c r="CG19" s="3"/>
      <c r="CH19" s="3">
        <v>359.0</v>
      </c>
      <c r="CI19" s="3" t="str">
        <f t="shared" si="57"/>
        <v>0</v>
      </c>
      <c r="CJ19" s="3"/>
      <c r="CK19" s="3"/>
      <c r="CL19" s="3"/>
      <c r="CM19" s="3">
        <v>200.0</v>
      </c>
      <c r="CN19" s="3" t="str">
        <f t="shared" si="59"/>
        <v>0</v>
      </c>
      <c r="CO19" s="3"/>
      <c r="CP19" s="3">
        <v>220.0</v>
      </c>
      <c r="CQ19" s="3" t="str">
        <f t="shared" si="60"/>
        <v>0</v>
      </c>
      <c r="CR19" s="3">
        <v>251.0</v>
      </c>
      <c r="CS19" s="3" t="str">
        <f t="shared" si="61"/>
        <v>0</v>
      </c>
      <c r="CT19" s="3"/>
      <c r="CU19" s="3">
        <v>129.0</v>
      </c>
      <c r="CV19" s="3" t="str">
        <f t="shared" si="62"/>
        <v>0</v>
      </c>
      <c r="CW19" s="3"/>
      <c r="CX19" s="3"/>
      <c r="CY19" s="3"/>
      <c r="CZ19" s="3">
        <v>354.0</v>
      </c>
      <c r="DA19" s="3" t="str">
        <f t="shared" si="64"/>
        <v>0</v>
      </c>
      <c r="DB19" s="3"/>
      <c r="DC19" s="3"/>
      <c r="DD19" s="3"/>
      <c r="DE19" s="3">
        <v>165.0</v>
      </c>
      <c r="DF19" s="3" t="str">
        <f t="shared" si="66"/>
        <v>0</v>
      </c>
      <c r="DG19" s="3"/>
      <c r="DH19" s="3"/>
      <c r="DI19" s="3"/>
      <c r="DJ19" s="3">
        <v>386.0</v>
      </c>
      <c r="DK19" s="3" t="str">
        <f t="shared" si="68"/>
        <v>0</v>
      </c>
      <c r="DL19" s="3"/>
      <c r="DM19" s="3"/>
      <c r="DN19" s="3"/>
      <c r="DO19" s="3">
        <v>281.0</v>
      </c>
      <c r="DP19" s="3" t="str">
        <f t="shared" si="70"/>
        <v>1</v>
      </c>
      <c r="DQ19" s="3"/>
      <c r="DR19" s="3"/>
      <c r="DS19" s="3"/>
      <c r="DT19" s="3">
        <v>301.0</v>
      </c>
      <c r="DU19" s="3" t="str">
        <f t="shared" si="72"/>
        <v>0</v>
      </c>
      <c r="DV19" s="3"/>
      <c r="DW19" s="3"/>
      <c r="DX19" s="3"/>
      <c r="DY19" s="3">
        <v>155.0</v>
      </c>
      <c r="DZ19" s="3" t="str">
        <f t="shared" si="74"/>
        <v>0</v>
      </c>
      <c r="EA19" s="3"/>
      <c r="EB19" s="3"/>
      <c r="EC19" s="3"/>
      <c r="ED19" s="3">
        <v>333.0</v>
      </c>
      <c r="EE19" s="3" t="str">
        <f t="shared" si="76"/>
        <v>1</v>
      </c>
      <c r="EF19" s="3"/>
      <c r="EG19" s="3"/>
      <c r="EH19" s="3"/>
      <c r="EI19" s="3">
        <v>202.0</v>
      </c>
      <c r="EJ19" s="3" t="str">
        <f t="shared" si="77"/>
        <v>1</v>
      </c>
      <c r="EK19" s="3"/>
      <c r="EL19" s="3"/>
      <c r="EM19" s="3"/>
      <c r="EN19" s="3">
        <v>176.0</v>
      </c>
      <c r="EO19" s="3" t="str">
        <f t="shared" si="79"/>
        <v>0</v>
      </c>
      <c r="EP19" s="3"/>
      <c r="EQ19" s="3"/>
      <c r="ER19" s="3"/>
      <c r="ES19" s="3">
        <v>368.0</v>
      </c>
      <c r="ET19" s="3" t="str">
        <f t="shared" si="81"/>
        <v>0</v>
      </c>
      <c r="EU19" s="3"/>
      <c r="EV19" s="3"/>
      <c r="EW19" s="3"/>
      <c r="EX19" s="3">
        <v>162.0</v>
      </c>
      <c r="EY19" s="3" t="str">
        <f t="shared" si="83"/>
        <v>0</v>
      </c>
      <c r="EZ19" s="3"/>
      <c r="FA19" s="3"/>
      <c r="FB19" s="3"/>
      <c r="FC19" s="3">
        <v>52.0</v>
      </c>
      <c r="FD19" s="3" t="str">
        <f t="shared" si="85"/>
        <v>1</v>
      </c>
      <c r="FE19" s="3">
        <v>62.0</v>
      </c>
      <c r="FF19" s="3" t="str">
        <f t="shared" si="86"/>
        <v>1</v>
      </c>
      <c r="FG19" s="3" t="str">
        <f t="shared" si="87"/>
        <v>0</v>
      </c>
      <c r="FH19" s="3"/>
      <c r="FI19" s="3">
        <v>225.0</v>
      </c>
      <c r="FJ19" s="3" t="str">
        <f t="shared" si="88"/>
        <v>1</v>
      </c>
      <c r="FK19" s="3"/>
      <c r="FL19" s="3"/>
      <c r="FM19" s="3"/>
      <c r="FN19" s="3"/>
      <c r="FO19" s="3">
        <v>155.0</v>
      </c>
      <c r="FP19" s="3" t="str">
        <f t="shared" si="89"/>
        <v>2</v>
      </c>
      <c r="FQ19" s="12"/>
      <c r="FR19" s="12" t="str">
        <f t="shared" si="90"/>
        <v>0</v>
      </c>
      <c r="FS19" s="12">
        <v>171.0</v>
      </c>
      <c r="FT19" s="12" t="str">
        <f t="shared" si="91"/>
        <v>2</v>
      </c>
      <c r="FU19" s="12"/>
      <c r="FV19" s="3" t="str">
        <f t="shared" si="92"/>
        <v>0</v>
      </c>
      <c r="FW19" s="3"/>
      <c r="FX19" s="3">
        <v>370.0</v>
      </c>
      <c r="FY19" s="3" t="str">
        <f t="shared" si="93"/>
        <v>0</v>
      </c>
      <c r="FZ19" s="3"/>
      <c r="GA19" s="3"/>
    </row>
    <row r="20" ht="12.0" customHeight="1">
      <c r="A20" s="1"/>
      <c r="B20" s="14" t="s">
        <v>130</v>
      </c>
      <c r="C20" s="69" t="str">
        <f>COUNTIF(AF7:AF396,"&lt;1")+COUNTIF(AF7:AF396,"&gt;2")-COUNTIF(AF7:AF396,9)+COUNTIF(AF7:AF396,"TEXT")</f>
        <v>0</v>
      </c>
      <c r="T20" s="23"/>
      <c r="U20" s="50" t="s">
        <v>131</v>
      </c>
      <c r="V20" s="47" t="str">
        <f>AP37</f>
        <v>0</v>
      </c>
      <c r="W20" s="51" t="str">
        <f>AP38</f>
        <v>39</v>
      </c>
      <c r="X20" s="23"/>
      <c r="Y20" s="24"/>
      <c r="Z20" s="70" t="s">
        <v>60</v>
      </c>
      <c r="AA20" s="71"/>
      <c r="AB20" s="72" t="s">
        <v>132</v>
      </c>
      <c r="AC20" s="73" t="s">
        <v>133</v>
      </c>
      <c r="AE20" s="3">
        <v>14.0</v>
      </c>
      <c r="AF20" s="12" t="str">
        <f t="shared" si="36"/>
        <v>2</v>
      </c>
      <c r="AG20" s="12"/>
      <c r="AH20" s="12" t="str">
        <f t="shared" si="37"/>
        <v>0</v>
      </c>
      <c r="AI20" s="3" t="str">
        <f t="shared" si="38"/>
        <v>0</v>
      </c>
      <c r="AJ20" s="3" t="str">
        <f t="shared" si="39"/>
        <v>1</v>
      </c>
      <c r="AK20" s="3"/>
      <c r="AL20" s="3">
        <v>277.0</v>
      </c>
      <c r="AM20" s="3" t="str">
        <f t="shared" si="41"/>
        <v>1</v>
      </c>
      <c r="AN20" s="3"/>
      <c r="AO20" s="3">
        <v>147.0</v>
      </c>
      <c r="AP20" s="3" t="str">
        <f t="shared" si="42"/>
        <v>0</v>
      </c>
      <c r="AQ20" s="3"/>
      <c r="AR20" s="3">
        <v>129.0</v>
      </c>
      <c r="AS20" s="3" t="str">
        <f t="shared" si="43"/>
        <v>0</v>
      </c>
      <c r="AT20" s="3"/>
      <c r="AU20" s="3">
        <v>141.0</v>
      </c>
      <c r="AV20" s="3" t="str">
        <f t="shared" si="44"/>
        <v>0</v>
      </c>
      <c r="AW20" s="3"/>
      <c r="AX20" s="3">
        <v>190.0</v>
      </c>
      <c r="AY20" s="3" t="str">
        <f t="shared" si="45"/>
        <v>0</v>
      </c>
      <c r="AZ20" s="3"/>
      <c r="BA20" s="3"/>
      <c r="BB20" s="3"/>
      <c r="BC20" s="3"/>
      <c r="BD20" s="3"/>
      <c r="BE20" s="3"/>
      <c r="BF20" s="3"/>
      <c r="BG20" s="3">
        <v>199.0</v>
      </c>
      <c r="BH20" s="3" t="str">
        <f t="shared" si="48"/>
        <v>0</v>
      </c>
      <c r="BI20" s="3"/>
      <c r="BJ20" s="3">
        <v>112.0</v>
      </c>
      <c r="BK20" s="3" t="str">
        <f t="shared" si="49"/>
        <v>1</v>
      </c>
      <c r="BL20" s="3"/>
      <c r="BM20" s="3">
        <v>279.0</v>
      </c>
      <c r="BN20" s="3" t="str">
        <f t="shared" si="50"/>
        <v>0</v>
      </c>
      <c r="BO20" s="3"/>
      <c r="BP20" s="3">
        <v>183.0</v>
      </c>
      <c r="BQ20" s="3" t="str">
        <f t="shared" si="51"/>
        <v>0</v>
      </c>
      <c r="BR20" s="3"/>
      <c r="BS20" s="3">
        <v>179.0</v>
      </c>
      <c r="BT20" s="3" t="str">
        <f t="shared" si="52"/>
        <v>0</v>
      </c>
      <c r="BU20" s="3"/>
      <c r="BV20" s="3">
        <v>170.0</v>
      </c>
      <c r="BW20" s="3" t="str">
        <f t="shared" si="53"/>
        <v>0</v>
      </c>
      <c r="BX20" s="3"/>
      <c r="BY20" s="3">
        <v>154.0</v>
      </c>
      <c r="BZ20" s="3" t="str">
        <f t="shared" si="54"/>
        <v>0</v>
      </c>
      <c r="CA20" s="3"/>
      <c r="CB20" s="3">
        <v>151.0</v>
      </c>
      <c r="CC20" s="3" t="str">
        <f t="shared" si="55"/>
        <v>1</v>
      </c>
      <c r="CD20" s="3"/>
      <c r="CE20" s="3">
        <v>187.0</v>
      </c>
      <c r="CF20" s="3" t="str">
        <f t="shared" si="56"/>
        <v>1</v>
      </c>
      <c r="CG20" s="3"/>
      <c r="CH20" s="3"/>
      <c r="CI20" s="3"/>
      <c r="CJ20" s="3"/>
      <c r="CK20" s="3"/>
      <c r="CL20" s="3"/>
      <c r="CM20" s="3"/>
      <c r="CN20" s="3"/>
      <c r="CO20" s="3"/>
      <c r="CP20" s="3">
        <v>232.0</v>
      </c>
      <c r="CQ20" s="3" t="str">
        <f t="shared" si="60"/>
        <v>0</v>
      </c>
      <c r="CR20" s="3">
        <v>254.0</v>
      </c>
      <c r="CS20" s="3" t="str">
        <f t="shared" si="61"/>
        <v>0</v>
      </c>
      <c r="CT20" s="3"/>
      <c r="CU20" s="3">
        <v>152.0</v>
      </c>
      <c r="CV20" s="3" t="str">
        <f t="shared" si="62"/>
        <v>0</v>
      </c>
      <c r="CW20" s="3"/>
      <c r="CX20" s="3"/>
      <c r="CY20" s="3"/>
      <c r="CZ20" s="3">
        <v>364.0</v>
      </c>
      <c r="DA20" s="3" t="str">
        <f t="shared" si="64"/>
        <v>1</v>
      </c>
      <c r="DB20" s="3"/>
      <c r="DC20" s="3"/>
      <c r="DD20" s="3"/>
      <c r="DE20" s="3">
        <v>174.0</v>
      </c>
      <c r="DF20" s="3" t="str">
        <f t="shared" si="66"/>
        <v>0</v>
      </c>
      <c r="DG20" s="3"/>
      <c r="DH20" s="3"/>
      <c r="DI20" s="3"/>
      <c r="DJ20" s="3">
        <v>389.0</v>
      </c>
      <c r="DK20" s="3" t="str">
        <f t="shared" si="68"/>
        <v>0</v>
      </c>
      <c r="DL20" s="3"/>
      <c r="DM20" s="3"/>
      <c r="DN20" s="3"/>
      <c r="DO20" s="3">
        <v>288.0</v>
      </c>
      <c r="DP20" s="3" t="str">
        <f t="shared" si="70"/>
        <v>0</v>
      </c>
      <c r="DQ20" s="3"/>
      <c r="DR20" s="3"/>
      <c r="DS20" s="3"/>
      <c r="DT20" s="3">
        <v>333.0</v>
      </c>
      <c r="DU20" s="3" t="str">
        <f t="shared" si="72"/>
        <v>1</v>
      </c>
      <c r="DV20" s="3"/>
      <c r="DW20" s="3"/>
      <c r="DX20" s="3"/>
      <c r="DY20" s="3">
        <v>167.0</v>
      </c>
      <c r="DZ20" s="3" t="str">
        <f t="shared" si="74"/>
        <v>0</v>
      </c>
      <c r="EA20" s="3"/>
      <c r="EB20" s="3"/>
      <c r="EC20" s="3"/>
      <c r="ED20" s="3">
        <v>351.0</v>
      </c>
      <c r="EE20" s="3" t="str">
        <f t="shared" si="76"/>
        <v>0</v>
      </c>
      <c r="EF20" s="3"/>
      <c r="EG20" s="3"/>
      <c r="EH20" s="3"/>
      <c r="EI20" s="3">
        <v>234.0</v>
      </c>
      <c r="EJ20" s="3" t="str">
        <f t="shared" si="77"/>
        <v>1</v>
      </c>
      <c r="EK20" s="3"/>
      <c r="EL20" s="3"/>
      <c r="EM20" s="3"/>
      <c r="EN20" s="3">
        <v>188.0</v>
      </c>
      <c r="EO20" s="3" t="str">
        <f t="shared" si="79"/>
        <v>0</v>
      </c>
      <c r="EP20" s="3"/>
      <c r="EQ20" s="3"/>
      <c r="ER20" s="3"/>
      <c r="ES20" s="3">
        <v>381.0</v>
      </c>
      <c r="ET20" s="3" t="str">
        <f t="shared" si="81"/>
        <v>0</v>
      </c>
      <c r="EU20" s="3"/>
      <c r="EV20" s="3"/>
      <c r="EW20" s="3"/>
      <c r="EX20" s="3">
        <v>163.0</v>
      </c>
      <c r="EY20" s="3" t="str">
        <f t="shared" si="83"/>
        <v>0</v>
      </c>
      <c r="EZ20" s="3"/>
      <c r="FA20" s="3"/>
      <c r="FB20" s="3"/>
      <c r="FC20" s="3">
        <v>136.0</v>
      </c>
      <c r="FD20" s="3" t="str">
        <f t="shared" si="85"/>
        <v>2</v>
      </c>
      <c r="FE20" s="3">
        <v>156.0</v>
      </c>
      <c r="FF20" s="3" t="str">
        <f t="shared" si="86"/>
        <v>1</v>
      </c>
      <c r="FG20" s="3" t="str">
        <f t="shared" si="87"/>
        <v>1</v>
      </c>
      <c r="FH20" s="3"/>
      <c r="FI20" s="3">
        <v>141.0</v>
      </c>
      <c r="FJ20" s="3" t="str">
        <f t="shared" si="88"/>
        <v>2</v>
      </c>
      <c r="FK20" s="3"/>
      <c r="FL20" s="3"/>
      <c r="FM20" s="3"/>
      <c r="FN20" s="3"/>
      <c r="FO20" s="3">
        <v>156.0</v>
      </c>
      <c r="FP20" s="3" t="str">
        <f t="shared" si="89"/>
        <v>1</v>
      </c>
      <c r="FQ20" s="12" t="s">
        <v>105</v>
      </c>
      <c r="FR20" s="12" t="str">
        <f t="shared" si="90"/>
        <v>0</v>
      </c>
      <c r="FS20" s="12">
        <v>184.0</v>
      </c>
      <c r="FT20" s="12" t="str">
        <f t="shared" si="91"/>
        <v>1</v>
      </c>
      <c r="FU20" s="12"/>
      <c r="FV20" s="3" t="str">
        <f t="shared" si="92"/>
        <v>1</v>
      </c>
      <c r="FW20" s="3"/>
      <c r="FX20" s="3">
        <v>376.0</v>
      </c>
      <c r="FY20" s="3" t="str">
        <f t="shared" si="93"/>
        <v>0</v>
      </c>
      <c r="FZ20" s="3"/>
      <c r="GA20" s="3"/>
    </row>
    <row r="21" ht="12.0" customHeight="1">
      <c r="A21" s="1"/>
      <c r="B21" s="21" t="s">
        <v>134</v>
      </c>
      <c r="C21" s="74" t="str">
        <f>IF(LEN(C11)&lt;&gt;60,1,0)+IF(LEN(C12)&lt;&gt;60,1,0)+IF(LEN(C13)&lt;&gt;60,1,0)+IF(LEN(C14)&lt;&gt;60,1,0)+IF(LEN(C15)&lt;&gt;60,1,0)+IF(LEN(C16)&lt;&gt;60,1,0)+IF(LEN(C17)&lt;&gt;30,1,0)</f>
        <v>0</v>
      </c>
      <c r="T21" s="23"/>
      <c r="U21" s="50" t="s">
        <v>135</v>
      </c>
      <c r="V21" s="47" t="str">
        <f>AS37</f>
        <v>2</v>
      </c>
      <c r="W21" s="51" t="str">
        <f>AS38</f>
        <v>44</v>
      </c>
      <c r="X21" s="23"/>
      <c r="Y21" s="24"/>
      <c r="Z21" s="75" t="s">
        <v>50</v>
      </c>
      <c r="AA21" s="76" t="s">
        <v>51</v>
      </c>
      <c r="AB21" s="75" t="s">
        <v>136</v>
      </c>
      <c r="AC21" s="77" t="s">
        <v>53</v>
      </c>
      <c r="AE21" s="3">
        <v>15.0</v>
      </c>
      <c r="AF21" s="12" t="str">
        <f t="shared" si="36"/>
        <v>2</v>
      </c>
      <c r="AG21" s="12"/>
      <c r="AH21" s="12" t="str">
        <f t="shared" si="37"/>
        <v>0</v>
      </c>
      <c r="AI21" s="3" t="str">
        <f t="shared" si="38"/>
        <v>0</v>
      </c>
      <c r="AJ21" s="3" t="str">
        <f t="shared" si="39"/>
        <v>1</v>
      </c>
      <c r="AK21" s="3"/>
      <c r="AL21" s="3">
        <v>281.0</v>
      </c>
      <c r="AM21" s="3" t="str">
        <f t="shared" si="41"/>
        <v>1</v>
      </c>
      <c r="AN21" s="3"/>
      <c r="AO21" s="3">
        <v>163.0</v>
      </c>
      <c r="AP21" s="3" t="str">
        <f t="shared" si="42"/>
        <v>0</v>
      </c>
      <c r="AQ21" s="3"/>
      <c r="AR21" s="3">
        <v>149.0</v>
      </c>
      <c r="AS21" s="3" t="str">
        <f t="shared" si="43"/>
        <v>0</v>
      </c>
      <c r="AT21" s="3"/>
      <c r="AU21" s="3">
        <v>148.0</v>
      </c>
      <c r="AV21" s="3" t="str">
        <f t="shared" si="44"/>
        <v>0</v>
      </c>
      <c r="AW21" s="3"/>
      <c r="AX21" s="3">
        <v>193.0</v>
      </c>
      <c r="AY21" s="3" t="str">
        <f t="shared" si="45"/>
        <v>0</v>
      </c>
      <c r="AZ21" s="3"/>
      <c r="BA21" s="3"/>
      <c r="BB21" s="3"/>
      <c r="BC21" s="3"/>
      <c r="BD21" s="3"/>
      <c r="BE21" s="3"/>
      <c r="BF21" s="3"/>
      <c r="BG21" s="3">
        <v>213.0</v>
      </c>
      <c r="BH21" s="3" t="str">
        <f t="shared" si="48"/>
        <v>0</v>
      </c>
      <c r="BI21" s="3"/>
      <c r="BJ21" s="3">
        <v>123.0</v>
      </c>
      <c r="BK21" s="3" t="str">
        <f t="shared" si="49"/>
        <v>0</v>
      </c>
      <c r="BL21" s="3"/>
      <c r="BM21" s="3">
        <v>283.0</v>
      </c>
      <c r="BN21" s="3" t="str">
        <f t="shared" si="50"/>
        <v>1</v>
      </c>
      <c r="BO21" s="3"/>
      <c r="BP21" s="3">
        <v>195.0</v>
      </c>
      <c r="BQ21" s="3" t="str">
        <f t="shared" si="51"/>
        <v>0</v>
      </c>
      <c r="BR21" s="3"/>
      <c r="BS21" s="3">
        <v>203.0</v>
      </c>
      <c r="BT21" s="3" t="str">
        <f t="shared" si="52"/>
        <v>0</v>
      </c>
      <c r="BU21" s="3"/>
      <c r="BV21" s="3">
        <v>177.0</v>
      </c>
      <c r="BW21" s="3" t="str">
        <f t="shared" si="53"/>
        <v>0</v>
      </c>
      <c r="BX21" s="3"/>
      <c r="BY21" s="3">
        <v>173.0</v>
      </c>
      <c r="BZ21" s="3" t="str">
        <f t="shared" si="54"/>
        <v>0</v>
      </c>
      <c r="CA21" s="3"/>
      <c r="CB21" s="3">
        <v>160.0</v>
      </c>
      <c r="CC21" s="3" t="str">
        <f t="shared" si="55"/>
        <v>1</v>
      </c>
      <c r="CD21" s="3"/>
      <c r="CE21" s="3">
        <v>192.0</v>
      </c>
      <c r="CF21" s="3" t="str">
        <f t="shared" si="56"/>
        <v>1</v>
      </c>
      <c r="CG21" s="3"/>
      <c r="CH21" s="3"/>
      <c r="CI21" s="3"/>
      <c r="CJ21" s="3"/>
      <c r="CK21" s="3"/>
      <c r="CL21" s="3"/>
      <c r="CM21" s="3"/>
      <c r="CN21" s="3"/>
      <c r="CO21" s="3"/>
      <c r="CP21" s="3">
        <v>247.0</v>
      </c>
      <c r="CQ21" s="3" t="str">
        <f t="shared" si="60"/>
        <v>0</v>
      </c>
      <c r="CR21" s="3">
        <v>307.0</v>
      </c>
      <c r="CS21" s="3" t="str">
        <f t="shared" si="61"/>
        <v>0</v>
      </c>
      <c r="CT21" s="3"/>
      <c r="CU21" s="3">
        <v>191.0</v>
      </c>
      <c r="CV21" s="3" t="str">
        <f t="shared" si="62"/>
        <v>0</v>
      </c>
      <c r="CW21" s="3"/>
      <c r="CX21" s="3"/>
      <c r="CY21" s="3"/>
      <c r="CZ21" s="3">
        <v>373.0</v>
      </c>
      <c r="DA21" s="3" t="str">
        <f t="shared" si="64"/>
        <v>1</v>
      </c>
      <c r="DB21" s="3"/>
      <c r="DC21" s="3"/>
      <c r="DD21" s="3"/>
      <c r="DE21" s="3">
        <v>178.0</v>
      </c>
      <c r="DF21" s="3" t="str">
        <f t="shared" si="66"/>
        <v>0</v>
      </c>
      <c r="DG21" s="3"/>
      <c r="DH21" s="3"/>
      <c r="DI21" s="3"/>
      <c r="DJ21" s="3">
        <v>390.0</v>
      </c>
      <c r="DK21" s="3" t="str">
        <f t="shared" si="68"/>
        <v>0</v>
      </c>
      <c r="DL21" s="3"/>
      <c r="DM21" s="3"/>
      <c r="DN21" s="3"/>
      <c r="DO21" s="3">
        <v>311.0</v>
      </c>
      <c r="DP21" s="3" t="str">
        <f t="shared" si="70"/>
        <v>1</v>
      </c>
      <c r="DQ21" s="3"/>
      <c r="DR21" s="3"/>
      <c r="DS21" s="3"/>
      <c r="DT21" s="3">
        <v>336.0</v>
      </c>
      <c r="DU21" s="3" t="str">
        <f t="shared" si="72"/>
        <v>0</v>
      </c>
      <c r="DV21" s="3"/>
      <c r="DW21" s="3"/>
      <c r="DX21" s="3"/>
      <c r="DY21" s="3">
        <v>171.0</v>
      </c>
      <c r="DZ21" s="3" t="str">
        <f t="shared" si="74"/>
        <v>0</v>
      </c>
      <c r="EA21" s="3"/>
      <c r="EB21" s="3"/>
      <c r="EC21" s="3"/>
      <c r="ED21" s="3">
        <v>358.0</v>
      </c>
      <c r="EE21" s="3" t="str">
        <f t="shared" si="76"/>
        <v>0</v>
      </c>
      <c r="EF21" s="3"/>
      <c r="EG21" s="3"/>
      <c r="EH21" s="3"/>
      <c r="EI21" s="3">
        <v>302.0</v>
      </c>
      <c r="EJ21" s="3" t="str">
        <f t="shared" si="77"/>
        <v>0</v>
      </c>
      <c r="EK21" s="3"/>
      <c r="EL21" s="3"/>
      <c r="EM21" s="3"/>
      <c r="EN21" s="3">
        <v>205.0</v>
      </c>
      <c r="EO21" s="3" t="str">
        <f t="shared" si="79"/>
        <v>0</v>
      </c>
      <c r="EP21" s="3"/>
      <c r="EQ21" s="3"/>
      <c r="ER21" s="3"/>
      <c r="ES21" s="3"/>
      <c r="ET21" s="3"/>
      <c r="EU21" s="3"/>
      <c r="EV21" s="3"/>
      <c r="EW21" s="3"/>
      <c r="EX21" s="3">
        <v>178.0</v>
      </c>
      <c r="EY21" s="3" t="str">
        <f t="shared" si="83"/>
        <v>0</v>
      </c>
      <c r="EZ21" s="3"/>
      <c r="FA21" s="3"/>
      <c r="FB21" s="3"/>
      <c r="FC21" s="3">
        <v>89.0</v>
      </c>
      <c r="FD21" s="3" t="str">
        <f t="shared" si="85"/>
        <v>1</v>
      </c>
      <c r="FE21" s="3">
        <v>173.0</v>
      </c>
      <c r="FF21" s="3" t="str">
        <f t="shared" si="86"/>
        <v>1</v>
      </c>
      <c r="FG21" s="3" t="str">
        <f t="shared" si="87"/>
        <v>0</v>
      </c>
      <c r="FH21" s="3"/>
      <c r="FI21" s="3">
        <v>153.0</v>
      </c>
      <c r="FJ21" s="3" t="str">
        <f t="shared" si="88"/>
        <v>2</v>
      </c>
      <c r="FK21" s="3"/>
      <c r="FL21" s="3"/>
      <c r="FM21" s="3"/>
      <c r="FN21" s="3"/>
      <c r="FO21" s="3">
        <v>176.0</v>
      </c>
      <c r="FP21" s="3" t="str">
        <f t="shared" si="89"/>
        <v>2</v>
      </c>
      <c r="FQ21" s="12"/>
      <c r="FR21" s="12" t="str">
        <f t="shared" si="90"/>
        <v>0</v>
      </c>
      <c r="FS21" s="12">
        <v>190.0</v>
      </c>
      <c r="FT21" s="12" t="str">
        <f t="shared" si="91"/>
        <v>2</v>
      </c>
      <c r="FU21" s="12"/>
      <c r="FV21" s="3" t="str">
        <f t="shared" si="92"/>
        <v>0</v>
      </c>
      <c r="FW21" s="3"/>
      <c r="FX21" s="3">
        <v>381.0</v>
      </c>
      <c r="FY21" s="3" t="str">
        <f t="shared" si="93"/>
        <v>0</v>
      </c>
      <c r="FZ21" s="3"/>
      <c r="GA21" s="3"/>
    </row>
    <row r="22" ht="12.0" customHeight="1">
      <c r="A22" s="1"/>
      <c r="B22" s="21" t="s">
        <v>137</v>
      </c>
      <c r="C22" s="74" t="str">
        <f>COUNTIF(AF7:AF396,9)</f>
        <v>0</v>
      </c>
      <c r="T22" s="23"/>
      <c r="U22" s="50" t="s">
        <v>138</v>
      </c>
      <c r="V22" s="47" t="str">
        <f>AV37</f>
        <v>2</v>
      </c>
      <c r="W22" s="51" t="str">
        <f>AV38</f>
        <v>46</v>
      </c>
      <c r="X22" s="23"/>
      <c r="Y22" s="46" t="s">
        <v>139</v>
      </c>
      <c r="Z22" s="47"/>
      <c r="AA22" s="20"/>
      <c r="AB22" s="47"/>
      <c r="AC22" s="78"/>
      <c r="AE22" s="53">
        <v>16.0</v>
      </c>
      <c r="AF22" s="12" t="str">
        <f t="shared" si="36"/>
        <v>1</v>
      </c>
      <c r="AG22" s="12" t="s">
        <v>105</v>
      </c>
      <c r="AH22" s="12" t="str">
        <f t="shared" si="37"/>
        <v>0</v>
      </c>
      <c r="AI22" s="3" t="str">
        <f t="shared" si="38"/>
        <v>1</v>
      </c>
      <c r="AJ22" s="3" t="str">
        <f t="shared" si="39"/>
        <v>0</v>
      </c>
      <c r="AK22" s="3"/>
      <c r="AL22" s="3">
        <v>288.0</v>
      </c>
      <c r="AM22" s="3" t="str">
        <f t="shared" si="41"/>
        <v>0</v>
      </c>
      <c r="AN22" s="3"/>
      <c r="AO22" s="3">
        <v>176.0</v>
      </c>
      <c r="AP22" s="3" t="str">
        <f t="shared" si="42"/>
        <v>0</v>
      </c>
      <c r="AQ22" s="3"/>
      <c r="AR22" s="3">
        <v>159.0</v>
      </c>
      <c r="AS22" s="3" t="str">
        <f t="shared" si="43"/>
        <v>0</v>
      </c>
      <c r="AT22" s="3"/>
      <c r="AU22" s="3">
        <v>153.0</v>
      </c>
      <c r="AV22" s="3" t="str">
        <f t="shared" si="44"/>
        <v>1</v>
      </c>
      <c r="AW22" s="3"/>
      <c r="AX22" s="3">
        <v>206.0</v>
      </c>
      <c r="AY22" s="3" t="str">
        <f t="shared" si="45"/>
        <v>0</v>
      </c>
      <c r="AZ22" s="3"/>
      <c r="BA22" s="3"/>
      <c r="BB22" s="3"/>
      <c r="BC22" s="3"/>
      <c r="BD22" s="3"/>
      <c r="BE22" s="3"/>
      <c r="BF22" s="3"/>
      <c r="BG22" s="3">
        <v>221.0</v>
      </c>
      <c r="BH22" s="3" t="str">
        <f t="shared" si="48"/>
        <v>0</v>
      </c>
      <c r="BI22" s="3"/>
      <c r="BJ22" s="3">
        <v>136.0</v>
      </c>
      <c r="BK22" s="3" t="str">
        <f t="shared" si="49"/>
        <v>1</v>
      </c>
      <c r="BL22" s="3"/>
      <c r="BM22" s="3">
        <v>284.0</v>
      </c>
      <c r="BN22" s="3" t="str">
        <f t="shared" si="50"/>
        <v>0</v>
      </c>
      <c r="BO22" s="3"/>
      <c r="BP22" s="3">
        <v>217.0</v>
      </c>
      <c r="BQ22" s="3" t="str">
        <f t="shared" si="51"/>
        <v>0</v>
      </c>
      <c r="BR22" s="3"/>
      <c r="BS22" s="3">
        <v>215.0</v>
      </c>
      <c r="BT22" s="3" t="str">
        <f t="shared" si="52"/>
        <v>1</v>
      </c>
      <c r="BU22" s="3"/>
      <c r="BV22" s="3">
        <v>182.0</v>
      </c>
      <c r="BW22" s="3" t="str">
        <f t="shared" si="53"/>
        <v>1</v>
      </c>
      <c r="BX22" s="3"/>
      <c r="BY22" s="3">
        <v>185.0</v>
      </c>
      <c r="BZ22" s="3" t="str">
        <f t="shared" si="54"/>
        <v>0</v>
      </c>
      <c r="CA22" s="3"/>
      <c r="CB22" s="3">
        <v>184.0</v>
      </c>
      <c r="CC22" s="3" t="str">
        <f t="shared" si="55"/>
        <v>1</v>
      </c>
      <c r="CD22" s="3"/>
      <c r="CE22" s="3">
        <v>211.0</v>
      </c>
      <c r="CF22" s="3" t="str">
        <f t="shared" si="56"/>
        <v>1</v>
      </c>
      <c r="CG22" s="3"/>
      <c r="CH22" s="3"/>
      <c r="CI22" s="3"/>
      <c r="CJ22" s="3"/>
      <c r="CK22" s="3"/>
      <c r="CL22" s="3"/>
      <c r="CM22" s="3"/>
      <c r="CN22" s="3"/>
      <c r="CO22" s="3"/>
      <c r="CP22" s="3">
        <v>261.0</v>
      </c>
      <c r="CQ22" s="3" t="str">
        <f t="shared" si="60"/>
        <v>0</v>
      </c>
      <c r="CR22" s="3"/>
      <c r="CS22" s="3"/>
      <c r="CT22" s="3"/>
      <c r="CU22" s="3">
        <v>198.0</v>
      </c>
      <c r="CV22" s="3" t="str">
        <f t="shared" si="62"/>
        <v>0</v>
      </c>
      <c r="CW22" s="3"/>
      <c r="CX22" s="3"/>
      <c r="CY22" s="3"/>
      <c r="CZ22" s="3">
        <v>376.0</v>
      </c>
      <c r="DA22" s="3" t="str">
        <f t="shared" si="64"/>
        <v>0</v>
      </c>
      <c r="DB22" s="3"/>
      <c r="DC22" s="3"/>
      <c r="DD22" s="3"/>
      <c r="DE22" s="3">
        <v>194.0</v>
      </c>
      <c r="DF22" s="3" t="str">
        <f t="shared" si="66"/>
        <v>0</v>
      </c>
      <c r="DG22" s="3"/>
      <c r="DH22" s="3"/>
      <c r="DI22" s="3"/>
      <c r="DJ22" s="3"/>
      <c r="DK22" s="3"/>
      <c r="DL22" s="3"/>
      <c r="DM22" s="3"/>
      <c r="DN22" s="3"/>
      <c r="DO22" s="3">
        <v>316.0</v>
      </c>
      <c r="DP22" s="3" t="str">
        <f t="shared" si="70"/>
        <v>1</v>
      </c>
      <c r="DQ22" s="3"/>
      <c r="DR22" s="3"/>
      <c r="DS22" s="3"/>
      <c r="DT22" s="3">
        <v>348.0</v>
      </c>
      <c r="DU22" s="3" t="str">
        <f t="shared" si="72"/>
        <v>1</v>
      </c>
      <c r="DV22" s="3"/>
      <c r="DW22" s="3"/>
      <c r="DX22" s="3"/>
      <c r="DY22" s="3">
        <v>235.0</v>
      </c>
      <c r="DZ22" s="3" t="str">
        <f t="shared" si="74"/>
        <v>0</v>
      </c>
      <c r="EA22" s="3"/>
      <c r="EB22" s="3"/>
      <c r="EC22" s="3"/>
      <c r="ED22" s="3">
        <v>371.0</v>
      </c>
      <c r="EE22" s="3" t="str">
        <f t="shared" si="76"/>
        <v>0</v>
      </c>
      <c r="EF22" s="3"/>
      <c r="EG22" s="3"/>
      <c r="EH22" s="3"/>
      <c r="EI22" s="3">
        <v>310.0</v>
      </c>
      <c r="EJ22" s="3" t="str">
        <f t="shared" si="77"/>
        <v>0</v>
      </c>
      <c r="EK22" s="3"/>
      <c r="EL22" s="3"/>
      <c r="EM22" s="3"/>
      <c r="EN22" s="3">
        <v>207.0</v>
      </c>
      <c r="EO22" s="3" t="str">
        <f t="shared" si="79"/>
        <v>1</v>
      </c>
      <c r="EP22" s="3"/>
      <c r="EQ22" s="3"/>
      <c r="ER22" s="3"/>
      <c r="ES22" s="3"/>
      <c r="ET22" s="3"/>
      <c r="EU22" s="3"/>
      <c r="EV22" s="3"/>
      <c r="EW22" s="3"/>
      <c r="EX22" s="3">
        <v>213.0</v>
      </c>
      <c r="EY22" s="3" t="str">
        <f t="shared" si="83"/>
        <v>0</v>
      </c>
      <c r="EZ22" s="3"/>
      <c r="FA22" s="3"/>
      <c r="FB22" s="3"/>
      <c r="FC22" s="3">
        <v>98.0</v>
      </c>
      <c r="FD22" s="3" t="str">
        <f t="shared" si="85"/>
        <v>2</v>
      </c>
      <c r="FE22" s="3">
        <v>193.0</v>
      </c>
      <c r="FF22" s="3" t="str">
        <f t="shared" si="86"/>
        <v>2</v>
      </c>
      <c r="FG22" s="3" t="str">
        <f t="shared" si="87"/>
        <v>0</v>
      </c>
      <c r="FH22" s="3"/>
      <c r="FI22" s="3">
        <v>98.0</v>
      </c>
      <c r="FJ22" s="3" t="str">
        <f t="shared" si="88"/>
        <v>2</v>
      </c>
      <c r="FK22" s="3"/>
      <c r="FL22" s="3"/>
      <c r="FM22" s="3"/>
      <c r="FN22" s="3"/>
      <c r="FO22" s="3">
        <v>181.0</v>
      </c>
      <c r="FP22" s="3" t="str">
        <f t="shared" si="89"/>
        <v>1</v>
      </c>
      <c r="FQ22" s="12" t="s">
        <v>105</v>
      </c>
      <c r="FR22" s="12" t="str">
        <f t="shared" si="90"/>
        <v>0</v>
      </c>
      <c r="FS22" s="12">
        <v>203.0</v>
      </c>
      <c r="FT22" s="12" t="str">
        <f t="shared" si="91"/>
        <v>2</v>
      </c>
      <c r="FU22" s="12"/>
      <c r="FV22" s="3" t="str">
        <f t="shared" si="92"/>
        <v>0</v>
      </c>
      <c r="FW22" s="3"/>
      <c r="FX22" s="3">
        <v>386.0</v>
      </c>
      <c r="FY22" s="3" t="str">
        <f t="shared" si="93"/>
        <v>0</v>
      </c>
      <c r="FZ22" s="3"/>
      <c r="GA22" s="3"/>
    </row>
    <row r="23" ht="12.0" customHeight="1">
      <c r="A23" s="1"/>
      <c r="B23" s="79"/>
      <c r="C23" s="80"/>
      <c r="T23" s="23"/>
      <c r="U23" s="50" t="s">
        <v>140</v>
      </c>
      <c r="V23" s="47" t="str">
        <f>AY37</f>
        <v>3</v>
      </c>
      <c r="W23" s="51" t="str">
        <f>AY38</f>
        <v>54</v>
      </c>
      <c r="X23" s="23"/>
      <c r="Y23" s="50" t="s">
        <v>141</v>
      </c>
      <c r="Z23" s="47" t="str">
        <f>EP38</f>
        <v>1</v>
      </c>
      <c r="AA23" s="51" t="str">
        <f>EP39</f>
        <v>39</v>
      </c>
      <c r="AB23" s="47" t="str">
        <f>EP40</f>
        <v>0</v>
      </c>
      <c r="AC23" s="78" t="str">
        <f>EP41</f>
        <v>N</v>
      </c>
      <c r="AE23" s="53">
        <v>17.0</v>
      </c>
      <c r="AF23" s="12" t="str">
        <f t="shared" si="36"/>
        <v>2</v>
      </c>
      <c r="AG23" s="12" t="s">
        <v>105</v>
      </c>
      <c r="AH23" s="12" t="str">
        <f t="shared" si="37"/>
        <v>1</v>
      </c>
      <c r="AI23" s="3" t="str">
        <f t="shared" si="38"/>
        <v>0</v>
      </c>
      <c r="AJ23" s="3" t="str">
        <f t="shared" si="39"/>
        <v>1</v>
      </c>
      <c r="AK23" s="3"/>
      <c r="AL23" s="3">
        <v>290.0</v>
      </c>
      <c r="AM23" s="3" t="str">
        <f t="shared" si="41"/>
        <v>1</v>
      </c>
      <c r="AN23" s="3"/>
      <c r="AO23" s="3">
        <v>188.0</v>
      </c>
      <c r="AP23" s="3" t="str">
        <f t="shared" si="42"/>
        <v>0</v>
      </c>
      <c r="AQ23" s="3"/>
      <c r="AR23" s="3">
        <v>166.0</v>
      </c>
      <c r="AS23" s="3" t="str">
        <f t="shared" si="43"/>
        <v>0</v>
      </c>
      <c r="AT23" s="3"/>
      <c r="AU23" s="3">
        <v>165.0</v>
      </c>
      <c r="AV23" s="3" t="str">
        <f t="shared" si="44"/>
        <v>0</v>
      </c>
      <c r="AW23" s="3"/>
      <c r="AX23" s="3">
        <v>237.0</v>
      </c>
      <c r="AY23" s="3" t="str">
        <f t="shared" si="45"/>
        <v>1</v>
      </c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156.0</v>
      </c>
      <c r="BK23" s="3" t="str">
        <f t="shared" si="49"/>
        <v>0</v>
      </c>
      <c r="BL23" s="3"/>
      <c r="BM23" s="3">
        <v>291.0</v>
      </c>
      <c r="BN23" s="3" t="str">
        <f t="shared" si="50"/>
        <v>0</v>
      </c>
      <c r="BO23" s="3"/>
      <c r="BP23" s="3">
        <v>223.0</v>
      </c>
      <c r="BQ23" s="3" t="str">
        <f t="shared" si="51"/>
        <v>0</v>
      </c>
      <c r="BR23" s="3"/>
      <c r="BS23" s="3">
        <v>226.0</v>
      </c>
      <c r="BT23" s="3" t="str">
        <f t="shared" si="52"/>
        <v>0</v>
      </c>
      <c r="BU23" s="3"/>
      <c r="BV23" s="3">
        <v>196.0</v>
      </c>
      <c r="BW23" s="3" t="str">
        <f t="shared" si="53"/>
        <v>0</v>
      </c>
      <c r="BX23" s="3"/>
      <c r="BY23" s="3">
        <v>189.0</v>
      </c>
      <c r="BZ23" s="3" t="str">
        <f t="shared" si="54"/>
        <v>0</v>
      </c>
      <c r="CA23" s="3"/>
      <c r="CB23" s="3">
        <v>201.0</v>
      </c>
      <c r="CC23" s="3" t="str">
        <f t="shared" si="55"/>
        <v>1</v>
      </c>
      <c r="CD23" s="3"/>
      <c r="CE23" s="3">
        <v>214.0</v>
      </c>
      <c r="CF23" s="3" t="str">
        <f t="shared" si="56"/>
        <v>1</v>
      </c>
      <c r="CG23" s="3"/>
      <c r="CH23" s="3"/>
      <c r="CI23" s="3"/>
      <c r="CJ23" s="3"/>
      <c r="CK23" s="3"/>
      <c r="CL23" s="3"/>
      <c r="CM23" s="3"/>
      <c r="CN23" s="3"/>
      <c r="CO23" s="3"/>
      <c r="CP23" s="3">
        <v>268.0</v>
      </c>
      <c r="CQ23" s="3" t="str">
        <f t="shared" si="60"/>
        <v>0</v>
      </c>
      <c r="CR23" s="3"/>
      <c r="CS23" s="3"/>
      <c r="CT23" s="3"/>
      <c r="CU23" s="3">
        <v>209.0</v>
      </c>
      <c r="CV23" s="3" t="str">
        <f t="shared" si="62"/>
        <v>0</v>
      </c>
      <c r="CW23" s="3"/>
      <c r="CX23" s="3"/>
      <c r="CY23" s="3"/>
      <c r="CZ23" s="3">
        <v>385.0</v>
      </c>
      <c r="DA23" s="3" t="str">
        <f t="shared" si="64"/>
        <v>0</v>
      </c>
      <c r="DB23" s="3"/>
      <c r="DC23" s="3"/>
      <c r="DD23" s="3"/>
      <c r="DE23" s="3">
        <v>204.0</v>
      </c>
      <c r="DF23" s="3" t="str">
        <f t="shared" si="66"/>
        <v>0</v>
      </c>
      <c r="DG23" s="3"/>
      <c r="DH23" s="3"/>
      <c r="DI23" s="3"/>
      <c r="DJ23" s="3"/>
      <c r="DK23" s="3"/>
      <c r="DL23" s="3"/>
      <c r="DM23" s="3"/>
      <c r="DN23" s="3"/>
      <c r="DO23" s="3">
        <v>320.0</v>
      </c>
      <c r="DP23" s="3" t="str">
        <f t="shared" si="70"/>
        <v>1</v>
      </c>
      <c r="DQ23" s="3"/>
      <c r="DR23" s="3"/>
      <c r="DS23" s="3"/>
      <c r="DT23" s="3">
        <v>363.0</v>
      </c>
      <c r="DU23" s="3" t="str">
        <f t="shared" si="72"/>
        <v>0</v>
      </c>
      <c r="DV23" s="3"/>
      <c r="DW23" s="3"/>
      <c r="DX23" s="3"/>
      <c r="DY23" s="3">
        <v>266.0</v>
      </c>
      <c r="DZ23" s="3" t="str">
        <f t="shared" si="74"/>
        <v>0</v>
      </c>
      <c r="EA23" s="3"/>
      <c r="EB23" s="3"/>
      <c r="EC23" s="3"/>
      <c r="ED23" s="3">
        <v>372.0</v>
      </c>
      <c r="EE23" s="3" t="str">
        <f t="shared" si="76"/>
        <v>0</v>
      </c>
      <c r="EF23" s="3"/>
      <c r="EG23" s="3"/>
      <c r="EH23" s="3"/>
      <c r="EI23" s="3">
        <v>352.0</v>
      </c>
      <c r="EJ23" s="3" t="str">
        <f t="shared" si="77"/>
        <v>1</v>
      </c>
      <c r="EK23" s="3"/>
      <c r="EL23" s="3"/>
      <c r="EM23" s="3"/>
      <c r="EN23" s="3">
        <v>224.0</v>
      </c>
      <c r="EO23" s="3" t="str">
        <f t="shared" si="79"/>
        <v>0</v>
      </c>
      <c r="EP23" s="3"/>
      <c r="EQ23" s="3"/>
      <c r="ER23" s="3"/>
      <c r="ES23" s="3"/>
      <c r="ET23" s="3"/>
      <c r="EU23" s="3"/>
      <c r="EV23" s="3"/>
      <c r="EW23" s="3"/>
      <c r="EX23" s="3">
        <v>233.0</v>
      </c>
      <c r="EY23" s="3" t="str">
        <f t="shared" si="83"/>
        <v>0</v>
      </c>
      <c r="EZ23" s="3"/>
      <c r="FA23" s="3"/>
      <c r="FB23" s="3"/>
      <c r="FC23" s="3">
        <v>35.0</v>
      </c>
      <c r="FD23" s="3" t="str">
        <f t="shared" si="85"/>
        <v>2</v>
      </c>
      <c r="FE23" s="3">
        <v>140.0</v>
      </c>
      <c r="FF23" s="3" t="str">
        <f t="shared" si="86"/>
        <v>2</v>
      </c>
      <c r="FG23" s="3" t="str">
        <f t="shared" si="87"/>
        <v>0</v>
      </c>
      <c r="FH23" s="3"/>
      <c r="FI23" s="3">
        <v>161.0</v>
      </c>
      <c r="FJ23" s="3" t="str">
        <f t="shared" si="88"/>
        <v>1</v>
      </c>
      <c r="FK23" s="3"/>
      <c r="FL23" s="3"/>
      <c r="FM23" s="3"/>
      <c r="FN23" s="3"/>
      <c r="FO23" s="3">
        <v>206.0</v>
      </c>
      <c r="FP23" s="3" t="str">
        <f t="shared" si="89"/>
        <v>1</v>
      </c>
      <c r="FQ23" s="12" t="s">
        <v>105</v>
      </c>
      <c r="FR23" s="12" t="str">
        <f t="shared" si="90"/>
        <v>0</v>
      </c>
      <c r="FS23" s="12">
        <v>205.0</v>
      </c>
      <c r="FT23" s="12" t="str">
        <f t="shared" si="91"/>
        <v>2</v>
      </c>
      <c r="FU23" s="12"/>
      <c r="FV23" s="3" t="str">
        <f t="shared" si="92"/>
        <v>0</v>
      </c>
      <c r="FW23" s="3"/>
      <c r="FX23" s="3">
        <v>387.0</v>
      </c>
      <c r="FY23" s="3" t="str">
        <f t="shared" si="93"/>
        <v>0</v>
      </c>
      <c r="FZ23" s="3"/>
      <c r="GA23" s="3"/>
    </row>
    <row r="24" ht="12.0" customHeight="1">
      <c r="A24" s="1"/>
      <c r="B24" s="81"/>
      <c r="C24" s="82" t="str">
        <f>IF(OR($Z$16&gt;0,$Z$17&gt;0),"D A T A   E N T R Y","")</f>
        <v/>
      </c>
      <c r="T24" s="23"/>
      <c r="U24" s="50" t="s">
        <v>142</v>
      </c>
      <c r="V24" s="47" t="str">
        <f>BB37</f>
        <v>3</v>
      </c>
      <c r="W24" s="51" t="str">
        <f>BB38</f>
        <v>65</v>
      </c>
      <c r="X24" s="23"/>
      <c r="Y24" s="50" t="s">
        <v>143</v>
      </c>
      <c r="Z24" s="47" t="str">
        <f>EU38</f>
        <v>2</v>
      </c>
      <c r="AA24" s="51" t="str">
        <f>EU39</f>
        <v>41</v>
      </c>
      <c r="AB24" s="47" t="str">
        <f>EU40</f>
        <v>0</v>
      </c>
      <c r="AC24" s="78" t="str">
        <f>EU41</f>
        <v>N</v>
      </c>
      <c r="AE24" s="3">
        <v>18.0</v>
      </c>
      <c r="AF24" s="12" t="str">
        <f t="shared" si="36"/>
        <v>2</v>
      </c>
      <c r="AG24" s="12"/>
      <c r="AH24" s="12" t="str">
        <f t="shared" si="37"/>
        <v>0</v>
      </c>
      <c r="AI24" s="3" t="str">
        <f t="shared" si="38"/>
        <v>0</v>
      </c>
      <c r="AJ24" s="3" t="str">
        <f t="shared" si="39"/>
        <v>1</v>
      </c>
      <c r="AK24" s="3"/>
      <c r="AL24" s="3">
        <v>294.0</v>
      </c>
      <c r="AM24" s="3" t="str">
        <f t="shared" si="41"/>
        <v>1</v>
      </c>
      <c r="AN24" s="3"/>
      <c r="AO24" s="3">
        <v>205.0</v>
      </c>
      <c r="AP24" s="3" t="str">
        <f t="shared" si="42"/>
        <v>0</v>
      </c>
      <c r="AQ24" s="3"/>
      <c r="AR24" s="3">
        <v>186.0</v>
      </c>
      <c r="AS24" s="3" t="str">
        <f t="shared" si="43"/>
        <v>0</v>
      </c>
      <c r="AT24" s="3"/>
      <c r="AU24" s="3">
        <v>181.0</v>
      </c>
      <c r="AV24" s="3" t="str">
        <f t="shared" si="44"/>
        <v>0</v>
      </c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197.0</v>
      </c>
      <c r="BK24" s="3" t="str">
        <f t="shared" si="49"/>
        <v>0</v>
      </c>
      <c r="BL24" s="3"/>
      <c r="BM24" s="3">
        <v>297.0</v>
      </c>
      <c r="BN24" s="3" t="str">
        <f t="shared" si="50"/>
        <v>0</v>
      </c>
      <c r="BO24" s="3"/>
      <c r="BP24" s="3"/>
      <c r="BQ24" s="3"/>
      <c r="BR24" s="3"/>
      <c r="BS24" s="3"/>
      <c r="BT24" s="3"/>
      <c r="BU24" s="3"/>
      <c r="BV24" s="3">
        <v>207.0</v>
      </c>
      <c r="BW24" s="3" t="str">
        <f t="shared" si="53"/>
        <v>1</v>
      </c>
      <c r="BX24" s="3"/>
      <c r="BY24" s="3">
        <v>198.0</v>
      </c>
      <c r="BZ24" s="3" t="str">
        <f t="shared" si="54"/>
        <v>0</v>
      </c>
      <c r="CA24" s="3"/>
      <c r="CB24" s="3">
        <v>202.0</v>
      </c>
      <c r="CC24" s="3" t="str">
        <f t="shared" si="55"/>
        <v>1</v>
      </c>
      <c r="CD24" s="3"/>
      <c r="CE24" s="3">
        <v>227.0</v>
      </c>
      <c r="CF24" s="3" t="str">
        <f t="shared" si="56"/>
        <v>1</v>
      </c>
      <c r="CG24" s="3"/>
      <c r="CH24" s="3"/>
      <c r="CI24" s="3"/>
      <c r="CJ24" s="3"/>
      <c r="CK24" s="3"/>
      <c r="CL24" s="3"/>
      <c r="CM24" s="3"/>
      <c r="CN24" s="3"/>
      <c r="CO24" s="3"/>
      <c r="CP24" s="3">
        <v>272.0</v>
      </c>
      <c r="CQ24" s="3" t="str">
        <f t="shared" si="60"/>
        <v>0</v>
      </c>
      <c r="CR24" s="3"/>
      <c r="CS24" s="3"/>
      <c r="CT24" s="3"/>
      <c r="CU24" s="3">
        <v>228.0</v>
      </c>
      <c r="CV24" s="3" t="str">
        <f t="shared" si="62"/>
        <v>0</v>
      </c>
      <c r="CW24" s="3"/>
      <c r="CX24" s="3"/>
      <c r="CY24" s="3"/>
      <c r="CZ24" s="3">
        <v>388.0</v>
      </c>
      <c r="DA24" s="3" t="str">
        <f t="shared" si="64"/>
        <v>1</v>
      </c>
      <c r="DB24" s="3"/>
      <c r="DC24" s="3"/>
      <c r="DD24" s="3"/>
      <c r="DE24" s="3">
        <v>205.0</v>
      </c>
      <c r="DF24" s="3" t="str">
        <f t="shared" si="66"/>
        <v>0</v>
      </c>
      <c r="DG24" s="3"/>
      <c r="DH24" s="3"/>
      <c r="DI24" s="3"/>
      <c r="DJ24" s="3"/>
      <c r="DK24" s="3"/>
      <c r="DL24" s="3"/>
      <c r="DM24" s="3"/>
      <c r="DN24" s="3"/>
      <c r="DO24" s="3">
        <v>325.0</v>
      </c>
      <c r="DP24" s="3" t="str">
        <f t="shared" si="70"/>
        <v>1</v>
      </c>
      <c r="DQ24" s="3"/>
      <c r="DR24" s="3"/>
      <c r="DS24" s="3"/>
      <c r="DT24" s="3">
        <v>374.0</v>
      </c>
      <c r="DU24" s="3" t="str">
        <f t="shared" si="72"/>
        <v>0</v>
      </c>
      <c r="DV24" s="3"/>
      <c r="DW24" s="3"/>
      <c r="DX24" s="3"/>
      <c r="DY24" s="3">
        <v>321.0</v>
      </c>
      <c r="DZ24" s="3" t="str">
        <f t="shared" si="74"/>
        <v>0</v>
      </c>
      <c r="EA24" s="3"/>
      <c r="EB24" s="3"/>
      <c r="EC24" s="3"/>
      <c r="ED24" s="3">
        <v>375.0</v>
      </c>
      <c r="EE24" s="3" t="str">
        <f t="shared" si="76"/>
        <v>0</v>
      </c>
      <c r="EF24" s="3"/>
      <c r="EG24" s="3"/>
      <c r="EH24" s="3"/>
      <c r="EI24" s="3">
        <v>356.0</v>
      </c>
      <c r="EJ24" s="3" t="str">
        <f t="shared" si="77"/>
        <v>0</v>
      </c>
      <c r="EK24" s="3"/>
      <c r="EL24" s="3"/>
      <c r="EM24" s="3"/>
      <c r="EN24" s="3">
        <v>275.0</v>
      </c>
      <c r="EO24" s="3" t="str">
        <f t="shared" si="79"/>
        <v>0</v>
      </c>
      <c r="EP24" s="3"/>
      <c r="EQ24" s="3"/>
      <c r="ER24" s="3"/>
      <c r="ES24" s="3"/>
      <c r="ET24" s="3"/>
      <c r="EU24" s="3"/>
      <c r="EV24" s="3"/>
      <c r="EW24" s="3"/>
      <c r="EX24" s="3">
        <v>285.0</v>
      </c>
      <c r="EY24" s="3" t="str">
        <f t="shared" si="83"/>
        <v>0</v>
      </c>
      <c r="EZ24" s="3"/>
      <c r="FA24" s="3"/>
      <c r="FB24" s="3"/>
      <c r="FC24" s="3">
        <v>54.0</v>
      </c>
      <c r="FD24" s="3" t="str">
        <f t="shared" si="85"/>
        <v>1</v>
      </c>
      <c r="FE24" s="3">
        <v>116.0</v>
      </c>
      <c r="FF24" s="3" t="str">
        <f t="shared" si="86"/>
        <v>1</v>
      </c>
      <c r="FG24" s="3" t="str">
        <f t="shared" si="87"/>
        <v>0</v>
      </c>
      <c r="FH24" s="3"/>
      <c r="FI24" s="3">
        <v>190.0</v>
      </c>
      <c r="FJ24" s="3" t="str">
        <f t="shared" si="88"/>
        <v>2</v>
      </c>
      <c r="FK24" s="3"/>
      <c r="FL24" s="3"/>
      <c r="FM24" s="3"/>
      <c r="FN24" s="3"/>
      <c r="FO24" s="3">
        <v>225.0</v>
      </c>
      <c r="FP24" s="3" t="str">
        <f t="shared" si="89"/>
        <v>1</v>
      </c>
      <c r="FQ24" s="12" t="s">
        <v>105</v>
      </c>
      <c r="FR24" s="12" t="str">
        <f t="shared" si="90"/>
        <v>0</v>
      </c>
      <c r="FS24" s="12">
        <v>212.0</v>
      </c>
      <c r="FT24" s="12" t="str">
        <f t="shared" si="91"/>
        <v>2</v>
      </c>
      <c r="FU24" s="12"/>
      <c r="FV24" s="3" t="str">
        <f t="shared" si="92"/>
        <v>0</v>
      </c>
      <c r="FW24" s="3"/>
      <c r="FX24" s="3">
        <v>390.0</v>
      </c>
      <c r="FY24" s="3" t="str">
        <f t="shared" si="93"/>
        <v>0</v>
      </c>
      <c r="FZ24" s="3"/>
      <c r="GA24" s="3"/>
    </row>
    <row r="25" ht="12.0" customHeight="1">
      <c r="A25" s="1"/>
      <c r="B25" s="83"/>
      <c r="C25" s="82" t="str">
        <f>IF(OR($Z$16&gt;0,$Z$17&gt;0),"E R R O R !","")</f>
        <v/>
      </c>
      <c r="T25" s="23"/>
      <c r="U25" s="50" t="s">
        <v>144</v>
      </c>
      <c r="V25" s="47" t="str">
        <f>BE37</f>
        <v>0</v>
      </c>
      <c r="W25" s="51" t="str">
        <f>BE38</f>
        <v>43</v>
      </c>
      <c r="X25" s="23"/>
      <c r="Y25" s="50" t="s">
        <v>145</v>
      </c>
      <c r="Z25" s="47" t="str">
        <f>EZ38</f>
        <v>1</v>
      </c>
      <c r="AA25" s="51" t="str">
        <f>EZ39</f>
        <v>37</v>
      </c>
      <c r="AB25" s="47" t="str">
        <f>EZ40</f>
        <v>0</v>
      </c>
      <c r="AC25" s="78" t="str">
        <f>EZ41</f>
        <v>N</v>
      </c>
      <c r="AE25" s="53">
        <v>19.0</v>
      </c>
      <c r="AF25" s="12" t="str">
        <f t="shared" si="36"/>
        <v>1</v>
      </c>
      <c r="AG25" s="12" t="s">
        <v>105</v>
      </c>
      <c r="AH25" s="12" t="str">
        <f t="shared" si="37"/>
        <v>0</v>
      </c>
      <c r="AI25" s="3" t="str">
        <f t="shared" si="38"/>
        <v>1</v>
      </c>
      <c r="AJ25" s="3" t="str">
        <f t="shared" si="39"/>
        <v>0</v>
      </c>
      <c r="AK25" s="3"/>
      <c r="AL25" s="3">
        <v>298.0</v>
      </c>
      <c r="AM25" s="3" t="str">
        <f t="shared" si="41"/>
        <v>1</v>
      </c>
      <c r="AN25" s="3"/>
      <c r="AO25" s="3">
        <v>216.0</v>
      </c>
      <c r="AP25" s="3" t="str">
        <f t="shared" si="42"/>
        <v>0</v>
      </c>
      <c r="AQ25" s="3"/>
      <c r="AR25" s="3">
        <v>200.0</v>
      </c>
      <c r="AS25" s="3" t="str">
        <f t="shared" si="43"/>
        <v>0</v>
      </c>
      <c r="AT25" s="3"/>
      <c r="AU25" s="3">
        <v>194.0</v>
      </c>
      <c r="AV25" s="3" t="str">
        <f t="shared" si="44"/>
        <v>0</v>
      </c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230.0</v>
      </c>
      <c r="BK25" s="3" t="str">
        <f t="shared" si="49"/>
        <v>0</v>
      </c>
      <c r="BL25" s="3"/>
      <c r="BM25" s="3">
        <v>300.0</v>
      </c>
      <c r="BN25" s="3" t="str">
        <f t="shared" si="50"/>
        <v>0</v>
      </c>
      <c r="BO25" s="3"/>
      <c r="BP25" s="3"/>
      <c r="BQ25" s="3"/>
      <c r="BR25" s="3"/>
      <c r="BS25" s="3"/>
      <c r="BT25" s="3"/>
      <c r="BU25" s="3"/>
      <c r="BV25" s="3">
        <v>218.0</v>
      </c>
      <c r="BW25" s="3" t="str">
        <f t="shared" si="53"/>
        <v>0</v>
      </c>
      <c r="BX25" s="3"/>
      <c r="BY25" s="3">
        <v>228.0</v>
      </c>
      <c r="BZ25" s="3" t="str">
        <f t="shared" si="54"/>
        <v>0</v>
      </c>
      <c r="CA25" s="3"/>
      <c r="CB25" s="3">
        <v>210.0</v>
      </c>
      <c r="CC25" s="3" t="str">
        <f t="shared" si="55"/>
        <v>1</v>
      </c>
      <c r="CD25" s="3"/>
      <c r="CE25" s="3">
        <v>234.0</v>
      </c>
      <c r="CF25" s="3" t="str">
        <f t="shared" si="56"/>
        <v>1</v>
      </c>
      <c r="CG25" s="3"/>
      <c r="CH25" s="3"/>
      <c r="CI25" s="3"/>
      <c r="CJ25" s="3"/>
      <c r="CK25" s="3"/>
      <c r="CL25" s="3"/>
      <c r="CM25" s="3"/>
      <c r="CN25" s="3"/>
      <c r="CO25" s="3"/>
      <c r="CP25" s="3">
        <v>282.0</v>
      </c>
      <c r="CQ25" s="3" t="str">
        <f t="shared" si="60"/>
        <v>0</v>
      </c>
      <c r="CR25" s="3"/>
      <c r="CS25" s="3"/>
      <c r="CT25" s="3"/>
      <c r="CU25" s="3">
        <v>229.0</v>
      </c>
      <c r="CV25" s="3" t="str">
        <f t="shared" si="62"/>
        <v>0</v>
      </c>
      <c r="CW25" s="3"/>
      <c r="CX25" s="3"/>
      <c r="CY25" s="3"/>
      <c r="CZ25" s="3"/>
      <c r="DA25" s="3"/>
      <c r="DB25" s="3"/>
      <c r="DC25" s="3"/>
      <c r="DD25" s="3"/>
      <c r="DE25" s="3">
        <v>232.0</v>
      </c>
      <c r="DF25" s="3" t="str">
        <f t="shared" si="66"/>
        <v>0</v>
      </c>
      <c r="DG25" s="3"/>
      <c r="DH25" s="3"/>
      <c r="DI25" s="3"/>
      <c r="DJ25" s="3"/>
      <c r="DK25" s="3"/>
      <c r="DL25" s="3"/>
      <c r="DM25" s="3"/>
      <c r="DN25" s="3"/>
      <c r="DO25" s="3">
        <v>358.0</v>
      </c>
      <c r="DP25" s="3" t="str">
        <f t="shared" si="70"/>
        <v>0</v>
      </c>
      <c r="DQ25" s="3"/>
      <c r="DR25" s="3"/>
      <c r="DS25" s="3"/>
      <c r="DT25" s="3">
        <v>384.0</v>
      </c>
      <c r="DU25" s="3" t="str">
        <f t="shared" si="72"/>
        <v>0</v>
      </c>
      <c r="DV25" s="3"/>
      <c r="DW25" s="3"/>
      <c r="DX25" s="3"/>
      <c r="DY25" s="3">
        <v>332.0</v>
      </c>
      <c r="DZ25" s="3" t="str">
        <f t="shared" si="74"/>
        <v>0</v>
      </c>
      <c r="EA25" s="3"/>
      <c r="EB25" s="3"/>
      <c r="EC25" s="3"/>
      <c r="ED25" s="3">
        <v>378.0</v>
      </c>
      <c r="EE25" s="3" t="str">
        <f t="shared" si="76"/>
        <v>1</v>
      </c>
      <c r="EF25" s="3"/>
      <c r="EG25" s="3"/>
      <c r="EH25" s="3"/>
      <c r="EI25" s="3">
        <v>365.0</v>
      </c>
      <c r="EJ25" s="3" t="str">
        <f t="shared" si="77"/>
        <v>0</v>
      </c>
      <c r="EK25" s="3"/>
      <c r="EL25" s="3"/>
      <c r="EM25" s="3"/>
      <c r="EN25" s="3">
        <v>299.0</v>
      </c>
      <c r="EO25" s="3" t="str">
        <f t="shared" si="79"/>
        <v>0</v>
      </c>
      <c r="EP25" s="3"/>
      <c r="EQ25" s="3"/>
      <c r="ER25" s="3"/>
      <c r="ES25" s="3"/>
      <c r="ET25" s="3"/>
      <c r="EU25" s="3"/>
      <c r="EV25" s="3"/>
      <c r="EW25" s="3"/>
      <c r="EX25" s="3">
        <v>299.0</v>
      </c>
      <c r="EY25" s="3" t="str">
        <f t="shared" si="83"/>
        <v>0</v>
      </c>
      <c r="EZ25" s="3"/>
      <c r="FA25" s="3"/>
      <c r="FB25" s="3"/>
      <c r="FC25" s="3">
        <v>111.0</v>
      </c>
      <c r="FD25" s="3" t="str">
        <f t="shared" si="85"/>
        <v>1</v>
      </c>
      <c r="FE25" s="3">
        <v>168.0</v>
      </c>
      <c r="FF25" s="3" t="str">
        <f t="shared" si="86"/>
        <v>1</v>
      </c>
      <c r="FG25" s="3" t="str">
        <f t="shared" si="87"/>
        <v>0</v>
      </c>
      <c r="FH25" s="3"/>
      <c r="FI25" s="3">
        <v>206.0</v>
      </c>
      <c r="FJ25" s="3" t="str">
        <f t="shared" si="88"/>
        <v>1</v>
      </c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</row>
    <row r="26" ht="12.0" customHeight="1">
      <c r="A26" s="1"/>
      <c r="B26" s="84"/>
      <c r="C26" s="85"/>
      <c r="T26" s="23"/>
      <c r="U26" s="50" t="s">
        <v>146</v>
      </c>
      <c r="V26" s="47" t="str">
        <f>BH37</f>
        <v>1</v>
      </c>
      <c r="W26" s="51" t="str">
        <f>BH38</f>
        <v>41</v>
      </c>
      <c r="X26" s="23"/>
      <c r="Y26" s="50"/>
      <c r="Z26" s="47"/>
      <c r="AA26" s="20"/>
      <c r="AB26" s="47"/>
      <c r="AC26" s="78"/>
      <c r="AE26" s="3">
        <v>20.0</v>
      </c>
      <c r="AF26" s="12" t="str">
        <f t="shared" si="36"/>
        <v>2</v>
      </c>
      <c r="AG26" s="12"/>
      <c r="AH26" s="12" t="str">
        <f t="shared" si="37"/>
        <v>0</v>
      </c>
      <c r="AI26" s="3" t="str">
        <f t="shared" si="38"/>
        <v>0</v>
      </c>
      <c r="AJ26" s="3" t="str">
        <f t="shared" si="39"/>
        <v>1</v>
      </c>
      <c r="AK26" s="3"/>
      <c r="AL26" s="3">
        <v>301.0</v>
      </c>
      <c r="AM26" s="3" t="str">
        <f t="shared" si="41"/>
        <v>0</v>
      </c>
      <c r="AN26" s="3"/>
      <c r="AO26" s="3">
        <v>224.0</v>
      </c>
      <c r="AP26" s="3" t="str">
        <f t="shared" si="42"/>
        <v>0</v>
      </c>
      <c r="AQ26" s="3"/>
      <c r="AR26" s="3">
        <v>208.0</v>
      </c>
      <c r="AS26" s="3" t="str">
        <f t="shared" si="43"/>
        <v>0</v>
      </c>
      <c r="AT26" s="3"/>
      <c r="AU26" s="3">
        <v>212.0</v>
      </c>
      <c r="AV26" s="3" t="str">
        <f t="shared" si="44"/>
        <v>0</v>
      </c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>
        <v>306.0</v>
      </c>
      <c r="BN26" s="3" t="str">
        <f t="shared" si="50"/>
        <v>1</v>
      </c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>
        <v>236.0</v>
      </c>
      <c r="BZ26" s="3" t="str">
        <f t="shared" si="54"/>
        <v>0</v>
      </c>
      <c r="CA26" s="3"/>
      <c r="CB26" s="3">
        <v>222.0</v>
      </c>
      <c r="CC26" s="3" t="str">
        <f t="shared" si="55"/>
        <v>1</v>
      </c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>
        <v>318.0</v>
      </c>
      <c r="CQ26" s="3" t="str">
        <f t="shared" si="60"/>
        <v>0</v>
      </c>
      <c r="CR26" s="3"/>
      <c r="CS26" s="3"/>
      <c r="CT26" s="3"/>
      <c r="CU26" s="3">
        <v>232.0</v>
      </c>
      <c r="CV26" s="3" t="str">
        <f t="shared" si="62"/>
        <v>0</v>
      </c>
      <c r="CW26" s="3"/>
      <c r="CX26" s="3"/>
      <c r="CY26" s="3"/>
      <c r="CZ26" s="3"/>
      <c r="DA26" s="3"/>
      <c r="DB26" s="3"/>
      <c r="DC26" s="3"/>
      <c r="DD26" s="3"/>
      <c r="DE26" s="3">
        <v>245.0</v>
      </c>
      <c r="DF26" s="3" t="str">
        <f t="shared" si="66"/>
        <v>0</v>
      </c>
      <c r="DG26" s="3"/>
      <c r="DH26" s="3"/>
      <c r="DI26" s="3"/>
      <c r="DJ26" s="3"/>
      <c r="DK26" s="3"/>
      <c r="DL26" s="3"/>
      <c r="DM26" s="3"/>
      <c r="DN26" s="3"/>
      <c r="DO26" s="3">
        <v>377.0</v>
      </c>
      <c r="DP26" s="3" t="str">
        <f t="shared" si="70"/>
        <v>0</v>
      </c>
      <c r="DQ26" s="3"/>
      <c r="DR26" s="3"/>
      <c r="DS26" s="3"/>
      <c r="DT26" s="3"/>
      <c r="DU26" s="3"/>
      <c r="DV26" s="3"/>
      <c r="DW26" s="3"/>
      <c r="DX26" s="3"/>
      <c r="DY26" s="3">
        <v>334.0</v>
      </c>
      <c r="DZ26" s="3" t="str">
        <f t="shared" si="74"/>
        <v>1</v>
      </c>
      <c r="EA26" s="3"/>
      <c r="EB26" s="3"/>
      <c r="EC26" s="3"/>
      <c r="ED26" s="3">
        <v>382.0</v>
      </c>
      <c r="EE26" s="3" t="str">
        <f t="shared" si="76"/>
        <v>0</v>
      </c>
      <c r="EF26" s="3"/>
      <c r="EG26" s="3"/>
      <c r="EH26" s="3"/>
      <c r="EI26" s="3">
        <v>366.0</v>
      </c>
      <c r="EJ26" s="3" t="str">
        <f t="shared" si="77"/>
        <v>0</v>
      </c>
      <c r="EK26" s="3"/>
      <c r="EL26" s="3"/>
      <c r="EM26" s="3"/>
      <c r="EN26" s="3">
        <v>335.0</v>
      </c>
      <c r="EO26" s="3" t="str">
        <f t="shared" si="79"/>
        <v>0</v>
      </c>
      <c r="EP26" s="3"/>
      <c r="EQ26" s="3"/>
      <c r="ER26" s="3"/>
      <c r="ES26" s="3"/>
      <c r="ET26" s="3"/>
      <c r="EU26" s="3"/>
      <c r="EV26" s="3"/>
      <c r="EW26" s="3"/>
      <c r="EX26" s="3">
        <v>333.0</v>
      </c>
      <c r="EY26" s="3" t="str">
        <f t="shared" si="83"/>
        <v>1</v>
      </c>
      <c r="EZ26" s="3"/>
      <c r="FA26" s="3"/>
      <c r="FB26" s="3"/>
      <c r="FC26" s="3">
        <v>244.0</v>
      </c>
      <c r="FD26" s="3" t="str">
        <f t="shared" si="85"/>
        <v>1</v>
      </c>
      <c r="FE26" s="3">
        <v>259.0</v>
      </c>
      <c r="FF26" s="3" t="str">
        <f t="shared" si="86"/>
        <v>2</v>
      </c>
      <c r="FG26" s="3" t="str">
        <f t="shared" si="87"/>
        <v>1</v>
      </c>
      <c r="FH26" s="3"/>
      <c r="FI26" s="3">
        <v>6.0</v>
      </c>
      <c r="FJ26" s="3" t="str">
        <f t="shared" si="88"/>
        <v>1</v>
      </c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</row>
    <row r="27" ht="12.0" customHeight="1">
      <c r="T27" s="23"/>
      <c r="U27" s="50" t="s">
        <v>147</v>
      </c>
      <c r="V27" s="47" t="str">
        <f>BK37</f>
        <v>3</v>
      </c>
      <c r="W27" s="51" t="str">
        <f>BK38</f>
        <v>47</v>
      </c>
      <c r="X27" s="23"/>
      <c r="Y27" s="50" t="s">
        <v>148</v>
      </c>
      <c r="Z27" s="47" t="str">
        <f>CW35</f>
        <v>1</v>
      </c>
      <c r="AA27" s="51" t="str">
        <f>CW36</f>
        <v>38</v>
      </c>
      <c r="AB27" s="47" t="str">
        <f>CW37</f>
        <v>0/0</v>
      </c>
      <c r="AC27" s="78" t="str">
        <f>CW38</f>
        <v>N</v>
      </c>
      <c r="AE27" s="3">
        <v>21.0</v>
      </c>
      <c r="AF27" s="12" t="str">
        <f t="shared" si="36"/>
        <v>2</v>
      </c>
      <c r="AG27" s="12"/>
      <c r="AH27" s="12" t="str">
        <f t="shared" si="37"/>
        <v>0</v>
      </c>
      <c r="AI27" s="3" t="str">
        <f t="shared" si="38"/>
        <v>0</v>
      </c>
      <c r="AJ27" s="3" t="str">
        <f t="shared" si="39"/>
        <v>1</v>
      </c>
      <c r="AK27" s="3"/>
      <c r="AL27" s="3">
        <v>309.0</v>
      </c>
      <c r="AM27" s="3" t="str">
        <f t="shared" si="41"/>
        <v>0</v>
      </c>
      <c r="AN27" s="3"/>
      <c r="AO27" s="3"/>
      <c r="AP27" s="3"/>
      <c r="AQ27" s="3"/>
      <c r="AR27" s="3">
        <v>219.0</v>
      </c>
      <c r="AS27" s="3" t="str">
        <f t="shared" si="43"/>
        <v>1</v>
      </c>
      <c r="AT27" s="3"/>
      <c r="AU27" s="3">
        <v>225.0</v>
      </c>
      <c r="AV27" s="3" t="str">
        <f t="shared" si="44"/>
        <v>0</v>
      </c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>
        <v>308.0</v>
      </c>
      <c r="BN27" s="3" t="str">
        <f t="shared" si="50"/>
        <v>1</v>
      </c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>
        <v>231.0</v>
      </c>
      <c r="CC27" s="3" t="str">
        <f t="shared" si="55"/>
        <v>0</v>
      </c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>
        <v>326.0</v>
      </c>
      <c r="CQ27" s="3" t="str">
        <f t="shared" si="60"/>
        <v>0</v>
      </c>
      <c r="CR27" s="3"/>
      <c r="CS27" s="3"/>
      <c r="CT27" s="3"/>
      <c r="CU27" s="3">
        <v>243.0</v>
      </c>
      <c r="CV27" s="3" t="str">
        <f t="shared" si="62"/>
        <v>0</v>
      </c>
      <c r="CW27" s="3"/>
      <c r="CX27" s="3"/>
      <c r="CY27" s="3"/>
      <c r="CZ27" s="3"/>
      <c r="DA27" s="3"/>
      <c r="DB27" s="3"/>
      <c r="DC27" s="3"/>
      <c r="DD27" s="3"/>
      <c r="DE27" s="3">
        <v>252.0</v>
      </c>
      <c r="DF27" s="3" t="str">
        <f t="shared" si="66"/>
        <v>0</v>
      </c>
      <c r="DG27" s="3"/>
      <c r="DH27" s="3"/>
      <c r="DI27" s="3"/>
      <c r="DJ27" s="3"/>
      <c r="DK27" s="3"/>
      <c r="DL27" s="3"/>
      <c r="DM27" s="3"/>
      <c r="DN27" s="3"/>
      <c r="DO27" s="3">
        <v>381.0</v>
      </c>
      <c r="DP27" s="3" t="str">
        <f t="shared" si="70"/>
        <v>0</v>
      </c>
      <c r="DQ27" s="3"/>
      <c r="DR27" s="3"/>
      <c r="DS27" s="3"/>
      <c r="DT27" s="3"/>
      <c r="DU27" s="3"/>
      <c r="DV27" s="3"/>
      <c r="DW27" s="3"/>
      <c r="DX27" s="3"/>
      <c r="DY27" s="3">
        <v>349.0</v>
      </c>
      <c r="DZ27" s="3" t="str">
        <f t="shared" si="74"/>
        <v>0</v>
      </c>
      <c r="EA27" s="3"/>
      <c r="EB27" s="3"/>
      <c r="EC27" s="3"/>
      <c r="ED27" s="3"/>
      <c r="EE27" s="3"/>
      <c r="EF27" s="3"/>
      <c r="EG27" s="3"/>
      <c r="EH27" s="3"/>
      <c r="EI27" s="3">
        <v>367.0</v>
      </c>
      <c r="EJ27" s="3" t="str">
        <f t="shared" si="77"/>
        <v>1</v>
      </c>
      <c r="EK27" s="3"/>
      <c r="EL27" s="3"/>
      <c r="EM27" s="3"/>
      <c r="EN27" s="3">
        <v>360.0</v>
      </c>
      <c r="EO27" s="3" t="str">
        <f t="shared" si="79"/>
        <v>0</v>
      </c>
      <c r="EP27" s="3"/>
      <c r="EQ27" s="3"/>
      <c r="ER27" s="3"/>
      <c r="ES27" s="3"/>
      <c r="ET27" s="3"/>
      <c r="EU27" s="3"/>
      <c r="EV27" s="3"/>
      <c r="EW27" s="3"/>
      <c r="EX27" s="3">
        <v>342.0</v>
      </c>
      <c r="EY27" s="3" t="str">
        <f t="shared" si="83"/>
        <v>0</v>
      </c>
      <c r="EZ27" s="3"/>
      <c r="FA27" s="3"/>
      <c r="FB27" s="3"/>
      <c r="FC27" s="3">
        <v>242.0</v>
      </c>
      <c r="FD27" s="3" t="str">
        <f t="shared" si="85"/>
        <v>1</v>
      </c>
      <c r="FE27" s="3">
        <v>270.0</v>
      </c>
      <c r="FF27" s="3" t="str">
        <f t="shared" si="86"/>
        <v>2</v>
      </c>
      <c r="FG27" s="3" t="str">
        <f t="shared" si="87"/>
        <v>1</v>
      </c>
      <c r="FH27" s="3"/>
      <c r="FI27" s="3">
        <v>69.0</v>
      </c>
      <c r="FJ27" s="3" t="str">
        <f t="shared" si="88"/>
        <v>2</v>
      </c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</row>
    <row r="28" ht="12.0" customHeight="1">
      <c r="T28" s="23"/>
      <c r="U28" s="50"/>
      <c r="V28" s="47"/>
      <c r="W28" s="20"/>
      <c r="X28" s="23"/>
      <c r="Y28" s="50" t="s">
        <v>149</v>
      </c>
      <c r="Z28" s="47" t="str">
        <f>DG38</f>
        <v>3</v>
      </c>
      <c r="AA28" s="51" t="str">
        <f>DG39</f>
        <v>43</v>
      </c>
      <c r="AB28" s="47" t="str">
        <f>DG40</f>
        <v>0</v>
      </c>
      <c r="AC28" s="78" t="str">
        <f>DG41</f>
        <v>N</v>
      </c>
      <c r="AE28" s="3">
        <v>22.0</v>
      </c>
      <c r="AF28" s="12" t="str">
        <f t="shared" si="36"/>
        <v>2</v>
      </c>
      <c r="AG28" s="12"/>
      <c r="AH28" s="12" t="str">
        <f t="shared" si="37"/>
        <v>0</v>
      </c>
      <c r="AI28" s="3" t="str">
        <f t="shared" si="38"/>
        <v>0</v>
      </c>
      <c r="AJ28" s="3" t="str">
        <f t="shared" si="39"/>
        <v>1</v>
      </c>
      <c r="AK28" s="3"/>
      <c r="AL28" s="3">
        <v>311.0</v>
      </c>
      <c r="AM28" s="3" t="str">
        <f t="shared" si="41"/>
        <v>1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>
        <v>317.0</v>
      </c>
      <c r="BN28" s="3" t="str">
        <f t="shared" si="50"/>
        <v>0</v>
      </c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>
        <v>329.0</v>
      </c>
      <c r="CQ28" s="3" t="str">
        <f t="shared" si="60"/>
        <v>0</v>
      </c>
      <c r="CR28" s="3"/>
      <c r="CS28" s="3"/>
      <c r="CT28" s="3"/>
      <c r="CU28" s="3">
        <v>258.0</v>
      </c>
      <c r="CV28" s="3" t="str">
        <f t="shared" si="62"/>
        <v>0</v>
      </c>
      <c r="CW28" s="3"/>
      <c r="CX28" s="3"/>
      <c r="CY28" s="3"/>
      <c r="CZ28" s="3"/>
      <c r="DA28" s="12" t="s">
        <v>150</v>
      </c>
      <c r="DB28" s="3" t="str">
        <f>SUM(DA8:DA27,DC8:DC27)</f>
        <v>9</v>
      </c>
      <c r="DC28" s="3"/>
      <c r="DD28" s="3"/>
      <c r="DE28" s="3">
        <v>269.0</v>
      </c>
      <c r="DF28" s="3" t="str">
        <f t="shared" si="66"/>
        <v>0</v>
      </c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>
        <v>371.0</v>
      </c>
      <c r="DZ28" s="3" t="str">
        <f t="shared" si="74"/>
        <v>0</v>
      </c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>
        <v>344.0</v>
      </c>
      <c r="EY28" s="3" t="str">
        <f t="shared" si="83"/>
        <v>0</v>
      </c>
      <c r="EZ28" s="3"/>
      <c r="FA28" s="3"/>
      <c r="FB28" s="3"/>
      <c r="FC28" s="3">
        <v>249.0</v>
      </c>
      <c r="FD28" s="3" t="str">
        <f t="shared" si="85"/>
        <v>2</v>
      </c>
      <c r="FE28" s="3">
        <v>262.0</v>
      </c>
      <c r="FF28" s="3" t="str">
        <f t="shared" si="86"/>
        <v>2</v>
      </c>
      <c r="FG28" s="3" t="str">
        <f t="shared" si="87"/>
        <v>0</v>
      </c>
      <c r="FH28" s="3"/>
      <c r="FI28" s="3">
        <v>45.0</v>
      </c>
      <c r="FJ28" s="3" t="str">
        <f t="shared" si="88"/>
        <v>1</v>
      </c>
      <c r="FK28" s="3"/>
      <c r="FL28" s="3"/>
      <c r="FM28" s="3"/>
      <c r="FN28" s="3"/>
      <c r="FO28" s="3"/>
      <c r="FP28" s="3"/>
      <c r="FQ28" s="3"/>
      <c r="FR28" s="12" t="s">
        <v>151</v>
      </c>
      <c r="FS28" s="3" t="str">
        <f>SUM(FR8:FR24)</f>
        <v>3</v>
      </c>
      <c r="FT28" s="3"/>
      <c r="FU28" s="3"/>
      <c r="FV28" s="3"/>
      <c r="FW28" s="3"/>
      <c r="FX28" s="3"/>
      <c r="FY28" s="3"/>
      <c r="FZ28" s="3"/>
      <c r="GA28" s="3"/>
    </row>
    <row r="29" ht="12.0" customHeight="1">
      <c r="T29" s="23"/>
      <c r="U29" s="50" t="s">
        <v>152</v>
      </c>
      <c r="V29" s="47" t="str">
        <f>BN37</f>
        <v>13</v>
      </c>
      <c r="W29" s="51" t="str">
        <f>BN38</f>
        <v>40</v>
      </c>
      <c r="X29" s="23"/>
      <c r="Y29" s="50" t="s">
        <v>153</v>
      </c>
      <c r="Z29" s="47" t="str">
        <f>DV38</f>
        <v>3</v>
      </c>
      <c r="AA29" s="51" t="str">
        <f>DV39</f>
        <v>36</v>
      </c>
      <c r="AB29" s="47" t="str">
        <f>DV40</f>
        <v>0</v>
      </c>
      <c r="AC29" s="78" t="str">
        <f>DV41</f>
        <v>N</v>
      </c>
      <c r="AE29" s="3">
        <v>23.0</v>
      </c>
      <c r="AF29" s="12" t="str">
        <f t="shared" si="36"/>
        <v>2</v>
      </c>
      <c r="AG29" s="12"/>
      <c r="AH29" s="12" t="str">
        <f t="shared" si="37"/>
        <v>0</v>
      </c>
      <c r="AI29" s="3" t="str">
        <f t="shared" si="38"/>
        <v>0</v>
      </c>
      <c r="AJ29" s="3" t="str">
        <f t="shared" si="39"/>
        <v>1</v>
      </c>
      <c r="AK29" s="3"/>
      <c r="AL29" s="3">
        <v>312.0</v>
      </c>
      <c r="AM29" s="3" t="str">
        <f t="shared" si="41"/>
        <v>1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>
        <v>319.0</v>
      </c>
      <c r="BN29" s="3" t="str">
        <f t="shared" si="50"/>
        <v>0</v>
      </c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>
        <v>289.0</v>
      </c>
      <c r="CV29" s="3" t="str">
        <f t="shared" si="62"/>
        <v>0</v>
      </c>
      <c r="CW29" s="3"/>
      <c r="CX29" s="3"/>
      <c r="CY29" s="3"/>
      <c r="CZ29" s="3"/>
      <c r="DA29" s="12" t="s">
        <v>154</v>
      </c>
      <c r="DB29" s="86" t="str">
        <f>(((DB28-5.22)/4.03)*10)+50</f>
        <v>59</v>
      </c>
      <c r="DC29" s="3"/>
      <c r="DD29" s="3"/>
      <c r="DE29" s="3">
        <v>273.0</v>
      </c>
      <c r="DF29" s="3" t="str">
        <f t="shared" si="66"/>
        <v>1</v>
      </c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>
        <v>384.0</v>
      </c>
      <c r="EY29" s="3" t="str">
        <f t="shared" si="83"/>
        <v>0</v>
      </c>
      <c r="EZ29" s="3"/>
      <c r="FA29" s="3"/>
      <c r="FB29" s="3"/>
      <c r="FC29" s="3">
        <v>248.0</v>
      </c>
      <c r="FD29" s="3" t="str">
        <f t="shared" si="85"/>
        <v>1</v>
      </c>
      <c r="FE29" s="3">
        <v>269.0</v>
      </c>
      <c r="FF29" s="3" t="str">
        <f t="shared" si="86"/>
        <v>2</v>
      </c>
      <c r="FG29" s="3" t="str">
        <f t="shared" si="87"/>
        <v>1</v>
      </c>
      <c r="FH29" s="3"/>
      <c r="FI29" s="3">
        <v>183.0</v>
      </c>
      <c r="FJ29" s="3" t="str">
        <f t="shared" si="88"/>
        <v>2</v>
      </c>
      <c r="FK29" s="3"/>
      <c r="FL29" s="3"/>
      <c r="FM29" s="3"/>
      <c r="FN29" s="3"/>
      <c r="FO29" s="3"/>
      <c r="FP29" s="3"/>
      <c r="FQ29" s="3"/>
      <c r="FR29" s="12" t="s">
        <v>155</v>
      </c>
      <c r="FS29" s="3" t="str">
        <f>SUM(FV8:FV24)</f>
        <v>3</v>
      </c>
      <c r="FT29" s="3"/>
      <c r="FU29" s="3"/>
      <c r="FV29" s="3"/>
      <c r="FW29" s="3"/>
      <c r="FX29" s="3"/>
      <c r="FY29" s="3"/>
      <c r="FZ29" s="3"/>
      <c r="GA29" s="3"/>
    </row>
    <row r="30" ht="12.0" customHeight="1">
      <c r="T30" s="23"/>
      <c r="U30" s="50" t="s">
        <v>156</v>
      </c>
      <c r="V30" s="47" t="str">
        <f>BQ37</f>
        <v>1</v>
      </c>
      <c r="W30" s="51" t="str">
        <f>BQ38</f>
        <v>35</v>
      </c>
      <c r="X30" s="23"/>
      <c r="Y30" s="50" t="s">
        <v>157</v>
      </c>
      <c r="Z30" s="47" t="str">
        <f>EA38</f>
        <v>3</v>
      </c>
      <c r="AA30" s="51" t="str">
        <f>EA39</f>
        <v>33</v>
      </c>
      <c r="AB30" s="47" t="str">
        <f>EA40</f>
        <v>0</v>
      </c>
      <c r="AC30" s="78" t="str">
        <f>EA41</f>
        <v>N</v>
      </c>
      <c r="AE30" s="53">
        <v>24.0</v>
      </c>
      <c r="AF30" s="12" t="str">
        <f t="shared" si="36"/>
        <v>1</v>
      </c>
      <c r="AG30" s="12" t="s">
        <v>105</v>
      </c>
      <c r="AH30" s="12" t="str">
        <f t="shared" si="37"/>
        <v>0</v>
      </c>
      <c r="AI30" s="3" t="str">
        <f t="shared" si="38"/>
        <v>1</v>
      </c>
      <c r="AJ30" s="3" t="str">
        <f t="shared" si="39"/>
        <v>0</v>
      </c>
      <c r="AK30" s="3"/>
      <c r="AL30" s="3">
        <v>316.0</v>
      </c>
      <c r="AM30" s="3" t="str">
        <f t="shared" si="41"/>
        <v>1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>
        <v>324.0</v>
      </c>
      <c r="BN30" s="3" t="str">
        <f t="shared" si="50"/>
        <v>1</v>
      </c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>
        <v>318.0</v>
      </c>
      <c r="CV30" s="3" t="str">
        <f t="shared" si="62"/>
        <v>0</v>
      </c>
      <c r="CW30" s="3"/>
      <c r="CX30" s="3"/>
      <c r="CY30" s="3"/>
      <c r="CZ30" s="3"/>
      <c r="DA30" s="12" t="s">
        <v>158</v>
      </c>
      <c r="DB30" s="3" t="str">
        <f>SUM(DB33:DB39)</f>
        <v>2</v>
      </c>
      <c r="DC30" s="3"/>
      <c r="DD30" s="3"/>
      <c r="DE30" s="3">
        <v>274.0</v>
      </c>
      <c r="DF30" s="3" t="str">
        <f t="shared" si="66"/>
        <v>0</v>
      </c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>
        <v>57.0</v>
      </c>
      <c r="FJ30" s="3" t="str">
        <f t="shared" si="88"/>
        <v>2</v>
      </c>
      <c r="FK30" s="3"/>
      <c r="FL30" s="3"/>
      <c r="FM30" s="3"/>
      <c r="FN30" s="3"/>
      <c r="FO30" s="3"/>
      <c r="FP30" s="3"/>
      <c r="FQ30" s="3"/>
      <c r="FR30" s="3" t="s">
        <v>159</v>
      </c>
      <c r="FS30" s="3" t="str">
        <f>FS28+(17-FS29)</f>
        <v>17</v>
      </c>
      <c r="FT30" s="3"/>
      <c r="FU30" s="3"/>
      <c r="FV30" s="3"/>
      <c r="FW30" s="3"/>
      <c r="FX30" s="3"/>
      <c r="FY30" s="3"/>
      <c r="FZ30" s="3"/>
      <c r="GA30" s="3"/>
    </row>
    <row r="31" ht="12.0" customHeight="1">
      <c r="T31" s="23"/>
      <c r="U31" s="50" t="s">
        <v>160</v>
      </c>
      <c r="V31" s="47" t="str">
        <f>BT37</f>
        <v>1</v>
      </c>
      <c r="W31" s="51" t="str">
        <f>BT38</f>
        <v>30</v>
      </c>
      <c r="X31" s="23"/>
      <c r="Y31" s="50"/>
      <c r="Z31" s="47"/>
      <c r="AA31" s="20"/>
      <c r="AB31" s="47"/>
      <c r="AC31" s="78"/>
      <c r="AE31" s="53">
        <v>25.0</v>
      </c>
      <c r="AF31" s="12" t="str">
        <f t="shared" si="36"/>
        <v>1</v>
      </c>
      <c r="AG31" s="12" t="s">
        <v>105</v>
      </c>
      <c r="AH31" s="12" t="str">
        <f t="shared" si="37"/>
        <v>0</v>
      </c>
      <c r="AI31" s="3" t="str">
        <f t="shared" si="38"/>
        <v>1</v>
      </c>
      <c r="AJ31" s="3" t="str">
        <f t="shared" si="39"/>
        <v>0</v>
      </c>
      <c r="AK31" s="3"/>
      <c r="AL31" s="3">
        <v>320.0</v>
      </c>
      <c r="AM31" s="3" t="str">
        <f t="shared" si="41"/>
        <v>1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>
        <v>328.0</v>
      </c>
      <c r="BN31" s="3" t="str">
        <f t="shared" si="50"/>
        <v>0</v>
      </c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>
        <v>353.0</v>
      </c>
      <c r="CV31" s="3" t="str">
        <f t="shared" si="62"/>
        <v>0</v>
      </c>
      <c r="CW31" s="3"/>
      <c r="CX31" s="3"/>
      <c r="CY31" s="3"/>
      <c r="CZ31" s="3"/>
      <c r="DA31" s="12" t="s">
        <v>161</v>
      </c>
      <c r="DB31" s="12" t="str">
        <f>IF(DB30&gt;=4,"Y","N")</f>
        <v>N</v>
      </c>
      <c r="DC31" s="3"/>
      <c r="DD31" s="3"/>
      <c r="DE31" s="3">
        <v>315.0</v>
      </c>
      <c r="DF31" s="3" t="str">
        <f t="shared" si="66"/>
        <v>0</v>
      </c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>
        <v>82.0</v>
      </c>
      <c r="FJ31" s="3" t="str">
        <f t="shared" si="88"/>
        <v>1</v>
      </c>
      <c r="FK31" s="3"/>
      <c r="FL31" s="3"/>
      <c r="FM31" s="3"/>
      <c r="FN31" s="3"/>
      <c r="FO31" s="3"/>
      <c r="FP31" s="3"/>
      <c r="FQ31" s="3"/>
      <c r="FR31" s="12" t="s">
        <v>154</v>
      </c>
      <c r="FS31" s="86" t="str">
        <f>(((FS30-19)/2)*10)+50</f>
        <v>40</v>
      </c>
      <c r="FT31" s="3"/>
      <c r="FU31" s="3"/>
      <c r="FV31" s="3"/>
      <c r="FW31" s="3"/>
      <c r="FX31" s="3"/>
      <c r="FY31" s="3"/>
      <c r="FZ31" s="3"/>
      <c r="GA31" s="3"/>
    </row>
    <row r="32" ht="12.0" customHeight="1">
      <c r="T32" s="23"/>
      <c r="U32" s="50" t="s">
        <v>162</v>
      </c>
      <c r="V32" s="47" t="str">
        <f>BW37</f>
        <v>3</v>
      </c>
      <c r="W32" s="51" t="str">
        <f>BW38</f>
        <v>44</v>
      </c>
      <c r="X32" s="23"/>
      <c r="Y32" s="50" t="s">
        <v>163</v>
      </c>
      <c r="Z32" s="47" t="str">
        <f>DB28</f>
        <v>9</v>
      </c>
      <c r="AA32" s="51" t="str">
        <f>DB29</f>
        <v>59</v>
      </c>
      <c r="AB32" s="47" t="str">
        <f>DB30</f>
        <v>2</v>
      </c>
      <c r="AC32" s="78" t="str">
        <f>DB31</f>
        <v>N</v>
      </c>
      <c r="AE32" s="53">
        <v>26.0</v>
      </c>
      <c r="AF32" s="12" t="str">
        <f t="shared" si="36"/>
        <v>1</v>
      </c>
      <c r="AG32" s="12" t="s">
        <v>105</v>
      </c>
      <c r="AH32" s="12" t="str">
        <f t="shared" si="37"/>
        <v>0</v>
      </c>
      <c r="AI32" s="3" t="str">
        <f t="shared" si="38"/>
        <v>1</v>
      </c>
      <c r="AJ32" s="3" t="str">
        <f t="shared" si="39"/>
        <v>0</v>
      </c>
      <c r="AK32" s="3"/>
      <c r="AL32" s="3">
        <v>323.0</v>
      </c>
      <c r="AM32" s="3" t="str">
        <f t="shared" si="41"/>
        <v>1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>
        <v>336.0</v>
      </c>
      <c r="BN32" s="3" t="str">
        <f t="shared" si="50"/>
        <v>0</v>
      </c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>
        <v>361.0</v>
      </c>
      <c r="CV32" s="3" t="str">
        <f t="shared" si="62"/>
        <v>0</v>
      </c>
      <c r="CW32" s="3"/>
      <c r="CX32" s="3"/>
      <c r="CY32" s="3"/>
      <c r="CZ32" s="3"/>
      <c r="DA32" s="3"/>
      <c r="DB32" s="3"/>
      <c r="DC32" s="3"/>
      <c r="DD32" s="3"/>
      <c r="DE32" s="3">
        <v>338.0</v>
      </c>
      <c r="DF32" s="3" t="str">
        <f t="shared" si="66"/>
        <v>1</v>
      </c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>
        <v>49.0</v>
      </c>
      <c r="FJ32" s="3" t="str">
        <f t="shared" si="88"/>
        <v>2</v>
      </c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</row>
    <row r="33" ht="12.0" customHeight="1">
      <c r="T33" s="23"/>
      <c r="U33" s="50"/>
      <c r="V33" s="47"/>
      <c r="W33" s="20"/>
      <c r="X33" s="23"/>
      <c r="Y33" s="50" t="s">
        <v>164</v>
      </c>
      <c r="Z33" s="47" t="str">
        <f>DL38</f>
        <v>1</v>
      </c>
      <c r="AA33" s="51" t="str">
        <f>DL39</f>
        <v>43</v>
      </c>
      <c r="AB33" s="47" t="str">
        <f>DL40</f>
        <v>0</v>
      </c>
      <c r="AC33" s="78" t="str">
        <f>DL41</f>
        <v>N</v>
      </c>
      <c r="AE33" s="3">
        <v>27.0</v>
      </c>
      <c r="AF33" s="12" t="str">
        <f t="shared" si="36"/>
        <v>2</v>
      </c>
      <c r="AG33" s="12"/>
      <c r="AH33" s="12" t="str">
        <f t="shared" si="37"/>
        <v>0</v>
      </c>
      <c r="AI33" s="3" t="str">
        <f t="shared" si="38"/>
        <v>0</v>
      </c>
      <c r="AJ33" s="3" t="str">
        <f t="shared" si="39"/>
        <v>1</v>
      </c>
      <c r="AK33" s="3"/>
      <c r="AL33" s="3">
        <v>325.0</v>
      </c>
      <c r="AM33" s="3" t="str">
        <f t="shared" si="41"/>
        <v>1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>
        <v>337.0</v>
      </c>
      <c r="BN33" s="3" t="str">
        <f t="shared" si="50"/>
        <v>0</v>
      </c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>
        <v>387.0</v>
      </c>
      <c r="CV33" s="3" t="str">
        <f t="shared" si="62"/>
        <v>0</v>
      </c>
      <c r="CW33" s="3"/>
      <c r="CX33" s="3"/>
      <c r="CY33" s="3"/>
      <c r="CZ33" s="3"/>
      <c r="DA33" s="87" t="s">
        <v>165</v>
      </c>
      <c r="DB33" s="3" t="str">
        <f>IF(SUM(DC8,DC9,DA9,DA18)=4,1,0)</f>
        <v>0</v>
      </c>
      <c r="DC33" s="3"/>
      <c r="DD33" s="3"/>
      <c r="DE33" s="3">
        <v>345.0</v>
      </c>
      <c r="DF33" s="3" t="str">
        <f t="shared" si="66"/>
        <v>0</v>
      </c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>
        <v>215.0</v>
      </c>
      <c r="FJ33" s="3" t="str">
        <f t="shared" si="88"/>
        <v>2</v>
      </c>
      <c r="FK33" s="3"/>
      <c r="FL33" s="3"/>
      <c r="FM33" s="3"/>
      <c r="FN33" s="3"/>
      <c r="FO33" s="3"/>
      <c r="FP33" s="3"/>
      <c r="FQ33" s="3"/>
      <c r="FR33" s="12" t="s">
        <v>166</v>
      </c>
      <c r="FS33" s="3" t="str">
        <f>IF(FS30&gt;=17,FS30-17,17-FS30)</f>
        <v>0</v>
      </c>
      <c r="FT33" s="3"/>
      <c r="FU33" s="3"/>
      <c r="FV33" s="3"/>
      <c r="FW33" s="3"/>
      <c r="FX33" s="3"/>
      <c r="FY33" s="3"/>
      <c r="FZ33" s="3"/>
      <c r="GA33" s="3"/>
    </row>
    <row r="34" ht="12.0" customHeight="1">
      <c r="T34" s="23"/>
      <c r="U34" s="50" t="s">
        <v>167</v>
      </c>
      <c r="V34" s="47" t="str">
        <f>CR35</f>
        <v>2</v>
      </c>
      <c r="W34" s="51" t="str">
        <f>CR36</f>
        <v>38</v>
      </c>
      <c r="X34" s="23"/>
      <c r="Y34" s="50" t="s">
        <v>168</v>
      </c>
      <c r="Z34" s="47" t="str">
        <f>EK38</f>
        <v>15</v>
      </c>
      <c r="AA34" s="51" t="str">
        <f>EK39</f>
        <v>59</v>
      </c>
      <c r="AB34" s="47" t="str">
        <f>EK40</f>
        <v>2</v>
      </c>
      <c r="AC34" s="78" t="str">
        <f>EK41</f>
        <v>N</v>
      </c>
      <c r="AE34" s="3">
        <v>28.0</v>
      </c>
      <c r="AF34" s="12" t="str">
        <f t="shared" si="36"/>
        <v>2</v>
      </c>
      <c r="AG34" s="12"/>
      <c r="AH34" s="12" t="str">
        <f t="shared" si="37"/>
        <v>0</v>
      </c>
      <c r="AI34" s="3" t="str">
        <f t="shared" si="38"/>
        <v>0</v>
      </c>
      <c r="AJ34" s="3" t="str">
        <f t="shared" si="39"/>
        <v>1</v>
      </c>
      <c r="AK34" s="3"/>
      <c r="AL34" s="3">
        <v>331.0</v>
      </c>
      <c r="AM34" s="3" t="str">
        <f t="shared" si="41"/>
        <v>1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>
        <v>341.0</v>
      </c>
      <c r="BN34" s="3" t="str">
        <f t="shared" si="50"/>
        <v>1</v>
      </c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87" t="s">
        <v>169</v>
      </c>
      <c r="DB34" s="3" t="str">
        <f>IF(SUM(DA12,DA14)=2,1,0)</f>
        <v>0</v>
      </c>
      <c r="DC34" s="3"/>
      <c r="DD34" s="3"/>
      <c r="DE34" s="3">
        <v>362.0</v>
      </c>
      <c r="DF34" s="3" t="str">
        <f t="shared" si="66"/>
        <v>0</v>
      </c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>
        <v>167.0</v>
      </c>
      <c r="FJ34" s="3" t="str">
        <f t="shared" si="88"/>
        <v>2</v>
      </c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</row>
    <row r="35" ht="12.0" customHeight="1">
      <c r="T35" s="23"/>
      <c r="U35" s="50" t="s">
        <v>170</v>
      </c>
      <c r="V35" s="47" t="str">
        <f>BZ37</f>
        <v>2</v>
      </c>
      <c r="W35" s="51" t="str">
        <f>BZ38</f>
        <v>41</v>
      </c>
      <c r="X35" s="23"/>
      <c r="Y35" s="50"/>
      <c r="Z35" s="47"/>
      <c r="AA35" s="20"/>
      <c r="AB35" s="47"/>
      <c r="AC35" s="78"/>
      <c r="AE35" s="3">
        <v>29.0</v>
      </c>
      <c r="AF35" s="12" t="str">
        <f t="shared" si="36"/>
        <v>1</v>
      </c>
      <c r="AG35" s="12"/>
      <c r="AH35" s="12" t="str">
        <f t="shared" si="37"/>
        <v>1</v>
      </c>
      <c r="AI35" s="3" t="str">
        <f t="shared" si="38"/>
        <v>1</v>
      </c>
      <c r="AJ35" s="3" t="str">
        <f t="shared" si="39"/>
        <v>0</v>
      </c>
      <c r="AK35" s="3"/>
      <c r="AL35" s="3">
        <v>333.0</v>
      </c>
      <c r="AM35" s="3" t="str">
        <f t="shared" si="41"/>
        <v>1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12" t="s">
        <v>150</v>
      </c>
      <c r="CM35" s="3" t="str">
        <f>SUM(CL8:CL25,CN8:CN25)</f>
        <v>3</v>
      </c>
      <c r="CN35" s="3"/>
      <c r="CO35" s="3"/>
      <c r="CP35" s="3"/>
      <c r="CQ35" s="12" t="s">
        <v>150</v>
      </c>
      <c r="CR35" s="3" t="str">
        <f>SUM(CQ8:CQ30,CS8:CS29)</f>
        <v>2</v>
      </c>
      <c r="CS35" s="3"/>
      <c r="CT35" s="3"/>
      <c r="CU35" s="3"/>
      <c r="CV35" s="12" t="s">
        <v>150</v>
      </c>
      <c r="CW35" s="3" t="str">
        <f>SUM(CV8:CV33,CX8:CX33)</f>
        <v>1</v>
      </c>
      <c r="CX35" s="3"/>
      <c r="CY35" s="3"/>
      <c r="CZ35" s="3"/>
      <c r="DA35" s="87" t="s">
        <v>171</v>
      </c>
      <c r="DB35" s="3" t="str">
        <f>IF(SUM(DA22,DA24)=2,1,0)</f>
        <v>0</v>
      </c>
      <c r="DC35" s="3"/>
      <c r="DD35" s="3"/>
      <c r="DE35" s="3">
        <v>379.0</v>
      </c>
      <c r="DF35" s="3" t="str">
        <f t="shared" si="66"/>
        <v>0</v>
      </c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>
        <v>226.0</v>
      </c>
      <c r="FJ35" s="3" t="str">
        <f t="shared" si="88"/>
        <v>1</v>
      </c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12" t="s">
        <v>150</v>
      </c>
      <c r="FZ35" s="3" t="str">
        <f>SUM(FY8:FY25,GA8:GA25)</f>
        <v>0</v>
      </c>
      <c r="GA35" s="3"/>
    </row>
    <row r="36" ht="12.0" customHeight="1">
      <c r="T36" s="23"/>
      <c r="U36" s="50" t="s">
        <v>172</v>
      </c>
      <c r="V36" s="47" t="str">
        <f>CC37</f>
        <v>18</v>
      </c>
      <c r="W36" s="51" t="str">
        <f>CC38</f>
        <v>64</v>
      </c>
      <c r="X36" s="23"/>
      <c r="Y36" s="50" t="s">
        <v>173</v>
      </c>
      <c r="Z36" s="47" t="str">
        <f>DQ38</f>
        <v>10</v>
      </c>
      <c r="AA36" s="51" t="str">
        <f>DQ39</f>
        <v>57</v>
      </c>
      <c r="AB36" s="47" t="str">
        <f>DQ40</f>
        <v>2</v>
      </c>
      <c r="AC36" s="78" t="str">
        <f>DQ41</f>
        <v>N</v>
      </c>
      <c r="AE36" s="3">
        <v>30.0</v>
      </c>
      <c r="AF36" s="12" t="str">
        <f t="shared" si="36"/>
        <v>2</v>
      </c>
      <c r="AG36" s="12"/>
      <c r="AH36" s="12" t="str">
        <f t="shared" si="37"/>
        <v>0</v>
      </c>
      <c r="AI36" s="3" t="str">
        <f t="shared" si="38"/>
        <v>0</v>
      </c>
      <c r="AJ36" s="3" t="str">
        <f t="shared" si="39"/>
        <v>1</v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12" t="s">
        <v>154</v>
      </c>
      <c r="CM36" s="86" t="str">
        <f>(((CM35-2.5)/2.1)*10)+50</f>
        <v>52</v>
      </c>
      <c r="CN36" s="3"/>
      <c r="CO36" s="3"/>
      <c r="CP36" s="3"/>
      <c r="CQ36" s="12" t="s">
        <v>154</v>
      </c>
      <c r="CR36" s="86" t="str">
        <f>(((CR35-9)/5.8)*10)+50</f>
        <v>38</v>
      </c>
      <c r="CS36" s="3"/>
      <c r="CT36" s="3"/>
      <c r="CU36" s="3"/>
      <c r="CV36" s="12" t="s">
        <v>154</v>
      </c>
      <c r="CW36" s="86" t="str">
        <f>(((CW35-7.07)/5.04)*10)+50</f>
        <v>38</v>
      </c>
      <c r="CX36" s="3"/>
      <c r="CY36" s="3"/>
      <c r="CZ36" s="3"/>
      <c r="DA36" s="87" t="s">
        <v>174</v>
      </c>
      <c r="DB36" s="3" t="str">
        <f>IF(SUM(DA13,DA15,DA17)=3,1,0)</f>
        <v>1</v>
      </c>
      <c r="DC36" s="3"/>
      <c r="DD36" s="3"/>
      <c r="DE36" s="3">
        <v>383.0</v>
      </c>
      <c r="DF36" s="3" t="str">
        <f t="shared" si="66"/>
        <v>0</v>
      </c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>
        <v>140.0</v>
      </c>
      <c r="FJ36" s="3" t="str">
        <f t="shared" si="88"/>
        <v>2</v>
      </c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12" t="s">
        <v>154</v>
      </c>
      <c r="FZ36" s="86" t="str">
        <f>(((FZ35-1.49)/2.05)*10)+50</f>
        <v>43</v>
      </c>
      <c r="GA36" s="3"/>
    </row>
    <row r="37" ht="12.0" customHeight="1">
      <c r="T37" s="23"/>
      <c r="U37" s="50" t="s">
        <v>175</v>
      </c>
      <c r="V37" s="47" t="str">
        <f>CF37</f>
        <v>13</v>
      </c>
      <c r="W37" s="51" t="str">
        <f>CF38</f>
        <v>65</v>
      </c>
      <c r="X37" s="23"/>
      <c r="Y37" s="50" t="s">
        <v>176</v>
      </c>
      <c r="Z37" s="47" t="str">
        <f>EF38</f>
        <v>3</v>
      </c>
      <c r="AA37" s="51" t="str">
        <f>EF39</f>
        <v>46</v>
      </c>
      <c r="AB37" s="47" t="str">
        <f>EF40</f>
        <v>0</v>
      </c>
      <c r="AC37" s="78" t="str">
        <f>EF41</f>
        <v>N</v>
      </c>
      <c r="AE37" s="3">
        <v>31.0</v>
      </c>
      <c r="AF37" s="12" t="str">
        <f t="shared" si="36"/>
        <v>2</v>
      </c>
      <c r="AG37" s="12"/>
      <c r="AH37" s="12" t="str">
        <f t="shared" si="37"/>
        <v>0</v>
      </c>
      <c r="AI37" s="3" t="str">
        <f t="shared" si="38"/>
        <v>0</v>
      </c>
      <c r="AJ37" s="3" t="str">
        <f t="shared" si="39"/>
        <v>1</v>
      </c>
      <c r="AK37" s="3"/>
      <c r="AL37" s="12" t="s">
        <v>150</v>
      </c>
      <c r="AM37" s="3" t="str">
        <f>SUM(AM8:AM35)</f>
        <v>18</v>
      </c>
      <c r="AN37" s="3"/>
      <c r="AO37" s="12" t="s">
        <v>150</v>
      </c>
      <c r="AP37" s="3" t="str">
        <f>SUM(AP8:AP35)</f>
        <v>0</v>
      </c>
      <c r="AQ37" s="3"/>
      <c r="AR37" s="12" t="s">
        <v>150</v>
      </c>
      <c r="AS37" s="3" t="str">
        <f>SUM(AS8:AS35)</f>
        <v>2</v>
      </c>
      <c r="AT37" s="3"/>
      <c r="AU37" s="12" t="s">
        <v>150</v>
      </c>
      <c r="AV37" s="3" t="str">
        <f>SUM(AV8:AV35)</f>
        <v>2</v>
      </c>
      <c r="AW37" s="3"/>
      <c r="AX37" s="12" t="s">
        <v>150</v>
      </c>
      <c r="AY37" s="3" t="str">
        <f>SUM(AY8:AY35)</f>
        <v>3</v>
      </c>
      <c r="AZ37" s="3"/>
      <c r="BA37" s="12" t="s">
        <v>150</v>
      </c>
      <c r="BB37" s="3" t="str">
        <f>SUM(BB8:BB35)</f>
        <v>3</v>
      </c>
      <c r="BC37" s="3"/>
      <c r="BD37" s="12" t="s">
        <v>150</v>
      </c>
      <c r="BE37" s="3" t="str">
        <f>SUM(BE8:BE35)</f>
        <v>0</v>
      </c>
      <c r="BF37" s="3"/>
      <c r="BG37" s="12" t="s">
        <v>150</v>
      </c>
      <c r="BH37" s="3" t="str">
        <f>SUM(BH8:BH35)</f>
        <v>1</v>
      </c>
      <c r="BI37" s="3"/>
      <c r="BJ37" s="12" t="s">
        <v>150</v>
      </c>
      <c r="BK37" s="3" t="str">
        <f>SUM(BK8:BK35)</f>
        <v>3</v>
      </c>
      <c r="BL37" s="3"/>
      <c r="BM37" s="12" t="s">
        <v>150</v>
      </c>
      <c r="BN37" s="3" t="str">
        <f>SUM(BN8:BN35)</f>
        <v>13</v>
      </c>
      <c r="BO37" s="3"/>
      <c r="BP37" s="12" t="s">
        <v>150</v>
      </c>
      <c r="BQ37" s="3" t="str">
        <f>SUM(BQ8:BQ35)</f>
        <v>1</v>
      </c>
      <c r="BR37" s="3"/>
      <c r="BS37" s="12" t="s">
        <v>150</v>
      </c>
      <c r="BT37" s="3" t="str">
        <f>SUM(BT8:BT35)</f>
        <v>1</v>
      </c>
      <c r="BU37" s="3"/>
      <c r="BV37" s="12" t="s">
        <v>150</v>
      </c>
      <c r="BW37" s="3" t="str">
        <f>SUM(BW8:BW35)</f>
        <v>3</v>
      </c>
      <c r="BX37" s="3"/>
      <c r="BY37" s="12" t="s">
        <v>150</v>
      </c>
      <c r="BZ37" s="3" t="str">
        <f>SUM(BZ8:BZ35)</f>
        <v>2</v>
      </c>
      <c r="CA37" s="3"/>
      <c r="CB37" s="12" t="s">
        <v>150</v>
      </c>
      <c r="CC37" s="3" t="str">
        <f>SUM(CC8:CC35)</f>
        <v>18</v>
      </c>
      <c r="CD37" s="3"/>
      <c r="CE37" s="12" t="s">
        <v>150</v>
      </c>
      <c r="CF37" s="3" t="str">
        <f>SUM(CF8:CF35)</f>
        <v>13</v>
      </c>
      <c r="CG37" s="3"/>
      <c r="CH37" s="12" t="s">
        <v>150</v>
      </c>
      <c r="CI37" s="3" t="str">
        <f>SUM(CI8:CI35)</f>
        <v>3</v>
      </c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12" t="s">
        <v>158</v>
      </c>
      <c r="CW37" s="12" t="str">
        <f>CONCATENATE(CW47,"/",CW60)</f>
        <v>0/0</v>
      </c>
      <c r="CX37" s="3"/>
      <c r="CY37" s="3"/>
      <c r="CZ37" s="3"/>
      <c r="DA37" s="87" t="s">
        <v>177</v>
      </c>
      <c r="DB37" s="3" t="str">
        <f>IF(SUM(DA11,DA16,DA23)=3,1,0)</f>
        <v>0</v>
      </c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>
        <v>218.0</v>
      </c>
      <c r="FJ37" s="3" t="str">
        <f t="shared" si="88"/>
        <v>1</v>
      </c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</row>
    <row r="38" ht="12.0" customHeight="1">
      <c r="T38" s="88"/>
      <c r="U38" s="89"/>
      <c r="V38" s="90"/>
      <c r="W38" s="91"/>
      <c r="X38" s="88"/>
      <c r="Y38" s="89"/>
      <c r="Z38" s="90"/>
      <c r="AA38" s="91"/>
      <c r="AB38" s="90"/>
      <c r="AC38" s="92"/>
      <c r="AE38" s="3">
        <v>32.0</v>
      </c>
      <c r="AF38" s="12" t="str">
        <f t="shared" si="36"/>
        <v>2</v>
      </c>
      <c r="AG38" s="12"/>
      <c r="AH38" s="12" t="str">
        <f t="shared" si="37"/>
        <v>0</v>
      </c>
      <c r="AI38" s="3" t="str">
        <f t="shared" si="38"/>
        <v>0</v>
      </c>
      <c r="AJ38" s="3" t="str">
        <f t="shared" si="39"/>
        <v>1</v>
      </c>
      <c r="AK38" s="3"/>
      <c r="AL38" s="12" t="s">
        <v>154</v>
      </c>
      <c r="AM38" s="86" t="str">
        <f>(((AM37-10.4)/7.2)*10)+50</f>
        <v>61</v>
      </c>
      <c r="AN38" s="3"/>
      <c r="AO38" s="12" t="s">
        <v>154</v>
      </c>
      <c r="AP38" s="86" t="str">
        <f>(((AP37-4.6)/4.1)*10)+50</f>
        <v>39</v>
      </c>
      <c r="AQ38" s="3"/>
      <c r="AR38" s="12" t="s">
        <v>154</v>
      </c>
      <c r="AS38" s="86" t="str">
        <f>(((AS37-4)/3.2)*10)+50</f>
        <v>44</v>
      </c>
      <c r="AT38" s="3"/>
      <c r="AU38" s="12" t="s">
        <v>154</v>
      </c>
      <c r="AV38" s="86" t="str">
        <f>(((AV37-3.3)/3.5)*10)+50</f>
        <v>46</v>
      </c>
      <c r="AW38" s="3"/>
      <c r="AX38" s="12" t="s">
        <v>154</v>
      </c>
      <c r="AY38" s="86" t="str">
        <f>(((AY37-1.9)/2.6)*10)+50</f>
        <v>54</v>
      </c>
      <c r="AZ38" s="3"/>
      <c r="BA38" s="12" t="s">
        <v>154</v>
      </c>
      <c r="BB38" s="86" t="str">
        <f>(((BB37-0.8)/1.5)*10)+50</f>
        <v>65</v>
      </c>
      <c r="BC38" s="3"/>
      <c r="BD38" s="12" t="s">
        <v>154</v>
      </c>
      <c r="BE38" s="86" t="str">
        <f>(((BE37-1)/1.5)*10)+50</f>
        <v>43</v>
      </c>
      <c r="BF38" s="3"/>
      <c r="BG38" s="12" t="s">
        <v>154</v>
      </c>
      <c r="BH38" s="86" t="str">
        <f>(((BH37-3.8)/3.2)*10)+50</f>
        <v>41</v>
      </c>
      <c r="BI38" s="3"/>
      <c r="BJ38" s="12" t="s">
        <v>154</v>
      </c>
      <c r="BK38" s="86" t="str">
        <f>(((BK37-4)/3.1)*10)+50</f>
        <v>47</v>
      </c>
      <c r="BL38" s="3"/>
      <c r="BM38" s="12" t="s">
        <v>154</v>
      </c>
      <c r="BN38" s="86" t="str">
        <f>(((BN37-18.7)/5.6)*10)+50</f>
        <v>40</v>
      </c>
      <c r="BO38" s="3"/>
      <c r="BP38" s="12" t="s">
        <v>154</v>
      </c>
      <c r="BQ38" s="86" t="str">
        <f>(((BQ37-6.7)/3.7)*10)+50</f>
        <v>35</v>
      </c>
      <c r="BR38" s="3"/>
      <c r="BS38" s="12" t="s">
        <v>154</v>
      </c>
      <c r="BT38" s="86" t="str">
        <f>(((BT37-7.9)/3.4)*10)+50</f>
        <v>30</v>
      </c>
      <c r="BU38" s="3"/>
      <c r="BV38" s="12" t="s">
        <v>154</v>
      </c>
      <c r="BW38" s="86" t="str">
        <f>(((BW37-5.5)/4.1)*10)+50</f>
        <v>44</v>
      </c>
      <c r="BX38" s="3"/>
      <c r="BY38" s="12" t="s">
        <v>154</v>
      </c>
      <c r="BZ38" s="86" t="str">
        <f>(((BZ37-5.5)/3.9)*10)+50</f>
        <v>41</v>
      </c>
      <c r="CA38" s="3"/>
      <c r="CB38" s="12" t="s">
        <v>154</v>
      </c>
      <c r="CC38" s="86" t="str">
        <f>(((CC37-11.6)/4.6)*10)+50</f>
        <v>64</v>
      </c>
      <c r="CD38" s="3"/>
      <c r="CE38" s="12" t="s">
        <v>154</v>
      </c>
      <c r="CF38" s="86" t="str">
        <f>(((CF37-7.4)/3.7)*10)+50</f>
        <v>65</v>
      </c>
      <c r="CG38" s="3"/>
      <c r="CH38" s="12" t="s">
        <v>154</v>
      </c>
      <c r="CI38" s="86" t="str">
        <f>(((CI37-3.1)/2.4)*10)+50</f>
        <v>50</v>
      </c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12" t="s">
        <v>161</v>
      </c>
      <c r="CW38" s="12" t="str">
        <f>IF(AND(CX47="Y",CX60="Y"),"Y","N")</f>
        <v>N</v>
      </c>
      <c r="CX38" s="3"/>
      <c r="CY38" s="3"/>
      <c r="CZ38" s="3"/>
      <c r="DA38" s="87" t="s">
        <v>178</v>
      </c>
      <c r="DB38" s="3" t="str">
        <f>IF(SUM(DA8,DA10,DA21)=3,1,0)</f>
        <v>1</v>
      </c>
      <c r="DC38" s="3"/>
      <c r="DD38" s="3"/>
      <c r="DE38" s="3"/>
      <c r="DF38" s="12" t="s">
        <v>150</v>
      </c>
      <c r="DG38" s="3" t="str">
        <f>SUM(DF8:DF36,DH8:DH36)</f>
        <v>3</v>
      </c>
      <c r="DH38" s="3"/>
      <c r="DI38" s="3"/>
      <c r="DJ38" s="3"/>
      <c r="DK38" s="12" t="s">
        <v>150</v>
      </c>
      <c r="DL38" s="3" t="str">
        <f>SUM(DK8:DK27,DM8:DM27)</f>
        <v>1</v>
      </c>
      <c r="DM38" s="3"/>
      <c r="DN38" s="3"/>
      <c r="DO38" s="3"/>
      <c r="DP38" s="12" t="s">
        <v>150</v>
      </c>
      <c r="DQ38" s="3" t="str">
        <f>SUM(DP8:DP27,DR8:DR27)</f>
        <v>10</v>
      </c>
      <c r="DR38" s="3"/>
      <c r="DS38" s="3"/>
      <c r="DT38" s="3"/>
      <c r="DU38" s="12" t="s">
        <v>150</v>
      </c>
      <c r="DV38" s="3" t="str">
        <f>SUM(DU8:DU27,DW8:DW27)</f>
        <v>3</v>
      </c>
      <c r="DW38" s="3"/>
      <c r="DX38" s="3"/>
      <c r="DY38" s="3"/>
      <c r="DZ38" s="12" t="s">
        <v>150</v>
      </c>
      <c r="EA38" s="3" t="str">
        <f>SUM(DZ8:DZ28,EB8:EB27)</f>
        <v>3</v>
      </c>
      <c r="EB38" s="3"/>
      <c r="EC38" s="3"/>
      <c r="ED38" s="3"/>
      <c r="EE38" s="12" t="s">
        <v>150</v>
      </c>
      <c r="EF38" s="3" t="str">
        <f>SUM(EE8:EE27,EG8:EG27)</f>
        <v>3</v>
      </c>
      <c r="EG38" s="3"/>
      <c r="EH38" s="3"/>
      <c r="EI38" s="3"/>
      <c r="EJ38" s="12" t="s">
        <v>150</v>
      </c>
      <c r="EK38" s="3" t="str">
        <f>SUM(EJ8:EJ27,EL8:EL27)</f>
        <v>15</v>
      </c>
      <c r="EL38" s="3"/>
      <c r="EM38" s="3"/>
      <c r="EN38" s="3"/>
      <c r="EO38" s="12" t="s">
        <v>150</v>
      </c>
      <c r="EP38" s="3" t="str">
        <f>SUM(EO8:EO27,EQ8:EQ27)</f>
        <v>1</v>
      </c>
      <c r="EQ38" s="3"/>
      <c r="ER38" s="3"/>
      <c r="ES38" s="3"/>
      <c r="ET38" s="12" t="s">
        <v>150</v>
      </c>
      <c r="EU38" s="3" t="str">
        <f>SUM(ET8:ET27,EV8:EV27)</f>
        <v>2</v>
      </c>
      <c r="EV38" s="3"/>
      <c r="EW38" s="3"/>
      <c r="EX38" s="3"/>
      <c r="EY38" s="12" t="s">
        <v>150</v>
      </c>
      <c r="EZ38" s="3" t="str">
        <f>SUM(EY8:EY29,FA8:FA29)</f>
        <v>1</v>
      </c>
      <c r="FA38" s="3"/>
      <c r="FB38" s="3"/>
      <c r="FC38" s="3"/>
      <c r="FD38" s="3"/>
      <c r="FE38" s="12" t="s">
        <v>150</v>
      </c>
      <c r="FF38" s="3" t="str">
        <f>SUM(FG8:FG37)</f>
        <v>4</v>
      </c>
      <c r="FG38" s="3"/>
      <c r="FH38" s="3"/>
      <c r="FI38" s="3">
        <v>84.0</v>
      </c>
      <c r="FJ38" s="3" t="str">
        <f t="shared" si="88"/>
        <v>1</v>
      </c>
      <c r="FK38" s="3"/>
      <c r="FL38" s="12" t="s">
        <v>150</v>
      </c>
      <c r="FM38" s="3" t="str">
        <f>COUNTIF(FJ8:FJ47,"=1")</f>
        <v>17</v>
      </c>
      <c r="FN38" s="3"/>
      <c r="FO38" s="3"/>
      <c r="FP38" s="3"/>
      <c r="FQ38" s="3"/>
      <c r="FR38" s="3"/>
      <c r="FS38" s="3"/>
      <c r="FT38" s="3"/>
      <c r="FU38" s="3"/>
      <c r="FV38" s="3"/>
      <c r="FW38" s="3"/>
    </row>
    <row r="39" ht="12.0" customHeight="1">
      <c r="AE39" s="3">
        <v>33.0</v>
      </c>
      <c r="AF39" s="12" t="str">
        <f t="shared" si="36"/>
        <v>2</v>
      </c>
      <c r="AG39" s="12"/>
      <c r="AH39" s="12" t="str">
        <f t="shared" si="37"/>
        <v>0</v>
      </c>
      <c r="AI39" s="3" t="str">
        <f t="shared" si="38"/>
        <v>0</v>
      </c>
      <c r="AJ39" s="3" t="str">
        <f t="shared" si="39"/>
        <v>1</v>
      </c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87" t="s">
        <v>179</v>
      </c>
      <c r="DB39" s="3" t="str">
        <f>IF(SUM(DA19,DA20)=2,1,0)</f>
        <v>0</v>
      </c>
      <c r="DC39" s="3"/>
      <c r="DD39" s="3"/>
      <c r="DE39" s="3"/>
      <c r="DF39" s="12" t="s">
        <v>154</v>
      </c>
      <c r="DG39" s="86" t="str">
        <f>(((DG38-6.37)/4.84)*10)+50</f>
        <v>43</v>
      </c>
      <c r="DH39" s="3"/>
      <c r="DI39" s="3"/>
      <c r="DJ39" s="3"/>
      <c r="DK39" s="12" t="s">
        <v>154</v>
      </c>
      <c r="DL39" s="86" t="str">
        <f>(((DL38-2.89)/2.82)*10)+50</f>
        <v>43</v>
      </c>
      <c r="DM39" s="3"/>
      <c r="DN39" s="3"/>
      <c r="DO39" s="3"/>
      <c r="DP39" s="12" t="s">
        <v>154</v>
      </c>
      <c r="DQ39" s="86" t="str">
        <f>(((DQ38-6.85)/4.67)*10)+50</f>
        <v>57</v>
      </c>
      <c r="DR39" s="3"/>
      <c r="DS39" s="3"/>
      <c r="DT39" s="3"/>
      <c r="DU39" s="12" t="s">
        <v>154</v>
      </c>
      <c r="DV39" s="86" t="str">
        <f>(((DV38-8.72)/4.09)*10)+50</f>
        <v>36</v>
      </c>
      <c r="DW39" s="3"/>
      <c r="DX39" s="3"/>
      <c r="DY39" s="3"/>
      <c r="DZ39" s="12" t="s">
        <v>154</v>
      </c>
      <c r="EA39" s="86" t="str">
        <f>(((EA38-9.5)/3.81)*10)+50</f>
        <v>33</v>
      </c>
      <c r="EB39" s="3"/>
      <c r="EC39" s="3"/>
      <c r="ED39" s="3"/>
      <c r="EE39" s="12" t="s">
        <v>154</v>
      </c>
      <c r="EF39" s="86" t="str">
        <f>(((EF38-4.37)/3.68)*10)+50</f>
        <v>46</v>
      </c>
      <c r="EG39" s="3"/>
      <c r="EH39" s="3"/>
      <c r="EI39" s="3"/>
      <c r="EJ39" s="12" t="s">
        <v>154</v>
      </c>
      <c r="EK39" s="86" t="str">
        <f>(((EK38-11.48)/3.86)*10)+50</f>
        <v>59</v>
      </c>
      <c r="EL39" s="3"/>
      <c r="EM39" s="3"/>
      <c r="EN39" s="3"/>
      <c r="EO39" s="12" t="s">
        <v>154</v>
      </c>
      <c r="EP39" s="86" t="str">
        <f>(((EP38-5.86)/4.57)*10)+50</f>
        <v>39</v>
      </c>
      <c r="EQ39" s="3"/>
      <c r="ER39" s="3"/>
      <c r="ES39" s="3"/>
      <c r="ET39" s="12" t="s">
        <v>154</v>
      </c>
      <c r="EU39" s="86" t="str">
        <f>(((EU38-5.17)/3.48)*10)+50</f>
        <v>41</v>
      </c>
      <c r="EV39" s="3"/>
      <c r="EW39" s="3"/>
      <c r="EX39" s="3"/>
      <c r="EY39" s="12" t="s">
        <v>154</v>
      </c>
      <c r="EZ39" s="86" t="str">
        <f>(((EZ38-6.71)/4.49)*10)+50</f>
        <v>37</v>
      </c>
      <c r="FA39" s="3"/>
      <c r="FB39" s="3"/>
      <c r="FC39" s="3"/>
      <c r="FD39" s="3"/>
      <c r="FE39" s="12" t="s">
        <v>154</v>
      </c>
      <c r="FF39" s="86" t="str">
        <f>(((FF38-5.2)/2.2)*10)+50</f>
        <v>45</v>
      </c>
      <c r="FG39" s="3"/>
      <c r="FH39" s="3"/>
      <c r="FI39" s="3">
        <v>95.0</v>
      </c>
      <c r="FJ39" s="3" t="str">
        <f t="shared" si="88"/>
        <v>2</v>
      </c>
      <c r="FK39" s="3"/>
      <c r="FL39" s="12" t="s">
        <v>154</v>
      </c>
      <c r="FM39" s="86" t="str">
        <f>(((FM38-17.2)/2.6)*10)+50</f>
        <v>49</v>
      </c>
      <c r="FN39" s="3"/>
      <c r="FO39" s="3"/>
      <c r="FP39" s="3"/>
      <c r="FQ39" s="3"/>
      <c r="FR39" s="3"/>
      <c r="FS39" s="3"/>
      <c r="FT39" s="3"/>
      <c r="FU39" s="3"/>
      <c r="FV39" s="3"/>
      <c r="FW39" s="3"/>
    </row>
    <row r="40" ht="12.0" customHeight="1">
      <c r="AE40" s="3">
        <v>34.0</v>
      </c>
      <c r="AF40" s="12" t="str">
        <f t="shared" si="36"/>
        <v>1</v>
      </c>
      <c r="AG40" s="12"/>
      <c r="AH40" s="12" t="str">
        <f t="shared" si="37"/>
        <v>1</v>
      </c>
      <c r="AI40" s="3" t="str">
        <f t="shared" si="38"/>
        <v>1</v>
      </c>
      <c r="AJ40" s="3" t="str">
        <f t="shared" si="39"/>
        <v>0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12" t="s">
        <v>180</v>
      </c>
      <c r="CW40" s="3" t="str">
        <f>IF(CX10+CV17+CV26=3,1,0)</f>
        <v>0</v>
      </c>
      <c r="CX40" s="3"/>
      <c r="CY40" s="3"/>
      <c r="CZ40" s="3"/>
      <c r="DA40" s="12"/>
      <c r="DB40" s="3"/>
      <c r="DC40" s="3"/>
      <c r="DD40" s="3"/>
      <c r="DE40" s="3"/>
      <c r="DF40" s="12" t="s">
        <v>158</v>
      </c>
      <c r="DG40" s="3" t="str">
        <f>SUM(DG43:DG51)</f>
        <v>0</v>
      </c>
      <c r="DH40" s="3"/>
      <c r="DI40" s="3"/>
      <c r="DJ40" s="3"/>
      <c r="DK40" s="12" t="s">
        <v>158</v>
      </c>
      <c r="DL40" s="3" t="str">
        <f>SUM(DL43:DL50)</f>
        <v>0</v>
      </c>
      <c r="DM40" s="3"/>
      <c r="DN40" s="3"/>
      <c r="DO40" s="3"/>
      <c r="DP40" s="12" t="s">
        <v>158</v>
      </c>
      <c r="DQ40" s="3" t="str">
        <f>SUM(DQ43:DQ49)</f>
        <v>2</v>
      </c>
      <c r="DR40" s="3"/>
      <c r="DS40" s="3"/>
      <c r="DT40" s="3"/>
      <c r="DU40" s="12" t="s">
        <v>158</v>
      </c>
      <c r="DV40" s="3" t="str">
        <f>SUM(DV43:DV49)</f>
        <v>0</v>
      </c>
      <c r="DW40" s="3"/>
      <c r="DX40" s="3"/>
      <c r="DY40" s="3"/>
      <c r="DZ40" s="12" t="s">
        <v>158</v>
      </c>
      <c r="EA40" s="3" t="str">
        <f>SUM(EA43:EA51)</f>
        <v>0</v>
      </c>
      <c r="EB40" s="3"/>
      <c r="EC40" s="3"/>
      <c r="ED40" s="3"/>
      <c r="EE40" s="12" t="s">
        <v>158</v>
      </c>
      <c r="EF40" s="3" t="str">
        <f>SUM(EF43:EF49)</f>
        <v>0</v>
      </c>
      <c r="EG40" s="3"/>
      <c r="EH40" s="3"/>
      <c r="EI40" s="3"/>
      <c r="EJ40" s="12" t="s">
        <v>158</v>
      </c>
      <c r="EK40" s="3" t="str">
        <f>SUM(EK43:EK50)</f>
        <v>2</v>
      </c>
      <c r="EL40" s="3"/>
      <c r="EM40" s="3"/>
      <c r="EN40" s="3"/>
      <c r="EO40" s="12" t="s">
        <v>158</v>
      </c>
      <c r="EP40" s="3" t="str">
        <f>SUM(EP43:EP49)</f>
        <v>0</v>
      </c>
      <c r="EQ40" s="3"/>
      <c r="ER40" s="3"/>
      <c r="ES40" s="3"/>
      <c r="ET40" s="12" t="s">
        <v>158</v>
      </c>
      <c r="EU40" s="3" t="str">
        <f>SUM(EU43:EU49)</f>
        <v>0</v>
      </c>
      <c r="EV40" s="3"/>
      <c r="EW40" s="3"/>
      <c r="EX40" s="3"/>
      <c r="EY40" s="12" t="s">
        <v>158</v>
      </c>
      <c r="EZ40" s="3" t="str">
        <f>SUM(EZ43:EZ50)</f>
        <v>0</v>
      </c>
      <c r="FA40" s="3"/>
      <c r="FB40" s="3"/>
      <c r="FC40" s="3"/>
      <c r="FD40" s="12"/>
      <c r="FE40" s="3"/>
      <c r="FF40" s="3"/>
      <c r="FG40" s="3"/>
      <c r="FH40" s="3"/>
      <c r="FI40" s="3">
        <v>47.0</v>
      </c>
      <c r="FJ40" s="3" t="str">
        <f t="shared" si="88"/>
        <v>2</v>
      </c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</row>
    <row r="41" ht="12.0" customHeight="1">
      <c r="AE41" s="3">
        <v>35.0</v>
      </c>
      <c r="AF41" s="12" t="str">
        <f t="shared" si="36"/>
        <v>2</v>
      </c>
      <c r="AG41" s="12"/>
      <c r="AH41" s="12" t="str">
        <f t="shared" si="37"/>
        <v>0</v>
      </c>
      <c r="AI41" s="3" t="str">
        <f t="shared" si="38"/>
        <v>0</v>
      </c>
      <c r="AJ41" s="3" t="str">
        <f t="shared" si="39"/>
        <v>1</v>
      </c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12" t="s">
        <v>181</v>
      </c>
      <c r="CW41" s="3" t="str">
        <f>IF(CV10+CX11+CX13&gt;=2,1,0)</f>
        <v>0</v>
      </c>
      <c r="CX41" s="3"/>
      <c r="CY41" s="3"/>
      <c r="CZ41" s="3"/>
      <c r="DA41" s="3"/>
      <c r="DB41" s="3"/>
      <c r="DC41" s="3"/>
      <c r="DD41" s="3"/>
      <c r="DE41" s="3"/>
      <c r="DF41" s="12" t="s">
        <v>161</v>
      </c>
      <c r="DG41" s="12" t="str">
        <f>IF(DG40&gt;=5,"Y","N")</f>
        <v>N</v>
      </c>
      <c r="DH41" s="3"/>
      <c r="DI41" s="3"/>
      <c r="DJ41" s="3"/>
      <c r="DK41" s="12" t="s">
        <v>161</v>
      </c>
      <c r="DL41" s="12" t="str">
        <f>IF(DL40&gt;=5,"Y","N")</f>
        <v>N</v>
      </c>
      <c r="DM41" s="3"/>
      <c r="DN41" s="3"/>
      <c r="DO41" s="3"/>
      <c r="DP41" s="12" t="s">
        <v>161</v>
      </c>
      <c r="DQ41" s="12" t="str">
        <f>IF(DQ40&gt;=5,"Y","N")</f>
        <v>N</v>
      </c>
      <c r="DR41" s="3"/>
      <c r="DS41" s="3"/>
      <c r="DT41" s="3"/>
      <c r="DU41" s="12" t="s">
        <v>161</v>
      </c>
      <c r="DV41" s="12" t="str">
        <f>IF(DV40&gt;=5,"Y","N")</f>
        <v>N</v>
      </c>
      <c r="DW41" s="3"/>
      <c r="DX41" s="3"/>
      <c r="DY41" s="3"/>
      <c r="DZ41" s="12" t="s">
        <v>161</v>
      </c>
      <c r="EA41" s="12" t="str">
        <f>IF(EA40&gt;=5,"Y","N")</f>
        <v>N</v>
      </c>
      <c r="EB41" s="3"/>
      <c r="EC41" s="3"/>
      <c r="ED41" s="3"/>
      <c r="EE41" s="12" t="s">
        <v>161</v>
      </c>
      <c r="EF41" s="12" t="str">
        <f>IF(EF40&gt;=4,"Y","N")</f>
        <v>N</v>
      </c>
      <c r="EG41" s="3"/>
      <c r="EH41" s="3"/>
      <c r="EI41" s="3"/>
      <c r="EJ41" s="12" t="s">
        <v>161</v>
      </c>
      <c r="EK41" s="12" t="str">
        <f>IF(EK40&gt;=4,"Y","N")</f>
        <v>N</v>
      </c>
      <c r="EL41" s="3"/>
      <c r="EM41" s="3"/>
      <c r="EN41" s="3"/>
      <c r="EO41" s="12" t="s">
        <v>161</v>
      </c>
      <c r="EP41" s="12" t="str">
        <f>IF(EP40&gt;=4,"Y","N")</f>
        <v>N</v>
      </c>
      <c r="EQ41" s="3"/>
      <c r="ER41" s="3"/>
      <c r="ES41" s="3"/>
      <c r="ET41" s="12" t="s">
        <v>161</v>
      </c>
      <c r="EU41" s="12" t="str">
        <f>IF(EU40&gt;=4,"Y","N")</f>
        <v>N</v>
      </c>
      <c r="EV41" s="3"/>
      <c r="EW41" s="3"/>
      <c r="EX41" s="3"/>
      <c r="EY41" s="12" t="s">
        <v>161</v>
      </c>
      <c r="EZ41" s="12" t="str">
        <f>IF(EZ40&gt;=5,"Y","N")</f>
        <v>N</v>
      </c>
      <c r="FA41" s="3"/>
      <c r="FB41" s="3"/>
      <c r="FC41" s="3"/>
      <c r="FD41" s="12"/>
      <c r="FE41" s="12"/>
      <c r="FF41" s="3"/>
      <c r="FG41" s="3"/>
      <c r="FH41" s="3"/>
      <c r="FI41" s="3">
        <v>127.0</v>
      </c>
      <c r="FJ41" s="3" t="str">
        <f t="shared" si="88"/>
        <v>1</v>
      </c>
      <c r="FK41" s="3"/>
      <c r="FL41" s="12" t="s">
        <v>182</v>
      </c>
      <c r="FM41" s="3" t="str">
        <f>IF(FM38&gt;=20,FM38-20,20-FM38)</f>
        <v>3</v>
      </c>
      <c r="FN41" s="3"/>
      <c r="FO41" s="3"/>
      <c r="FP41" s="3"/>
      <c r="FQ41" s="3"/>
      <c r="FR41" s="3"/>
      <c r="FS41" s="3"/>
      <c r="FT41" s="3"/>
      <c r="FU41" s="3"/>
      <c r="FV41" s="3"/>
      <c r="FW41" s="3"/>
    </row>
    <row r="42" ht="12.0" customHeight="1">
      <c r="U42" s="93" t="s">
        <v>183</v>
      </c>
      <c r="AE42" s="53">
        <v>36.0</v>
      </c>
      <c r="AF42" s="12" t="str">
        <f t="shared" si="36"/>
        <v>1</v>
      </c>
      <c r="AG42" s="12" t="s">
        <v>105</v>
      </c>
      <c r="AH42" s="12" t="str">
        <f t="shared" si="37"/>
        <v>0</v>
      </c>
      <c r="AI42" s="3" t="str">
        <f t="shared" si="38"/>
        <v>1</v>
      </c>
      <c r="AJ42" s="3" t="str">
        <f t="shared" si="39"/>
        <v>0</v>
      </c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12" t="s">
        <v>184</v>
      </c>
      <c r="CW42" s="3" t="str">
        <f>IF(CX8+CV15+CV22+CV29&gt;=3,1,0)</f>
        <v>0</v>
      </c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>
        <v>19.0</v>
      </c>
      <c r="FJ42" s="3" t="str">
        <f t="shared" si="88"/>
        <v>1</v>
      </c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</row>
    <row r="43" ht="12.0" customHeight="1">
      <c r="U43" s="94"/>
      <c r="AE43" s="53">
        <v>37.0</v>
      </c>
      <c r="AF43" s="12" t="str">
        <f t="shared" si="36"/>
        <v>2</v>
      </c>
      <c r="AG43" s="12" t="s">
        <v>105</v>
      </c>
      <c r="AH43" s="12" t="str">
        <f t="shared" si="37"/>
        <v>1</v>
      </c>
      <c r="AI43" s="3" t="str">
        <f t="shared" si="38"/>
        <v>0</v>
      </c>
      <c r="AJ43" s="3" t="str">
        <f t="shared" si="39"/>
        <v>1</v>
      </c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12" t="s">
        <v>185</v>
      </c>
      <c r="CW43" s="3" t="str">
        <f>IF(CV11+CV16+CX12+CV24=4,1,0)</f>
        <v>0</v>
      </c>
      <c r="CX43" s="3"/>
      <c r="CY43" s="3"/>
      <c r="CZ43" s="3"/>
      <c r="DA43" s="3"/>
      <c r="DB43" s="3"/>
      <c r="DC43" s="3"/>
      <c r="DD43" s="3"/>
      <c r="DE43" s="3"/>
      <c r="DF43" s="87" t="s">
        <v>165</v>
      </c>
      <c r="DG43" s="3" t="str">
        <f>IF(SUM(DF12,DF29,DF33)=3,1,0)</f>
        <v>0</v>
      </c>
      <c r="DH43" s="3"/>
      <c r="DI43" s="3"/>
      <c r="DJ43" s="3"/>
      <c r="DK43" s="87" t="s">
        <v>165</v>
      </c>
      <c r="DL43" s="3" t="str">
        <f>IF(SUM(DM10,DK10,DM13,DK12)&gt;=3,1,0)</f>
        <v>0</v>
      </c>
      <c r="DM43" s="3"/>
      <c r="DN43" s="3"/>
      <c r="DO43" s="3"/>
      <c r="DP43" s="87" t="s">
        <v>165</v>
      </c>
      <c r="DQ43" s="3" t="str">
        <f>IF(SUM(DP26,DP27)=2,1,0)</f>
        <v>0</v>
      </c>
      <c r="DR43" s="3"/>
      <c r="DS43" s="3"/>
      <c r="DT43" s="3"/>
      <c r="DU43" s="87" t="s">
        <v>165</v>
      </c>
      <c r="DV43" s="3" t="str">
        <f>IF(SUM(DU8,DU9,DW9:DW11)&gt;=4,1,0)</f>
        <v>0</v>
      </c>
      <c r="DW43" s="3"/>
      <c r="DX43" s="3"/>
      <c r="DY43" s="3"/>
      <c r="DZ43" s="87" t="s">
        <v>165</v>
      </c>
      <c r="EA43" s="3" t="str">
        <f>IF(DZ12+DZ17+DZ19=3,1,0)</f>
        <v>0</v>
      </c>
      <c r="EB43" s="3"/>
      <c r="EC43" s="3"/>
      <c r="ED43" s="3"/>
      <c r="EE43" s="87" t="s">
        <v>165</v>
      </c>
      <c r="EF43" s="3" t="str">
        <f>IF(EE8+EE12+EE13&gt;=2,1,0)</f>
        <v>0</v>
      </c>
      <c r="EG43" s="3"/>
      <c r="EH43" s="3"/>
      <c r="EI43" s="3"/>
      <c r="EJ43" s="87" t="s">
        <v>165</v>
      </c>
      <c r="EK43" s="3" t="str">
        <f>IF(SUM(EL8,EL11,EJ19)=3,1,0)</f>
        <v>0</v>
      </c>
      <c r="EL43" s="3"/>
      <c r="EM43" s="3"/>
      <c r="EN43" s="3"/>
      <c r="EO43" s="87" t="s">
        <v>165</v>
      </c>
      <c r="EP43" s="3" t="str">
        <f>IF(SUM(EQ10,EQ9,EO13,EO23)=4,1,0)</f>
        <v>0</v>
      </c>
      <c r="EQ43" s="3"/>
      <c r="ER43" s="3"/>
      <c r="ES43" s="3"/>
      <c r="ET43" s="87" t="s">
        <v>165</v>
      </c>
      <c r="EU43" s="3" t="str">
        <f>IF(SUM(EV8,ET9)=2,1,0)</f>
        <v>0</v>
      </c>
      <c r="EV43" s="3"/>
      <c r="EW43" s="3"/>
      <c r="EX43" s="3"/>
      <c r="EY43" s="87" t="s">
        <v>165</v>
      </c>
      <c r="EZ43" s="3" t="str">
        <f>IF(SUM(EY28,EY9,EY15)=3,1,0)</f>
        <v>0</v>
      </c>
      <c r="FA43" s="3"/>
      <c r="FB43" s="3"/>
      <c r="FC43" s="3"/>
      <c r="FD43" s="87"/>
      <c r="FE43" s="3"/>
      <c r="FF43" s="3"/>
      <c r="FG43" s="3"/>
      <c r="FH43" s="3"/>
      <c r="FI43" s="3">
        <v>217.0</v>
      </c>
      <c r="FJ43" s="3" t="str">
        <f t="shared" si="88"/>
        <v>2</v>
      </c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</row>
    <row r="44" ht="12.0" customHeight="1">
      <c r="U44" t="s">
        <v>186</v>
      </c>
      <c r="W44" t="s">
        <v>187</v>
      </c>
      <c r="AE44" s="3">
        <v>38.0</v>
      </c>
      <c r="AF44" s="12" t="str">
        <f t="shared" si="36"/>
        <v>2</v>
      </c>
      <c r="AG44" s="12"/>
      <c r="AH44" s="12" t="str">
        <f t="shared" si="37"/>
        <v>0</v>
      </c>
      <c r="AI44" s="3" t="str">
        <f t="shared" si="38"/>
        <v>0</v>
      </c>
      <c r="AJ44" s="3" t="str">
        <f t="shared" si="39"/>
        <v>1</v>
      </c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12" t="s">
        <v>188</v>
      </c>
      <c r="CW44" s="3" t="str">
        <f>IF(CV12+CV14=2,1,0)</f>
        <v>0</v>
      </c>
      <c r="CX44" s="3"/>
      <c r="CY44" s="3"/>
      <c r="CZ44" s="3"/>
      <c r="DA44" s="3"/>
      <c r="DB44" s="3"/>
      <c r="DC44" s="3"/>
      <c r="DD44" s="3"/>
      <c r="DE44" s="3"/>
      <c r="DF44" s="87" t="s">
        <v>169</v>
      </c>
      <c r="DG44" s="3" t="str">
        <f>IF(SUM(DF9,DF35,DF36)&gt;=2,1,0)</f>
        <v>0</v>
      </c>
      <c r="DH44" s="3"/>
      <c r="DI44" s="3"/>
      <c r="DJ44" s="3"/>
      <c r="DK44" s="87" t="s">
        <v>169</v>
      </c>
      <c r="DL44" s="3" t="str">
        <f>IF(SUM(DM8,DK8,DM12)&gt;=2,1,0)</f>
        <v>0</v>
      </c>
      <c r="DM44" s="3"/>
      <c r="DN44" s="3"/>
      <c r="DO44" s="3"/>
      <c r="DP44" s="87" t="s">
        <v>169</v>
      </c>
      <c r="DQ44" s="3" t="str">
        <f>IF(SUM(DP8,DP10,DP12,DP13)&gt;=3,1,0)</f>
        <v>0</v>
      </c>
      <c r="DR44" s="3"/>
      <c r="DS44" s="3"/>
      <c r="DT44" s="3"/>
      <c r="DU44" s="87" t="s">
        <v>169</v>
      </c>
      <c r="DV44" s="3" t="str">
        <f>IF(SUM(DW8,DU12,DU14)&gt;=2,1,0)</f>
        <v>0</v>
      </c>
      <c r="DW44" s="3"/>
      <c r="DX44" s="3"/>
      <c r="DY44" s="3"/>
      <c r="DZ44" s="87" t="s">
        <v>169</v>
      </c>
      <c r="EA44" s="3" t="str">
        <f>IF(DZ21+DZ25+DZ26=3,1,0)</f>
        <v>0</v>
      </c>
      <c r="EB44" s="3"/>
      <c r="EC44" s="3"/>
      <c r="ED44" s="3"/>
      <c r="EE44" s="87" t="s">
        <v>169</v>
      </c>
      <c r="EF44" s="3" t="str">
        <f>IF(EE10+EE11+EE23+EE24=4,1,0)</f>
        <v>0</v>
      </c>
      <c r="EG44" s="3"/>
      <c r="EH44" s="3"/>
      <c r="EI44" s="3"/>
      <c r="EJ44" s="87" t="s">
        <v>169</v>
      </c>
      <c r="EK44" s="3" t="str">
        <f>IF(SUM(EJ20,EJ16,EL12)=3,1,0)</f>
        <v>1</v>
      </c>
      <c r="EL44" s="3"/>
      <c r="EM44" s="3"/>
      <c r="EN44" s="3"/>
      <c r="EO44" s="87" t="s">
        <v>169</v>
      </c>
      <c r="EP44" s="3" t="str">
        <f>IF(SUM(EO8,EO11,EO12,EO14,EO20)=5,1,0)</f>
        <v>0</v>
      </c>
      <c r="EQ44" s="3"/>
      <c r="ER44" s="3"/>
      <c r="ES44" s="3"/>
      <c r="ET44" s="87" t="s">
        <v>169</v>
      </c>
      <c r="EU44" s="3" t="str">
        <f>IF(SUM(ET10,EV9:EV10)=3,1,0)</f>
        <v>0</v>
      </c>
      <c r="EV44" s="3"/>
      <c r="EW44" s="3"/>
      <c r="EX44" s="3"/>
      <c r="EY44" s="87" t="s">
        <v>169</v>
      </c>
      <c r="EZ44" s="3" t="str">
        <f>IF(SUM(EY8,EY14,EY18)=3,1,0)</f>
        <v>0</v>
      </c>
      <c r="FA44" s="3"/>
      <c r="FB44" s="3"/>
      <c r="FC44" s="3"/>
      <c r="FD44" s="87"/>
      <c r="FE44" s="3"/>
      <c r="FF44" s="3"/>
      <c r="FG44" s="3"/>
      <c r="FH44" s="3"/>
      <c r="FI44" s="3">
        <v>37.0</v>
      </c>
      <c r="FJ44" s="3" t="str">
        <f t="shared" si="88"/>
        <v>2</v>
      </c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</row>
    <row r="45" ht="12.0" customHeight="1">
      <c r="U45" s="86" t="s">
        <v>0</v>
      </c>
      <c r="V45" s="86" t="str">
        <f t="shared" ref="V45:V51" si="97">W45</f>
        <v>45</v>
      </c>
      <c r="W45" s="86" t="str">
        <f>$W$10</f>
        <v>45</v>
      </c>
      <c r="AE45" s="3">
        <v>39.0</v>
      </c>
      <c r="AF45" s="12" t="str">
        <f t="shared" si="36"/>
        <v>2</v>
      </c>
      <c r="AG45" s="12"/>
      <c r="AH45" s="12" t="str">
        <f t="shared" si="37"/>
        <v>0</v>
      </c>
      <c r="AI45" s="3" t="str">
        <f t="shared" si="38"/>
        <v>0</v>
      </c>
      <c r="AJ45" s="3" t="str">
        <f t="shared" si="39"/>
        <v>1</v>
      </c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12" t="s">
        <v>189</v>
      </c>
      <c r="CW45" s="3" t="str">
        <f>IF(CX9+CV23+CV30&gt;=2,1,0)</f>
        <v>0</v>
      </c>
      <c r="CX45" s="3"/>
      <c r="CY45" s="3"/>
      <c r="CZ45" s="3"/>
      <c r="DA45" s="3"/>
      <c r="DB45" s="3"/>
      <c r="DC45" s="3"/>
      <c r="DD45" s="3"/>
      <c r="DE45" s="3"/>
      <c r="DF45" s="87" t="s">
        <v>171</v>
      </c>
      <c r="DG45" s="3" t="str">
        <f>IF(SUM(DF17,DH11)=2,1,0)</f>
        <v>0</v>
      </c>
      <c r="DH45" s="3"/>
      <c r="DI45" s="3"/>
      <c r="DJ45" s="3"/>
      <c r="DK45" s="87" t="s">
        <v>171</v>
      </c>
      <c r="DL45" s="3" t="str">
        <f>IF(SUM(DK18,DK20)=2,1,0)</f>
        <v>0</v>
      </c>
      <c r="DM45" s="3"/>
      <c r="DN45" s="3"/>
      <c r="DO45" s="3"/>
      <c r="DP45" s="87" t="s">
        <v>171</v>
      </c>
      <c r="DQ45" s="3" t="str">
        <f>IF(SUM(DR8,DP14,DP16,DP18)&gt;=3,1,0)</f>
        <v>0</v>
      </c>
      <c r="DR45" s="3"/>
      <c r="DS45" s="3"/>
      <c r="DT45" s="3"/>
      <c r="DU45" s="87" t="s">
        <v>171</v>
      </c>
      <c r="DV45" s="3" t="str">
        <f>IF(SUM(DU17,DU19,DU20,DU22)=4,1,0)</f>
        <v>0</v>
      </c>
      <c r="DW45" s="3"/>
      <c r="DX45" s="3"/>
      <c r="DY45" s="3"/>
      <c r="DZ45" s="87" t="s">
        <v>171</v>
      </c>
      <c r="EA45" s="3" t="str">
        <f>IF(SUM(DZ8+DZ9+DZ13+DZ27)=4,1,0)</f>
        <v>0</v>
      </c>
      <c r="EB45" s="3"/>
      <c r="EC45" s="3"/>
      <c r="ED45" s="3"/>
      <c r="EE45" s="87" t="s">
        <v>171</v>
      </c>
      <c r="EF45" s="3" t="str">
        <f>IF(EE9+EE16+EE17=3,1,0)</f>
        <v>0</v>
      </c>
      <c r="EG45" s="3"/>
      <c r="EH45" s="3"/>
      <c r="EI45" s="3"/>
      <c r="EJ45" s="87" t="s">
        <v>171</v>
      </c>
      <c r="EK45" s="3" t="str">
        <f>IF(SUM(EJ8,EJ11,EJ17,EJ18)=4,1,0)</f>
        <v>0</v>
      </c>
      <c r="EL45" s="3"/>
      <c r="EM45" s="3"/>
      <c r="EN45" s="3"/>
      <c r="EO45" s="87" t="s">
        <v>171</v>
      </c>
      <c r="EP45" s="3" t="str">
        <f>IF(SUM(EO9,EO18,EO19,EO21,EO22)=5,1,0)</f>
        <v>0</v>
      </c>
      <c r="EQ45" s="3"/>
      <c r="ER45" s="3"/>
      <c r="ES45" s="3"/>
      <c r="ET45" s="87" t="s">
        <v>171</v>
      </c>
      <c r="EU45" s="3" t="str">
        <f>IF(SUM(ET16,ET18)=2,1,0)</f>
        <v>0</v>
      </c>
      <c r="EV45" s="3"/>
      <c r="EW45" s="3"/>
      <c r="EX45" s="3"/>
      <c r="EY45" s="87" t="s">
        <v>171</v>
      </c>
      <c r="EZ45" s="3" t="str">
        <f>IF(SUM(EY10,EY13,EY16,EY19,EY21,EY22)&gt;=4,1,0)</f>
        <v>0</v>
      </c>
      <c r="FA45" s="3"/>
      <c r="FB45" s="3"/>
      <c r="FC45" s="3"/>
      <c r="FD45" s="87"/>
      <c r="FE45" s="3"/>
      <c r="FF45" s="3"/>
      <c r="FG45" s="3"/>
      <c r="FH45" s="3"/>
      <c r="FI45" s="3">
        <v>41.0</v>
      </c>
      <c r="FJ45" s="3" t="str">
        <f t="shared" si="88"/>
        <v>2</v>
      </c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</row>
    <row r="46" ht="12.0" customHeight="1">
      <c r="U46" s="86" t="s">
        <v>1</v>
      </c>
      <c r="V46" s="86" t="str">
        <f t="shared" si="97"/>
        <v>49</v>
      </c>
      <c r="W46" s="86" t="str">
        <f>$W$11</f>
        <v>49</v>
      </c>
      <c r="AE46" s="3">
        <v>40.0</v>
      </c>
      <c r="AF46" s="12" t="str">
        <f t="shared" si="36"/>
        <v>2</v>
      </c>
      <c r="AG46" s="12"/>
      <c r="AH46" s="12" t="str">
        <f t="shared" si="37"/>
        <v>0</v>
      </c>
      <c r="AI46" s="3" t="str">
        <f t="shared" si="38"/>
        <v>0</v>
      </c>
      <c r="AJ46" s="3" t="str">
        <f t="shared" si="39"/>
        <v>1</v>
      </c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12" t="s">
        <v>190</v>
      </c>
      <c r="CW46" s="3" t="str">
        <f>IF(CV19+CX14+CX15+CV33&gt;=2,1,0)</f>
        <v>0</v>
      </c>
      <c r="CX46" s="3"/>
      <c r="CY46" s="3"/>
      <c r="CZ46" s="3"/>
      <c r="DA46" s="3"/>
      <c r="DB46" s="3"/>
      <c r="DC46" s="3"/>
      <c r="DD46" s="3"/>
      <c r="DE46" s="3"/>
      <c r="DF46" s="87" t="s">
        <v>174</v>
      </c>
      <c r="DG46" s="3" t="str">
        <f>IF(SUM(DH8,DF10,DH9,DF15,DH10,DF23,DF25,DF31,DF32)&gt;=4,1,0)</f>
        <v>0</v>
      </c>
      <c r="DH46" s="3"/>
      <c r="DI46" s="3"/>
      <c r="DJ46" s="3"/>
      <c r="DK46" s="87" t="s">
        <v>174</v>
      </c>
      <c r="DL46" s="3" t="str">
        <f>IF(SUM(DM9,DM11,DK16,DK21)&gt;=3,1,0)</f>
        <v>0</v>
      </c>
      <c r="DM46" s="3"/>
      <c r="DN46" s="3"/>
      <c r="DO46" s="3"/>
      <c r="DP46" s="87" t="s">
        <v>174</v>
      </c>
      <c r="DQ46" s="3" t="str">
        <f>IF(SUM(DP17,DP22,DP23)=3,1,0)</f>
        <v>1</v>
      </c>
      <c r="DR46" s="3"/>
      <c r="DS46" s="3"/>
      <c r="DT46" s="3"/>
      <c r="DU46" s="87" t="s">
        <v>174</v>
      </c>
      <c r="DV46" s="3" t="str">
        <f>IF(SUM(DU13,DU16)=2,1,0)</f>
        <v>0</v>
      </c>
      <c r="DW46" s="3"/>
      <c r="DX46" s="3"/>
      <c r="DY46" s="3"/>
      <c r="DZ46" s="87" t="s">
        <v>174</v>
      </c>
      <c r="EA46" s="3" t="str">
        <f>IF(SUM(DZ11+EB9+EB11)=3,1,0)</f>
        <v>0</v>
      </c>
      <c r="EB46" s="3"/>
      <c r="EC46" s="3"/>
      <c r="ED46" s="3"/>
      <c r="EE46" s="87" t="s">
        <v>174</v>
      </c>
      <c r="EF46" s="3" t="str">
        <f>IF(EE21=1,1,0)</f>
        <v>0</v>
      </c>
      <c r="EG46" s="3"/>
      <c r="EH46" s="3"/>
      <c r="EI46" s="3"/>
      <c r="EJ46" s="87" t="s">
        <v>174</v>
      </c>
      <c r="EK46" s="3" t="str">
        <f>IF(SUM(EJ9,EJ12,EJ15)=3,1,0)</f>
        <v>1</v>
      </c>
      <c r="EL46" s="3"/>
      <c r="EM46" s="3"/>
      <c r="EN46" s="3"/>
      <c r="EO46" s="87" t="s">
        <v>174</v>
      </c>
      <c r="EP46" s="3" t="str">
        <f>IF(SUM(EO10,EO16,EO25)=3,1,0)</f>
        <v>0</v>
      </c>
      <c r="EQ46" s="3"/>
      <c r="ER46" s="3"/>
      <c r="ES46" s="3"/>
      <c r="ET46" s="87" t="s">
        <v>174</v>
      </c>
      <c r="EU46" s="3" t="str">
        <f>IF(SUM(EV12,EV13,EV15,ET20)=4,1,0)</f>
        <v>0</v>
      </c>
      <c r="EV46" s="3"/>
      <c r="EW46" s="3"/>
      <c r="EX46" s="3"/>
      <c r="EY46" s="87" t="s">
        <v>177</v>
      </c>
      <c r="EZ46" s="3" t="str">
        <f>IF(SUM(EY11,FA8,EY20,EY25)=4,1,0)</f>
        <v>0</v>
      </c>
      <c r="FA46" s="3"/>
      <c r="FB46" s="3"/>
      <c r="FC46" s="3"/>
      <c r="FD46" s="87"/>
      <c r="FE46" s="3"/>
      <c r="FF46" s="3"/>
      <c r="FG46" s="3"/>
      <c r="FH46" s="3"/>
      <c r="FI46" s="3">
        <v>24.0</v>
      </c>
      <c r="FJ46" s="3" t="str">
        <f t="shared" si="88"/>
        <v>1</v>
      </c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</row>
    <row r="47" ht="12.0" customHeight="1">
      <c r="U47" s="86" t="s">
        <v>2</v>
      </c>
      <c r="V47" s="86" t="str">
        <f t="shared" si="97"/>
        <v>40</v>
      </c>
      <c r="W47" s="86" t="str">
        <f>$W$12</f>
        <v>40</v>
      </c>
      <c r="AE47" s="3">
        <v>41.0</v>
      </c>
      <c r="AF47" s="12" t="str">
        <f t="shared" si="36"/>
        <v>2</v>
      </c>
      <c r="AG47" s="12"/>
      <c r="AH47" s="12" t="str">
        <f t="shared" si="37"/>
        <v>0</v>
      </c>
      <c r="AI47" s="3" t="str">
        <f t="shared" si="38"/>
        <v>0</v>
      </c>
      <c r="AJ47" s="3" t="str">
        <f t="shared" si="39"/>
        <v>1</v>
      </c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12" t="s">
        <v>191</v>
      </c>
      <c r="CW47" s="3" t="str">
        <f>SUM(CW40:CW46)</f>
        <v>0</v>
      </c>
      <c r="CX47" s="12" t="str">
        <f>IF(CW47&gt;=3,"Y","N")</f>
        <v>N</v>
      </c>
      <c r="CY47" s="3"/>
      <c r="CZ47" s="3"/>
      <c r="DA47" s="3"/>
      <c r="DB47" s="3"/>
      <c r="DC47" s="3"/>
      <c r="DD47" s="3"/>
      <c r="DE47" s="3"/>
      <c r="DF47" s="87" t="s">
        <v>177</v>
      </c>
      <c r="DG47" s="3" t="str">
        <f>IF(SUM(DF16,DF20)=2,1,0)</f>
        <v>0</v>
      </c>
      <c r="DH47" s="3"/>
      <c r="DI47" s="3"/>
      <c r="DJ47" s="3"/>
      <c r="DK47" s="87" t="s">
        <v>177</v>
      </c>
      <c r="DL47" s="3" t="str">
        <f>IF(SUM(DK11,DK14)=2,1,0)</f>
        <v>0</v>
      </c>
      <c r="DM47" s="3"/>
      <c r="DN47" s="3"/>
      <c r="DO47" s="3"/>
      <c r="DP47" s="87" t="s">
        <v>177</v>
      </c>
      <c r="DQ47" s="3" t="str">
        <f>IF(SUM(DP9,DP11,DP15,DP25)=4,1,0)</f>
        <v>0</v>
      </c>
      <c r="DR47" s="3"/>
      <c r="DS47" s="3"/>
      <c r="DT47" s="3"/>
      <c r="DU47" s="87" t="s">
        <v>178</v>
      </c>
      <c r="DV47" s="3" t="str">
        <f>IF(SUM(DU21,DU23)=2,1,0)</f>
        <v>0</v>
      </c>
      <c r="DW47" s="3"/>
      <c r="DX47" s="3"/>
      <c r="DY47" s="3"/>
      <c r="DZ47" s="87" t="s">
        <v>177</v>
      </c>
      <c r="EA47" s="3" t="str">
        <f>IF(SUM(DZ16+DZ18+DZ20)&gt;2,1,0)</f>
        <v>0</v>
      </c>
      <c r="EB47" s="3"/>
      <c r="EC47" s="3"/>
      <c r="ED47" s="3"/>
      <c r="EE47" s="87" t="s">
        <v>177</v>
      </c>
      <c r="EF47" s="3" t="str">
        <f>IF(EE18+EE22=2,1,0)</f>
        <v>0</v>
      </c>
      <c r="EG47" s="3"/>
      <c r="EH47" s="3"/>
      <c r="EI47" s="3"/>
      <c r="EJ47" s="87" t="s">
        <v>177</v>
      </c>
      <c r="EK47" s="3" t="str">
        <f>IF(SUM(EJ24,EJ21)=2,1,0)</f>
        <v>0</v>
      </c>
      <c r="EL47" s="3"/>
      <c r="EM47" s="3"/>
      <c r="EN47" s="3"/>
      <c r="EO47" s="87" t="s">
        <v>177</v>
      </c>
      <c r="EP47" s="3" t="str">
        <f>IF(SUM(EQ8,EQ11)=2,1,0)</f>
        <v>0</v>
      </c>
      <c r="EQ47" s="3"/>
      <c r="ER47" s="3"/>
      <c r="ES47" s="3"/>
      <c r="ET47" s="87" t="s">
        <v>177</v>
      </c>
      <c r="EU47" s="3" t="str">
        <f>IF(SUM(ET11,ET12,EV11)=3,1,0)</f>
        <v>0</v>
      </c>
      <c r="EV47" s="3"/>
      <c r="EW47" s="3"/>
      <c r="EX47" s="3"/>
      <c r="EY47" s="87" t="s">
        <v>178</v>
      </c>
      <c r="EZ47" s="3" t="str">
        <f>IF(SUM(EY26,EY23)=2,1,0)</f>
        <v>0</v>
      </c>
      <c r="FA47" s="3"/>
      <c r="FB47" s="3"/>
      <c r="FC47" s="3"/>
      <c r="FD47" s="87"/>
      <c r="FE47" s="3"/>
      <c r="FF47" s="3"/>
      <c r="FG47" s="3"/>
      <c r="FH47" s="3"/>
      <c r="FI47" s="3">
        <v>96.0</v>
      </c>
      <c r="FJ47" s="3" t="str">
        <f t="shared" si="88"/>
        <v>2</v>
      </c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</row>
    <row r="48" ht="12.0" customHeight="1">
      <c r="U48" s="86" t="s">
        <v>3</v>
      </c>
      <c r="V48" s="86" t="str">
        <f t="shared" si="97"/>
        <v>50</v>
      </c>
      <c r="W48" s="86" t="str">
        <f>$W$13</f>
        <v>50</v>
      </c>
      <c r="AE48" s="3">
        <v>42.0</v>
      </c>
      <c r="AF48" s="12" t="str">
        <f t="shared" si="36"/>
        <v>2</v>
      </c>
      <c r="AG48" s="12"/>
      <c r="AH48" s="12" t="str">
        <f t="shared" si="37"/>
        <v>0</v>
      </c>
      <c r="AI48" s="3" t="str">
        <f t="shared" si="38"/>
        <v>0</v>
      </c>
      <c r="AJ48" s="3" t="str">
        <f t="shared" si="39"/>
        <v>1</v>
      </c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87" t="s">
        <v>178</v>
      </c>
      <c r="DG48" s="3" t="str">
        <f>IF(SUM(DF13,DF26,DF28)&gt;=2,1,0)</f>
        <v>0</v>
      </c>
      <c r="DH48" s="3"/>
      <c r="DI48" s="3"/>
      <c r="DJ48" s="3"/>
      <c r="DK48" s="87" t="s">
        <v>178</v>
      </c>
      <c r="DL48" s="3" t="str">
        <f>IF(SUM(DK13,DK15)=2,1,0)</f>
        <v>0</v>
      </c>
      <c r="DM48" s="3"/>
      <c r="DN48" s="3"/>
      <c r="DO48" s="3"/>
      <c r="DP48" s="87" t="s">
        <v>178</v>
      </c>
      <c r="DQ48" s="3" t="str">
        <f>IF(SUM(DR9,DR10,DP20,DP24)=4,1,0)</f>
        <v>0</v>
      </c>
      <c r="DR48" s="3"/>
      <c r="DS48" s="3"/>
      <c r="DT48" s="3"/>
      <c r="DU48" s="87" t="s">
        <v>179</v>
      </c>
      <c r="DV48" s="3" t="str">
        <f>IF(SUM(DU10,DU11,DU24,DU25)=4,1,0)</f>
        <v>0</v>
      </c>
      <c r="DW48" s="3"/>
      <c r="DX48" s="3"/>
      <c r="DY48" s="3"/>
      <c r="DZ48" s="87" t="s">
        <v>178</v>
      </c>
      <c r="EA48" s="3" t="str">
        <f>IF(EB8+DZ14=2,1,0)</f>
        <v>0</v>
      </c>
      <c r="EB48" s="3"/>
      <c r="EC48" s="3"/>
      <c r="ED48" s="3"/>
      <c r="EE48" s="87" t="s">
        <v>178</v>
      </c>
      <c r="EF48" s="3" t="str">
        <f>IF(EG8+EE14+EE26+EE15=4,1,0)</f>
        <v>0</v>
      </c>
      <c r="EG48" s="3"/>
      <c r="EH48" s="3"/>
      <c r="EI48" s="3"/>
      <c r="EJ48" s="87" t="s">
        <v>178</v>
      </c>
      <c r="EK48" s="3" t="str">
        <f>IF(SUM(EJ13,EJ10,EJ26)=3,1,0)</f>
        <v>0</v>
      </c>
      <c r="EL48" s="3"/>
      <c r="EM48" s="3"/>
      <c r="EN48" s="3"/>
      <c r="EO48" s="87" t="s">
        <v>178</v>
      </c>
      <c r="EP48" s="3" t="str">
        <f>IF(SUM(EO15,EO17,EO27)=3,1,0)</f>
        <v>0</v>
      </c>
      <c r="EQ48" s="3"/>
      <c r="ER48" s="3"/>
      <c r="ES48" s="3"/>
      <c r="ET48" s="87" t="s">
        <v>178</v>
      </c>
      <c r="EU48" s="3" t="str">
        <f>IF(SUM(ET19,EV14,ET17)=3,1,0)</f>
        <v>0</v>
      </c>
      <c r="EV48" s="3"/>
      <c r="EW48" s="3"/>
      <c r="EX48" s="3"/>
      <c r="EY48" s="87" t="s">
        <v>179</v>
      </c>
      <c r="EZ48" s="3" t="str">
        <f>IF(SUM(FA9,EY29)=2,1,0)</f>
        <v>0</v>
      </c>
      <c r="FA48" s="3"/>
      <c r="FB48" s="3"/>
      <c r="FC48" s="3"/>
      <c r="FD48" s="87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</row>
    <row r="49" ht="12.0" customHeight="1">
      <c r="U49" s="86" t="s">
        <v>4</v>
      </c>
      <c r="V49" s="86" t="str">
        <f t="shared" si="97"/>
        <v>52</v>
      </c>
      <c r="W49" s="86" t="str">
        <f>$W$14</f>
        <v>52</v>
      </c>
      <c r="AE49" s="3">
        <v>43.0</v>
      </c>
      <c r="AF49" s="12" t="str">
        <f t="shared" si="36"/>
        <v>2</v>
      </c>
      <c r="AG49" s="12"/>
      <c r="AH49" s="12" t="str">
        <f t="shared" si="37"/>
        <v>0</v>
      </c>
      <c r="AI49" s="3" t="str">
        <f t="shared" si="38"/>
        <v>0</v>
      </c>
      <c r="AJ49" s="3" t="str">
        <f t="shared" si="39"/>
        <v>1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12" t="s">
        <v>169</v>
      </c>
      <c r="CW49" s="3" t="str">
        <f>CV21</f>
        <v>0</v>
      </c>
      <c r="CX49" s="3"/>
      <c r="CY49" s="3"/>
      <c r="CZ49" s="3"/>
      <c r="DA49" s="12"/>
      <c r="DB49" s="3"/>
      <c r="DC49" s="3"/>
      <c r="DD49" s="3"/>
      <c r="DE49" s="3"/>
      <c r="DF49" s="87" t="s">
        <v>179</v>
      </c>
      <c r="DG49" s="3" t="str">
        <f>IF(SUM(DF34,DF8)=2,1,0)</f>
        <v>0</v>
      </c>
      <c r="DH49" s="3"/>
      <c r="DI49" s="3"/>
      <c r="DJ49" s="3"/>
      <c r="DK49" s="87" t="s">
        <v>179</v>
      </c>
      <c r="DL49" s="3" t="str">
        <f>IF(SUM(DK19)=1,1,0)</f>
        <v>0</v>
      </c>
      <c r="DM49" s="3"/>
      <c r="DN49" s="3"/>
      <c r="DO49" s="3"/>
      <c r="DP49" s="87" t="s">
        <v>179</v>
      </c>
      <c r="DQ49" s="3" t="str">
        <f>IF(SUM(DP19,DP21)=2,1,0)</f>
        <v>1</v>
      </c>
      <c r="DR49" s="3"/>
      <c r="DS49" s="3"/>
      <c r="DT49" s="3"/>
      <c r="DU49" s="87" t="s">
        <v>192</v>
      </c>
      <c r="DV49" s="3" t="str">
        <f>IF(SUM(DW12,DU15,DU18)=3,1,0)</f>
        <v>0</v>
      </c>
      <c r="DW49" s="3"/>
      <c r="DX49" s="3"/>
      <c r="DY49" s="3"/>
      <c r="DZ49" s="87" t="s">
        <v>179</v>
      </c>
      <c r="EA49" s="3" t="str">
        <f>IF(DZ22+EB10=2,1,0)</f>
        <v>0</v>
      </c>
      <c r="EB49" s="3"/>
      <c r="EC49" s="3"/>
      <c r="ED49" s="3"/>
      <c r="EE49" s="87" t="s">
        <v>179</v>
      </c>
      <c r="EF49" s="3" t="str">
        <f>IF(EE19+EE20+EE25=3,1,0)</f>
        <v>0</v>
      </c>
      <c r="EG49" s="3"/>
      <c r="EH49" s="3"/>
      <c r="EI49" s="3"/>
      <c r="EJ49" s="87" t="s">
        <v>179</v>
      </c>
      <c r="EK49" s="3" t="str">
        <f>IF(SUM(EJ14,EL9,EL10)=3,1,0)</f>
        <v>0</v>
      </c>
      <c r="EL49" s="3"/>
      <c r="EM49" s="3"/>
      <c r="EN49" s="3"/>
      <c r="EO49" s="87" t="s">
        <v>179</v>
      </c>
      <c r="EP49" s="3" t="str">
        <f>IF(SUM(EO24,EO26)=2,1,0)</f>
        <v>0</v>
      </c>
      <c r="EQ49" s="3"/>
      <c r="ER49" s="3"/>
      <c r="ES49" s="3"/>
      <c r="ET49" s="87" t="s">
        <v>179</v>
      </c>
      <c r="EU49" s="3" t="str">
        <f>IF(SUM(ET8,ET13,ET14,ET15)&gt;=3,1,0)</f>
        <v>0</v>
      </c>
      <c r="EV49" s="3"/>
      <c r="EW49" s="3"/>
      <c r="EX49" s="3"/>
      <c r="EY49" s="87" t="s">
        <v>192</v>
      </c>
      <c r="EZ49" s="3" t="str">
        <f>IF(SUM(EY12,EY17,FA10)=3,1,0)</f>
        <v>0</v>
      </c>
      <c r="FA49" s="3"/>
      <c r="FB49" s="3"/>
      <c r="FC49" s="3"/>
      <c r="FD49" s="87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</row>
    <row r="50" ht="12.0" customHeight="1">
      <c r="U50" s="86" t="s">
        <v>88</v>
      </c>
      <c r="V50" s="86" t="str">
        <f t="shared" si="97"/>
        <v>43</v>
      </c>
      <c r="W50" s="86" t="str">
        <f>$W$15</f>
        <v>43</v>
      </c>
      <c r="AE50" s="3">
        <v>44.0</v>
      </c>
      <c r="AF50" s="12" t="str">
        <f t="shared" si="36"/>
        <v>2</v>
      </c>
      <c r="AG50" s="12"/>
      <c r="AH50" s="12" t="str">
        <f t="shared" si="37"/>
        <v>0</v>
      </c>
      <c r="AI50" s="3" t="str">
        <f t="shared" si="38"/>
        <v>0</v>
      </c>
      <c r="AJ50" s="3" t="str">
        <f t="shared" si="39"/>
        <v>1</v>
      </c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12" t="s">
        <v>171</v>
      </c>
      <c r="CW50" s="3" t="str">
        <f>CV18</f>
        <v>0</v>
      </c>
      <c r="CX50" s="3"/>
      <c r="CY50" s="3"/>
      <c r="CZ50" s="3"/>
      <c r="DA50" s="12"/>
      <c r="DB50" s="3"/>
      <c r="DC50" s="3"/>
      <c r="DD50" s="3"/>
      <c r="DE50" s="3"/>
      <c r="DF50" s="87" t="s">
        <v>192</v>
      </c>
      <c r="DG50" s="3" t="str">
        <f>IF(SUM(DF19,DF22,DF27,DF30)&gt;=3,1,0)</f>
        <v>0</v>
      </c>
      <c r="DH50" s="3"/>
      <c r="DI50" s="3"/>
      <c r="DJ50" s="3"/>
      <c r="DK50" s="87" t="s">
        <v>192</v>
      </c>
      <c r="DL50" s="3" t="str">
        <f>IF(SUM(DK9,DK17)=2,1,0)</f>
        <v>0</v>
      </c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87" t="s">
        <v>192</v>
      </c>
      <c r="EA50" s="3" t="str">
        <f>IF(DZ24+DZ28=2,1,0)</f>
        <v>0</v>
      </c>
      <c r="EB50" s="3"/>
      <c r="EC50" s="3"/>
      <c r="ED50" s="3"/>
      <c r="EE50" s="3"/>
      <c r="EF50" s="3"/>
      <c r="EG50" s="3"/>
      <c r="EH50" s="3"/>
      <c r="EI50" s="3"/>
      <c r="EJ50" s="87" t="s">
        <v>192</v>
      </c>
      <c r="EK50" s="3" t="str">
        <f>IF(SUM(EJ25,EJ23,EJ22,EJ27)&gt;=3,1,0)</f>
        <v>0</v>
      </c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87" t="s">
        <v>193</v>
      </c>
      <c r="EZ50" s="3" t="str">
        <f>IF(SUM(EY24,EY27)=2,1,0)</f>
        <v>0</v>
      </c>
      <c r="FA50" s="3"/>
      <c r="FB50" s="3"/>
      <c r="FC50" s="3"/>
      <c r="FD50" s="87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</row>
    <row r="51" ht="12.0" customHeight="1">
      <c r="U51" s="86" t="s">
        <v>5</v>
      </c>
      <c r="V51" s="86" t="str">
        <f t="shared" si="97"/>
        <v>44</v>
      </c>
      <c r="W51" s="86" t="str">
        <f>$W$16</f>
        <v>44</v>
      </c>
      <c r="AE51" s="53">
        <v>45.0</v>
      </c>
      <c r="AF51" s="12" t="str">
        <f t="shared" si="36"/>
        <v>1</v>
      </c>
      <c r="AG51" s="12" t="s">
        <v>105</v>
      </c>
      <c r="AH51" s="12" t="str">
        <f t="shared" si="37"/>
        <v>0</v>
      </c>
      <c r="AI51" s="3" t="str">
        <f t="shared" si="38"/>
        <v>1</v>
      </c>
      <c r="AJ51" s="3" t="str">
        <f t="shared" si="39"/>
        <v>0</v>
      </c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12" t="s">
        <v>174</v>
      </c>
      <c r="CW51" s="3" t="str">
        <f>CV28</f>
        <v>0</v>
      </c>
      <c r="CX51" s="3"/>
      <c r="CY51" s="3"/>
      <c r="CZ51" s="3"/>
      <c r="DA51" s="12"/>
      <c r="DB51" s="3"/>
      <c r="DC51" s="3"/>
      <c r="DD51" s="3"/>
      <c r="DE51" s="3"/>
      <c r="DF51" s="87" t="s">
        <v>193</v>
      </c>
      <c r="DG51" s="3" t="str">
        <f>IF(SUM(DF11,DF14,DF18,DF21,DF24)&gt;=4,1,0)</f>
        <v>0</v>
      </c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87" t="s">
        <v>193</v>
      </c>
      <c r="EA51" s="3" t="str">
        <f>IF(DZ10+DZ15+DZ23=3,1,0)</f>
        <v>0</v>
      </c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</row>
    <row r="52" ht="12.0" customHeight="1">
      <c r="U52" s="86" t="s">
        <v>194</v>
      </c>
      <c r="V52" s="86"/>
      <c r="W52" s="86"/>
      <c r="AE52" s="3">
        <v>46.0</v>
      </c>
      <c r="AF52" s="12" t="str">
        <f t="shared" si="36"/>
        <v>2</v>
      </c>
      <c r="AG52" s="12"/>
      <c r="AH52" s="12" t="str">
        <f t="shared" si="37"/>
        <v>0</v>
      </c>
      <c r="AI52" s="3" t="str">
        <f t="shared" si="38"/>
        <v>0</v>
      </c>
      <c r="AJ52" s="3" t="str">
        <f t="shared" si="39"/>
        <v>1</v>
      </c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12" t="s">
        <v>177</v>
      </c>
      <c r="CW52" s="3" t="str">
        <f>CV27</f>
        <v>0</v>
      </c>
      <c r="CX52" s="3"/>
      <c r="CY52" s="3"/>
      <c r="CZ52" s="3"/>
      <c r="DA52" s="12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</row>
    <row r="53" ht="12.0" customHeight="1">
      <c r="U53" s="86" t="s">
        <v>6</v>
      </c>
      <c r="V53" s="86" t="str">
        <f t="shared" ref="V53:V59" si="98">W53</f>
        <v>61</v>
      </c>
      <c r="W53" s="86" t="str">
        <f>$W$19</f>
        <v>61</v>
      </c>
      <c r="AE53" s="3">
        <v>47.0</v>
      </c>
      <c r="AF53" s="12" t="str">
        <f t="shared" si="36"/>
        <v>2</v>
      </c>
      <c r="AG53" s="12"/>
      <c r="AH53" s="12" t="str">
        <f t="shared" si="37"/>
        <v>0</v>
      </c>
      <c r="AI53" s="3" t="str">
        <f t="shared" si="38"/>
        <v>0</v>
      </c>
      <c r="AJ53" s="3" t="str">
        <f t="shared" si="39"/>
        <v>1</v>
      </c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12" t="s">
        <v>179</v>
      </c>
      <c r="CW53" s="3" t="str">
        <f>CV13</f>
        <v>0</v>
      </c>
      <c r="CX53" s="3"/>
      <c r="CY53" s="3"/>
      <c r="CZ53" s="3"/>
      <c r="DA53" s="12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</row>
    <row r="54" ht="12.0" customHeight="1">
      <c r="U54" s="86" t="s">
        <v>7</v>
      </c>
      <c r="V54" s="86" t="str">
        <f t="shared" si="98"/>
        <v>39</v>
      </c>
      <c r="W54" s="86" t="str">
        <f>$W$20</f>
        <v>39</v>
      </c>
      <c r="AE54" s="3">
        <v>48.0</v>
      </c>
      <c r="AF54" s="12" t="str">
        <f t="shared" si="36"/>
        <v>2</v>
      </c>
      <c r="AG54" s="12"/>
      <c r="AH54" s="12" t="str">
        <f t="shared" si="37"/>
        <v>0</v>
      </c>
      <c r="AI54" s="3" t="str">
        <f t="shared" si="38"/>
        <v>0</v>
      </c>
      <c r="AJ54" s="3" t="str">
        <f t="shared" si="39"/>
        <v>1</v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12" t="s">
        <v>192</v>
      </c>
      <c r="CW54" s="3" t="str">
        <f>CV31</f>
        <v>0</v>
      </c>
      <c r="CX54" s="3"/>
      <c r="CY54" s="3"/>
      <c r="CZ54" s="3"/>
      <c r="DA54" s="12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</row>
    <row r="55" ht="12.0" customHeight="1">
      <c r="U55" s="86" t="s">
        <v>8</v>
      </c>
      <c r="V55" s="86" t="str">
        <f t="shared" si="98"/>
        <v>44</v>
      </c>
      <c r="W55" s="86" t="str">
        <f>$W$21</f>
        <v>44</v>
      </c>
      <c r="AE55" s="3">
        <v>49.0</v>
      </c>
      <c r="AF55" s="12" t="str">
        <f t="shared" si="36"/>
        <v>2</v>
      </c>
      <c r="AG55" s="12"/>
      <c r="AH55" s="12" t="str">
        <f t="shared" si="37"/>
        <v>0</v>
      </c>
      <c r="AI55" s="3" t="str">
        <f t="shared" si="38"/>
        <v>0</v>
      </c>
      <c r="AJ55" s="3" t="str">
        <f t="shared" si="39"/>
        <v>1</v>
      </c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12" t="s">
        <v>193</v>
      </c>
      <c r="CW55" s="3" t="str">
        <f>CV8</f>
        <v>0</v>
      </c>
      <c r="CX55" s="3"/>
      <c r="CY55" s="3"/>
      <c r="CZ55" s="3"/>
      <c r="DA55" s="12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</row>
    <row r="56" ht="12.0" customHeight="1">
      <c r="U56" s="86" t="s">
        <v>9</v>
      </c>
      <c r="V56" s="86" t="str">
        <f t="shared" si="98"/>
        <v>46</v>
      </c>
      <c r="W56" s="86" t="str">
        <f>$W$22</f>
        <v>46</v>
      </c>
      <c r="AE56" s="3">
        <v>50.0</v>
      </c>
      <c r="AF56" s="12" t="str">
        <f t="shared" si="36"/>
        <v>1</v>
      </c>
      <c r="AG56" s="12"/>
      <c r="AH56" s="12" t="str">
        <f t="shared" si="37"/>
        <v>1</v>
      </c>
      <c r="AI56" s="3" t="str">
        <f t="shared" si="38"/>
        <v>1</v>
      </c>
      <c r="AJ56" s="3" t="str">
        <f t="shared" si="39"/>
        <v>0</v>
      </c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12" t="s">
        <v>195</v>
      </c>
      <c r="CW56" s="3" t="str">
        <f>CV32</f>
        <v>0</v>
      </c>
      <c r="CX56" s="3"/>
      <c r="CY56" s="3"/>
      <c r="CZ56" s="3"/>
      <c r="DA56" s="12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</row>
    <row r="57" ht="12.0" customHeight="1">
      <c r="U57" s="86" t="s">
        <v>10</v>
      </c>
      <c r="V57" s="86" t="str">
        <f t="shared" si="98"/>
        <v>54</v>
      </c>
      <c r="W57" s="86" t="str">
        <f>$W$23</f>
        <v>54</v>
      </c>
      <c r="AE57" s="3">
        <v>51.0</v>
      </c>
      <c r="AF57" s="12" t="str">
        <f t="shared" si="36"/>
        <v>1</v>
      </c>
      <c r="AG57" s="12"/>
      <c r="AH57" s="12" t="str">
        <f t="shared" si="37"/>
        <v>1</v>
      </c>
      <c r="AI57" s="3" t="str">
        <f t="shared" si="38"/>
        <v>1</v>
      </c>
      <c r="AJ57" s="3" t="str">
        <f t="shared" si="39"/>
        <v>0</v>
      </c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12" t="s">
        <v>196</v>
      </c>
      <c r="CW57" s="3" t="str">
        <f>CV9</f>
        <v>0</v>
      </c>
      <c r="CX57" s="3"/>
      <c r="CY57" s="3"/>
      <c r="CZ57" s="3"/>
      <c r="DA57" s="12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</row>
    <row r="58" ht="12.0" customHeight="1">
      <c r="U58" s="86" t="s">
        <v>13</v>
      </c>
      <c r="V58" s="86" t="str">
        <f t="shared" si="98"/>
        <v>41</v>
      </c>
      <c r="W58" s="86" t="str">
        <f>$W$26</f>
        <v>41</v>
      </c>
      <c r="AE58" s="53">
        <v>52.0</v>
      </c>
      <c r="AF58" s="12" t="str">
        <f t="shared" si="36"/>
        <v>1</v>
      </c>
      <c r="AG58" s="12" t="s">
        <v>105</v>
      </c>
      <c r="AH58" s="12" t="str">
        <f t="shared" si="37"/>
        <v>0</v>
      </c>
      <c r="AI58" s="3" t="str">
        <f t="shared" si="38"/>
        <v>1</v>
      </c>
      <c r="AJ58" s="3" t="str">
        <f t="shared" si="39"/>
        <v>0</v>
      </c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12" t="s">
        <v>197</v>
      </c>
      <c r="CW58" s="3" t="str">
        <f>CV25</f>
        <v>0</v>
      </c>
      <c r="CX58" s="3"/>
      <c r="CY58" s="3"/>
      <c r="CZ58" s="3"/>
      <c r="DA58" s="12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</row>
    <row r="59" ht="12.0" customHeight="1">
      <c r="U59" s="86" t="s">
        <v>14</v>
      </c>
      <c r="V59" s="86" t="str">
        <f t="shared" si="98"/>
        <v>47</v>
      </c>
      <c r="W59" s="86" t="str">
        <f>$W$27</f>
        <v>47</v>
      </c>
      <c r="AE59" s="3">
        <v>53.0</v>
      </c>
      <c r="AF59" s="12" t="str">
        <f t="shared" si="36"/>
        <v>2</v>
      </c>
      <c r="AG59" s="12"/>
      <c r="AH59" s="12" t="str">
        <f t="shared" si="37"/>
        <v>0</v>
      </c>
      <c r="AI59" s="3" t="str">
        <f t="shared" si="38"/>
        <v>0</v>
      </c>
      <c r="AJ59" s="3" t="str">
        <f t="shared" si="39"/>
        <v>1</v>
      </c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12" t="s">
        <v>198</v>
      </c>
      <c r="CW59" s="3" t="str">
        <f>CV20</f>
        <v>0</v>
      </c>
      <c r="CX59" s="3"/>
      <c r="CY59" s="3"/>
      <c r="CZ59" s="3"/>
      <c r="DA59" s="12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</row>
    <row r="60" ht="12.0" customHeight="1">
      <c r="U60" s="86" t="s">
        <v>194</v>
      </c>
      <c r="V60" s="86"/>
      <c r="W60" s="86"/>
      <c r="AE60" s="3">
        <v>54.0</v>
      </c>
      <c r="AF60" s="12" t="str">
        <f t="shared" si="36"/>
        <v>1</v>
      </c>
      <c r="AG60" s="12"/>
      <c r="AH60" s="12" t="str">
        <f t="shared" si="37"/>
        <v>1</v>
      </c>
      <c r="AI60" s="3" t="str">
        <f t="shared" si="38"/>
        <v>1</v>
      </c>
      <c r="AJ60" s="3" t="str">
        <f t="shared" si="39"/>
        <v>0</v>
      </c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12" t="s">
        <v>191</v>
      </c>
      <c r="CW60" s="3" t="str">
        <f>SUM(CW49:CW59)</f>
        <v>0</v>
      </c>
      <c r="CX60" s="12" t="str">
        <f>IF(CW60&gt;=3,"Y","N")</f>
        <v>N</v>
      </c>
      <c r="CY60" s="3"/>
      <c r="CZ60" s="3"/>
      <c r="DA60" s="12"/>
      <c r="DB60" s="3"/>
      <c r="DC60" s="12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</row>
    <row r="61" ht="12.0" customHeight="1">
      <c r="U61" s="86" t="s">
        <v>15</v>
      </c>
      <c r="V61" s="86" t="str">
        <f t="shared" ref="V61:V64" si="99">W61</f>
        <v>40</v>
      </c>
      <c r="W61" s="86" t="str">
        <f>$W$29</f>
        <v>40</v>
      </c>
      <c r="AE61" s="3">
        <v>55.0</v>
      </c>
      <c r="AF61" s="12" t="str">
        <f t="shared" si="36"/>
        <v>2</v>
      </c>
      <c r="AG61" s="12"/>
      <c r="AH61" s="12" t="str">
        <f t="shared" si="37"/>
        <v>0</v>
      </c>
      <c r="AI61" s="3" t="str">
        <f t="shared" si="38"/>
        <v>0</v>
      </c>
      <c r="AJ61" s="3" t="str">
        <f t="shared" si="39"/>
        <v>1</v>
      </c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</row>
    <row r="62" ht="12.0" customHeight="1">
      <c r="U62" s="86" t="s">
        <v>16</v>
      </c>
      <c r="V62" s="86" t="str">
        <f t="shared" si="99"/>
        <v>35</v>
      </c>
      <c r="W62" s="86" t="str">
        <f>$W$30</f>
        <v>35</v>
      </c>
      <c r="AE62" s="3">
        <v>56.0</v>
      </c>
      <c r="AF62" s="12" t="str">
        <f t="shared" si="36"/>
        <v>2</v>
      </c>
      <c r="AG62" s="12"/>
      <c r="AH62" s="12" t="str">
        <f t="shared" si="37"/>
        <v>0</v>
      </c>
      <c r="AI62" s="3" t="str">
        <f t="shared" si="38"/>
        <v>0</v>
      </c>
      <c r="AJ62" s="3" t="str">
        <f t="shared" si="39"/>
        <v>1</v>
      </c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</row>
    <row r="63" ht="12.0" customHeight="1">
      <c r="U63" s="86" t="s">
        <v>17</v>
      </c>
      <c r="V63" s="86" t="str">
        <f t="shared" si="99"/>
        <v>30</v>
      </c>
      <c r="W63" s="86" t="str">
        <f>$W$31</f>
        <v>30</v>
      </c>
      <c r="AE63" s="3">
        <v>57.0</v>
      </c>
      <c r="AF63" s="12" t="str">
        <f t="shared" si="36"/>
        <v>2</v>
      </c>
      <c r="AG63" s="12"/>
      <c r="AH63" s="12" t="str">
        <f t="shared" si="37"/>
        <v>0</v>
      </c>
      <c r="AI63" s="3" t="str">
        <f t="shared" si="38"/>
        <v>0</v>
      </c>
      <c r="AJ63" s="3" t="str">
        <f t="shared" si="39"/>
        <v>1</v>
      </c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</row>
    <row r="64" ht="12.0" customHeight="1">
      <c r="U64" s="86" t="s">
        <v>18</v>
      </c>
      <c r="V64" s="86" t="str">
        <f t="shared" si="99"/>
        <v>44</v>
      </c>
      <c r="W64" s="86" t="str">
        <f>$W$32</f>
        <v>44</v>
      </c>
      <c r="AE64" s="53">
        <v>58.0</v>
      </c>
      <c r="AF64" s="12" t="str">
        <f t="shared" si="36"/>
        <v>1</v>
      </c>
      <c r="AG64" s="12" t="s">
        <v>105</v>
      </c>
      <c r="AH64" s="12" t="str">
        <f t="shared" si="37"/>
        <v>0</v>
      </c>
      <c r="AI64" s="3" t="str">
        <f t="shared" si="38"/>
        <v>1</v>
      </c>
      <c r="AJ64" s="3" t="str">
        <f t="shared" si="39"/>
        <v>0</v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</row>
    <row r="65" ht="12.0" customHeight="1">
      <c r="U65" s="86" t="s">
        <v>194</v>
      </c>
      <c r="V65" s="86"/>
      <c r="W65" s="86"/>
      <c r="AE65" s="3">
        <v>59.0</v>
      </c>
      <c r="AF65" s="12" t="str">
        <f t="shared" si="36"/>
        <v>2</v>
      </c>
      <c r="AG65" s="12"/>
      <c r="AH65" s="12" t="str">
        <f t="shared" si="37"/>
        <v>0</v>
      </c>
      <c r="AI65" s="3" t="str">
        <f t="shared" si="38"/>
        <v>0</v>
      </c>
      <c r="AJ65" s="3" t="str">
        <f t="shared" si="39"/>
        <v>1</v>
      </c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</row>
    <row r="66" ht="12.0" customHeight="1">
      <c r="U66" s="86" t="s">
        <v>19</v>
      </c>
      <c r="V66" s="86" t="str">
        <f t="shared" ref="V66:V69" si="100">W66</f>
        <v>38</v>
      </c>
      <c r="W66" s="86" t="str">
        <f>$W$34</f>
        <v>38</v>
      </c>
      <c r="AE66" s="3">
        <v>60.0</v>
      </c>
      <c r="AF66" s="12" t="str">
        <f t="shared" si="36"/>
        <v>2</v>
      </c>
      <c r="AG66" s="12"/>
      <c r="AH66" s="12" t="str">
        <f t="shared" si="37"/>
        <v>0</v>
      </c>
      <c r="AI66" s="3" t="str">
        <f t="shared" si="38"/>
        <v>0</v>
      </c>
      <c r="AJ66" s="3" t="str">
        <f t="shared" si="39"/>
        <v>1</v>
      </c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</row>
    <row r="67" ht="12.0" customHeight="1">
      <c r="U67" s="86" t="s">
        <v>20</v>
      </c>
      <c r="V67" s="86" t="str">
        <f t="shared" si="100"/>
        <v>41</v>
      </c>
      <c r="W67" s="86" t="str">
        <f>$W$35</f>
        <v>41</v>
      </c>
      <c r="AE67" s="53">
        <v>61.0</v>
      </c>
      <c r="AF67" s="12" t="str">
        <f t="shared" ref="AF67:AF126" si="101">IF(ISERROR(VALUE(MID($C$12,$AE67-60,1)))=TRUE,"TEXT",VALUE(MID($C$12,$AE67-60,1)))</f>
        <v>1</v>
      </c>
      <c r="AG67" s="12" t="s">
        <v>105</v>
      </c>
      <c r="AH67" s="12" t="str">
        <f t="shared" si="37"/>
        <v>0</v>
      </c>
      <c r="AI67" s="3" t="str">
        <f t="shared" si="38"/>
        <v>1</v>
      </c>
      <c r="AJ67" s="3" t="str">
        <f t="shared" si="39"/>
        <v>0</v>
      </c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</row>
    <row r="68" ht="12.0" customHeight="1">
      <c r="U68" s="86" t="s">
        <v>21</v>
      </c>
      <c r="V68" s="86" t="str">
        <f t="shared" si="100"/>
        <v>64</v>
      </c>
      <c r="W68" s="86" t="str">
        <f>$W$36</f>
        <v>64</v>
      </c>
      <c r="AE68" s="53">
        <v>62.0</v>
      </c>
      <c r="AF68" s="12" t="str">
        <f t="shared" si="101"/>
        <v>1</v>
      </c>
      <c r="AG68" s="12" t="s">
        <v>105</v>
      </c>
      <c r="AH68" s="12" t="str">
        <f t="shared" si="37"/>
        <v>0</v>
      </c>
      <c r="AI68" s="3" t="str">
        <f t="shared" si="38"/>
        <v>1</v>
      </c>
      <c r="AJ68" s="3" t="str">
        <f t="shared" si="39"/>
        <v>0</v>
      </c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</row>
    <row r="69" ht="12.0" customHeight="1">
      <c r="U69" s="86" t="s">
        <v>22</v>
      </c>
      <c r="V69" s="86" t="str">
        <f t="shared" si="100"/>
        <v>65</v>
      </c>
      <c r="W69" s="86" t="str">
        <f>$W$37</f>
        <v>65</v>
      </c>
      <c r="AE69" s="53">
        <v>63.0</v>
      </c>
      <c r="AF69" s="12" t="str">
        <f t="shared" si="101"/>
        <v>2</v>
      </c>
      <c r="AG69" s="12" t="s">
        <v>105</v>
      </c>
      <c r="AH69" s="12" t="str">
        <f t="shared" si="37"/>
        <v>1</v>
      </c>
      <c r="AI69" s="3" t="str">
        <f t="shared" si="38"/>
        <v>0</v>
      </c>
      <c r="AJ69" s="3" t="str">
        <f t="shared" si="39"/>
        <v>1</v>
      </c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</row>
    <row r="70" ht="12.0" customHeight="1">
      <c r="AE70" s="3">
        <v>64.0</v>
      </c>
      <c r="AF70" s="12" t="str">
        <f t="shared" si="101"/>
        <v>1</v>
      </c>
      <c r="AG70" s="12"/>
      <c r="AH70" s="12" t="str">
        <f t="shared" si="37"/>
        <v>1</v>
      </c>
      <c r="AI70" s="3" t="str">
        <f t="shared" si="38"/>
        <v>1</v>
      </c>
      <c r="AJ70" s="3" t="str">
        <f t="shared" si="39"/>
        <v>0</v>
      </c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</row>
    <row r="71" ht="12.0" customHeight="1">
      <c r="V71" s="86"/>
      <c r="W71" s="86"/>
      <c r="AE71" s="3">
        <v>65.0</v>
      </c>
      <c r="AF71" s="12" t="str">
        <f t="shared" si="101"/>
        <v>2</v>
      </c>
      <c r="AG71" s="12"/>
      <c r="AH71" s="12" t="str">
        <f t="shared" si="37"/>
        <v>0</v>
      </c>
      <c r="AI71" s="3" t="str">
        <f t="shared" si="38"/>
        <v>0</v>
      </c>
      <c r="AJ71" s="3" t="str">
        <f t="shared" si="39"/>
        <v>1</v>
      </c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</row>
    <row r="72" ht="12.0" customHeight="1">
      <c r="V72" s="86"/>
      <c r="W72" s="86"/>
      <c r="AE72" s="3">
        <v>66.0</v>
      </c>
      <c r="AF72" s="12" t="str">
        <f t="shared" si="101"/>
        <v>2</v>
      </c>
      <c r="AG72" s="12"/>
      <c r="AH72" s="12" t="str">
        <f t="shared" si="37"/>
        <v>0</v>
      </c>
      <c r="AI72" s="3" t="str">
        <f t="shared" si="38"/>
        <v>0</v>
      </c>
      <c r="AJ72" s="3" t="str">
        <f t="shared" si="39"/>
        <v>1</v>
      </c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</row>
    <row r="73" ht="12.0" customHeight="1">
      <c r="V73" s="86"/>
      <c r="W73" s="86"/>
      <c r="AE73" s="3">
        <v>67.0</v>
      </c>
      <c r="AF73" s="12" t="str">
        <f t="shared" si="101"/>
        <v>2</v>
      </c>
      <c r="AG73" s="12"/>
      <c r="AH73" s="12" t="str">
        <f t="shared" si="37"/>
        <v>0</v>
      </c>
      <c r="AI73" s="3" t="str">
        <f t="shared" si="38"/>
        <v>0</v>
      </c>
      <c r="AJ73" s="3" t="str">
        <f t="shared" si="39"/>
        <v>1</v>
      </c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</row>
    <row r="74" ht="12.0" customHeight="1">
      <c r="U74" s="94"/>
      <c r="V74" s="86"/>
      <c r="W74" s="86"/>
      <c r="AE74" s="3">
        <v>68.0</v>
      </c>
      <c r="AF74" s="12" t="str">
        <f t="shared" si="101"/>
        <v>1</v>
      </c>
      <c r="AG74" s="12"/>
      <c r="AH74" s="12" t="str">
        <f t="shared" si="37"/>
        <v>1</v>
      </c>
      <c r="AI74" s="3" t="str">
        <f t="shared" si="38"/>
        <v>1</v>
      </c>
      <c r="AJ74" s="3" t="str">
        <f t="shared" si="39"/>
        <v>0</v>
      </c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</row>
    <row r="75" ht="12.0" customHeight="1">
      <c r="U75" t="s">
        <v>199</v>
      </c>
      <c r="V75" s="86" t="str">
        <f t="shared" ref="V75:V77" si="102">W75</f>
        <v>39</v>
      </c>
      <c r="W75" s="86" t="str">
        <f t="shared" ref="W75:W77" si="103">AA23</f>
        <v>39</v>
      </c>
      <c r="AE75" s="3">
        <v>69.0</v>
      </c>
      <c r="AF75" s="12" t="str">
        <f t="shared" si="101"/>
        <v>2</v>
      </c>
      <c r="AG75" s="12"/>
      <c r="AH75" s="12" t="str">
        <f t="shared" si="37"/>
        <v>0</v>
      </c>
      <c r="AI75" s="3" t="str">
        <f t="shared" si="38"/>
        <v>0</v>
      </c>
      <c r="AJ75" s="3" t="str">
        <f t="shared" si="39"/>
        <v>1</v>
      </c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</row>
    <row r="76" ht="12.0" customHeight="1">
      <c r="U76" t="s">
        <v>200</v>
      </c>
      <c r="V76" s="86" t="str">
        <f t="shared" si="102"/>
        <v>41</v>
      </c>
      <c r="W76" s="86" t="str">
        <f t="shared" si="103"/>
        <v>41</v>
      </c>
      <c r="AE76" s="3">
        <v>70.0</v>
      </c>
      <c r="AF76" s="12" t="str">
        <f t="shared" si="101"/>
        <v>2</v>
      </c>
      <c r="AG76" s="12"/>
      <c r="AH76" s="12" t="str">
        <f t="shared" si="37"/>
        <v>0</v>
      </c>
      <c r="AI76" s="3" t="str">
        <f t="shared" si="38"/>
        <v>0</v>
      </c>
      <c r="AJ76" s="3" t="str">
        <f t="shared" si="39"/>
        <v>1</v>
      </c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</row>
    <row r="77" ht="12.0" customHeight="1">
      <c r="U77" t="s">
        <v>201</v>
      </c>
      <c r="V77" s="86" t="str">
        <f t="shared" si="102"/>
        <v>37</v>
      </c>
      <c r="W77" s="86" t="str">
        <f t="shared" si="103"/>
        <v>37</v>
      </c>
      <c r="AE77" s="3">
        <v>71.0</v>
      </c>
      <c r="AF77" s="12" t="str">
        <f t="shared" si="101"/>
        <v>2</v>
      </c>
      <c r="AG77" s="12"/>
      <c r="AH77" s="12" t="str">
        <f t="shared" si="37"/>
        <v>0</v>
      </c>
      <c r="AI77" s="3" t="str">
        <f t="shared" si="38"/>
        <v>0</v>
      </c>
      <c r="AJ77" s="3" t="str">
        <f t="shared" si="39"/>
        <v>1</v>
      </c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</row>
    <row r="78" ht="12.0" customHeight="1">
      <c r="U78" t="s">
        <v>194</v>
      </c>
      <c r="V78" s="86"/>
      <c r="W78" s="86"/>
      <c r="AE78" s="3">
        <v>72.0</v>
      </c>
      <c r="AF78" s="12" t="str">
        <f t="shared" si="101"/>
        <v>2</v>
      </c>
      <c r="AG78" s="12"/>
      <c r="AH78" s="12" t="str">
        <f t="shared" si="37"/>
        <v>0</v>
      </c>
      <c r="AI78" s="3" t="str">
        <f t="shared" si="38"/>
        <v>0</v>
      </c>
      <c r="AJ78" s="3" t="str">
        <f t="shared" si="39"/>
        <v>1</v>
      </c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</row>
    <row r="79" ht="12.0" customHeight="1">
      <c r="U79" t="s">
        <v>202</v>
      </c>
      <c r="V79" s="86" t="str">
        <f t="shared" ref="V79:V82" si="104">W79</f>
        <v>38</v>
      </c>
      <c r="W79" s="86" t="str">
        <f t="shared" ref="W79:W82" si="105">AA27</f>
        <v>38</v>
      </c>
      <c r="AE79" s="53">
        <v>73.0</v>
      </c>
      <c r="AF79" s="12" t="str">
        <f t="shared" si="101"/>
        <v>1</v>
      </c>
      <c r="AG79" s="12" t="s">
        <v>105</v>
      </c>
      <c r="AH79" s="12" t="str">
        <f t="shared" si="37"/>
        <v>0</v>
      </c>
      <c r="AI79" s="3" t="str">
        <f t="shared" si="38"/>
        <v>1</v>
      </c>
      <c r="AJ79" s="3" t="str">
        <f t="shared" si="39"/>
        <v>0</v>
      </c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</row>
    <row r="80" ht="12.0" customHeight="1">
      <c r="U80" t="s">
        <v>203</v>
      </c>
      <c r="V80" s="86" t="str">
        <f t="shared" si="104"/>
        <v>43</v>
      </c>
      <c r="W80" s="86" t="str">
        <f t="shared" si="105"/>
        <v>43</v>
      </c>
      <c r="AE80" s="53">
        <v>74.0</v>
      </c>
      <c r="AF80" s="12" t="str">
        <f t="shared" si="101"/>
        <v>1</v>
      </c>
      <c r="AG80" s="12" t="s">
        <v>105</v>
      </c>
      <c r="AH80" s="12" t="str">
        <f t="shared" si="37"/>
        <v>0</v>
      </c>
      <c r="AI80" s="3" t="str">
        <f t="shared" si="38"/>
        <v>1</v>
      </c>
      <c r="AJ80" s="3" t="str">
        <f t="shared" si="39"/>
        <v>0</v>
      </c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</row>
    <row r="81" ht="12.0" customHeight="1">
      <c r="U81" t="s">
        <v>204</v>
      </c>
      <c r="V81" s="86" t="str">
        <f t="shared" si="104"/>
        <v>36</v>
      </c>
      <c r="W81" s="86" t="str">
        <f t="shared" si="105"/>
        <v>36</v>
      </c>
      <c r="AE81" s="3">
        <v>75.0</v>
      </c>
      <c r="AF81" s="12" t="str">
        <f t="shared" si="101"/>
        <v>2</v>
      </c>
      <c r="AG81" s="12"/>
      <c r="AH81" s="12" t="str">
        <f t="shared" si="37"/>
        <v>0</v>
      </c>
      <c r="AI81" s="3" t="str">
        <f t="shared" si="38"/>
        <v>0</v>
      </c>
      <c r="AJ81" s="3" t="str">
        <f t="shared" si="39"/>
        <v>1</v>
      </c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</row>
    <row r="82" ht="12.0" customHeight="1">
      <c r="U82" t="s">
        <v>205</v>
      </c>
      <c r="V82" s="86" t="str">
        <f t="shared" si="104"/>
        <v>33</v>
      </c>
      <c r="W82" s="86" t="str">
        <f t="shared" si="105"/>
        <v>33</v>
      </c>
      <c r="AE82" s="3">
        <v>76.0</v>
      </c>
      <c r="AF82" s="12" t="str">
        <f t="shared" si="101"/>
        <v>2</v>
      </c>
      <c r="AG82" s="12"/>
      <c r="AH82" s="12" t="str">
        <f t="shared" si="37"/>
        <v>0</v>
      </c>
      <c r="AI82" s="3" t="str">
        <f t="shared" si="38"/>
        <v>0</v>
      </c>
      <c r="AJ82" s="3" t="str">
        <f t="shared" si="39"/>
        <v>1</v>
      </c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</row>
    <row r="83" ht="12.0" customHeight="1">
      <c r="U83" t="s">
        <v>194</v>
      </c>
      <c r="V83" s="86"/>
      <c r="W83" s="86"/>
      <c r="AE83" s="53">
        <v>77.0</v>
      </c>
      <c r="AF83" s="12" t="str">
        <f t="shared" si="101"/>
        <v>2</v>
      </c>
      <c r="AG83" s="12" t="s">
        <v>105</v>
      </c>
      <c r="AH83" s="12" t="str">
        <f t="shared" si="37"/>
        <v>1</v>
      </c>
      <c r="AI83" s="3" t="str">
        <f t="shared" si="38"/>
        <v>0</v>
      </c>
      <c r="AJ83" s="3" t="str">
        <f t="shared" si="39"/>
        <v>1</v>
      </c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</row>
    <row r="84" ht="12.0" customHeight="1">
      <c r="U84" t="s">
        <v>206</v>
      </c>
      <c r="V84" s="86" t="str">
        <f t="shared" ref="V84:V86" si="106">W84</f>
        <v>59</v>
      </c>
      <c r="W84" s="86" t="str">
        <f t="shared" ref="W84:W86" si="107">AA32</f>
        <v>59</v>
      </c>
      <c r="AE84" s="3">
        <v>78.0</v>
      </c>
      <c r="AF84" s="12" t="str">
        <f t="shared" si="101"/>
        <v>1</v>
      </c>
      <c r="AG84" s="12"/>
      <c r="AH84" s="12" t="str">
        <f t="shared" si="37"/>
        <v>1</v>
      </c>
      <c r="AI84" s="3" t="str">
        <f t="shared" si="38"/>
        <v>1</v>
      </c>
      <c r="AJ84" s="3" t="str">
        <f t="shared" si="39"/>
        <v>0</v>
      </c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</row>
    <row r="85" ht="12.0" customHeight="1">
      <c r="U85" t="s">
        <v>207</v>
      </c>
      <c r="V85" s="86" t="str">
        <f t="shared" si="106"/>
        <v>43</v>
      </c>
      <c r="W85" s="86" t="str">
        <f t="shared" si="107"/>
        <v>43</v>
      </c>
      <c r="AE85" s="3">
        <v>79.0</v>
      </c>
      <c r="AF85" s="12" t="str">
        <f t="shared" si="101"/>
        <v>2</v>
      </c>
      <c r="AG85" s="12"/>
      <c r="AH85" s="12" t="str">
        <f t="shared" si="37"/>
        <v>0</v>
      </c>
      <c r="AI85" s="3" t="str">
        <f t="shared" si="38"/>
        <v>0</v>
      </c>
      <c r="AJ85" s="3" t="str">
        <f t="shared" si="39"/>
        <v>1</v>
      </c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</row>
    <row r="86" ht="12.0" customHeight="1">
      <c r="U86" t="s">
        <v>208</v>
      </c>
      <c r="V86" s="86" t="str">
        <f t="shared" si="106"/>
        <v>59</v>
      </c>
      <c r="W86" s="86" t="str">
        <f t="shared" si="107"/>
        <v>59</v>
      </c>
      <c r="AE86" s="53">
        <v>80.0</v>
      </c>
      <c r="AF86" s="12" t="str">
        <f t="shared" si="101"/>
        <v>1</v>
      </c>
      <c r="AG86" s="12" t="s">
        <v>105</v>
      </c>
      <c r="AH86" s="12" t="str">
        <f t="shared" si="37"/>
        <v>0</v>
      </c>
      <c r="AI86" s="3" t="str">
        <f t="shared" si="38"/>
        <v>1</v>
      </c>
      <c r="AJ86" s="3" t="str">
        <f t="shared" si="39"/>
        <v>0</v>
      </c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</row>
    <row r="87" ht="12.0" customHeight="1">
      <c r="U87" t="s">
        <v>194</v>
      </c>
      <c r="V87" s="86"/>
      <c r="W87" s="86"/>
      <c r="AE87" s="3">
        <v>81.0</v>
      </c>
      <c r="AF87" s="12" t="str">
        <f t="shared" si="101"/>
        <v>1</v>
      </c>
      <c r="AG87" s="12"/>
      <c r="AH87" s="12" t="str">
        <f t="shared" si="37"/>
        <v>1</v>
      </c>
      <c r="AI87" s="3" t="str">
        <f t="shared" si="38"/>
        <v>1</v>
      </c>
      <c r="AJ87" s="3" t="str">
        <f t="shared" si="39"/>
        <v>0</v>
      </c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</row>
    <row r="88" ht="12.0" customHeight="1">
      <c r="U88" t="s">
        <v>209</v>
      </c>
      <c r="V88" s="86" t="str">
        <f t="shared" ref="V88:V89" si="108">W88</f>
        <v>57</v>
      </c>
      <c r="W88" s="86" t="str">
        <f t="shared" ref="W88:W89" si="109">AA36</f>
        <v>57</v>
      </c>
      <c r="AE88" s="53">
        <v>82.0</v>
      </c>
      <c r="AF88" s="12" t="str">
        <f t="shared" si="101"/>
        <v>1</v>
      </c>
      <c r="AG88" s="12" t="s">
        <v>105</v>
      </c>
      <c r="AH88" s="12" t="str">
        <f t="shared" si="37"/>
        <v>0</v>
      </c>
      <c r="AI88" s="3" t="str">
        <f t="shared" si="38"/>
        <v>1</v>
      </c>
      <c r="AJ88" s="3" t="str">
        <f t="shared" si="39"/>
        <v>0</v>
      </c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</row>
    <row r="89" ht="12.0" customHeight="1">
      <c r="U89" t="s">
        <v>210</v>
      </c>
      <c r="V89" s="86" t="str">
        <f t="shared" si="108"/>
        <v>46</v>
      </c>
      <c r="W89" s="86" t="str">
        <f t="shared" si="109"/>
        <v>46</v>
      </c>
      <c r="AE89" s="53">
        <v>83.0</v>
      </c>
      <c r="AF89" s="12" t="str">
        <f t="shared" si="101"/>
        <v>1</v>
      </c>
      <c r="AG89" s="12" t="s">
        <v>105</v>
      </c>
      <c r="AH89" s="12" t="str">
        <f t="shared" si="37"/>
        <v>0</v>
      </c>
      <c r="AI89" s="3" t="str">
        <f t="shared" si="38"/>
        <v>1</v>
      </c>
      <c r="AJ89" s="3" t="str">
        <f t="shared" si="39"/>
        <v>0</v>
      </c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</row>
    <row r="90" ht="12.0" customHeight="1">
      <c r="AE90" s="53">
        <v>84.0</v>
      </c>
      <c r="AF90" s="12" t="str">
        <f t="shared" si="101"/>
        <v>1</v>
      </c>
      <c r="AG90" s="12" t="s">
        <v>105</v>
      </c>
      <c r="AH90" s="12" t="str">
        <f t="shared" si="37"/>
        <v>0</v>
      </c>
      <c r="AI90" s="3" t="str">
        <f t="shared" si="38"/>
        <v>1</v>
      </c>
      <c r="AJ90" s="3" t="str">
        <f t="shared" si="39"/>
        <v>0</v>
      </c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</row>
    <row r="91" ht="12.0" customHeight="1">
      <c r="AE91" s="3">
        <v>85.0</v>
      </c>
      <c r="AF91" s="12" t="str">
        <f t="shared" si="101"/>
        <v>1</v>
      </c>
      <c r="AG91" s="12"/>
      <c r="AH91" s="12" t="str">
        <f t="shared" si="37"/>
        <v>1</v>
      </c>
      <c r="AI91" s="3" t="str">
        <f t="shared" si="38"/>
        <v>1</v>
      </c>
      <c r="AJ91" s="3" t="str">
        <f t="shared" si="39"/>
        <v>0</v>
      </c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</row>
    <row r="92" ht="12.0" customHeight="1">
      <c r="AE92" s="3">
        <v>86.0</v>
      </c>
      <c r="AF92" s="12" t="str">
        <f t="shared" si="101"/>
        <v>2</v>
      </c>
      <c r="AG92" s="12"/>
      <c r="AH92" s="12" t="str">
        <f t="shared" si="37"/>
        <v>0</v>
      </c>
      <c r="AI92" s="3" t="str">
        <f t="shared" si="38"/>
        <v>0</v>
      </c>
      <c r="AJ92" s="3" t="str">
        <f t="shared" si="39"/>
        <v>1</v>
      </c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</row>
    <row r="93" ht="12.0" customHeight="1">
      <c r="AE93" s="3">
        <v>87.0</v>
      </c>
      <c r="AF93" s="12" t="str">
        <f t="shared" si="101"/>
        <v>2</v>
      </c>
      <c r="AG93" s="12"/>
      <c r="AH93" s="12" t="str">
        <f t="shared" si="37"/>
        <v>0</v>
      </c>
      <c r="AI93" s="3" t="str">
        <f t="shared" si="38"/>
        <v>0</v>
      </c>
      <c r="AJ93" s="3" t="str">
        <f t="shared" si="39"/>
        <v>1</v>
      </c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</row>
    <row r="94" ht="12.0" customHeight="1">
      <c r="AE94" s="3">
        <v>88.0</v>
      </c>
      <c r="AF94" s="12" t="str">
        <f t="shared" si="101"/>
        <v>2</v>
      </c>
      <c r="AG94" s="12"/>
      <c r="AH94" s="12" t="str">
        <f t="shared" si="37"/>
        <v>0</v>
      </c>
      <c r="AI94" s="3" t="str">
        <f t="shared" si="38"/>
        <v>0</v>
      </c>
      <c r="AJ94" s="3" t="str">
        <f t="shared" si="39"/>
        <v>1</v>
      </c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</row>
    <row r="95" ht="12.0" customHeight="1">
      <c r="AE95" s="53">
        <v>89.0</v>
      </c>
      <c r="AF95" s="12" t="str">
        <f t="shared" si="101"/>
        <v>1</v>
      </c>
      <c r="AG95" s="12" t="s">
        <v>105</v>
      </c>
      <c r="AH95" s="12" t="str">
        <f t="shared" si="37"/>
        <v>0</v>
      </c>
      <c r="AI95" s="3" t="str">
        <f t="shared" si="38"/>
        <v>1</v>
      </c>
      <c r="AJ95" s="3" t="str">
        <f t="shared" si="39"/>
        <v>0</v>
      </c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</row>
    <row r="96" ht="12.0" customHeight="1">
      <c r="AE96" s="3">
        <v>90.0</v>
      </c>
      <c r="AF96" s="12" t="str">
        <f t="shared" si="101"/>
        <v>2</v>
      </c>
      <c r="AG96" s="12"/>
      <c r="AH96" s="12" t="str">
        <f t="shared" si="37"/>
        <v>0</v>
      </c>
      <c r="AI96" s="3" t="str">
        <f t="shared" si="38"/>
        <v>0</v>
      </c>
      <c r="AJ96" s="3" t="str">
        <f t="shared" si="39"/>
        <v>1</v>
      </c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</row>
    <row r="97" ht="12.0" customHeight="1">
      <c r="AE97" s="3">
        <v>91.0</v>
      </c>
      <c r="AF97" s="12" t="str">
        <f t="shared" si="101"/>
        <v>2</v>
      </c>
      <c r="AG97" s="12"/>
      <c r="AH97" s="12" t="str">
        <f t="shared" si="37"/>
        <v>0</v>
      </c>
      <c r="AI97" s="3" t="str">
        <f t="shared" si="38"/>
        <v>0</v>
      </c>
      <c r="AJ97" s="3" t="str">
        <f t="shared" si="39"/>
        <v>1</v>
      </c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</row>
    <row r="98" ht="12.0" customHeight="1">
      <c r="AE98" s="3">
        <v>92.0</v>
      </c>
      <c r="AF98" s="12" t="str">
        <f t="shared" si="101"/>
        <v>1</v>
      </c>
      <c r="AG98" s="12"/>
      <c r="AH98" s="12" t="str">
        <f t="shared" si="37"/>
        <v>1</v>
      </c>
      <c r="AI98" s="3" t="str">
        <f t="shared" si="38"/>
        <v>1</v>
      </c>
      <c r="AJ98" s="3" t="str">
        <f t="shared" si="39"/>
        <v>0</v>
      </c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</row>
    <row r="99" ht="12.0" customHeight="1">
      <c r="AE99" s="3">
        <v>93.0</v>
      </c>
      <c r="AF99" s="12" t="str">
        <f t="shared" si="101"/>
        <v>2</v>
      </c>
      <c r="AG99" s="12"/>
      <c r="AH99" s="12" t="str">
        <f t="shared" si="37"/>
        <v>0</v>
      </c>
      <c r="AI99" s="3" t="str">
        <f t="shared" si="38"/>
        <v>0</v>
      </c>
      <c r="AJ99" s="3" t="str">
        <f t="shared" si="39"/>
        <v>1</v>
      </c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</row>
    <row r="100" ht="12.0" customHeight="1">
      <c r="AE100" s="53">
        <v>94.0</v>
      </c>
      <c r="AF100" s="12" t="str">
        <f t="shared" si="101"/>
        <v>2</v>
      </c>
      <c r="AG100" s="12" t="s">
        <v>105</v>
      </c>
      <c r="AH100" s="12" t="str">
        <f t="shared" si="37"/>
        <v>1</v>
      </c>
      <c r="AI100" s="3" t="str">
        <f t="shared" si="38"/>
        <v>0</v>
      </c>
      <c r="AJ100" s="3" t="str">
        <f t="shared" si="39"/>
        <v>1</v>
      </c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</row>
    <row r="101" ht="12.0" customHeight="1">
      <c r="AE101" s="3">
        <v>95.0</v>
      </c>
      <c r="AF101" s="12" t="str">
        <f t="shared" si="101"/>
        <v>2</v>
      </c>
      <c r="AG101" s="12"/>
      <c r="AH101" s="12" t="str">
        <f t="shared" si="37"/>
        <v>0</v>
      </c>
      <c r="AI101" s="3" t="str">
        <f t="shared" si="38"/>
        <v>0</v>
      </c>
      <c r="AJ101" s="3" t="str">
        <f t="shared" si="39"/>
        <v>1</v>
      </c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</row>
    <row r="102" ht="12.0" customHeight="1">
      <c r="AE102" s="3">
        <v>96.0</v>
      </c>
      <c r="AF102" s="12" t="str">
        <f t="shared" si="101"/>
        <v>2</v>
      </c>
      <c r="AG102" s="12"/>
      <c r="AH102" s="12" t="str">
        <f t="shared" si="37"/>
        <v>0</v>
      </c>
      <c r="AI102" s="3" t="str">
        <f t="shared" si="38"/>
        <v>0</v>
      </c>
      <c r="AJ102" s="3" t="str">
        <f t="shared" si="39"/>
        <v>1</v>
      </c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</row>
    <row r="103" ht="12.0" customHeight="1">
      <c r="AE103" s="3">
        <v>97.0</v>
      </c>
      <c r="AF103" s="12" t="str">
        <f t="shared" si="101"/>
        <v>2</v>
      </c>
      <c r="AG103" s="12"/>
      <c r="AH103" s="12" t="str">
        <f t="shared" si="37"/>
        <v>0</v>
      </c>
      <c r="AI103" s="3" t="str">
        <f t="shared" si="38"/>
        <v>0</v>
      </c>
      <c r="AJ103" s="3" t="str">
        <f t="shared" si="39"/>
        <v>1</v>
      </c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</row>
    <row r="104" ht="12.0" customHeight="1">
      <c r="AE104" s="3">
        <v>98.0</v>
      </c>
      <c r="AF104" s="12" t="str">
        <f t="shared" si="101"/>
        <v>2</v>
      </c>
      <c r="AG104" s="12"/>
      <c r="AH104" s="12" t="str">
        <f t="shared" si="37"/>
        <v>0</v>
      </c>
      <c r="AI104" s="3" t="str">
        <f t="shared" si="38"/>
        <v>0</v>
      </c>
      <c r="AJ104" s="3" t="str">
        <f t="shared" si="39"/>
        <v>1</v>
      </c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</row>
    <row r="105" ht="12.0" customHeight="1">
      <c r="AE105" s="3">
        <v>99.0</v>
      </c>
      <c r="AF105" s="12" t="str">
        <f t="shared" si="101"/>
        <v>2</v>
      </c>
      <c r="AG105" s="12"/>
      <c r="AH105" s="12" t="str">
        <f t="shared" si="37"/>
        <v>0</v>
      </c>
      <c r="AI105" s="3" t="str">
        <f t="shared" si="38"/>
        <v>0</v>
      </c>
      <c r="AJ105" s="3" t="str">
        <f t="shared" si="39"/>
        <v>1</v>
      </c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</row>
    <row r="106" ht="12.0" customHeight="1">
      <c r="AE106" s="3">
        <v>100.0</v>
      </c>
      <c r="AF106" s="12" t="str">
        <f t="shared" si="101"/>
        <v>2</v>
      </c>
      <c r="AG106" s="12"/>
      <c r="AH106" s="12" t="str">
        <f t="shared" si="37"/>
        <v>0</v>
      </c>
      <c r="AI106" s="3" t="str">
        <f t="shared" si="38"/>
        <v>0</v>
      </c>
      <c r="AJ106" s="3" t="str">
        <f t="shared" si="39"/>
        <v>1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</row>
    <row r="107" ht="12.0" customHeight="1">
      <c r="AE107" s="53">
        <v>101.0</v>
      </c>
      <c r="AF107" s="12" t="str">
        <f t="shared" si="101"/>
        <v>1</v>
      </c>
      <c r="AG107" s="12" t="s">
        <v>105</v>
      </c>
      <c r="AH107" s="12" t="str">
        <f t="shared" si="37"/>
        <v>0</v>
      </c>
      <c r="AI107" s="3" t="str">
        <f t="shared" si="38"/>
        <v>1</v>
      </c>
      <c r="AJ107" s="3" t="str">
        <f t="shared" si="39"/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</row>
    <row r="108" ht="12.0" customHeight="1">
      <c r="AE108" s="3">
        <v>102.0</v>
      </c>
      <c r="AF108" s="12" t="str">
        <f t="shared" si="101"/>
        <v>2</v>
      </c>
      <c r="AG108" s="12"/>
      <c r="AH108" s="12" t="str">
        <f t="shared" si="37"/>
        <v>0</v>
      </c>
      <c r="AI108" s="3" t="str">
        <f t="shared" si="38"/>
        <v>0</v>
      </c>
      <c r="AJ108" s="3" t="str">
        <f t="shared" si="39"/>
        <v>1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</row>
    <row r="109" ht="12.0" customHeight="1">
      <c r="AE109" s="3">
        <v>103.0</v>
      </c>
      <c r="AF109" s="12" t="str">
        <f t="shared" si="101"/>
        <v>2</v>
      </c>
      <c r="AG109" s="12"/>
      <c r="AH109" s="12" t="str">
        <f t="shared" si="37"/>
        <v>0</v>
      </c>
      <c r="AI109" s="3" t="str">
        <f t="shared" si="38"/>
        <v>0</v>
      </c>
      <c r="AJ109" s="3" t="str">
        <f t="shared" si="39"/>
        <v>1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</row>
    <row r="110" ht="12.0" customHeight="1">
      <c r="AE110" s="3">
        <v>104.0</v>
      </c>
      <c r="AF110" s="12" t="str">
        <f t="shared" si="101"/>
        <v>2</v>
      </c>
      <c r="AG110" s="12"/>
      <c r="AH110" s="12" t="str">
        <f t="shared" si="37"/>
        <v>0</v>
      </c>
      <c r="AI110" s="3" t="str">
        <f t="shared" si="38"/>
        <v>0</v>
      </c>
      <c r="AJ110" s="3" t="str">
        <f t="shared" si="39"/>
        <v>1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</row>
    <row r="111" ht="12.0" customHeight="1">
      <c r="AE111" s="3">
        <v>105.0</v>
      </c>
      <c r="AF111" s="12" t="str">
        <f t="shared" si="101"/>
        <v>2</v>
      </c>
      <c r="AG111" s="12"/>
      <c r="AH111" s="12" t="str">
        <f t="shared" si="37"/>
        <v>0</v>
      </c>
      <c r="AI111" s="3" t="str">
        <f t="shared" si="38"/>
        <v>0</v>
      </c>
      <c r="AJ111" s="3" t="str">
        <f t="shared" si="39"/>
        <v>1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</row>
    <row r="112" ht="12.0" customHeight="1">
      <c r="AE112" s="3">
        <v>106.0</v>
      </c>
      <c r="AF112" s="12" t="str">
        <f t="shared" si="101"/>
        <v>2</v>
      </c>
      <c r="AG112" s="12"/>
      <c r="AH112" s="12" t="str">
        <f t="shared" si="37"/>
        <v>0</v>
      </c>
      <c r="AI112" s="3" t="str">
        <f t="shared" si="38"/>
        <v>0</v>
      </c>
      <c r="AJ112" s="3" t="str">
        <f t="shared" si="39"/>
        <v>1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</row>
    <row r="113" ht="12.0" customHeight="1">
      <c r="AE113" s="3">
        <v>107.0</v>
      </c>
      <c r="AF113" s="12" t="str">
        <f t="shared" si="101"/>
        <v>2</v>
      </c>
      <c r="AG113" s="12"/>
      <c r="AH113" s="12" t="str">
        <f t="shared" si="37"/>
        <v>0</v>
      </c>
      <c r="AI113" s="3" t="str">
        <f t="shared" si="38"/>
        <v>0</v>
      </c>
      <c r="AJ113" s="3" t="str">
        <f t="shared" si="39"/>
        <v>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</row>
    <row r="114" ht="12.0" customHeight="1">
      <c r="AE114" s="3">
        <v>108.0</v>
      </c>
      <c r="AF114" s="12" t="str">
        <f t="shared" si="101"/>
        <v>2</v>
      </c>
      <c r="AG114" s="12"/>
      <c r="AH114" s="12" t="str">
        <f t="shared" si="37"/>
        <v>0</v>
      </c>
      <c r="AI114" s="3" t="str">
        <f t="shared" si="38"/>
        <v>0</v>
      </c>
      <c r="AJ114" s="3" t="str">
        <f t="shared" si="39"/>
        <v>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</row>
    <row r="115" ht="12.0" customHeight="1">
      <c r="AE115" s="53">
        <v>109.0</v>
      </c>
      <c r="AF115" s="12" t="str">
        <f t="shared" si="101"/>
        <v>1</v>
      </c>
      <c r="AG115" s="12" t="s">
        <v>105</v>
      </c>
      <c r="AH115" s="12" t="str">
        <f t="shared" si="37"/>
        <v>0</v>
      </c>
      <c r="AI115" s="3" t="str">
        <f t="shared" si="38"/>
        <v>1</v>
      </c>
      <c r="AJ115" s="3" t="str">
        <f t="shared" si="39"/>
        <v>0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</row>
    <row r="116" ht="12.0" customHeight="1">
      <c r="AE116" s="53">
        <v>110.0</v>
      </c>
      <c r="AF116" s="12" t="str">
        <f t="shared" si="101"/>
        <v>1</v>
      </c>
      <c r="AG116" s="12" t="s">
        <v>105</v>
      </c>
      <c r="AH116" s="12" t="str">
        <f t="shared" si="37"/>
        <v>0</v>
      </c>
      <c r="AI116" s="3" t="str">
        <f t="shared" si="38"/>
        <v>1</v>
      </c>
      <c r="AJ116" s="3" t="str">
        <f t="shared" si="39"/>
        <v>0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</row>
    <row r="117" ht="12.0" customHeight="1">
      <c r="AE117" s="3">
        <v>111.0</v>
      </c>
      <c r="AF117" s="12" t="str">
        <f t="shared" si="101"/>
        <v>1</v>
      </c>
      <c r="AG117" s="12"/>
      <c r="AH117" s="12" t="str">
        <f t="shared" si="37"/>
        <v>1</v>
      </c>
      <c r="AI117" s="3" t="str">
        <f t="shared" si="38"/>
        <v>1</v>
      </c>
      <c r="AJ117" s="3" t="str">
        <f t="shared" si="39"/>
        <v>0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</row>
    <row r="118" ht="12.0" customHeight="1">
      <c r="AE118" s="53">
        <v>112.0</v>
      </c>
      <c r="AF118" s="12" t="str">
        <f t="shared" si="101"/>
        <v>2</v>
      </c>
      <c r="AG118" s="12" t="s">
        <v>105</v>
      </c>
      <c r="AH118" s="12" t="str">
        <f t="shared" si="37"/>
        <v>1</v>
      </c>
      <c r="AI118" s="3" t="str">
        <f t="shared" si="38"/>
        <v>0</v>
      </c>
      <c r="AJ118" s="3" t="str">
        <f t="shared" si="39"/>
        <v>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</row>
    <row r="119" ht="12.0" customHeight="1">
      <c r="AE119" s="3">
        <v>113.0</v>
      </c>
      <c r="AF119" s="12" t="str">
        <f t="shared" si="101"/>
        <v>2</v>
      </c>
      <c r="AG119" s="12"/>
      <c r="AH119" s="12" t="str">
        <f t="shared" si="37"/>
        <v>0</v>
      </c>
      <c r="AI119" s="3" t="str">
        <f t="shared" si="38"/>
        <v>0</v>
      </c>
      <c r="AJ119" s="3" t="str">
        <f t="shared" si="39"/>
        <v>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</row>
    <row r="120" ht="12.0" customHeight="1">
      <c r="AE120" s="3">
        <v>114.0</v>
      </c>
      <c r="AF120" s="12" t="str">
        <f t="shared" si="101"/>
        <v>2</v>
      </c>
      <c r="AG120" s="12"/>
      <c r="AH120" s="12" t="str">
        <f t="shared" si="37"/>
        <v>0</v>
      </c>
      <c r="AI120" s="3" t="str">
        <f t="shared" si="38"/>
        <v>0</v>
      </c>
      <c r="AJ120" s="3" t="str">
        <f t="shared" si="39"/>
        <v>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</row>
    <row r="121" ht="12.0" customHeight="1">
      <c r="AE121" s="3">
        <v>115.0</v>
      </c>
      <c r="AF121" s="12" t="str">
        <f t="shared" si="101"/>
        <v>1</v>
      </c>
      <c r="AG121" s="12"/>
      <c r="AH121" s="12" t="str">
        <f t="shared" si="37"/>
        <v>1</v>
      </c>
      <c r="AI121" s="3" t="str">
        <f t="shared" si="38"/>
        <v>1</v>
      </c>
      <c r="AJ121" s="3" t="str">
        <f t="shared" si="39"/>
        <v>0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</row>
    <row r="122" ht="12.0" customHeight="1">
      <c r="AE122" s="3">
        <v>116.0</v>
      </c>
      <c r="AF122" s="12" t="str">
        <f t="shared" si="101"/>
        <v>1</v>
      </c>
      <c r="AG122" s="12"/>
      <c r="AH122" s="12" t="str">
        <f t="shared" si="37"/>
        <v>1</v>
      </c>
      <c r="AI122" s="3" t="str">
        <f t="shared" si="38"/>
        <v>1</v>
      </c>
      <c r="AJ122" s="3" t="str">
        <f t="shared" si="39"/>
        <v>0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</row>
    <row r="123" ht="12.0" customHeight="1">
      <c r="AE123" s="3">
        <v>117.0</v>
      </c>
      <c r="AF123" s="12" t="str">
        <f t="shared" si="101"/>
        <v>2</v>
      </c>
      <c r="AG123" s="12"/>
      <c r="AH123" s="12" t="str">
        <f t="shared" si="37"/>
        <v>0</v>
      </c>
      <c r="AI123" s="3" t="str">
        <f t="shared" si="38"/>
        <v>0</v>
      </c>
      <c r="AJ123" s="3" t="str">
        <f t="shared" si="39"/>
        <v>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</row>
    <row r="124" ht="12.0" customHeight="1">
      <c r="AE124" s="3">
        <v>118.0</v>
      </c>
      <c r="AF124" s="12" t="str">
        <f t="shared" si="101"/>
        <v>2</v>
      </c>
      <c r="AG124" s="12"/>
      <c r="AH124" s="12" t="str">
        <f t="shared" si="37"/>
        <v>0</v>
      </c>
      <c r="AI124" s="3" t="str">
        <f t="shared" si="38"/>
        <v>0</v>
      </c>
      <c r="AJ124" s="3" t="str">
        <f t="shared" si="39"/>
        <v>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</row>
    <row r="125" ht="12.0" customHeight="1">
      <c r="AE125" s="3">
        <v>119.0</v>
      </c>
      <c r="AF125" s="12" t="str">
        <f t="shared" si="101"/>
        <v>2</v>
      </c>
      <c r="AG125" s="12"/>
      <c r="AH125" s="12" t="str">
        <f t="shared" si="37"/>
        <v>0</v>
      </c>
      <c r="AI125" s="3" t="str">
        <f t="shared" si="38"/>
        <v>0</v>
      </c>
      <c r="AJ125" s="3" t="str">
        <f t="shared" si="39"/>
        <v>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</row>
    <row r="126" ht="12.0" customHeight="1">
      <c r="AE126" s="3">
        <v>120.0</v>
      </c>
      <c r="AF126" s="12" t="str">
        <f t="shared" si="101"/>
        <v>2</v>
      </c>
      <c r="AG126" s="12"/>
      <c r="AH126" s="12" t="str">
        <f t="shared" si="37"/>
        <v>0</v>
      </c>
      <c r="AI126" s="3" t="str">
        <f t="shared" si="38"/>
        <v>0</v>
      </c>
      <c r="AJ126" s="3" t="str">
        <f t="shared" si="39"/>
        <v>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</row>
    <row r="127" ht="12.0" customHeight="1">
      <c r="AE127" s="3">
        <v>121.0</v>
      </c>
      <c r="AF127" s="12" t="str">
        <f t="shared" ref="AF127:AF186" si="110">IF(ISERROR(VALUE(MID($C$13,$AE127-120,1)))=TRUE,"TEXT",VALUE(MID($C$13,$AE127-120,1)))</f>
        <v>2</v>
      </c>
      <c r="AG127" s="12"/>
      <c r="AH127" s="12" t="str">
        <f t="shared" si="37"/>
        <v>0</v>
      </c>
      <c r="AI127" s="3" t="str">
        <f t="shared" si="38"/>
        <v>0</v>
      </c>
      <c r="AJ127" s="3" t="str">
        <f t="shared" si="39"/>
        <v>1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</row>
    <row r="128" ht="12.0" customHeight="1">
      <c r="AE128" s="3">
        <v>122.0</v>
      </c>
      <c r="AF128" s="12" t="str">
        <f t="shared" si="110"/>
        <v>2</v>
      </c>
      <c r="AG128" s="12"/>
      <c r="AH128" s="12" t="str">
        <f t="shared" si="37"/>
        <v>0</v>
      </c>
      <c r="AI128" s="3" t="str">
        <f t="shared" si="38"/>
        <v>0</v>
      </c>
      <c r="AJ128" s="3" t="str">
        <f t="shared" si="39"/>
        <v>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</row>
    <row r="129" ht="12.0" customHeight="1">
      <c r="AE129" s="3">
        <v>123.0</v>
      </c>
      <c r="AF129" s="12" t="str">
        <f t="shared" si="110"/>
        <v>2</v>
      </c>
      <c r="AG129" s="12"/>
      <c r="AH129" s="12" t="str">
        <f t="shared" si="37"/>
        <v>0</v>
      </c>
      <c r="AI129" s="3" t="str">
        <f t="shared" si="38"/>
        <v>0</v>
      </c>
      <c r="AJ129" s="3" t="str">
        <f t="shared" si="39"/>
        <v>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</row>
    <row r="130" ht="12.0" customHeight="1">
      <c r="AE130" s="3">
        <v>124.0</v>
      </c>
      <c r="AF130" s="12" t="str">
        <f t="shared" si="110"/>
        <v>1</v>
      </c>
      <c r="AG130" s="12"/>
      <c r="AH130" s="12" t="str">
        <f t="shared" si="37"/>
        <v>1</v>
      </c>
      <c r="AI130" s="3" t="str">
        <f t="shared" si="38"/>
        <v>1</v>
      </c>
      <c r="AJ130" s="3" t="str">
        <f t="shared" si="39"/>
        <v>0</v>
      </c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</row>
    <row r="131" ht="12.0" customHeight="1">
      <c r="AE131" s="3">
        <v>125.0</v>
      </c>
      <c r="AF131" s="12" t="str">
        <f t="shared" si="110"/>
        <v>2</v>
      </c>
      <c r="AG131" s="12"/>
      <c r="AH131" s="12" t="str">
        <f t="shared" si="37"/>
        <v>0</v>
      </c>
      <c r="AI131" s="3" t="str">
        <f t="shared" si="38"/>
        <v>0</v>
      </c>
      <c r="AJ131" s="3" t="str">
        <f t="shared" si="39"/>
        <v>1</v>
      </c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</row>
    <row r="132" ht="12.0" customHeight="1">
      <c r="AE132" s="53">
        <v>126.0</v>
      </c>
      <c r="AF132" s="12" t="str">
        <f t="shared" si="110"/>
        <v>1</v>
      </c>
      <c r="AG132" s="12" t="s">
        <v>105</v>
      </c>
      <c r="AH132" s="12" t="str">
        <f t="shared" si="37"/>
        <v>0</v>
      </c>
      <c r="AI132" s="3" t="str">
        <f t="shared" si="38"/>
        <v>1</v>
      </c>
      <c r="AJ132" s="3" t="str">
        <f t="shared" si="39"/>
        <v>0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</row>
    <row r="133" ht="12.0" customHeight="1">
      <c r="AE133" s="53">
        <v>127.0</v>
      </c>
      <c r="AF133" s="12" t="str">
        <f t="shared" si="110"/>
        <v>1</v>
      </c>
      <c r="AG133" s="12" t="s">
        <v>105</v>
      </c>
      <c r="AH133" s="12" t="str">
        <f t="shared" si="37"/>
        <v>0</v>
      </c>
      <c r="AI133" s="3" t="str">
        <f t="shared" si="38"/>
        <v>1</v>
      </c>
      <c r="AJ133" s="3" t="str">
        <f t="shared" si="39"/>
        <v>0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</row>
    <row r="134" ht="12.0" customHeight="1">
      <c r="AE134" s="3">
        <v>128.0</v>
      </c>
      <c r="AF134" s="12" t="str">
        <f t="shared" si="110"/>
        <v>2</v>
      </c>
      <c r="AG134" s="12"/>
      <c r="AH134" s="12" t="str">
        <f t="shared" si="37"/>
        <v>0</v>
      </c>
      <c r="AI134" s="3" t="str">
        <f t="shared" si="38"/>
        <v>0</v>
      </c>
      <c r="AJ134" s="3" t="str">
        <f t="shared" si="39"/>
        <v>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</row>
    <row r="135" ht="12.0" customHeight="1">
      <c r="AE135" s="3">
        <v>129.0</v>
      </c>
      <c r="AF135" s="12" t="str">
        <f t="shared" si="110"/>
        <v>2</v>
      </c>
      <c r="AG135" s="12"/>
      <c r="AH135" s="12" t="str">
        <f t="shared" si="37"/>
        <v>0</v>
      </c>
      <c r="AI135" s="3" t="str">
        <f t="shared" si="38"/>
        <v>0</v>
      </c>
      <c r="AJ135" s="3" t="str">
        <f t="shared" si="39"/>
        <v>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</row>
    <row r="136" ht="12.0" customHeight="1">
      <c r="AE136" s="53">
        <v>130.0</v>
      </c>
      <c r="AF136" s="12" t="str">
        <f t="shared" si="110"/>
        <v>1</v>
      </c>
      <c r="AG136" s="12" t="s">
        <v>105</v>
      </c>
      <c r="AH136" s="12" t="str">
        <f t="shared" si="37"/>
        <v>0</v>
      </c>
      <c r="AI136" s="3" t="str">
        <f t="shared" si="38"/>
        <v>1</v>
      </c>
      <c r="AJ136" s="3" t="str">
        <f t="shared" si="39"/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</row>
    <row r="137" ht="12.0" customHeight="1">
      <c r="AE137" s="53">
        <v>131.0</v>
      </c>
      <c r="AF137" s="12" t="str">
        <f t="shared" si="110"/>
        <v>1</v>
      </c>
      <c r="AG137" s="12" t="s">
        <v>105</v>
      </c>
      <c r="AH137" s="12" t="str">
        <f t="shared" si="37"/>
        <v>0</v>
      </c>
      <c r="AI137" s="3" t="str">
        <f t="shared" si="38"/>
        <v>1</v>
      </c>
      <c r="AJ137" s="3" t="str">
        <f t="shared" si="39"/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</row>
    <row r="138" ht="12.0" customHeight="1">
      <c r="AE138" s="3">
        <v>132.0</v>
      </c>
      <c r="AF138" s="12" t="str">
        <f t="shared" si="110"/>
        <v>2</v>
      </c>
      <c r="AG138" s="12"/>
      <c r="AH138" s="12" t="str">
        <f t="shared" si="37"/>
        <v>0</v>
      </c>
      <c r="AI138" s="3" t="str">
        <f t="shared" si="38"/>
        <v>0</v>
      </c>
      <c r="AJ138" s="3" t="str">
        <f t="shared" si="39"/>
        <v>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</row>
    <row r="139" ht="12.0" customHeight="1">
      <c r="AE139" s="53">
        <v>133.0</v>
      </c>
      <c r="AF139" s="12" t="str">
        <f t="shared" si="110"/>
        <v>1</v>
      </c>
      <c r="AG139" s="12" t="s">
        <v>105</v>
      </c>
      <c r="AH139" s="12" t="str">
        <f t="shared" si="37"/>
        <v>0</v>
      </c>
      <c r="AI139" s="3" t="str">
        <f t="shared" si="38"/>
        <v>1</v>
      </c>
      <c r="AJ139" s="3" t="str">
        <f t="shared" si="39"/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</row>
    <row r="140" ht="12.0" customHeight="1">
      <c r="AE140" s="3">
        <v>134.0</v>
      </c>
      <c r="AF140" s="12" t="str">
        <f t="shared" si="110"/>
        <v>2</v>
      </c>
      <c r="AG140" s="12"/>
      <c r="AH140" s="12" t="str">
        <f t="shared" si="37"/>
        <v>0</v>
      </c>
      <c r="AI140" s="3" t="str">
        <f t="shared" si="38"/>
        <v>0</v>
      </c>
      <c r="AJ140" s="3" t="str">
        <f t="shared" si="39"/>
        <v>1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</row>
    <row r="141" ht="12.0" customHeight="1">
      <c r="AE141" s="3">
        <v>135.0</v>
      </c>
      <c r="AF141" s="12" t="str">
        <f t="shared" si="110"/>
        <v>1</v>
      </c>
      <c r="AG141" s="12"/>
      <c r="AH141" s="12" t="str">
        <f t="shared" si="37"/>
        <v>1</v>
      </c>
      <c r="AI141" s="3" t="str">
        <f t="shared" si="38"/>
        <v>1</v>
      </c>
      <c r="AJ141" s="3" t="str">
        <f t="shared" si="39"/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</row>
    <row r="142" ht="12.0" customHeight="1">
      <c r="AE142" s="53">
        <v>136.0</v>
      </c>
      <c r="AF142" s="12" t="str">
        <f t="shared" si="110"/>
        <v>2</v>
      </c>
      <c r="AG142" s="12" t="s">
        <v>105</v>
      </c>
      <c r="AH142" s="12" t="str">
        <f t="shared" si="37"/>
        <v>1</v>
      </c>
      <c r="AI142" s="3" t="str">
        <f t="shared" si="38"/>
        <v>0</v>
      </c>
      <c r="AJ142" s="3" t="str">
        <f t="shared" si="39"/>
        <v>1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</row>
    <row r="143" ht="12.0" customHeight="1">
      <c r="AE143" s="53">
        <v>137.0</v>
      </c>
      <c r="AF143" s="12" t="str">
        <f t="shared" si="110"/>
        <v>2</v>
      </c>
      <c r="AG143" s="12" t="s">
        <v>105</v>
      </c>
      <c r="AH143" s="12" t="str">
        <f t="shared" si="37"/>
        <v>1</v>
      </c>
      <c r="AI143" s="3" t="str">
        <f t="shared" si="38"/>
        <v>0</v>
      </c>
      <c r="AJ143" s="3" t="str">
        <f t="shared" si="39"/>
        <v>1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</row>
    <row r="144" ht="12.0" customHeight="1">
      <c r="AE144" s="53">
        <v>138.0</v>
      </c>
      <c r="AF144" s="12" t="str">
        <f t="shared" si="110"/>
        <v>1</v>
      </c>
      <c r="AG144" s="12" t="s">
        <v>105</v>
      </c>
      <c r="AH144" s="12" t="str">
        <f t="shared" si="37"/>
        <v>0</v>
      </c>
      <c r="AI144" s="3" t="str">
        <f t="shared" si="38"/>
        <v>1</v>
      </c>
      <c r="AJ144" s="3" t="str">
        <f t="shared" si="39"/>
        <v>0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</row>
    <row r="145" ht="12.0" customHeight="1">
      <c r="AE145" s="3">
        <v>139.0</v>
      </c>
      <c r="AF145" s="12" t="str">
        <f t="shared" si="110"/>
        <v>1</v>
      </c>
      <c r="AG145" s="12"/>
      <c r="AH145" s="12" t="str">
        <f t="shared" si="37"/>
        <v>1</v>
      </c>
      <c r="AI145" s="3" t="str">
        <f t="shared" si="38"/>
        <v>1</v>
      </c>
      <c r="AJ145" s="3" t="str">
        <f t="shared" si="39"/>
        <v>0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</row>
    <row r="146" ht="12.0" customHeight="1">
      <c r="AE146" s="3">
        <v>140.0</v>
      </c>
      <c r="AF146" s="12" t="str">
        <f t="shared" si="110"/>
        <v>2</v>
      </c>
      <c r="AG146" s="12"/>
      <c r="AH146" s="12" t="str">
        <f t="shared" si="37"/>
        <v>0</v>
      </c>
      <c r="AI146" s="3" t="str">
        <f t="shared" si="38"/>
        <v>0</v>
      </c>
      <c r="AJ146" s="3" t="str">
        <f t="shared" si="39"/>
        <v>1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</row>
    <row r="147" ht="12.0" customHeight="1">
      <c r="AE147" s="3">
        <v>141.0</v>
      </c>
      <c r="AF147" s="12" t="str">
        <f t="shared" si="110"/>
        <v>2</v>
      </c>
      <c r="AG147" s="12"/>
      <c r="AH147" s="12" t="str">
        <f t="shared" si="37"/>
        <v>0</v>
      </c>
      <c r="AI147" s="3" t="str">
        <f t="shared" si="38"/>
        <v>0</v>
      </c>
      <c r="AJ147" s="3" t="str">
        <f t="shared" si="39"/>
        <v>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</row>
    <row r="148" ht="12.0" customHeight="1">
      <c r="AE148" s="3">
        <v>142.0</v>
      </c>
      <c r="AF148" s="12" t="str">
        <f t="shared" si="110"/>
        <v>2</v>
      </c>
      <c r="AG148" s="12"/>
      <c r="AH148" s="12" t="str">
        <f t="shared" si="37"/>
        <v>0</v>
      </c>
      <c r="AI148" s="3" t="str">
        <f t="shared" si="38"/>
        <v>0</v>
      </c>
      <c r="AJ148" s="3" t="str">
        <f t="shared" si="39"/>
        <v>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</row>
    <row r="149" ht="12.0" customHeight="1">
      <c r="AE149" s="3">
        <v>143.0</v>
      </c>
      <c r="AF149" s="12" t="str">
        <f t="shared" si="110"/>
        <v>2</v>
      </c>
      <c r="AG149" s="12"/>
      <c r="AH149" s="12" t="str">
        <f t="shared" si="37"/>
        <v>0</v>
      </c>
      <c r="AI149" s="3" t="str">
        <f t="shared" si="38"/>
        <v>0</v>
      </c>
      <c r="AJ149" s="3" t="str">
        <f t="shared" si="39"/>
        <v>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</row>
    <row r="150" ht="12.0" customHeight="1">
      <c r="AE150" s="3">
        <v>144.0</v>
      </c>
      <c r="AF150" s="12" t="str">
        <f t="shared" si="110"/>
        <v>2</v>
      </c>
      <c r="AG150" s="12"/>
      <c r="AH150" s="12" t="str">
        <f t="shared" si="37"/>
        <v>0</v>
      </c>
      <c r="AI150" s="3" t="str">
        <f t="shared" si="38"/>
        <v>0</v>
      </c>
      <c r="AJ150" s="3" t="str">
        <f t="shared" si="39"/>
        <v>1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</row>
    <row r="151" ht="12.0" customHeight="1">
      <c r="AE151" s="53">
        <v>145.0</v>
      </c>
      <c r="AF151" s="12" t="str">
        <f t="shared" si="110"/>
        <v>1</v>
      </c>
      <c r="AG151" s="12" t="s">
        <v>105</v>
      </c>
      <c r="AH151" s="12" t="str">
        <f t="shared" si="37"/>
        <v>0</v>
      </c>
      <c r="AI151" s="3" t="str">
        <f t="shared" si="38"/>
        <v>1</v>
      </c>
      <c r="AJ151" s="3" t="str">
        <f t="shared" si="39"/>
        <v>0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</row>
    <row r="152" ht="12.0" customHeight="1">
      <c r="AE152" s="53">
        <v>146.0</v>
      </c>
      <c r="AF152" s="12" t="str">
        <f t="shared" si="110"/>
        <v>1</v>
      </c>
      <c r="AG152" s="12" t="s">
        <v>105</v>
      </c>
      <c r="AH152" s="12" t="str">
        <f t="shared" si="37"/>
        <v>0</v>
      </c>
      <c r="AI152" s="3" t="str">
        <f t="shared" si="38"/>
        <v>1</v>
      </c>
      <c r="AJ152" s="3" t="str">
        <f t="shared" si="39"/>
        <v>0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</row>
    <row r="153" ht="12.0" customHeight="1">
      <c r="AE153" s="53">
        <v>147.0</v>
      </c>
      <c r="AF153" s="12" t="str">
        <f t="shared" si="110"/>
        <v>1</v>
      </c>
      <c r="AG153" s="12" t="s">
        <v>105</v>
      </c>
      <c r="AH153" s="12" t="str">
        <f t="shared" si="37"/>
        <v>0</v>
      </c>
      <c r="AI153" s="3" t="str">
        <f t="shared" si="38"/>
        <v>1</v>
      </c>
      <c r="AJ153" s="3" t="str">
        <f t="shared" si="39"/>
        <v>0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</row>
    <row r="154" ht="12.0" customHeight="1">
      <c r="AE154" s="53">
        <v>148.0</v>
      </c>
      <c r="AF154" s="12" t="str">
        <f t="shared" si="110"/>
        <v>1</v>
      </c>
      <c r="AG154" s="12" t="s">
        <v>105</v>
      </c>
      <c r="AH154" s="12" t="str">
        <f t="shared" si="37"/>
        <v>0</v>
      </c>
      <c r="AI154" s="3" t="str">
        <f t="shared" si="38"/>
        <v>1</v>
      </c>
      <c r="AJ154" s="3" t="str">
        <f t="shared" si="39"/>
        <v>0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</row>
    <row r="155" ht="12.0" customHeight="1">
      <c r="AE155" s="3">
        <v>149.0</v>
      </c>
      <c r="AF155" s="12" t="str">
        <f t="shared" si="110"/>
        <v>2</v>
      </c>
      <c r="AG155" s="12"/>
      <c r="AH155" s="12" t="str">
        <f t="shared" si="37"/>
        <v>0</v>
      </c>
      <c r="AI155" s="3" t="str">
        <f t="shared" si="38"/>
        <v>0</v>
      </c>
      <c r="AJ155" s="3" t="str">
        <f t="shared" si="39"/>
        <v>1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</row>
    <row r="156" ht="12.0" customHeight="1">
      <c r="AE156" s="3">
        <v>150.0</v>
      </c>
      <c r="AF156" s="12" t="str">
        <f t="shared" si="110"/>
        <v>2</v>
      </c>
      <c r="AG156" s="12"/>
      <c r="AH156" s="12" t="str">
        <f t="shared" si="37"/>
        <v>0</v>
      </c>
      <c r="AI156" s="3" t="str">
        <f t="shared" si="38"/>
        <v>0</v>
      </c>
      <c r="AJ156" s="3" t="str">
        <f t="shared" si="39"/>
        <v>1</v>
      </c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</row>
    <row r="157" ht="12.0" customHeight="1">
      <c r="AE157" s="3">
        <v>151.0</v>
      </c>
      <c r="AF157" s="12" t="str">
        <f t="shared" si="110"/>
        <v>1</v>
      </c>
      <c r="AG157" s="12"/>
      <c r="AH157" s="12" t="str">
        <f t="shared" si="37"/>
        <v>1</v>
      </c>
      <c r="AI157" s="3" t="str">
        <f t="shared" si="38"/>
        <v>1</v>
      </c>
      <c r="AJ157" s="3" t="str">
        <f t="shared" si="39"/>
        <v>0</v>
      </c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</row>
    <row r="158" ht="12.0" customHeight="1">
      <c r="AE158" s="3">
        <v>152.0</v>
      </c>
      <c r="AF158" s="12" t="str">
        <f t="shared" si="110"/>
        <v>2</v>
      </c>
      <c r="AG158" s="12"/>
      <c r="AH158" s="12" t="str">
        <f t="shared" si="37"/>
        <v>0</v>
      </c>
      <c r="AI158" s="3" t="str">
        <f t="shared" si="38"/>
        <v>0</v>
      </c>
      <c r="AJ158" s="3" t="str">
        <f t="shared" si="39"/>
        <v>1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</row>
    <row r="159" ht="12.0" customHeight="1">
      <c r="AE159" s="53">
        <v>153.0</v>
      </c>
      <c r="AF159" s="12" t="str">
        <f t="shared" si="110"/>
        <v>2</v>
      </c>
      <c r="AG159" s="12" t="s">
        <v>105</v>
      </c>
      <c r="AH159" s="12" t="str">
        <f t="shared" si="37"/>
        <v>1</v>
      </c>
      <c r="AI159" s="3" t="str">
        <f t="shared" si="38"/>
        <v>0</v>
      </c>
      <c r="AJ159" s="3" t="str">
        <f t="shared" si="39"/>
        <v>1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</row>
    <row r="160" ht="12.0" customHeight="1">
      <c r="AE160" s="53">
        <v>154.0</v>
      </c>
      <c r="AF160" s="12" t="str">
        <f t="shared" si="110"/>
        <v>1</v>
      </c>
      <c r="AG160" s="12" t="s">
        <v>105</v>
      </c>
      <c r="AH160" s="12" t="str">
        <f t="shared" si="37"/>
        <v>0</v>
      </c>
      <c r="AI160" s="3" t="str">
        <f t="shared" si="38"/>
        <v>1</v>
      </c>
      <c r="AJ160" s="3" t="str">
        <f t="shared" si="39"/>
        <v>0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</row>
    <row r="161" ht="12.0" customHeight="1">
      <c r="AE161" s="3">
        <v>155.0</v>
      </c>
      <c r="AF161" s="12" t="str">
        <f t="shared" si="110"/>
        <v>2</v>
      </c>
      <c r="AG161" s="12"/>
      <c r="AH161" s="12" t="str">
        <f t="shared" si="37"/>
        <v>0</v>
      </c>
      <c r="AI161" s="3" t="str">
        <f t="shared" si="38"/>
        <v>0</v>
      </c>
      <c r="AJ161" s="3" t="str">
        <f t="shared" si="39"/>
        <v>1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</row>
    <row r="162" ht="12.0" customHeight="1">
      <c r="AE162" s="53">
        <v>156.0</v>
      </c>
      <c r="AF162" s="12" t="str">
        <f t="shared" si="110"/>
        <v>1</v>
      </c>
      <c r="AG162" s="12" t="s">
        <v>105</v>
      </c>
      <c r="AH162" s="12" t="str">
        <f t="shared" si="37"/>
        <v>0</v>
      </c>
      <c r="AI162" s="3" t="str">
        <f t="shared" si="38"/>
        <v>1</v>
      </c>
      <c r="AJ162" s="3" t="str">
        <f t="shared" si="39"/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</row>
    <row r="163" ht="12.0" customHeight="1">
      <c r="AE163" s="3">
        <v>157.0</v>
      </c>
      <c r="AF163" s="12" t="str">
        <f t="shared" si="110"/>
        <v>2</v>
      </c>
      <c r="AG163" s="12"/>
      <c r="AH163" s="12" t="str">
        <f t="shared" si="37"/>
        <v>0</v>
      </c>
      <c r="AI163" s="3" t="str">
        <f t="shared" si="38"/>
        <v>0</v>
      </c>
      <c r="AJ163" s="3" t="str">
        <f t="shared" si="39"/>
        <v>1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</row>
    <row r="164" ht="12.0" customHeight="1">
      <c r="AE164" s="53">
        <v>158.0</v>
      </c>
      <c r="AF164" s="12" t="str">
        <f t="shared" si="110"/>
        <v>1</v>
      </c>
      <c r="AG164" s="12" t="s">
        <v>105</v>
      </c>
      <c r="AH164" s="12" t="str">
        <f t="shared" si="37"/>
        <v>0</v>
      </c>
      <c r="AI164" s="3" t="str">
        <f t="shared" si="38"/>
        <v>1</v>
      </c>
      <c r="AJ164" s="3" t="str">
        <f t="shared" si="39"/>
        <v>0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</row>
    <row r="165" ht="12.0" customHeight="1">
      <c r="AE165" s="3">
        <v>159.0</v>
      </c>
      <c r="AF165" s="12" t="str">
        <f t="shared" si="110"/>
        <v>2</v>
      </c>
      <c r="AG165" s="12"/>
      <c r="AH165" s="12" t="str">
        <f t="shared" si="37"/>
        <v>0</v>
      </c>
      <c r="AI165" s="3" t="str">
        <f t="shared" si="38"/>
        <v>0</v>
      </c>
      <c r="AJ165" s="3" t="str">
        <f t="shared" si="39"/>
        <v>1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</row>
    <row r="166" ht="12.0" customHeight="1">
      <c r="AE166" s="3">
        <v>160.0</v>
      </c>
      <c r="AF166" s="12" t="str">
        <f t="shared" si="110"/>
        <v>1</v>
      </c>
      <c r="AG166" s="12"/>
      <c r="AH166" s="12" t="str">
        <f t="shared" si="37"/>
        <v>1</v>
      </c>
      <c r="AI166" s="3" t="str">
        <f t="shared" si="38"/>
        <v>1</v>
      </c>
      <c r="AJ166" s="3" t="str">
        <f t="shared" si="39"/>
        <v>0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</row>
    <row r="167" ht="12.0" customHeight="1">
      <c r="AE167" s="53">
        <v>161.0</v>
      </c>
      <c r="AF167" s="12" t="str">
        <f t="shared" si="110"/>
        <v>1</v>
      </c>
      <c r="AG167" s="12" t="s">
        <v>105</v>
      </c>
      <c r="AH167" s="12" t="str">
        <f t="shared" si="37"/>
        <v>0</v>
      </c>
      <c r="AI167" s="3" t="str">
        <f t="shared" si="38"/>
        <v>1</v>
      </c>
      <c r="AJ167" s="3" t="str">
        <f t="shared" si="39"/>
        <v>0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</row>
    <row r="168" ht="12.0" customHeight="1">
      <c r="AE168" s="3">
        <v>162.0</v>
      </c>
      <c r="AF168" s="12" t="str">
        <f t="shared" si="110"/>
        <v>2</v>
      </c>
      <c r="AG168" s="12"/>
      <c r="AH168" s="12" t="str">
        <f t="shared" si="37"/>
        <v>0</v>
      </c>
      <c r="AI168" s="3" t="str">
        <f t="shared" si="38"/>
        <v>0</v>
      </c>
      <c r="AJ168" s="3" t="str">
        <f t="shared" si="39"/>
        <v>1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</row>
    <row r="169" ht="12.0" customHeight="1">
      <c r="AE169" s="3">
        <v>163.0</v>
      </c>
      <c r="AF169" s="12" t="str">
        <f t="shared" si="110"/>
        <v>2</v>
      </c>
      <c r="AG169" s="12"/>
      <c r="AH169" s="12" t="str">
        <f t="shared" si="37"/>
        <v>0</v>
      </c>
      <c r="AI169" s="3" t="str">
        <f t="shared" si="38"/>
        <v>0</v>
      </c>
      <c r="AJ169" s="3" t="str">
        <f t="shared" si="39"/>
        <v>1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</row>
    <row r="170" ht="12.0" customHeight="1">
      <c r="AE170" s="3">
        <v>164.0</v>
      </c>
      <c r="AF170" s="12" t="str">
        <f t="shared" si="110"/>
        <v>2</v>
      </c>
      <c r="AG170" s="12"/>
      <c r="AH170" s="12" t="str">
        <f t="shared" si="37"/>
        <v>0</v>
      </c>
      <c r="AI170" s="3" t="str">
        <f t="shared" si="38"/>
        <v>0</v>
      </c>
      <c r="AJ170" s="3" t="str">
        <f t="shared" si="39"/>
        <v>1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</row>
    <row r="171" ht="12.0" customHeight="1">
      <c r="AE171" s="3">
        <v>165.0</v>
      </c>
      <c r="AF171" s="12" t="str">
        <f t="shared" si="110"/>
        <v>2</v>
      </c>
      <c r="AG171" s="12"/>
      <c r="AH171" s="12" t="str">
        <f t="shared" si="37"/>
        <v>0</v>
      </c>
      <c r="AI171" s="3" t="str">
        <f t="shared" si="38"/>
        <v>0</v>
      </c>
      <c r="AJ171" s="3" t="str">
        <f t="shared" si="39"/>
        <v>1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</row>
    <row r="172" ht="12.0" customHeight="1">
      <c r="AE172" s="3">
        <v>166.0</v>
      </c>
      <c r="AF172" s="12" t="str">
        <f t="shared" si="110"/>
        <v>2</v>
      </c>
      <c r="AG172" s="12"/>
      <c r="AH172" s="12" t="str">
        <f t="shared" si="37"/>
        <v>0</v>
      </c>
      <c r="AI172" s="3" t="str">
        <f t="shared" si="38"/>
        <v>0</v>
      </c>
      <c r="AJ172" s="3" t="str">
        <f t="shared" si="39"/>
        <v>1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</row>
    <row r="173" ht="12.0" customHeight="1">
      <c r="AE173" s="3">
        <v>167.0</v>
      </c>
      <c r="AF173" s="12" t="str">
        <f t="shared" si="110"/>
        <v>2</v>
      </c>
      <c r="AG173" s="12"/>
      <c r="AH173" s="12" t="str">
        <f t="shared" si="37"/>
        <v>0</v>
      </c>
      <c r="AI173" s="3" t="str">
        <f t="shared" si="38"/>
        <v>0</v>
      </c>
      <c r="AJ173" s="3" t="str">
        <f t="shared" si="39"/>
        <v>1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</row>
    <row r="174" ht="12.0" customHeight="1">
      <c r="AE174" s="3">
        <v>168.0</v>
      </c>
      <c r="AF174" s="12" t="str">
        <f t="shared" si="110"/>
        <v>1</v>
      </c>
      <c r="AG174" s="12"/>
      <c r="AH174" s="12" t="str">
        <f t="shared" si="37"/>
        <v>1</v>
      </c>
      <c r="AI174" s="3" t="str">
        <f t="shared" si="38"/>
        <v>1</v>
      </c>
      <c r="AJ174" s="3" t="str">
        <f t="shared" si="39"/>
        <v>0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</row>
    <row r="175" ht="12.0" customHeight="1">
      <c r="AE175" s="3">
        <v>169.0</v>
      </c>
      <c r="AF175" s="12" t="str">
        <f t="shared" si="110"/>
        <v>2</v>
      </c>
      <c r="AG175" s="12"/>
      <c r="AH175" s="12" t="str">
        <f t="shared" si="37"/>
        <v>0</v>
      </c>
      <c r="AI175" s="3" t="str">
        <f t="shared" si="38"/>
        <v>0</v>
      </c>
      <c r="AJ175" s="3" t="str">
        <f t="shared" si="39"/>
        <v>1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</row>
    <row r="176" ht="12.0" customHeight="1">
      <c r="AE176" s="53">
        <v>170.0</v>
      </c>
      <c r="AF176" s="12" t="str">
        <f t="shared" si="110"/>
        <v>1</v>
      </c>
      <c r="AG176" s="12" t="s">
        <v>105</v>
      </c>
      <c r="AH176" s="12" t="str">
        <f t="shared" si="37"/>
        <v>0</v>
      </c>
      <c r="AI176" s="3" t="str">
        <f t="shared" si="38"/>
        <v>1</v>
      </c>
      <c r="AJ176" s="3" t="str">
        <f t="shared" si="39"/>
        <v>0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</row>
    <row r="177" ht="12.0" customHeight="1">
      <c r="AE177" s="3">
        <v>171.0</v>
      </c>
      <c r="AF177" s="12" t="str">
        <f t="shared" si="110"/>
        <v>2</v>
      </c>
      <c r="AG177" s="12"/>
      <c r="AH177" s="12" t="str">
        <f t="shared" si="37"/>
        <v>0</v>
      </c>
      <c r="AI177" s="3" t="str">
        <f t="shared" si="38"/>
        <v>0</v>
      </c>
      <c r="AJ177" s="3" t="str">
        <f t="shared" si="39"/>
        <v>1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</row>
    <row r="178" ht="12.0" customHeight="1">
      <c r="AE178" s="3">
        <v>172.0</v>
      </c>
      <c r="AF178" s="12" t="str">
        <f t="shared" si="110"/>
        <v>2</v>
      </c>
      <c r="AG178" s="12"/>
      <c r="AH178" s="12" t="str">
        <f t="shared" si="37"/>
        <v>0</v>
      </c>
      <c r="AI178" s="3" t="str">
        <f t="shared" si="38"/>
        <v>0</v>
      </c>
      <c r="AJ178" s="3" t="str">
        <f t="shared" si="39"/>
        <v>1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</row>
    <row r="179" ht="12.0" customHeight="1">
      <c r="AE179" s="53">
        <v>173.0</v>
      </c>
      <c r="AF179" s="12" t="str">
        <f t="shared" si="110"/>
        <v>1</v>
      </c>
      <c r="AG179" s="12" t="s">
        <v>105</v>
      </c>
      <c r="AH179" s="12" t="str">
        <f t="shared" si="37"/>
        <v>0</v>
      </c>
      <c r="AI179" s="3" t="str">
        <f t="shared" si="38"/>
        <v>1</v>
      </c>
      <c r="AJ179" s="3" t="str">
        <f t="shared" si="39"/>
        <v>0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</row>
    <row r="180" ht="12.0" customHeight="1">
      <c r="AE180" s="3">
        <v>174.0</v>
      </c>
      <c r="AF180" s="12" t="str">
        <f t="shared" si="110"/>
        <v>2</v>
      </c>
      <c r="AG180" s="12"/>
      <c r="AH180" s="12" t="str">
        <f t="shared" si="37"/>
        <v>0</v>
      </c>
      <c r="AI180" s="3" t="str">
        <f t="shared" si="38"/>
        <v>0</v>
      </c>
      <c r="AJ180" s="3" t="str">
        <f t="shared" si="39"/>
        <v>1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</row>
    <row r="181" ht="12.0" customHeight="1">
      <c r="AE181" s="3">
        <v>175.0</v>
      </c>
      <c r="AF181" s="12" t="str">
        <f t="shared" si="110"/>
        <v>2</v>
      </c>
      <c r="AG181" s="12"/>
      <c r="AH181" s="12" t="str">
        <f t="shared" si="37"/>
        <v>0</v>
      </c>
      <c r="AI181" s="3" t="str">
        <f t="shared" si="38"/>
        <v>0</v>
      </c>
      <c r="AJ181" s="3" t="str">
        <f t="shared" si="39"/>
        <v>1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</row>
    <row r="182" ht="12.0" customHeight="1">
      <c r="AE182" s="3">
        <v>176.0</v>
      </c>
      <c r="AF182" s="12" t="str">
        <f t="shared" si="110"/>
        <v>2</v>
      </c>
      <c r="AG182" s="12"/>
      <c r="AH182" s="12" t="str">
        <f t="shared" si="37"/>
        <v>0</v>
      </c>
      <c r="AI182" s="3" t="str">
        <f t="shared" si="38"/>
        <v>0</v>
      </c>
      <c r="AJ182" s="3" t="str">
        <f t="shared" si="39"/>
        <v>1</v>
      </c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</row>
    <row r="183" ht="12.0" customHeight="1">
      <c r="AE183" s="3">
        <v>177.0</v>
      </c>
      <c r="AF183" s="12" t="str">
        <f t="shared" si="110"/>
        <v>2</v>
      </c>
      <c r="AG183" s="12"/>
      <c r="AH183" s="12" t="str">
        <f t="shared" si="37"/>
        <v>0</v>
      </c>
      <c r="AI183" s="3" t="str">
        <f t="shared" si="38"/>
        <v>0</v>
      </c>
      <c r="AJ183" s="3" t="str">
        <f t="shared" si="39"/>
        <v>1</v>
      </c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</row>
    <row r="184" ht="12.0" customHeight="1">
      <c r="AE184" s="3">
        <v>178.0</v>
      </c>
      <c r="AF184" s="12" t="str">
        <f t="shared" si="110"/>
        <v>2</v>
      </c>
      <c r="AG184" s="12"/>
      <c r="AH184" s="12" t="str">
        <f t="shared" si="37"/>
        <v>0</v>
      </c>
      <c r="AI184" s="3" t="str">
        <f t="shared" si="38"/>
        <v>0</v>
      </c>
      <c r="AJ184" s="3" t="str">
        <f t="shared" si="39"/>
        <v>1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</row>
    <row r="185" ht="12.0" customHeight="1">
      <c r="AE185" s="3">
        <v>179.0</v>
      </c>
      <c r="AF185" s="12" t="str">
        <f t="shared" si="110"/>
        <v>2</v>
      </c>
      <c r="AG185" s="12"/>
      <c r="AH185" s="12" t="str">
        <f t="shared" si="37"/>
        <v>0</v>
      </c>
      <c r="AI185" s="3" t="str">
        <f t="shared" si="38"/>
        <v>0</v>
      </c>
      <c r="AJ185" s="3" t="str">
        <f t="shared" si="39"/>
        <v>1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</row>
    <row r="186" ht="12.0" customHeight="1">
      <c r="AE186" s="3">
        <v>180.0</v>
      </c>
      <c r="AF186" s="12" t="str">
        <f t="shared" si="110"/>
        <v>1</v>
      </c>
      <c r="AG186" s="12"/>
      <c r="AH186" s="12" t="str">
        <f t="shared" si="37"/>
        <v>1</v>
      </c>
      <c r="AI186" s="3" t="str">
        <f t="shared" si="38"/>
        <v>1</v>
      </c>
      <c r="AJ186" s="3" t="str">
        <f t="shared" si="39"/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</row>
    <row r="187" ht="12.0" customHeight="1">
      <c r="AE187" s="53">
        <v>181.0</v>
      </c>
      <c r="AF187" s="12" t="str">
        <f t="shared" ref="AF187:AF246" si="111">IF(ISERROR(VALUE(MID($C$14,$AE187-180,1)))=TRUE,"TEXT",VALUE(MID($C$14,$AE187-180,1)))</f>
        <v>1</v>
      </c>
      <c r="AG187" s="12" t="s">
        <v>105</v>
      </c>
      <c r="AH187" s="12" t="str">
        <f t="shared" si="37"/>
        <v>0</v>
      </c>
      <c r="AI187" s="3" t="str">
        <f t="shared" si="38"/>
        <v>1</v>
      </c>
      <c r="AJ187" s="3" t="str">
        <f t="shared" si="39"/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</row>
    <row r="188" ht="12.0" customHeight="1">
      <c r="AE188" s="53">
        <v>182.0</v>
      </c>
      <c r="AF188" s="12" t="str">
        <f t="shared" si="111"/>
        <v>2</v>
      </c>
      <c r="AG188" s="12" t="s">
        <v>105</v>
      </c>
      <c r="AH188" s="12" t="str">
        <f t="shared" si="37"/>
        <v>1</v>
      </c>
      <c r="AI188" s="3" t="str">
        <f t="shared" si="38"/>
        <v>0</v>
      </c>
      <c r="AJ188" s="3" t="str">
        <f t="shared" si="39"/>
        <v>1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</row>
    <row r="189" ht="12.0" customHeight="1">
      <c r="AE189" s="3">
        <v>183.0</v>
      </c>
      <c r="AF189" s="12" t="str">
        <f t="shared" si="111"/>
        <v>2</v>
      </c>
      <c r="AG189" s="12"/>
      <c r="AH189" s="12" t="str">
        <f t="shared" si="37"/>
        <v>0</v>
      </c>
      <c r="AI189" s="3" t="str">
        <f t="shared" si="38"/>
        <v>0</v>
      </c>
      <c r="AJ189" s="3" t="str">
        <f t="shared" si="39"/>
        <v>1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</row>
    <row r="190" ht="12.0" customHeight="1">
      <c r="AE190" s="3">
        <v>184.0</v>
      </c>
      <c r="AF190" s="12" t="str">
        <f t="shared" si="111"/>
        <v>1</v>
      </c>
      <c r="AG190" s="12"/>
      <c r="AH190" s="12" t="str">
        <f t="shared" si="37"/>
        <v>1</v>
      </c>
      <c r="AI190" s="3" t="str">
        <f t="shared" si="38"/>
        <v>1</v>
      </c>
      <c r="AJ190" s="3" t="str">
        <f t="shared" si="39"/>
        <v>0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</row>
    <row r="191" ht="12.0" customHeight="1">
      <c r="AE191" s="53">
        <v>185.0</v>
      </c>
      <c r="AF191" s="12" t="str">
        <f t="shared" si="111"/>
        <v>1</v>
      </c>
      <c r="AG191" s="12" t="s">
        <v>105</v>
      </c>
      <c r="AH191" s="12" t="str">
        <f t="shared" si="37"/>
        <v>0</v>
      </c>
      <c r="AI191" s="3" t="str">
        <f t="shared" si="38"/>
        <v>1</v>
      </c>
      <c r="AJ191" s="3" t="str">
        <f t="shared" si="39"/>
        <v>0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</row>
    <row r="192" ht="12.0" customHeight="1">
      <c r="AE192" s="3">
        <v>186.0</v>
      </c>
      <c r="AF192" s="12" t="str">
        <f t="shared" si="111"/>
        <v>2</v>
      </c>
      <c r="AG192" s="12"/>
      <c r="AH192" s="12" t="str">
        <f t="shared" si="37"/>
        <v>0</v>
      </c>
      <c r="AI192" s="3" t="str">
        <f t="shared" si="38"/>
        <v>0</v>
      </c>
      <c r="AJ192" s="3" t="str">
        <f t="shared" si="39"/>
        <v>1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</row>
    <row r="193" ht="12.0" customHeight="1">
      <c r="AE193" s="3">
        <v>187.0</v>
      </c>
      <c r="AF193" s="12" t="str">
        <f t="shared" si="111"/>
        <v>1</v>
      </c>
      <c r="AG193" s="12"/>
      <c r="AH193" s="12" t="str">
        <f t="shared" si="37"/>
        <v>1</v>
      </c>
      <c r="AI193" s="3" t="str">
        <f t="shared" si="38"/>
        <v>1</v>
      </c>
      <c r="AJ193" s="3" t="str">
        <f t="shared" si="39"/>
        <v>0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</row>
    <row r="194" ht="12.0" customHeight="1">
      <c r="AE194" s="3">
        <v>188.0</v>
      </c>
      <c r="AF194" s="12" t="str">
        <f t="shared" si="111"/>
        <v>2</v>
      </c>
      <c r="AG194" s="12"/>
      <c r="AH194" s="12" t="str">
        <f t="shared" si="37"/>
        <v>0</v>
      </c>
      <c r="AI194" s="3" t="str">
        <f t="shared" si="38"/>
        <v>0</v>
      </c>
      <c r="AJ194" s="3" t="str">
        <f t="shared" si="39"/>
        <v>1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</row>
    <row r="195" ht="12.0" customHeight="1">
      <c r="AE195" s="3">
        <v>189.0</v>
      </c>
      <c r="AF195" s="12" t="str">
        <f t="shared" si="111"/>
        <v>2</v>
      </c>
      <c r="AG195" s="12"/>
      <c r="AH195" s="12" t="str">
        <f t="shared" si="37"/>
        <v>0</v>
      </c>
      <c r="AI195" s="3" t="str">
        <f t="shared" si="38"/>
        <v>0</v>
      </c>
      <c r="AJ195" s="3" t="str">
        <f t="shared" si="39"/>
        <v>1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</row>
    <row r="196" ht="12.0" customHeight="1">
      <c r="AE196" s="3">
        <v>190.0</v>
      </c>
      <c r="AF196" s="12" t="str">
        <f t="shared" si="111"/>
        <v>2</v>
      </c>
      <c r="AG196" s="12"/>
      <c r="AH196" s="12" t="str">
        <f t="shared" si="37"/>
        <v>0</v>
      </c>
      <c r="AI196" s="3" t="str">
        <f t="shared" si="38"/>
        <v>0</v>
      </c>
      <c r="AJ196" s="3" t="str">
        <f t="shared" si="39"/>
        <v>1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</row>
    <row r="197" ht="12.0" customHeight="1">
      <c r="AE197" s="3">
        <v>191.0</v>
      </c>
      <c r="AF197" s="12" t="str">
        <f t="shared" si="111"/>
        <v>2</v>
      </c>
      <c r="AG197" s="12"/>
      <c r="AH197" s="12" t="str">
        <f t="shared" si="37"/>
        <v>0</v>
      </c>
      <c r="AI197" s="3" t="str">
        <f t="shared" si="38"/>
        <v>0</v>
      </c>
      <c r="AJ197" s="3" t="str">
        <f t="shared" si="39"/>
        <v>1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</row>
    <row r="198" ht="12.0" customHeight="1">
      <c r="AE198" s="3">
        <v>192.0</v>
      </c>
      <c r="AF198" s="12" t="str">
        <f t="shared" si="111"/>
        <v>1</v>
      </c>
      <c r="AG198" s="12"/>
      <c r="AH198" s="12" t="str">
        <f t="shared" si="37"/>
        <v>1</v>
      </c>
      <c r="AI198" s="3" t="str">
        <f t="shared" si="38"/>
        <v>1</v>
      </c>
      <c r="AJ198" s="3" t="str">
        <f t="shared" si="39"/>
        <v>0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</row>
    <row r="199" ht="12.0" customHeight="1">
      <c r="AE199" s="3">
        <v>193.0</v>
      </c>
      <c r="AF199" s="12" t="str">
        <f t="shared" si="111"/>
        <v>2</v>
      </c>
      <c r="AG199" s="12"/>
      <c r="AH199" s="12" t="str">
        <f t="shared" si="37"/>
        <v>0</v>
      </c>
      <c r="AI199" s="3" t="str">
        <f t="shared" si="38"/>
        <v>0</v>
      </c>
      <c r="AJ199" s="3" t="str">
        <f t="shared" si="39"/>
        <v>1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</row>
    <row r="200" ht="12.0" customHeight="1">
      <c r="AE200" s="3">
        <v>194.0</v>
      </c>
      <c r="AF200" s="12" t="str">
        <f t="shared" si="111"/>
        <v>2</v>
      </c>
      <c r="AG200" s="12"/>
      <c r="AH200" s="12" t="str">
        <f t="shared" si="37"/>
        <v>0</v>
      </c>
      <c r="AI200" s="3" t="str">
        <f t="shared" si="38"/>
        <v>0</v>
      </c>
      <c r="AJ200" s="3" t="str">
        <f t="shared" si="39"/>
        <v>1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</row>
    <row r="201" ht="12.0" customHeight="1">
      <c r="AE201" s="3">
        <v>195.0</v>
      </c>
      <c r="AF201" s="12" t="str">
        <f t="shared" si="111"/>
        <v>2</v>
      </c>
      <c r="AG201" s="12"/>
      <c r="AH201" s="12" t="str">
        <f t="shared" si="37"/>
        <v>0</v>
      </c>
      <c r="AI201" s="3" t="str">
        <f t="shared" si="38"/>
        <v>0</v>
      </c>
      <c r="AJ201" s="3" t="str">
        <f t="shared" si="39"/>
        <v>1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</row>
    <row r="202" ht="12.0" customHeight="1">
      <c r="AE202" s="3">
        <v>196.0</v>
      </c>
      <c r="AF202" s="12" t="str">
        <f t="shared" si="111"/>
        <v>2</v>
      </c>
      <c r="AG202" s="12"/>
      <c r="AH202" s="12" t="str">
        <f t="shared" si="37"/>
        <v>0</v>
      </c>
      <c r="AI202" s="3" t="str">
        <f t="shared" si="38"/>
        <v>0</v>
      </c>
      <c r="AJ202" s="3" t="str">
        <f t="shared" si="39"/>
        <v>1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</row>
    <row r="203" ht="12.0" customHeight="1">
      <c r="AE203" s="3">
        <v>197.0</v>
      </c>
      <c r="AF203" s="12" t="str">
        <f t="shared" si="111"/>
        <v>2</v>
      </c>
      <c r="AG203" s="12"/>
      <c r="AH203" s="12" t="str">
        <f t="shared" si="37"/>
        <v>0</v>
      </c>
      <c r="AI203" s="3" t="str">
        <f t="shared" si="38"/>
        <v>0</v>
      </c>
      <c r="AJ203" s="3" t="str">
        <f t="shared" si="39"/>
        <v>1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</row>
    <row r="204" ht="12.0" customHeight="1">
      <c r="AE204" s="3">
        <v>198.0</v>
      </c>
      <c r="AF204" s="12" t="str">
        <f t="shared" si="111"/>
        <v>2</v>
      </c>
      <c r="AG204" s="12"/>
      <c r="AH204" s="12" t="str">
        <f t="shared" si="37"/>
        <v>0</v>
      </c>
      <c r="AI204" s="3" t="str">
        <f t="shared" si="38"/>
        <v>0</v>
      </c>
      <c r="AJ204" s="3" t="str">
        <f t="shared" si="39"/>
        <v>1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</row>
    <row r="205" ht="12.0" customHeight="1">
      <c r="AE205" s="53">
        <v>199.0</v>
      </c>
      <c r="AF205" s="12" t="str">
        <f t="shared" si="111"/>
        <v>1</v>
      </c>
      <c r="AG205" s="12" t="s">
        <v>105</v>
      </c>
      <c r="AH205" s="12" t="str">
        <f t="shared" si="37"/>
        <v>0</v>
      </c>
      <c r="AI205" s="3" t="str">
        <f t="shared" si="38"/>
        <v>1</v>
      </c>
      <c r="AJ205" s="3" t="str">
        <f t="shared" si="39"/>
        <v>0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</row>
    <row r="206" ht="12.0" customHeight="1">
      <c r="AE206" s="53">
        <v>200.0</v>
      </c>
      <c r="AF206" s="12" t="str">
        <f t="shared" si="111"/>
        <v>1</v>
      </c>
      <c r="AG206" s="12" t="s">
        <v>105</v>
      </c>
      <c r="AH206" s="12" t="str">
        <f t="shared" si="37"/>
        <v>0</v>
      </c>
      <c r="AI206" s="3" t="str">
        <f t="shared" si="38"/>
        <v>1</v>
      </c>
      <c r="AJ206" s="3" t="str">
        <f t="shared" si="39"/>
        <v>0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</row>
    <row r="207" ht="12.0" customHeight="1">
      <c r="AE207" s="3">
        <v>201.0</v>
      </c>
      <c r="AF207" s="12" t="str">
        <f t="shared" si="111"/>
        <v>1</v>
      </c>
      <c r="AG207" s="12"/>
      <c r="AH207" s="12" t="str">
        <f t="shared" si="37"/>
        <v>1</v>
      </c>
      <c r="AI207" s="3" t="str">
        <f t="shared" si="38"/>
        <v>1</v>
      </c>
      <c r="AJ207" s="3" t="str">
        <f t="shared" si="39"/>
        <v>0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</row>
    <row r="208" ht="12.0" customHeight="1">
      <c r="AE208" s="3">
        <v>202.0</v>
      </c>
      <c r="AF208" s="12" t="str">
        <f t="shared" si="111"/>
        <v>1</v>
      </c>
      <c r="AG208" s="12"/>
      <c r="AH208" s="12" t="str">
        <f t="shared" si="37"/>
        <v>1</v>
      </c>
      <c r="AI208" s="3" t="str">
        <f t="shared" si="38"/>
        <v>1</v>
      </c>
      <c r="AJ208" s="3" t="str">
        <f t="shared" si="39"/>
        <v>0</v>
      </c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</row>
    <row r="209" ht="12.0" customHeight="1">
      <c r="AE209" s="3">
        <v>203.0</v>
      </c>
      <c r="AF209" s="12" t="str">
        <f t="shared" si="111"/>
        <v>2</v>
      </c>
      <c r="AG209" s="12"/>
      <c r="AH209" s="12" t="str">
        <f t="shared" si="37"/>
        <v>0</v>
      </c>
      <c r="AI209" s="3" t="str">
        <f t="shared" si="38"/>
        <v>0</v>
      </c>
      <c r="AJ209" s="3" t="str">
        <f t="shared" si="39"/>
        <v>1</v>
      </c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</row>
    <row r="210" ht="12.0" customHeight="1">
      <c r="AE210" s="3">
        <v>204.0</v>
      </c>
      <c r="AF210" s="12" t="str">
        <f t="shared" si="111"/>
        <v>2</v>
      </c>
      <c r="AG210" s="12"/>
      <c r="AH210" s="12" t="str">
        <f t="shared" si="37"/>
        <v>0</v>
      </c>
      <c r="AI210" s="3" t="str">
        <f t="shared" si="38"/>
        <v>0</v>
      </c>
      <c r="AJ210" s="3" t="str">
        <f t="shared" si="39"/>
        <v>1</v>
      </c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</row>
    <row r="211" ht="12.0" customHeight="1">
      <c r="AE211" s="3">
        <v>205.0</v>
      </c>
      <c r="AF211" s="12" t="str">
        <f t="shared" si="111"/>
        <v>2</v>
      </c>
      <c r="AG211" s="12"/>
      <c r="AH211" s="12" t="str">
        <f t="shared" si="37"/>
        <v>0</v>
      </c>
      <c r="AI211" s="3" t="str">
        <f t="shared" si="38"/>
        <v>0</v>
      </c>
      <c r="AJ211" s="3" t="str">
        <f t="shared" si="39"/>
        <v>1</v>
      </c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</row>
    <row r="212" ht="12.0" customHeight="1">
      <c r="AE212" s="53">
        <v>206.0</v>
      </c>
      <c r="AF212" s="12" t="str">
        <f t="shared" si="111"/>
        <v>1</v>
      </c>
      <c r="AG212" s="12" t="s">
        <v>105</v>
      </c>
      <c r="AH212" s="12" t="str">
        <f t="shared" si="37"/>
        <v>0</v>
      </c>
      <c r="AI212" s="3" t="str">
        <f t="shared" si="38"/>
        <v>1</v>
      </c>
      <c r="AJ212" s="3" t="str">
        <f t="shared" si="39"/>
        <v>0</v>
      </c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</row>
    <row r="213" ht="12.0" customHeight="1">
      <c r="AE213" s="3">
        <v>207.0</v>
      </c>
      <c r="AF213" s="12" t="str">
        <f t="shared" si="111"/>
        <v>1</v>
      </c>
      <c r="AG213" s="12"/>
      <c r="AH213" s="12" t="str">
        <f t="shared" si="37"/>
        <v>1</v>
      </c>
      <c r="AI213" s="3" t="str">
        <f t="shared" si="38"/>
        <v>1</v>
      </c>
      <c r="AJ213" s="3" t="str">
        <f t="shared" si="39"/>
        <v>0</v>
      </c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</row>
    <row r="214" ht="12.0" customHeight="1">
      <c r="AE214" s="3">
        <v>208.0</v>
      </c>
      <c r="AF214" s="12" t="str">
        <f t="shared" si="111"/>
        <v>2</v>
      </c>
      <c r="AG214" s="12"/>
      <c r="AH214" s="12" t="str">
        <f t="shared" si="37"/>
        <v>0</v>
      </c>
      <c r="AI214" s="3" t="str">
        <f t="shared" si="38"/>
        <v>0</v>
      </c>
      <c r="AJ214" s="3" t="str">
        <f t="shared" si="39"/>
        <v>1</v>
      </c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</row>
    <row r="215" ht="12.0" customHeight="1">
      <c r="AE215" s="3">
        <v>209.0</v>
      </c>
      <c r="AF215" s="12" t="str">
        <f t="shared" si="111"/>
        <v>2</v>
      </c>
      <c r="AG215" s="12"/>
      <c r="AH215" s="12" t="str">
        <f t="shared" si="37"/>
        <v>0</v>
      </c>
      <c r="AI215" s="3" t="str">
        <f t="shared" si="38"/>
        <v>0</v>
      </c>
      <c r="AJ215" s="3" t="str">
        <f t="shared" si="39"/>
        <v>1</v>
      </c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</row>
    <row r="216" ht="12.0" customHeight="1">
      <c r="AE216" s="3">
        <v>210.0</v>
      </c>
      <c r="AF216" s="12" t="str">
        <f t="shared" si="111"/>
        <v>1</v>
      </c>
      <c r="AG216" s="12"/>
      <c r="AH216" s="12" t="str">
        <f t="shared" si="37"/>
        <v>1</v>
      </c>
      <c r="AI216" s="3" t="str">
        <f t="shared" si="38"/>
        <v>1</v>
      </c>
      <c r="AJ216" s="3" t="str">
        <f t="shared" si="39"/>
        <v>0</v>
      </c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</row>
    <row r="217" ht="12.0" customHeight="1">
      <c r="AE217" s="3">
        <v>211.0</v>
      </c>
      <c r="AF217" s="12" t="str">
        <f t="shared" si="111"/>
        <v>1</v>
      </c>
      <c r="AG217" s="12"/>
      <c r="AH217" s="12" t="str">
        <f t="shared" si="37"/>
        <v>1</v>
      </c>
      <c r="AI217" s="3" t="str">
        <f t="shared" si="38"/>
        <v>1</v>
      </c>
      <c r="AJ217" s="3" t="str">
        <f t="shared" si="39"/>
        <v>0</v>
      </c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</row>
    <row r="218" ht="12.0" customHeight="1">
      <c r="AE218" s="3">
        <v>212.0</v>
      </c>
      <c r="AF218" s="12" t="str">
        <f t="shared" si="111"/>
        <v>2</v>
      </c>
      <c r="AG218" s="12"/>
      <c r="AH218" s="12" t="str">
        <f t="shared" si="37"/>
        <v>0</v>
      </c>
      <c r="AI218" s="3" t="str">
        <f t="shared" si="38"/>
        <v>0</v>
      </c>
      <c r="AJ218" s="3" t="str">
        <f t="shared" si="39"/>
        <v>1</v>
      </c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</row>
    <row r="219" ht="12.0" customHeight="1">
      <c r="AE219" s="3">
        <v>213.0</v>
      </c>
      <c r="AF219" s="12" t="str">
        <f t="shared" si="111"/>
        <v>2</v>
      </c>
      <c r="AG219" s="12"/>
      <c r="AH219" s="12" t="str">
        <f t="shared" si="37"/>
        <v>0</v>
      </c>
      <c r="AI219" s="3" t="str">
        <f t="shared" si="38"/>
        <v>0</v>
      </c>
      <c r="AJ219" s="3" t="str">
        <f t="shared" si="39"/>
        <v>1</v>
      </c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</row>
    <row r="220" ht="12.0" customHeight="1">
      <c r="AE220" s="3">
        <v>214.0</v>
      </c>
      <c r="AF220" s="12" t="str">
        <f t="shared" si="111"/>
        <v>1</v>
      </c>
      <c r="AG220" s="12"/>
      <c r="AH220" s="12" t="str">
        <f t="shared" si="37"/>
        <v>1</v>
      </c>
      <c r="AI220" s="3" t="str">
        <f t="shared" si="38"/>
        <v>1</v>
      </c>
      <c r="AJ220" s="3" t="str">
        <f t="shared" si="39"/>
        <v>0</v>
      </c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</row>
    <row r="221" ht="12.0" customHeight="1">
      <c r="AE221" s="53">
        <v>215.0</v>
      </c>
      <c r="AF221" s="12" t="str">
        <f t="shared" si="111"/>
        <v>2</v>
      </c>
      <c r="AG221" s="12" t="s">
        <v>105</v>
      </c>
      <c r="AH221" s="12" t="str">
        <f t="shared" si="37"/>
        <v>1</v>
      </c>
      <c r="AI221" s="3" t="str">
        <f t="shared" si="38"/>
        <v>0</v>
      </c>
      <c r="AJ221" s="3" t="str">
        <f t="shared" si="39"/>
        <v>1</v>
      </c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</row>
    <row r="222" ht="12.0" customHeight="1">
      <c r="AE222" s="3">
        <v>216.0</v>
      </c>
      <c r="AF222" s="12" t="str">
        <f t="shared" si="111"/>
        <v>2</v>
      </c>
      <c r="AG222" s="12"/>
      <c r="AH222" s="12" t="str">
        <f t="shared" si="37"/>
        <v>0</v>
      </c>
      <c r="AI222" s="3" t="str">
        <f t="shared" si="38"/>
        <v>0</v>
      </c>
      <c r="AJ222" s="3" t="str">
        <f t="shared" si="39"/>
        <v>1</v>
      </c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</row>
    <row r="223" ht="12.0" customHeight="1">
      <c r="AE223" s="3">
        <v>217.0</v>
      </c>
      <c r="AF223" s="12" t="str">
        <f t="shared" si="111"/>
        <v>2</v>
      </c>
      <c r="AG223" s="12"/>
      <c r="AH223" s="12" t="str">
        <f t="shared" si="37"/>
        <v>0</v>
      </c>
      <c r="AI223" s="3" t="str">
        <f t="shared" si="38"/>
        <v>0</v>
      </c>
      <c r="AJ223" s="3" t="str">
        <f t="shared" si="39"/>
        <v>1</v>
      </c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</row>
    <row r="224" ht="12.0" customHeight="1">
      <c r="AE224" s="53">
        <v>218.0</v>
      </c>
      <c r="AF224" s="12" t="str">
        <f t="shared" si="111"/>
        <v>1</v>
      </c>
      <c r="AG224" s="12" t="s">
        <v>105</v>
      </c>
      <c r="AH224" s="12" t="str">
        <f t="shared" si="37"/>
        <v>0</v>
      </c>
      <c r="AI224" s="3" t="str">
        <f t="shared" si="38"/>
        <v>1</v>
      </c>
      <c r="AJ224" s="3" t="str">
        <f t="shared" si="39"/>
        <v>0</v>
      </c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</row>
    <row r="225" ht="12.0" customHeight="1">
      <c r="AE225" s="3">
        <v>219.0</v>
      </c>
      <c r="AF225" s="12" t="str">
        <f t="shared" si="111"/>
        <v>1</v>
      </c>
      <c r="AG225" s="12"/>
      <c r="AH225" s="12" t="str">
        <f t="shared" si="37"/>
        <v>1</v>
      </c>
      <c r="AI225" s="3" t="str">
        <f t="shared" si="38"/>
        <v>1</v>
      </c>
      <c r="AJ225" s="3" t="str">
        <f t="shared" si="39"/>
        <v>0</v>
      </c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</row>
    <row r="226" ht="12.0" customHeight="1">
      <c r="AE226" s="3">
        <v>220.0</v>
      </c>
      <c r="AF226" s="12" t="str">
        <f t="shared" si="111"/>
        <v>2</v>
      </c>
      <c r="AG226" s="12"/>
      <c r="AH226" s="12" t="str">
        <f t="shared" si="37"/>
        <v>0</v>
      </c>
      <c r="AI226" s="3" t="str">
        <f t="shared" si="38"/>
        <v>0</v>
      </c>
      <c r="AJ226" s="3" t="str">
        <f t="shared" si="39"/>
        <v>1</v>
      </c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</row>
    <row r="227" ht="12.0" customHeight="1">
      <c r="AE227" s="3">
        <v>221.0</v>
      </c>
      <c r="AF227" s="12" t="str">
        <f t="shared" si="111"/>
        <v>2</v>
      </c>
      <c r="AG227" s="12"/>
      <c r="AH227" s="12" t="str">
        <f t="shared" si="37"/>
        <v>0</v>
      </c>
      <c r="AI227" s="3" t="str">
        <f t="shared" si="38"/>
        <v>0</v>
      </c>
      <c r="AJ227" s="3" t="str">
        <f t="shared" si="39"/>
        <v>1</v>
      </c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</row>
    <row r="228" ht="12.0" customHeight="1">
      <c r="AE228" s="3">
        <v>222.0</v>
      </c>
      <c r="AF228" s="12" t="str">
        <f t="shared" si="111"/>
        <v>1</v>
      </c>
      <c r="AG228" s="12"/>
      <c r="AH228" s="12" t="str">
        <f t="shared" si="37"/>
        <v>1</v>
      </c>
      <c r="AI228" s="3" t="str">
        <f t="shared" si="38"/>
        <v>1</v>
      </c>
      <c r="AJ228" s="3" t="str">
        <f t="shared" si="39"/>
        <v>0</v>
      </c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</row>
    <row r="229" ht="12.0" customHeight="1">
      <c r="AE229" s="3">
        <v>223.0</v>
      </c>
      <c r="AF229" s="12" t="str">
        <f t="shared" si="111"/>
        <v>2</v>
      </c>
      <c r="AG229" s="12"/>
      <c r="AH229" s="12" t="str">
        <f t="shared" si="37"/>
        <v>0</v>
      </c>
      <c r="AI229" s="3" t="str">
        <f t="shared" si="38"/>
        <v>0</v>
      </c>
      <c r="AJ229" s="3" t="str">
        <f t="shared" si="39"/>
        <v>1</v>
      </c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</row>
    <row r="230" ht="12.0" customHeight="1">
      <c r="AE230" s="3">
        <v>224.0</v>
      </c>
      <c r="AF230" s="12" t="str">
        <f t="shared" si="111"/>
        <v>2</v>
      </c>
      <c r="AG230" s="12"/>
      <c r="AH230" s="12" t="str">
        <f t="shared" si="37"/>
        <v>0</v>
      </c>
      <c r="AI230" s="3" t="str">
        <f t="shared" si="38"/>
        <v>0</v>
      </c>
      <c r="AJ230" s="3" t="str">
        <f t="shared" si="39"/>
        <v>1</v>
      </c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</row>
    <row r="231" ht="12.0" customHeight="1">
      <c r="AE231" s="53">
        <v>225.0</v>
      </c>
      <c r="AF231" s="12" t="str">
        <f t="shared" si="111"/>
        <v>1</v>
      </c>
      <c r="AG231" s="12" t="s">
        <v>105</v>
      </c>
      <c r="AH231" s="12" t="str">
        <f t="shared" si="37"/>
        <v>0</v>
      </c>
      <c r="AI231" s="3" t="str">
        <f t="shared" si="38"/>
        <v>1</v>
      </c>
      <c r="AJ231" s="3" t="str">
        <f t="shared" si="39"/>
        <v>0</v>
      </c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</row>
    <row r="232" ht="12.0" customHeight="1">
      <c r="AE232" s="53">
        <v>226.0</v>
      </c>
      <c r="AF232" s="12" t="str">
        <f t="shared" si="111"/>
        <v>1</v>
      </c>
      <c r="AG232" s="12" t="s">
        <v>105</v>
      </c>
      <c r="AH232" s="12" t="str">
        <f t="shared" si="37"/>
        <v>0</v>
      </c>
      <c r="AI232" s="3" t="str">
        <f t="shared" si="38"/>
        <v>1</v>
      </c>
      <c r="AJ232" s="3" t="str">
        <f t="shared" si="39"/>
        <v>0</v>
      </c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</row>
    <row r="233" ht="12.0" customHeight="1">
      <c r="AE233" s="53">
        <v>227.0</v>
      </c>
      <c r="AF233" s="12" t="str">
        <f t="shared" si="111"/>
        <v>2</v>
      </c>
      <c r="AG233" s="12" t="s">
        <v>105</v>
      </c>
      <c r="AH233" s="12" t="str">
        <f t="shared" si="37"/>
        <v>1</v>
      </c>
      <c r="AI233" s="3" t="str">
        <f t="shared" si="38"/>
        <v>0</v>
      </c>
      <c r="AJ233" s="3" t="str">
        <f t="shared" si="39"/>
        <v>1</v>
      </c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</row>
    <row r="234" ht="12.0" customHeight="1">
      <c r="AE234" s="3">
        <v>228.0</v>
      </c>
      <c r="AF234" s="12" t="str">
        <f t="shared" si="111"/>
        <v>2</v>
      </c>
      <c r="AG234" s="12"/>
      <c r="AH234" s="12" t="str">
        <f t="shared" si="37"/>
        <v>0</v>
      </c>
      <c r="AI234" s="3" t="str">
        <f t="shared" si="38"/>
        <v>0</v>
      </c>
      <c r="AJ234" s="3" t="str">
        <f t="shared" si="39"/>
        <v>1</v>
      </c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</row>
    <row r="235" ht="12.0" customHeight="1">
      <c r="AE235" s="3">
        <v>229.0</v>
      </c>
      <c r="AF235" s="12" t="str">
        <f t="shared" si="111"/>
        <v>2</v>
      </c>
      <c r="AG235" s="12"/>
      <c r="AH235" s="12" t="str">
        <f t="shared" si="37"/>
        <v>0</v>
      </c>
      <c r="AI235" s="3" t="str">
        <f t="shared" si="38"/>
        <v>0</v>
      </c>
      <c r="AJ235" s="3" t="str">
        <f t="shared" si="39"/>
        <v>1</v>
      </c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</row>
    <row r="236" ht="12.0" customHeight="1">
      <c r="AE236" s="3">
        <v>230.0</v>
      </c>
      <c r="AF236" s="12" t="str">
        <f t="shared" si="111"/>
        <v>2</v>
      </c>
      <c r="AG236" s="12"/>
      <c r="AH236" s="12" t="str">
        <f t="shared" si="37"/>
        <v>0</v>
      </c>
      <c r="AI236" s="3" t="str">
        <f t="shared" si="38"/>
        <v>0</v>
      </c>
      <c r="AJ236" s="3" t="str">
        <f t="shared" si="39"/>
        <v>1</v>
      </c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</row>
    <row r="237" ht="12.0" customHeight="1">
      <c r="AE237" s="3">
        <v>231.0</v>
      </c>
      <c r="AF237" s="12" t="str">
        <f t="shared" si="111"/>
        <v>2</v>
      </c>
      <c r="AG237" s="12"/>
      <c r="AH237" s="12" t="str">
        <f t="shared" si="37"/>
        <v>0</v>
      </c>
      <c r="AI237" s="3" t="str">
        <f t="shared" si="38"/>
        <v>0</v>
      </c>
      <c r="AJ237" s="3" t="str">
        <f t="shared" si="39"/>
        <v>1</v>
      </c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</row>
    <row r="238" ht="12.0" customHeight="1">
      <c r="AE238" s="3">
        <v>232.0</v>
      </c>
      <c r="AF238" s="12" t="str">
        <f t="shared" si="111"/>
        <v>2</v>
      </c>
      <c r="AG238" s="12"/>
      <c r="AH238" s="12" t="str">
        <f t="shared" si="37"/>
        <v>0</v>
      </c>
      <c r="AI238" s="3" t="str">
        <f t="shared" si="38"/>
        <v>0</v>
      </c>
      <c r="AJ238" s="3" t="str">
        <f t="shared" si="39"/>
        <v>1</v>
      </c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</row>
    <row r="239" ht="12.0" customHeight="1">
      <c r="AE239" s="3">
        <v>233.0</v>
      </c>
      <c r="AF239" s="12" t="str">
        <f t="shared" si="111"/>
        <v>2</v>
      </c>
      <c r="AG239" s="12"/>
      <c r="AH239" s="12" t="str">
        <f t="shared" si="37"/>
        <v>0</v>
      </c>
      <c r="AI239" s="3" t="str">
        <f t="shared" si="38"/>
        <v>0</v>
      </c>
      <c r="AJ239" s="3" t="str">
        <f t="shared" si="39"/>
        <v>1</v>
      </c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</row>
    <row r="240" ht="12.0" customHeight="1">
      <c r="AE240" s="3">
        <v>234.0</v>
      </c>
      <c r="AF240" s="12" t="str">
        <f t="shared" si="111"/>
        <v>1</v>
      </c>
      <c r="AG240" s="12"/>
      <c r="AH240" s="12" t="str">
        <f t="shared" si="37"/>
        <v>1</v>
      </c>
      <c r="AI240" s="3" t="str">
        <f t="shared" si="38"/>
        <v>1</v>
      </c>
      <c r="AJ240" s="3" t="str">
        <f t="shared" si="39"/>
        <v>0</v>
      </c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</row>
    <row r="241" ht="12.0" customHeight="1">
      <c r="AE241" s="3">
        <v>235.0</v>
      </c>
      <c r="AF241" s="12" t="str">
        <f t="shared" si="111"/>
        <v>2</v>
      </c>
      <c r="AG241" s="12"/>
      <c r="AH241" s="12" t="str">
        <f t="shared" si="37"/>
        <v>0</v>
      </c>
      <c r="AI241" s="3" t="str">
        <f t="shared" si="38"/>
        <v>0</v>
      </c>
      <c r="AJ241" s="3" t="str">
        <f t="shared" si="39"/>
        <v>1</v>
      </c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</row>
    <row r="242" ht="12.0" customHeight="1">
      <c r="AE242" s="53">
        <v>236.0</v>
      </c>
      <c r="AF242" s="12" t="str">
        <f t="shared" si="111"/>
        <v>1</v>
      </c>
      <c r="AG242" s="12" t="s">
        <v>105</v>
      </c>
      <c r="AH242" s="12" t="str">
        <f t="shared" si="37"/>
        <v>0</v>
      </c>
      <c r="AI242" s="3" t="str">
        <f t="shared" si="38"/>
        <v>1</v>
      </c>
      <c r="AJ242" s="3" t="str">
        <f t="shared" si="39"/>
        <v>0</v>
      </c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</row>
    <row r="243" ht="12.0" customHeight="1">
      <c r="AE243" s="53">
        <v>237.0</v>
      </c>
      <c r="AF243" s="12" t="str">
        <f t="shared" si="111"/>
        <v>2</v>
      </c>
      <c r="AG243" s="12" t="s">
        <v>105</v>
      </c>
      <c r="AH243" s="12" t="str">
        <f t="shared" si="37"/>
        <v>1</v>
      </c>
      <c r="AI243" s="3" t="str">
        <f t="shared" si="38"/>
        <v>0</v>
      </c>
      <c r="AJ243" s="3" t="str">
        <f t="shared" si="39"/>
        <v>1</v>
      </c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</row>
    <row r="244" ht="12.0" customHeight="1">
      <c r="AE244" s="3">
        <v>238.0</v>
      </c>
      <c r="AF244" s="12" t="str">
        <f t="shared" si="111"/>
        <v>1</v>
      </c>
      <c r="AG244" s="12"/>
      <c r="AH244" s="12" t="str">
        <f t="shared" si="37"/>
        <v>1</v>
      </c>
      <c r="AI244" s="3" t="str">
        <f t="shared" si="38"/>
        <v>1</v>
      </c>
      <c r="AJ244" s="3" t="str">
        <f t="shared" si="39"/>
        <v>0</v>
      </c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</row>
    <row r="245" ht="12.0" customHeight="1">
      <c r="AE245" s="3">
        <v>239.0</v>
      </c>
      <c r="AF245" s="12" t="str">
        <f t="shared" si="111"/>
        <v>1</v>
      </c>
      <c r="AG245" s="12"/>
      <c r="AH245" s="12" t="str">
        <f t="shared" si="37"/>
        <v>1</v>
      </c>
      <c r="AI245" s="3" t="str">
        <f t="shared" si="38"/>
        <v>1</v>
      </c>
      <c r="AJ245" s="3" t="str">
        <f t="shared" si="39"/>
        <v>0</v>
      </c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</row>
    <row r="246" ht="12.0" customHeight="1">
      <c r="AE246" s="3">
        <v>240.0</v>
      </c>
      <c r="AF246" s="12" t="str">
        <f t="shared" si="111"/>
        <v>1</v>
      </c>
      <c r="AG246" s="12"/>
      <c r="AH246" s="12" t="str">
        <f t="shared" si="37"/>
        <v>1</v>
      </c>
      <c r="AI246" s="3" t="str">
        <f t="shared" si="38"/>
        <v>1</v>
      </c>
      <c r="AJ246" s="3" t="str">
        <f t="shared" si="39"/>
        <v>0</v>
      </c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</row>
    <row r="247" ht="12.0" customHeight="1">
      <c r="AE247" s="3">
        <v>241.0</v>
      </c>
      <c r="AF247" s="12" t="str">
        <f t="shared" ref="AF247:AF306" si="112">IF(ISERROR(VALUE(MID($C$15,$AE247-240,1)))=TRUE,"TEXT",VALUE(MID($C$15,$AE247-240,1)))</f>
        <v>2</v>
      </c>
      <c r="AG247" s="12"/>
      <c r="AH247" s="12" t="str">
        <f t="shared" si="37"/>
        <v>0</v>
      </c>
      <c r="AI247" s="3" t="str">
        <f t="shared" si="38"/>
        <v>0</v>
      </c>
      <c r="AJ247" s="3" t="str">
        <f t="shared" si="39"/>
        <v>1</v>
      </c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</row>
    <row r="248" ht="12.0" customHeight="1">
      <c r="AE248" s="3">
        <v>242.0</v>
      </c>
      <c r="AF248" s="12" t="str">
        <f t="shared" si="112"/>
        <v>1</v>
      </c>
      <c r="AG248" s="12"/>
      <c r="AH248" s="12" t="str">
        <f t="shared" si="37"/>
        <v>1</v>
      </c>
      <c r="AI248" s="3" t="str">
        <f t="shared" si="38"/>
        <v>1</v>
      </c>
      <c r="AJ248" s="3" t="str">
        <f t="shared" si="39"/>
        <v>0</v>
      </c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</row>
    <row r="249" ht="12.0" customHeight="1">
      <c r="AE249" s="3">
        <v>243.0</v>
      </c>
      <c r="AF249" s="12" t="str">
        <f t="shared" si="112"/>
        <v>2</v>
      </c>
      <c r="AG249" s="12"/>
      <c r="AH249" s="12" t="str">
        <f t="shared" si="37"/>
        <v>0</v>
      </c>
      <c r="AI249" s="3" t="str">
        <f t="shared" si="38"/>
        <v>0</v>
      </c>
      <c r="AJ249" s="3" t="str">
        <f t="shared" si="39"/>
        <v>1</v>
      </c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</row>
    <row r="250" ht="12.0" customHeight="1">
      <c r="AE250" s="3">
        <v>244.0</v>
      </c>
      <c r="AF250" s="12" t="str">
        <f t="shared" si="112"/>
        <v>1</v>
      </c>
      <c r="AG250" s="12"/>
      <c r="AH250" s="12" t="str">
        <f t="shared" si="37"/>
        <v>1</v>
      </c>
      <c r="AI250" s="3" t="str">
        <f t="shared" si="38"/>
        <v>1</v>
      </c>
      <c r="AJ250" s="3" t="str">
        <f t="shared" si="39"/>
        <v>0</v>
      </c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</row>
    <row r="251" ht="12.0" customHeight="1">
      <c r="AE251" s="3">
        <v>245.0</v>
      </c>
      <c r="AF251" s="12" t="str">
        <f t="shared" si="112"/>
        <v>2</v>
      </c>
      <c r="AG251" s="12"/>
      <c r="AH251" s="12" t="str">
        <f t="shared" si="37"/>
        <v>0</v>
      </c>
      <c r="AI251" s="3" t="str">
        <f t="shared" si="38"/>
        <v>0</v>
      </c>
      <c r="AJ251" s="3" t="str">
        <f t="shared" si="39"/>
        <v>1</v>
      </c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</row>
    <row r="252" ht="12.0" customHeight="1">
      <c r="AE252" s="3">
        <v>246.0</v>
      </c>
      <c r="AF252" s="12" t="str">
        <f t="shared" si="112"/>
        <v>2</v>
      </c>
      <c r="AG252" s="12"/>
      <c r="AH252" s="12" t="str">
        <f t="shared" si="37"/>
        <v>0</v>
      </c>
      <c r="AI252" s="3" t="str">
        <f t="shared" si="38"/>
        <v>0</v>
      </c>
      <c r="AJ252" s="3" t="str">
        <f t="shared" si="39"/>
        <v>1</v>
      </c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</row>
    <row r="253" ht="12.0" customHeight="1">
      <c r="AE253" s="3">
        <v>247.0</v>
      </c>
      <c r="AF253" s="12" t="str">
        <f t="shared" si="112"/>
        <v>2</v>
      </c>
      <c r="AG253" s="12"/>
      <c r="AH253" s="12" t="str">
        <f t="shared" si="37"/>
        <v>0</v>
      </c>
      <c r="AI253" s="3" t="str">
        <f t="shared" si="38"/>
        <v>0</v>
      </c>
      <c r="AJ253" s="3" t="str">
        <f t="shared" si="39"/>
        <v>1</v>
      </c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</row>
    <row r="254" ht="12.0" customHeight="1">
      <c r="AE254" s="3">
        <v>248.0</v>
      </c>
      <c r="AF254" s="12" t="str">
        <f t="shared" si="112"/>
        <v>1</v>
      </c>
      <c r="AG254" s="12"/>
      <c r="AH254" s="12" t="str">
        <f t="shared" si="37"/>
        <v>1</v>
      </c>
      <c r="AI254" s="3" t="str">
        <f t="shared" si="38"/>
        <v>1</v>
      </c>
      <c r="AJ254" s="3" t="str">
        <f t="shared" si="39"/>
        <v>0</v>
      </c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</row>
    <row r="255" ht="12.0" customHeight="1">
      <c r="AE255" s="3">
        <v>249.0</v>
      </c>
      <c r="AF255" s="12" t="str">
        <f t="shared" si="112"/>
        <v>2</v>
      </c>
      <c r="AG255" s="12"/>
      <c r="AH255" s="12" t="str">
        <f t="shared" si="37"/>
        <v>0</v>
      </c>
      <c r="AI255" s="3" t="str">
        <f t="shared" si="38"/>
        <v>0</v>
      </c>
      <c r="AJ255" s="3" t="str">
        <f t="shared" si="39"/>
        <v>1</v>
      </c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</row>
    <row r="256" ht="12.0" customHeight="1">
      <c r="AE256" s="3">
        <v>250.0</v>
      </c>
      <c r="AF256" s="12" t="str">
        <f t="shared" si="112"/>
        <v>1</v>
      </c>
      <c r="AG256" s="12"/>
      <c r="AH256" s="12" t="str">
        <f t="shared" si="37"/>
        <v>1</v>
      </c>
      <c r="AI256" s="3" t="str">
        <f t="shared" si="38"/>
        <v>1</v>
      </c>
      <c r="AJ256" s="3" t="str">
        <f t="shared" si="39"/>
        <v>0</v>
      </c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</row>
    <row r="257" ht="12.0" customHeight="1">
      <c r="AE257" s="3">
        <v>251.0</v>
      </c>
      <c r="AF257" s="12" t="str">
        <f t="shared" si="112"/>
        <v>1</v>
      </c>
      <c r="AG257" s="12"/>
      <c r="AH257" s="12" t="str">
        <f t="shared" si="37"/>
        <v>1</v>
      </c>
      <c r="AI257" s="3" t="str">
        <f t="shared" si="38"/>
        <v>1</v>
      </c>
      <c r="AJ257" s="3" t="str">
        <f t="shared" si="39"/>
        <v>0</v>
      </c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</row>
    <row r="258" ht="12.0" customHeight="1">
      <c r="AE258" s="3">
        <v>252.0</v>
      </c>
      <c r="AF258" s="12" t="str">
        <f t="shared" si="112"/>
        <v>2</v>
      </c>
      <c r="AG258" s="12"/>
      <c r="AH258" s="12" t="str">
        <f t="shared" si="37"/>
        <v>0</v>
      </c>
      <c r="AI258" s="3" t="str">
        <f t="shared" si="38"/>
        <v>0</v>
      </c>
      <c r="AJ258" s="3" t="str">
        <f t="shared" si="39"/>
        <v>1</v>
      </c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</row>
    <row r="259" ht="12.0" customHeight="1">
      <c r="AE259" s="3">
        <v>253.0</v>
      </c>
      <c r="AF259" s="12" t="str">
        <f t="shared" si="112"/>
        <v>1</v>
      </c>
      <c r="AG259" s="12"/>
      <c r="AH259" s="12" t="str">
        <f t="shared" si="37"/>
        <v>1</v>
      </c>
      <c r="AI259" s="3" t="str">
        <f t="shared" si="38"/>
        <v>1</v>
      </c>
      <c r="AJ259" s="3" t="str">
        <f t="shared" si="39"/>
        <v>0</v>
      </c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</row>
    <row r="260" ht="12.0" customHeight="1">
      <c r="AE260" s="3">
        <v>254.0</v>
      </c>
      <c r="AF260" s="12" t="str">
        <f t="shared" si="112"/>
        <v>1</v>
      </c>
      <c r="AG260" s="12"/>
      <c r="AH260" s="12" t="str">
        <f t="shared" si="37"/>
        <v>1</v>
      </c>
      <c r="AI260" s="3" t="str">
        <f t="shared" si="38"/>
        <v>1</v>
      </c>
      <c r="AJ260" s="3" t="str">
        <f t="shared" si="39"/>
        <v>0</v>
      </c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</row>
    <row r="261" ht="12.0" customHeight="1">
      <c r="AE261" s="3">
        <v>255.0</v>
      </c>
      <c r="AF261" s="12" t="str">
        <f t="shared" si="112"/>
        <v>2</v>
      </c>
      <c r="AG261" s="12"/>
      <c r="AH261" s="12" t="str">
        <f t="shared" si="37"/>
        <v>0</v>
      </c>
      <c r="AI261" s="3" t="str">
        <f t="shared" si="38"/>
        <v>0</v>
      </c>
      <c r="AJ261" s="3" t="str">
        <f t="shared" si="39"/>
        <v>1</v>
      </c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</row>
    <row r="262" ht="12.0" customHeight="1">
      <c r="AE262" s="3">
        <v>256.0</v>
      </c>
      <c r="AF262" s="12" t="str">
        <f t="shared" si="112"/>
        <v>1</v>
      </c>
      <c r="AG262" s="12"/>
      <c r="AH262" s="12" t="str">
        <f t="shared" si="37"/>
        <v>1</v>
      </c>
      <c r="AI262" s="3" t="str">
        <f t="shared" si="38"/>
        <v>1</v>
      </c>
      <c r="AJ262" s="3" t="str">
        <f t="shared" si="39"/>
        <v>0</v>
      </c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</row>
    <row r="263" ht="12.0" customHeight="1">
      <c r="AE263" s="3">
        <v>257.0</v>
      </c>
      <c r="AF263" s="12" t="str">
        <f t="shared" si="112"/>
        <v>1</v>
      </c>
      <c r="AG263" s="12"/>
      <c r="AH263" s="12" t="str">
        <f t="shared" si="37"/>
        <v>1</v>
      </c>
      <c r="AI263" s="3" t="str">
        <f t="shared" si="38"/>
        <v>1</v>
      </c>
      <c r="AJ263" s="3" t="str">
        <f t="shared" si="39"/>
        <v>0</v>
      </c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</row>
    <row r="264" ht="12.0" customHeight="1">
      <c r="AE264" s="3">
        <v>258.0</v>
      </c>
      <c r="AF264" s="12" t="str">
        <f t="shared" si="112"/>
        <v>2</v>
      </c>
      <c r="AG264" s="12"/>
      <c r="AH264" s="12" t="str">
        <f t="shared" si="37"/>
        <v>0</v>
      </c>
      <c r="AI264" s="3" t="str">
        <f t="shared" si="38"/>
        <v>0</v>
      </c>
      <c r="AJ264" s="3" t="str">
        <f t="shared" si="39"/>
        <v>1</v>
      </c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</row>
    <row r="265" ht="12.0" customHeight="1">
      <c r="AE265" s="3">
        <v>259.0</v>
      </c>
      <c r="AF265" s="12" t="str">
        <f t="shared" si="112"/>
        <v>2</v>
      </c>
      <c r="AG265" s="12"/>
      <c r="AH265" s="12" t="str">
        <f t="shared" si="37"/>
        <v>0</v>
      </c>
      <c r="AI265" s="3" t="str">
        <f t="shared" si="38"/>
        <v>0</v>
      </c>
      <c r="AJ265" s="3" t="str">
        <f t="shared" si="39"/>
        <v>1</v>
      </c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</row>
    <row r="266" ht="12.0" customHeight="1">
      <c r="AE266" s="3">
        <v>260.0</v>
      </c>
      <c r="AF266" s="12" t="str">
        <f t="shared" si="112"/>
        <v>2</v>
      </c>
      <c r="AG266" s="12"/>
      <c r="AH266" s="12" t="str">
        <f t="shared" si="37"/>
        <v>0</v>
      </c>
      <c r="AI266" s="3" t="str">
        <f t="shared" si="38"/>
        <v>0</v>
      </c>
      <c r="AJ266" s="3" t="str">
        <f t="shared" si="39"/>
        <v>1</v>
      </c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</row>
    <row r="267" ht="12.0" customHeight="1">
      <c r="AE267" s="3">
        <v>261.0</v>
      </c>
      <c r="AF267" s="12" t="str">
        <f t="shared" si="112"/>
        <v>2</v>
      </c>
      <c r="AG267" s="12"/>
      <c r="AH267" s="12" t="str">
        <f t="shared" si="37"/>
        <v>0</v>
      </c>
      <c r="AI267" s="3" t="str">
        <f t="shared" si="38"/>
        <v>0</v>
      </c>
      <c r="AJ267" s="3" t="str">
        <f t="shared" si="39"/>
        <v>1</v>
      </c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</row>
    <row r="268" ht="12.0" customHeight="1">
      <c r="AE268" s="3">
        <v>262.0</v>
      </c>
      <c r="AF268" s="12" t="str">
        <f t="shared" si="112"/>
        <v>2</v>
      </c>
      <c r="AG268" s="12"/>
      <c r="AH268" s="12" t="str">
        <f t="shared" si="37"/>
        <v>0</v>
      </c>
      <c r="AI268" s="3" t="str">
        <f t="shared" si="38"/>
        <v>0</v>
      </c>
      <c r="AJ268" s="3" t="str">
        <f t="shared" si="39"/>
        <v>1</v>
      </c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</row>
    <row r="269" ht="12.0" customHeight="1">
      <c r="AE269" s="53">
        <v>263.0</v>
      </c>
      <c r="AF269" s="12" t="str">
        <f t="shared" si="112"/>
        <v>1</v>
      </c>
      <c r="AG269" s="12" t="s">
        <v>105</v>
      </c>
      <c r="AH269" s="12" t="str">
        <f t="shared" si="37"/>
        <v>0</v>
      </c>
      <c r="AI269" s="3" t="str">
        <f t="shared" si="38"/>
        <v>1</v>
      </c>
      <c r="AJ269" s="3" t="str">
        <f t="shared" si="39"/>
        <v>0</v>
      </c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</row>
    <row r="270" ht="12.0" customHeight="1">
      <c r="AE270" s="3">
        <v>264.0</v>
      </c>
      <c r="AF270" s="12" t="str">
        <f t="shared" si="112"/>
        <v>1</v>
      </c>
      <c r="AG270" s="12"/>
      <c r="AH270" s="12" t="str">
        <f t="shared" si="37"/>
        <v>1</v>
      </c>
      <c r="AI270" s="3" t="str">
        <f t="shared" si="38"/>
        <v>1</v>
      </c>
      <c r="AJ270" s="3" t="str">
        <f t="shared" si="39"/>
        <v>0</v>
      </c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</row>
    <row r="271" ht="12.0" customHeight="1">
      <c r="AE271" s="3">
        <v>265.0</v>
      </c>
      <c r="AF271" s="12" t="str">
        <f t="shared" si="112"/>
        <v>2</v>
      </c>
      <c r="AG271" s="12"/>
      <c r="AH271" s="12" t="str">
        <f t="shared" si="37"/>
        <v>0</v>
      </c>
      <c r="AI271" s="3" t="str">
        <f t="shared" si="38"/>
        <v>0</v>
      </c>
      <c r="AJ271" s="3" t="str">
        <f t="shared" si="39"/>
        <v>1</v>
      </c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</row>
    <row r="272" ht="12.0" customHeight="1">
      <c r="AE272" s="3">
        <v>266.0</v>
      </c>
      <c r="AF272" s="12" t="str">
        <f t="shared" si="112"/>
        <v>2</v>
      </c>
      <c r="AG272" s="12"/>
      <c r="AH272" s="12" t="str">
        <f t="shared" si="37"/>
        <v>0</v>
      </c>
      <c r="AI272" s="3" t="str">
        <f t="shared" si="38"/>
        <v>0</v>
      </c>
      <c r="AJ272" s="3" t="str">
        <f t="shared" si="39"/>
        <v>1</v>
      </c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</row>
    <row r="273" ht="12.0" customHeight="1">
      <c r="AE273" s="3">
        <v>267.0</v>
      </c>
      <c r="AF273" s="12" t="str">
        <f t="shared" si="112"/>
        <v>2</v>
      </c>
      <c r="AG273" s="12"/>
      <c r="AH273" s="12" t="str">
        <f t="shared" si="37"/>
        <v>0</v>
      </c>
      <c r="AI273" s="3" t="str">
        <f t="shared" si="38"/>
        <v>0</v>
      </c>
      <c r="AJ273" s="3" t="str">
        <f t="shared" si="39"/>
        <v>1</v>
      </c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</row>
    <row r="274" ht="12.0" customHeight="1">
      <c r="AE274" s="3">
        <v>268.0</v>
      </c>
      <c r="AF274" s="12" t="str">
        <f t="shared" si="112"/>
        <v>2</v>
      </c>
      <c r="AG274" s="12"/>
      <c r="AH274" s="12" t="str">
        <f t="shared" si="37"/>
        <v>0</v>
      </c>
      <c r="AI274" s="3" t="str">
        <f t="shared" si="38"/>
        <v>0</v>
      </c>
      <c r="AJ274" s="3" t="str">
        <f t="shared" si="39"/>
        <v>1</v>
      </c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</row>
    <row r="275" ht="12.0" customHeight="1">
      <c r="AE275" s="3">
        <v>269.0</v>
      </c>
      <c r="AF275" s="12" t="str">
        <f t="shared" si="112"/>
        <v>2</v>
      </c>
      <c r="AG275" s="12"/>
      <c r="AH275" s="12" t="str">
        <f t="shared" si="37"/>
        <v>0</v>
      </c>
      <c r="AI275" s="3" t="str">
        <f t="shared" si="38"/>
        <v>0</v>
      </c>
      <c r="AJ275" s="3" t="str">
        <f t="shared" si="39"/>
        <v>1</v>
      </c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</row>
    <row r="276" ht="12.0" customHeight="1">
      <c r="AE276" s="3">
        <v>270.0</v>
      </c>
      <c r="AF276" s="12" t="str">
        <f t="shared" si="112"/>
        <v>2</v>
      </c>
      <c r="AG276" s="12"/>
      <c r="AH276" s="12" t="str">
        <f t="shared" si="37"/>
        <v>0</v>
      </c>
      <c r="AI276" s="3" t="str">
        <f t="shared" si="38"/>
        <v>0</v>
      </c>
      <c r="AJ276" s="3" t="str">
        <f t="shared" si="39"/>
        <v>1</v>
      </c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</row>
    <row r="277" ht="12.0" customHeight="1">
      <c r="AE277" s="3">
        <v>271.0</v>
      </c>
      <c r="AF277" s="12" t="str">
        <f t="shared" si="112"/>
        <v>1</v>
      </c>
      <c r="AG277" s="12"/>
      <c r="AH277" s="12" t="str">
        <f t="shared" si="37"/>
        <v>1</v>
      </c>
      <c r="AI277" s="3" t="str">
        <f t="shared" si="38"/>
        <v>1</v>
      </c>
      <c r="AJ277" s="3" t="str">
        <f t="shared" si="39"/>
        <v>0</v>
      </c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</row>
    <row r="278" ht="12.0" customHeight="1">
      <c r="AE278" s="3">
        <v>272.0</v>
      </c>
      <c r="AF278" s="12" t="str">
        <f t="shared" si="112"/>
        <v>2</v>
      </c>
      <c r="AG278" s="12"/>
      <c r="AH278" s="12" t="str">
        <f t="shared" si="37"/>
        <v>0</v>
      </c>
      <c r="AI278" s="3" t="str">
        <f t="shared" si="38"/>
        <v>0</v>
      </c>
      <c r="AJ278" s="3" t="str">
        <f t="shared" si="39"/>
        <v>1</v>
      </c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</row>
    <row r="279" ht="12.0" customHeight="1">
      <c r="AE279" s="3">
        <v>273.0</v>
      </c>
      <c r="AF279" s="12" t="str">
        <f t="shared" si="112"/>
        <v>1</v>
      </c>
      <c r="AG279" s="12"/>
      <c r="AH279" s="12" t="str">
        <f t="shared" si="37"/>
        <v>1</v>
      </c>
      <c r="AI279" s="3" t="str">
        <f t="shared" si="38"/>
        <v>1</v>
      </c>
      <c r="AJ279" s="3" t="str">
        <f t="shared" si="39"/>
        <v>0</v>
      </c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</row>
    <row r="280" ht="12.0" customHeight="1">
      <c r="AE280" s="3">
        <v>274.0</v>
      </c>
      <c r="AF280" s="12" t="str">
        <f t="shared" si="112"/>
        <v>2</v>
      </c>
      <c r="AG280" s="12"/>
      <c r="AH280" s="12" t="str">
        <f t="shared" si="37"/>
        <v>0</v>
      </c>
      <c r="AI280" s="3" t="str">
        <f t="shared" si="38"/>
        <v>0</v>
      </c>
      <c r="AJ280" s="3" t="str">
        <f t="shared" si="39"/>
        <v>1</v>
      </c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</row>
    <row r="281" ht="12.0" customHeight="1">
      <c r="AE281" s="3">
        <v>275.0</v>
      </c>
      <c r="AF281" s="12" t="str">
        <f t="shared" si="112"/>
        <v>2</v>
      </c>
      <c r="AG281" s="12"/>
      <c r="AH281" s="12" t="str">
        <f t="shared" si="37"/>
        <v>0</v>
      </c>
      <c r="AI281" s="3" t="str">
        <f t="shared" si="38"/>
        <v>0</v>
      </c>
      <c r="AJ281" s="3" t="str">
        <f t="shared" si="39"/>
        <v>1</v>
      </c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</row>
    <row r="282" ht="12.0" customHeight="1">
      <c r="AE282" s="3">
        <v>276.0</v>
      </c>
      <c r="AF282" s="12" t="str">
        <f t="shared" si="112"/>
        <v>1</v>
      </c>
      <c r="AG282" s="12"/>
      <c r="AH282" s="12" t="str">
        <f t="shared" si="37"/>
        <v>1</v>
      </c>
      <c r="AI282" s="3" t="str">
        <f t="shared" si="38"/>
        <v>1</v>
      </c>
      <c r="AJ282" s="3" t="str">
        <f t="shared" si="39"/>
        <v>0</v>
      </c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</row>
    <row r="283" ht="12.0" customHeight="1">
      <c r="AE283" s="3">
        <v>277.0</v>
      </c>
      <c r="AF283" s="12" t="str">
        <f t="shared" si="112"/>
        <v>1</v>
      </c>
      <c r="AG283" s="12"/>
      <c r="AH283" s="12" t="str">
        <f t="shared" si="37"/>
        <v>1</v>
      </c>
      <c r="AI283" s="3" t="str">
        <f t="shared" si="38"/>
        <v>1</v>
      </c>
      <c r="AJ283" s="3" t="str">
        <f t="shared" si="39"/>
        <v>0</v>
      </c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</row>
    <row r="284" ht="12.0" customHeight="1">
      <c r="AE284" s="3">
        <v>278.0</v>
      </c>
      <c r="AF284" s="12" t="str">
        <f t="shared" si="112"/>
        <v>2</v>
      </c>
      <c r="AG284" s="12"/>
      <c r="AH284" s="12" t="str">
        <f t="shared" si="37"/>
        <v>0</v>
      </c>
      <c r="AI284" s="3" t="str">
        <f t="shared" si="38"/>
        <v>0</v>
      </c>
      <c r="AJ284" s="3" t="str">
        <f t="shared" si="39"/>
        <v>1</v>
      </c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</row>
    <row r="285" ht="12.0" customHeight="1">
      <c r="AE285" s="3">
        <v>279.0</v>
      </c>
      <c r="AF285" s="12" t="str">
        <f t="shared" si="112"/>
        <v>2</v>
      </c>
      <c r="AG285" s="12"/>
      <c r="AH285" s="12" t="str">
        <f t="shared" si="37"/>
        <v>0</v>
      </c>
      <c r="AI285" s="3" t="str">
        <f t="shared" si="38"/>
        <v>0</v>
      </c>
      <c r="AJ285" s="3" t="str">
        <f t="shared" si="39"/>
        <v>1</v>
      </c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</row>
    <row r="286" ht="12.0" customHeight="1">
      <c r="AE286" s="53">
        <v>280.0</v>
      </c>
      <c r="AF286" s="12" t="str">
        <f t="shared" si="112"/>
        <v>1</v>
      </c>
      <c r="AG286" s="12" t="s">
        <v>105</v>
      </c>
      <c r="AH286" s="12" t="str">
        <f t="shared" si="37"/>
        <v>0</v>
      </c>
      <c r="AI286" s="3" t="str">
        <f t="shared" si="38"/>
        <v>1</v>
      </c>
      <c r="AJ286" s="3" t="str">
        <f t="shared" si="39"/>
        <v>0</v>
      </c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</row>
    <row r="287" ht="12.0" customHeight="1">
      <c r="AE287" s="3">
        <v>281.0</v>
      </c>
      <c r="AF287" s="12" t="str">
        <f t="shared" si="112"/>
        <v>1</v>
      </c>
      <c r="AG287" s="12"/>
      <c r="AH287" s="12" t="str">
        <f t="shared" si="37"/>
        <v>1</v>
      </c>
      <c r="AI287" s="3" t="str">
        <f t="shared" si="38"/>
        <v>1</v>
      </c>
      <c r="AJ287" s="3" t="str">
        <f t="shared" si="39"/>
        <v>0</v>
      </c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</row>
    <row r="288" ht="12.0" customHeight="1">
      <c r="AE288" s="3">
        <v>282.0</v>
      </c>
      <c r="AF288" s="12" t="str">
        <f t="shared" si="112"/>
        <v>2</v>
      </c>
      <c r="AG288" s="12"/>
      <c r="AH288" s="12" t="str">
        <f t="shared" si="37"/>
        <v>0</v>
      </c>
      <c r="AI288" s="3" t="str">
        <f t="shared" si="38"/>
        <v>0</v>
      </c>
      <c r="AJ288" s="3" t="str">
        <f t="shared" si="39"/>
        <v>1</v>
      </c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</row>
    <row r="289" ht="12.0" customHeight="1">
      <c r="AE289" s="3">
        <v>283.0</v>
      </c>
      <c r="AF289" s="12" t="str">
        <f t="shared" si="112"/>
        <v>1</v>
      </c>
      <c r="AG289" s="12"/>
      <c r="AH289" s="12" t="str">
        <f t="shared" si="37"/>
        <v>1</v>
      </c>
      <c r="AI289" s="3" t="str">
        <f t="shared" si="38"/>
        <v>1</v>
      </c>
      <c r="AJ289" s="3" t="str">
        <f t="shared" si="39"/>
        <v>0</v>
      </c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</row>
    <row r="290" ht="12.0" customHeight="1">
      <c r="AE290" s="53">
        <v>284.0</v>
      </c>
      <c r="AF290" s="12" t="str">
        <f t="shared" si="112"/>
        <v>1</v>
      </c>
      <c r="AG290" s="12" t="s">
        <v>105</v>
      </c>
      <c r="AH290" s="12" t="str">
        <f t="shared" si="37"/>
        <v>0</v>
      </c>
      <c r="AI290" s="3" t="str">
        <f t="shared" si="38"/>
        <v>1</v>
      </c>
      <c r="AJ290" s="3" t="str">
        <f t="shared" si="39"/>
        <v>0</v>
      </c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</row>
    <row r="291" ht="12.0" customHeight="1">
      <c r="AE291" s="3">
        <v>285.0</v>
      </c>
      <c r="AF291" s="12" t="str">
        <f t="shared" si="112"/>
        <v>2</v>
      </c>
      <c r="AG291" s="12"/>
      <c r="AH291" s="12" t="str">
        <f t="shared" si="37"/>
        <v>0</v>
      </c>
      <c r="AI291" s="3" t="str">
        <f t="shared" si="38"/>
        <v>0</v>
      </c>
      <c r="AJ291" s="3" t="str">
        <f t="shared" si="39"/>
        <v>1</v>
      </c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</row>
    <row r="292" ht="12.0" customHeight="1">
      <c r="AE292" s="3">
        <v>286.0</v>
      </c>
      <c r="AF292" s="12" t="str">
        <f t="shared" si="112"/>
        <v>2</v>
      </c>
      <c r="AG292" s="12"/>
      <c r="AH292" s="12" t="str">
        <f t="shared" si="37"/>
        <v>0</v>
      </c>
      <c r="AI292" s="3" t="str">
        <f t="shared" si="38"/>
        <v>0</v>
      </c>
      <c r="AJ292" s="3" t="str">
        <f t="shared" si="39"/>
        <v>1</v>
      </c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</row>
    <row r="293" ht="12.0" customHeight="1">
      <c r="AE293" s="3">
        <v>287.0</v>
      </c>
      <c r="AF293" s="12" t="str">
        <f t="shared" si="112"/>
        <v>2</v>
      </c>
      <c r="AG293" s="12"/>
      <c r="AH293" s="12" t="str">
        <f t="shared" si="37"/>
        <v>0</v>
      </c>
      <c r="AI293" s="3" t="str">
        <f t="shared" si="38"/>
        <v>0</v>
      </c>
      <c r="AJ293" s="3" t="str">
        <f t="shared" si="39"/>
        <v>1</v>
      </c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</row>
    <row r="294" ht="12.0" customHeight="1">
      <c r="AE294" s="3">
        <v>288.0</v>
      </c>
      <c r="AF294" s="12" t="str">
        <f t="shared" si="112"/>
        <v>2</v>
      </c>
      <c r="AG294" s="12"/>
      <c r="AH294" s="12" t="str">
        <f t="shared" si="37"/>
        <v>0</v>
      </c>
      <c r="AI294" s="3" t="str">
        <f t="shared" si="38"/>
        <v>0</v>
      </c>
      <c r="AJ294" s="3" t="str">
        <f t="shared" si="39"/>
        <v>1</v>
      </c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</row>
    <row r="295" ht="12.0" customHeight="1">
      <c r="AE295" s="3">
        <v>289.0</v>
      </c>
      <c r="AF295" s="12" t="str">
        <f t="shared" si="112"/>
        <v>2</v>
      </c>
      <c r="AG295" s="12"/>
      <c r="AH295" s="12" t="str">
        <f t="shared" si="37"/>
        <v>0</v>
      </c>
      <c r="AI295" s="3" t="str">
        <f t="shared" si="38"/>
        <v>0</v>
      </c>
      <c r="AJ295" s="3" t="str">
        <f t="shared" si="39"/>
        <v>1</v>
      </c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</row>
    <row r="296" ht="12.0" customHeight="1">
      <c r="AE296" s="3">
        <v>290.0</v>
      </c>
      <c r="AF296" s="12" t="str">
        <f t="shared" si="112"/>
        <v>1</v>
      </c>
      <c r="AG296" s="12"/>
      <c r="AH296" s="12" t="str">
        <f t="shared" si="37"/>
        <v>1</v>
      </c>
      <c r="AI296" s="3" t="str">
        <f t="shared" si="38"/>
        <v>1</v>
      </c>
      <c r="AJ296" s="3" t="str">
        <f t="shared" si="39"/>
        <v>0</v>
      </c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</row>
    <row r="297" ht="12.0" customHeight="1">
      <c r="AE297" s="3">
        <v>291.0</v>
      </c>
      <c r="AF297" s="12" t="str">
        <f t="shared" si="112"/>
        <v>2</v>
      </c>
      <c r="AG297" s="12"/>
      <c r="AH297" s="12" t="str">
        <f t="shared" si="37"/>
        <v>0</v>
      </c>
      <c r="AI297" s="3" t="str">
        <f t="shared" si="38"/>
        <v>0</v>
      </c>
      <c r="AJ297" s="3" t="str">
        <f t="shared" si="39"/>
        <v>1</v>
      </c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</row>
    <row r="298" ht="12.0" customHeight="1">
      <c r="AE298" s="3">
        <v>292.0</v>
      </c>
      <c r="AF298" s="12" t="str">
        <f t="shared" si="112"/>
        <v>2</v>
      </c>
      <c r="AG298" s="12"/>
      <c r="AH298" s="12" t="str">
        <f t="shared" si="37"/>
        <v>0</v>
      </c>
      <c r="AI298" s="3" t="str">
        <f t="shared" si="38"/>
        <v>0</v>
      </c>
      <c r="AJ298" s="3" t="str">
        <f t="shared" si="39"/>
        <v>1</v>
      </c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</row>
    <row r="299" ht="12.0" customHeight="1">
      <c r="AE299" s="3">
        <v>293.0</v>
      </c>
      <c r="AF299" s="12" t="str">
        <f t="shared" si="112"/>
        <v>2</v>
      </c>
      <c r="AG299" s="12"/>
      <c r="AH299" s="12" t="str">
        <f t="shared" si="37"/>
        <v>0</v>
      </c>
      <c r="AI299" s="3" t="str">
        <f t="shared" si="38"/>
        <v>0</v>
      </c>
      <c r="AJ299" s="3" t="str">
        <f t="shared" si="39"/>
        <v>1</v>
      </c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</row>
    <row r="300" ht="12.0" customHeight="1">
      <c r="AE300" s="3">
        <v>294.0</v>
      </c>
      <c r="AF300" s="12" t="str">
        <f t="shared" si="112"/>
        <v>1</v>
      </c>
      <c r="AG300" s="12"/>
      <c r="AH300" s="12" t="str">
        <f t="shared" si="37"/>
        <v>1</v>
      </c>
      <c r="AI300" s="3" t="str">
        <f t="shared" si="38"/>
        <v>1</v>
      </c>
      <c r="AJ300" s="3" t="str">
        <f t="shared" si="39"/>
        <v>0</v>
      </c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</row>
    <row r="301" ht="12.0" customHeight="1">
      <c r="AE301" s="3">
        <v>295.0</v>
      </c>
      <c r="AF301" s="12" t="str">
        <f t="shared" si="112"/>
        <v>2</v>
      </c>
      <c r="AG301" s="12"/>
      <c r="AH301" s="12" t="str">
        <f t="shared" si="37"/>
        <v>0</v>
      </c>
      <c r="AI301" s="3" t="str">
        <f t="shared" si="38"/>
        <v>0</v>
      </c>
      <c r="AJ301" s="3" t="str">
        <f t="shared" si="39"/>
        <v>1</v>
      </c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</row>
    <row r="302" ht="12.0" customHeight="1">
      <c r="AE302" s="53">
        <v>296.0</v>
      </c>
      <c r="AF302" s="12" t="str">
        <f t="shared" si="112"/>
        <v>1</v>
      </c>
      <c r="AG302" s="12" t="s">
        <v>105</v>
      </c>
      <c r="AH302" s="12" t="str">
        <f t="shared" si="37"/>
        <v>0</v>
      </c>
      <c r="AI302" s="3" t="str">
        <f t="shared" si="38"/>
        <v>1</v>
      </c>
      <c r="AJ302" s="3" t="str">
        <f t="shared" si="39"/>
        <v>0</v>
      </c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</row>
    <row r="303" ht="12.0" customHeight="1">
      <c r="AE303" s="3">
        <v>297.0</v>
      </c>
      <c r="AF303" s="12" t="str">
        <f t="shared" si="112"/>
        <v>2</v>
      </c>
      <c r="AG303" s="12"/>
      <c r="AH303" s="12" t="str">
        <f t="shared" si="37"/>
        <v>0</v>
      </c>
      <c r="AI303" s="3" t="str">
        <f t="shared" si="38"/>
        <v>0</v>
      </c>
      <c r="AJ303" s="3" t="str">
        <f t="shared" si="39"/>
        <v>1</v>
      </c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</row>
    <row r="304" ht="12.0" customHeight="1">
      <c r="AE304" s="53">
        <v>298.0</v>
      </c>
      <c r="AF304" s="12" t="str">
        <f t="shared" si="112"/>
        <v>2</v>
      </c>
      <c r="AG304" s="12" t="s">
        <v>105</v>
      </c>
      <c r="AH304" s="12" t="str">
        <f t="shared" si="37"/>
        <v>1</v>
      </c>
      <c r="AI304" s="3" t="str">
        <f t="shared" si="38"/>
        <v>0</v>
      </c>
      <c r="AJ304" s="3" t="str">
        <f t="shared" si="39"/>
        <v>1</v>
      </c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</row>
    <row r="305" ht="12.0" customHeight="1">
      <c r="AE305" s="3">
        <v>299.0</v>
      </c>
      <c r="AF305" s="12" t="str">
        <f t="shared" si="112"/>
        <v>2</v>
      </c>
      <c r="AG305" s="12"/>
      <c r="AH305" s="12" t="str">
        <f t="shared" si="37"/>
        <v>0</v>
      </c>
      <c r="AI305" s="3" t="str">
        <f t="shared" si="38"/>
        <v>0</v>
      </c>
      <c r="AJ305" s="3" t="str">
        <f t="shared" si="39"/>
        <v>1</v>
      </c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</row>
    <row r="306" ht="12.0" customHeight="1">
      <c r="AE306" s="3">
        <v>300.0</v>
      </c>
      <c r="AF306" s="12" t="str">
        <f t="shared" si="112"/>
        <v>2</v>
      </c>
      <c r="AG306" s="12"/>
      <c r="AH306" s="12" t="str">
        <f t="shared" si="37"/>
        <v>0</v>
      </c>
      <c r="AI306" s="3" t="str">
        <f t="shared" si="38"/>
        <v>0</v>
      </c>
      <c r="AJ306" s="3" t="str">
        <f t="shared" si="39"/>
        <v>1</v>
      </c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</row>
    <row r="307" ht="12.0" customHeight="1">
      <c r="AE307" s="3">
        <v>301.0</v>
      </c>
      <c r="AF307" s="12" t="str">
        <f t="shared" ref="AF307:AF366" si="113">IF(ISERROR(VALUE(MID($C$16,$AE307-300,1)))=TRUE,"TEXT",VALUE(MID($C$16,$AE307-300,1)))</f>
        <v>2</v>
      </c>
      <c r="AG307" s="12"/>
      <c r="AH307" s="12" t="str">
        <f t="shared" si="37"/>
        <v>0</v>
      </c>
      <c r="AI307" s="3" t="str">
        <f t="shared" si="38"/>
        <v>0</v>
      </c>
      <c r="AJ307" s="3" t="str">
        <f t="shared" si="39"/>
        <v>1</v>
      </c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</row>
    <row r="308" ht="12.0" customHeight="1">
      <c r="AE308" s="3">
        <v>302.0</v>
      </c>
      <c r="AF308" s="12" t="str">
        <f t="shared" si="113"/>
        <v>2</v>
      </c>
      <c r="AG308" s="12"/>
      <c r="AH308" s="12" t="str">
        <f t="shared" si="37"/>
        <v>0</v>
      </c>
      <c r="AI308" s="3" t="str">
        <f t="shared" si="38"/>
        <v>0</v>
      </c>
      <c r="AJ308" s="3" t="str">
        <f t="shared" si="39"/>
        <v>1</v>
      </c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</row>
    <row r="309" ht="12.0" customHeight="1">
      <c r="AE309" s="3">
        <v>303.0</v>
      </c>
      <c r="AF309" s="12" t="str">
        <f t="shared" si="113"/>
        <v>1</v>
      </c>
      <c r="AG309" s="12"/>
      <c r="AH309" s="12" t="str">
        <f t="shared" si="37"/>
        <v>1</v>
      </c>
      <c r="AI309" s="3" t="str">
        <f t="shared" si="38"/>
        <v>1</v>
      </c>
      <c r="AJ309" s="3" t="str">
        <f t="shared" si="39"/>
        <v>0</v>
      </c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</row>
    <row r="310" ht="12.0" customHeight="1">
      <c r="AE310" s="3">
        <v>304.0</v>
      </c>
      <c r="AF310" s="12" t="str">
        <f t="shared" si="113"/>
        <v>1</v>
      </c>
      <c r="AG310" s="12"/>
      <c r="AH310" s="12" t="str">
        <f t="shared" si="37"/>
        <v>1</v>
      </c>
      <c r="AI310" s="3" t="str">
        <f t="shared" si="38"/>
        <v>1</v>
      </c>
      <c r="AJ310" s="3" t="str">
        <f t="shared" si="39"/>
        <v>0</v>
      </c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</row>
    <row r="311" ht="12.0" customHeight="1">
      <c r="AE311" s="3">
        <v>305.0</v>
      </c>
      <c r="AF311" s="12" t="str">
        <f t="shared" si="113"/>
        <v>2</v>
      </c>
      <c r="AG311" s="12"/>
      <c r="AH311" s="12" t="str">
        <f t="shared" si="37"/>
        <v>0</v>
      </c>
      <c r="AI311" s="3" t="str">
        <f t="shared" si="38"/>
        <v>0</v>
      </c>
      <c r="AJ311" s="3" t="str">
        <f t="shared" si="39"/>
        <v>1</v>
      </c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</row>
    <row r="312" ht="12.0" customHeight="1">
      <c r="AE312" s="3">
        <v>306.0</v>
      </c>
      <c r="AF312" s="12" t="str">
        <f t="shared" si="113"/>
        <v>1</v>
      </c>
      <c r="AG312" s="12"/>
      <c r="AH312" s="12" t="str">
        <f t="shared" si="37"/>
        <v>1</v>
      </c>
      <c r="AI312" s="3" t="str">
        <f t="shared" si="38"/>
        <v>1</v>
      </c>
      <c r="AJ312" s="3" t="str">
        <f t="shared" si="39"/>
        <v>0</v>
      </c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</row>
    <row r="313" ht="12.0" customHeight="1">
      <c r="AE313" s="3">
        <v>307.0</v>
      </c>
      <c r="AF313" s="12" t="str">
        <f t="shared" si="113"/>
        <v>1</v>
      </c>
      <c r="AG313" s="12"/>
      <c r="AH313" s="12" t="str">
        <f t="shared" si="37"/>
        <v>1</v>
      </c>
      <c r="AI313" s="3" t="str">
        <f t="shared" si="38"/>
        <v>1</v>
      </c>
      <c r="AJ313" s="3" t="str">
        <f t="shared" si="39"/>
        <v>0</v>
      </c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</row>
    <row r="314" ht="12.0" customHeight="1">
      <c r="AE314" s="3">
        <v>308.0</v>
      </c>
      <c r="AF314" s="12" t="str">
        <f t="shared" si="113"/>
        <v>1</v>
      </c>
      <c r="AG314" s="12"/>
      <c r="AH314" s="12" t="str">
        <f t="shared" si="37"/>
        <v>1</v>
      </c>
      <c r="AI314" s="3" t="str">
        <f t="shared" si="38"/>
        <v>1</v>
      </c>
      <c r="AJ314" s="3" t="str">
        <f t="shared" si="39"/>
        <v>0</v>
      </c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</row>
    <row r="315" ht="12.0" customHeight="1">
      <c r="AE315" s="3">
        <v>309.0</v>
      </c>
      <c r="AF315" s="12" t="str">
        <f t="shared" si="113"/>
        <v>2</v>
      </c>
      <c r="AG315" s="12"/>
      <c r="AH315" s="12" t="str">
        <f t="shared" si="37"/>
        <v>0</v>
      </c>
      <c r="AI315" s="3" t="str">
        <f t="shared" si="38"/>
        <v>0</v>
      </c>
      <c r="AJ315" s="3" t="str">
        <f t="shared" si="39"/>
        <v>1</v>
      </c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</row>
    <row r="316" ht="12.0" customHeight="1">
      <c r="AE316" s="3">
        <v>310.0</v>
      </c>
      <c r="AF316" s="12" t="str">
        <f t="shared" si="113"/>
        <v>2</v>
      </c>
      <c r="AG316" s="12"/>
      <c r="AH316" s="12" t="str">
        <f t="shared" si="37"/>
        <v>0</v>
      </c>
      <c r="AI316" s="3" t="str">
        <f t="shared" si="38"/>
        <v>0</v>
      </c>
      <c r="AJ316" s="3" t="str">
        <f t="shared" si="39"/>
        <v>1</v>
      </c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</row>
    <row r="317" ht="12.0" customHeight="1">
      <c r="AE317" s="3">
        <v>311.0</v>
      </c>
      <c r="AF317" s="12" t="str">
        <f t="shared" si="113"/>
        <v>1</v>
      </c>
      <c r="AG317" s="12"/>
      <c r="AH317" s="12" t="str">
        <f t="shared" si="37"/>
        <v>1</v>
      </c>
      <c r="AI317" s="3" t="str">
        <f t="shared" si="38"/>
        <v>1</v>
      </c>
      <c r="AJ317" s="3" t="str">
        <f t="shared" si="39"/>
        <v>0</v>
      </c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</row>
    <row r="318" ht="12.0" customHeight="1">
      <c r="AE318" s="53">
        <v>312.0</v>
      </c>
      <c r="AF318" s="12" t="str">
        <f t="shared" si="113"/>
        <v>2</v>
      </c>
      <c r="AG318" s="12" t="s">
        <v>105</v>
      </c>
      <c r="AH318" s="12" t="str">
        <f t="shared" si="37"/>
        <v>1</v>
      </c>
      <c r="AI318" s="3" t="str">
        <f t="shared" si="38"/>
        <v>0</v>
      </c>
      <c r="AJ318" s="3" t="str">
        <f t="shared" si="39"/>
        <v>1</v>
      </c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</row>
    <row r="319" ht="12.0" customHeight="1">
      <c r="AE319" s="3">
        <v>313.0</v>
      </c>
      <c r="AF319" s="12" t="str">
        <f t="shared" si="113"/>
        <v>2</v>
      </c>
      <c r="AG319" s="12"/>
      <c r="AH319" s="12" t="str">
        <f t="shared" si="37"/>
        <v>0</v>
      </c>
      <c r="AI319" s="3" t="str">
        <f t="shared" si="38"/>
        <v>0</v>
      </c>
      <c r="AJ319" s="3" t="str">
        <f t="shared" si="39"/>
        <v>1</v>
      </c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</row>
    <row r="320" ht="12.0" customHeight="1">
      <c r="AE320" s="53">
        <v>314.0</v>
      </c>
      <c r="AF320" s="12" t="str">
        <f t="shared" si="113"/>
        <v>2</v>
      </c>
      <c r="AG320" s="12" t="s">
        <v>105</v>
      </c>
      <c r="AH320" s="12" t="str">
        <f t="shared" si="37"/>
        <v>1</v>
      </c>
      <c r="AI320" s="3" t="str">
        <f t="shared" si="38"/>
        <v>0</v>
      </c>
      <c r="AJ320" s="3" t="str">
        <f t="shared" si="39"/>
        <v>1</v>
      </c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</row>
    <row r="321" ht="12.0" customHeight="1">
      <c r="AE321" s="3">
        <v>315.0</v>
      </c>
      <c r="AF321" s="12" t="str">
        <f t="shared" si="113"/>
        <v>2</v>
      </c>
      <c r="AG321" s="12"/>
      <c r="AH321" s="12" t="str">
        <f t="shared" si="37"/>
        <v>0</v>
      </c>
      <c r="AI321" s="3" t="str">
        <f t="shared" si="38"/>
        <v>0</v>
      </c>
      <c r="AJ321" s="3" t="str">
        <f t="shared" si="39"/>
        <v>1</v>
      </c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</row>
    <row r="322" ht="12.0" customHeight="1">
      <c r="AE322" s="3">
        <v>316.0</v>
      </c>
      <c r="AF322" s="12" t="str">
        <f t="shared" si="113"/>
        <v>1</v>
      </c>
      <c r="AG322" s="12"/>
      <c r="AH322" s="12" t="str">
        <f t="shared" si="37"/>
        <v>1</v>
      </c>
      <c r="AI322" s="3" t="str">
        <f t="shared" si="38"/>
        <v>1</v>
      </c>
      <c r="AJ322" s="3" t="str">
        <f t="shared" si="39"/>
        <v>0</v>
      </c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</row>
    <row r="323" ht="12.0" customHeight="1">
      <c r="AE323" s="3">
        <v>317.0</v>
      </c>
      <c r="AF323" s="12" t="str">
        <f t="shared" si="113"/>
        <v>2</v>
      </c>
      <c r="AG323" s="12"/>
      <c r="AH323" s="12" t="str">
        <f t="shared" si="37"/>
        <v>0</v>
      </c>
      <c r="AI323" s="3" t="str">
        <f t="shared" si="38"/>
        <v>0</v>
      </c>
      <c r="AJ323" s="3" t="str">
        <f t="shared" si="39"/>
        <v>1</v>
      </c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</row>
    <row r="324" ht="12.0" customHeight="1">
      <c r="AE324" s="3">
        <v>318.0</v>
      </c>
      <c r="AF324" s="12" t="str">
        <f t="shared" si="113"/>
        <v>2</v>
      </c>
      <c r="AG324" s="12"/>
      <c r="AH324" s="12" t="str">
        <f t="shared" si="37"/>
        <v>0</v>
      </c>
      <c r="AI324" s="3" t="str">
        <f t="shared" si="38"/>
        <v>0</v>
      </c>
      <c r="AJ324" s="3" t="str">
        <f t="shared" si="39"/>
        <v>1</v>
      </c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</row>
    <row r="325" ht="12.0" customHeight="1">
      <c r="AE325" s="3">
        <v>319.0</v>
      </c>
      <c r="AF325" s="12" t="str">
        <f t="shared" si="113"/>
        <v>2</v>
      </c>
      <c r="AG325" s="12"/>
      <c r="AH325" s="12" t="str">
        <f t="shared" si="37"/>
        <v>0</v>
      </c>
      <c r="AI325" s="3" t="str">
        <f t="shared" si="38"/>
        <v>0</v>
      </c>
      <c r="AJ325" s="3" t="str">
        <f t="shared" si="39"/>
        <v>1</v>
      </c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</row>
    <row r="326" ht="12.0" customHeight="1">
      <c r="AE326" s="3">
        <v>320.0</v>
      </c>
      <c r="AF326" s="12" t="str">
        <f t="shared" si="113"/>
        <v>1</v>
      </c>
      <c r="AG326" s="12"/>
      <c r="AH326" s="12" t="str">
        <f t="shared" si="37"/>
        <v>1</v>
      </c>
      <c r="AI326" s="3" t="str">
        <f t="shared" si="38"/>
        <v>1</v>
      </c>
      <c r="AJ326" s="3" t="str">
        <f t="shared" si="39"/>
        <v>0</v>
      </c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</row>
    <row r="327" ht="12.0" customHeight="1">
      <c r="AE327" s="3">
        <v>321.0</v>
      </c>
      <c r="AF327" s="12" t="str">
        <f t="shared" si="113"/>
        <v>2</v>
      </c>
      <c r="AG327" s="12"/>
      <c r="AH327" s="12" t="str">
        <f t="shared" si="37"/>
        <v>0</v>
      </c>
      <c r="AI327" s="3" t="str">
        <f t="shared" si="38"/>
        <v>0</v>
      </c>
      <c r="AJ327" s="3" t="str">
        <f t="shared" si="39"/>
        <v>1</v>
      </c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</row>
    <row r="328" ht="12.0" customHeight="1">
      <c r="AE328" s="3">
        <v>322.0</v>
      </c>
      <c r="AF328" s="12" t="str">
        <f t="shared" si="113"/>
        <v>2</v>
      </c>
      <c r="AG328" s="12"/>
      <c r="AH328" s="12" t="str">
        <f t="shared" si="37"/>
        <v>0</v>
      </c>
      <c r="AI328" s="3" t="str">
        <f t="shared" si="38"/>
        <v>0</v>
      </c>
      <c r="AJ328" s="3" t="str">
        <f t="shared" si="39"/>
        <v>1</v>
      </c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</row>
    <row r="329" ht="12.0" customHeight="1">
      <c r="AE329" s="3">
        <v>323.0</v>
      </c>
      <c r="AF329" s="12" t="str">
        <f t="shared" si="113"/>
        <v>1</v>
      </c>
      <c r="AG329" s="12"/>
      <c r="AH329" s="12" t="str">
        <f t="shared" si="37"/>
        <v>1</v>
      </c>
      <c r="AI329" s="3" t="str">
        <f t="shared" si="38"/>
        <v>1</v>
      </c>
      <c r="AJ329" s="3" t="str">
        <f t="shared" si="39"/>
        <v>0</v>
      </c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</row>
    <row r="330" ht="12.0" customHeight="1">
      <c r="AE330" s="3">
        <v>324.0</v>
      </c>
      <c r="AF330" s="12" t="str">
        <f t="shared" si="113"/>
        <v>1</v>
      </c>
      <c r="AG330" s="12"/>
      <c r="AH330" s="12" t="str">
        <f t="shared" si="37"/>
        <v>1</v>
      </c>
      <c r="AI330" s="3" t="str">
        <f t="shared" si="38"/>
        <v>1</v>
      </c>
      <c r="AJ330" s="3" t="str">
        <f t="shared" si="39"/>
        <v>0</v>
      </c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</row>
    <row r="331" ht="12.0" customHeight="1">
      <c r="AE331" s="3">
        <v>325.0</v>
      </c>
      <c r="AF331" s="12" t="str">
        <f t="shared" si="113"/>
        <v>1</v>
      </c>
      <c r="AG331" s="12"/>
      <c r="AH331" s="12" t="str">
        <f t="shared" si="37"/>
        <v>1</v>
      </c>
      <c r="AI331" s="3" t="str">
        <f t="shared" si="38"/>
        <v>1</v>
      </c>
      <c r="AJ331" s="3" t="str">
        <f t="shared" si="39"/>
        <v>0</v>
      </c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</row>
    <row r="332" ht="12.0" customHeight="1">
      <c r="AE332" s="3">
        <v>326.0</v>
      </c>
      <c r="AF332" s="12" t="str">
        <f t="shared" si="113"/>
        <v>2</v>
      </c>
      <c r="AG332" s="12"/>
      <c r="AH332" s="12" t="str">
        <f t="shared" si="37"/>
        <v>0</v>
      </c>
      <c r="AI332" s="3" t="str">
        <f t="shared" si="38"/>
        <v>0</v>
      </c>
      <c r="AJ332" s="3" t="str">
        <f t="shared" si="39"/>
        <v>1</v>
      </c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</row>
    <row r="333" ht="12.0" customHeight="1">
      <c r="AE333" s="3">
        <v>327.0</v>
      </c>
      <c r="AF333" s="12" t="str">
        <f t="shared" si="113"/>
        <v>2</v>
      </c>
      <c r="AG333" s="12"/>
      <c r="AH333" s="12" t="str">
        <f t="shared" si="37"/>
        <v>0</v>
      </c>
      <c r="AI333" s="3" t="str">
        <f t="shared" si="38"/>
        <v>0</v>
      </c>
      <c r="AJ333" s="3" t="str">
        <f t="shared" si="39"/>
        <v>1</v>
      </c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</row>
    <row r="334" ht="12.0" customHeight="1">
      <c r="AE334" s="3">
        <v>328.0</v>
      </c>
      <c r="AF334" s="12" t="str">
        <f t="shared" si="113"/>
        <v>2</v>
      </c>
      <c r="AG334" s="12"/>
      <c r="AH334" s="12" t="str">
        <f t="shared" si="37"/>
        <v>0</v>
      </c>
      <c r="AI334" s="3" t="str">
        <f t="shared" si="38"/>
        <v>0</v>
      </c>
      <c r="AJ334" s="3" t="str">
        <f t="shared" si="39"/>
        <v>1</v>
      </c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</row>
    <row r="335" ht="12.0" customHeight="1">
      <c r="AE335" s="3">
        <v>329.0</v>
      </c>
      <c r="AF335" s="12" t="str">
        <f t="shared" si="113"/>
        <v>2</v>
      </c>
      <c r="AG335" s="12"/>
      <c r="AH335" s="12" t="str">
        <f t="shared" si="37"/>
        <v>0</v>
      </c>
      <c r="AI335" s="3" t="str">
        <f t="shared" si="38"/>
        <v>0</v>
      </c>
      <c r="AJ335" s="3" t="str">
        <f t="shared" si="39"/>
        <v>1</v>
      </c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</row>
    <row r="336" ht="12.0" customHeight="1">
      <c r="AE336" s="53">
        <v>330.0</v>
      </c>
      <c r="AF336" s="12" t="str">
        <f t="shared" si="113"/>
        <v>1</v>
      </c>
      <c r="AG336" s="12" t="s">
        <v>105</v>
      </c>
      <c r="AH336" s="12" t="str">
        <f t="shared" si="37"/>
        <v>0</v>
      </c>
      <c r="AI336" s="3" t="str">
        <f t="shared" si="38"/>
        <v>1</v>
      </c>
      <c r="AJ336" s="3" t="str">
        <f t="shared" si="39"/>
        <v>0</v>
      </c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</row>
    <row r="337" ht="12.0" customHeight="1">
      <c r="AE337" s="53">
        <v>331.0</v>
      </c>
      <c r="AF337" s="12" t="str">
        <f t="shared" si="113"/>
        <v>2</v>
      </c>
      <c r="AG337" s="12" t="s">
        <v>105</v>
      </c>
      <c r="AH337" s="12" t="str">
        <f t="shared" si="37"/>
        <v>1</v>
      </c>
      <c r="AI337" s="3" t="str">
        <f t="shared" si="38"/>
        <v>0</v>
      </c>
      <c r="AJ337" s="3" t="str">
        <f t="shared" si="39"/>
        <v>1</v>
      </c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</row>
    <row r="338" ht="12.0" customHeight="1">
      <c r="AE338" s="3">
        <v>332.0</v>
      </c>
      <c r="AF338" s="12" t="str">
        <f t="shared" si="113"/>
        <v>2</v>
      </c>
      <c r="AG338" s="12"/>
      <c r="AH338" s="12" t="str">
        <f t="shared" si="37"/>
        <v>0</v>
      </c>
      <c r="AI338" s="3" t="str">
        <f t="shared" si="38"/>
        <v>0</v>
      </c>
      <c r="AJ338" s="3" t="str">
        <f t="shared" si="39"/>
        <v>1</v>
      </c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</row>
    <row r="339" ht="12.0" customHeight="1">
      <c r="AE339" s="3">
        <v>333.0</v>
      </c>
      <c r="AF339" s="12" t="str">
        <f t="shared" si="113"/>
        <v>1</v>
      </c>
      <c r="AG339" s="12"/>
      <c r="AH339" s="12" t="str">
        <f t="shared" si="37"/>
        <v>1</v>
      </c>
      <c r="AI339" s="3" t="str">
        <f t="shared" si="38"/>
        <v>1</v>
      </c>
      <c r="AJ339" s="3" t="str">
        <f t="shared" si="39"/>
        <v>0</v>
      </c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</row>
    <row r="340" ht="12.0" customHeight="1">
      <c r="AE340" s="3">
        <v>334.0</v>
      </c>
      <c r="AF340" s="12" t="str">
        <f t="shared" si="113"/>
        <v>1</v>
      </c>
      <c r="AG340" s="12"/>
      <c r="AH340" s="12" t="str">
        <f t="shared" si="37"/>
        <v>1</v>
      </c>
      <c r="AI340" s="3" t="str">
        <f t="shared" si="38"/>
        <v>1</v>
      </c>
      <c r="AJ340" s="3" t="str">
        <f t="shared" si="39"/>
        <v>0</v>
      </c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</row>
    <row r="341" ht="12.0" customHeight="1">
      <c r="AE341" s="3">
        <v>335.0</v>
      </c>
      <c r="AF341" s="12" t="str">
        <f t="shared" si="113"/>
        <v>2</v>
      </c>
      <c r="AG341" s="12"/>
      <c r="AH341" s="12" t="str">
        <f t="shared" si="37"/>
        <v>0</v>
      </c>
      <c r="AI341" s="3" t="str">
        <f t="shared" si="38"/>
        <v>0</v>
      </c>
      <c r="AJ341" s="3" t="str">
        <f t="shared" si="39"/>
        <v>1</v>
      </c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</row>
    <row r="342" ht="12.0" customHeight="1">
      <c r="AE342" s="3">
        <v>336.0</v>
      </c>
      <c r="AF342" s="12" t="str">
        <f t="shared" si="113"/>
        <v>2</v>
      </c>
      <c r="AG342" s="12"/>
      <c r="AH342" s="12" t="str">
        <f t="shared" si="37"/>
        <v>0</v>
      </c>
      <c r="AI342" s="3" t="str">
        <f t="shared" si="38"/>
        <v>0</v>
      </c>
      <c r="AJ342" s="3" t="str">
        <f t="shared" si="39"/>
        <v>1</v>
      </c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</row>
    <row r="343" ht="12.0" customHeight="1">
      <c r="AE343" s="3">
        <v>337.0</v>
      </c>
      <c r="AF343" s="12" t="str">
        <f t="shared" si="113"/>
        <v>2</v>
      </c>
      <c r="AG343" s="12"/>
      <c r="AH343" s="12" t="str">
        <f t="shared" si="37"/>
        <v>0</v>
      </c>
      <c r="AI343" s="3" t="str">
        <f t="shared" si="38"/>
        <v>0</v>
      </c>
      <c r="AJ343" s="3" t="str">
        <f t="shared" si="39"/>
        <v>1</v>
      </c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</row>
    <row r="344" ht="12.0" customHeight="1">
      <c r="AE344" s="3">
        <v>338.0</v>
      </c>
      <c r="AF344" s="12" t="str">
        <f t="shared" si="113"/>
        <v>1</v>
      </c>
      <c r="AG344" s="12"/>
      <c r="AH344" s="12" t="str">
        <f t="shared" si="37"/>
        <v>1</v>
      </c>
      <c r="AI344" s="3" t="str">
        <f t="shared" si="38"/>
        <v>1</v>
      </c>
      <c r="AJ344" s="3" t="str">
        <f t="shared" si="39"/>
        <v>0</v>
      </c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</row>
    <row r="345" ht="12.0" customHeight="1">
      <c r="AE345" s="3">
        <v>339.0</v>
      </c>
      <c r="AF345" s="12" t="str">
        <f t="shared" si="113"/>
        <v>1</v>
      </c>
      <c r="AG345" s="12"/>
      <c r="AH345" s="12" t="str">
        <f t="shared" si="37"/>
        <v>1</v>
      </c>
      <c r="AI345" s="3" t="str">
        <f t="shared" si="38"/>
        <v>1</v>
      </c>
      <c r="AJ345" s="3" t="str">
        <f t="shared" si="39"/>
        <v>0</v>
      </c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</row>
    <row r="346" ht="12.0" customHeight="1">
      <c r="AE346" s="3">
        <v>340.0</v>
      </c>
      <c r="AF346" s="12" t="str">
        <f t="shared" si="113"/>
        <v>1</v>
      </c>
      <c r="AG346" s="12"/>
      <c r="AH346" s="12" t="str">
        <f t="shared" si="37"/>
        <v>1</v>
      </c>
      <c r="AI346" s="3" t="str">
        <f t="shared" si="38"/>
        <v>1</v>
      </c>
      <c r="AJ346" s="3" t="str">
        <f t="shared" si="39"/>
        <v>0</v>
      </c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</row>
    <row r="347" ht="12.0" customHeight="1">
      <c r="AE347" s="3">
        <v>341.0</v>
      </c>
      <c r="AF347" s="12" t="str">
        <f t="shared" si="113"/>
        <v>1</v>
      </c>
      <c r="AG347" s="12"/>
      <c r="AH347" s="12" t="str">
        <f t="shared" si="37"/>
        <v>1</v>
      </c>
      <c r="AI347" s="3" t="str">
        <f t="shared" si="38"/>
        <v>1</v>
      </c>
      <c r="AJ347" s="3" t="str">
        <f t="shared" si="39"/>
        <v>0</v>
      </c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</row>
    <row r="348" ht="12.0" customHeight="1">
      <c r="AE348" s="3">
        <v>342.0</v>
      </c>
      <c r="AF348" s="12" t="str">
        <f t="shared" si="113"/>
        <v>2</v>
      </c>
      <c r="AG348" s="12"/>
      <c r="AH348" s="12" t="str">
        <f t="shared" si="37"/>
        <v>0</v>
      </c>
      <c r="AI348" s="3" t="str">
        <f t="shared" si="38"/>
        <v>0</v>
      </c>
      <c r="AJ348" s="3" t="str">
        <f t="shared" si="39"/>
        <v>1</v>
      </c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</row>
    <row r="349" ht="12.0" customHeight="1">
      <c r="AE349" s="3">
        <v>343.0</v>
      </c>
      <c r="AF349" s="12" t="str">
        <f t="shared" si="113"/>
        <v>1</v>
      </c>
      <c r="AG349" s="12"/>
      <c r="AH349" s="12" t="str">
        <f t="shared" si="37"/>
        <v>1</v>
      </c>
      <c r="AI349" s="3" t="str">
        <f t="shared" si="38"/>
        <v>1</v>
      </c>
      <c r="AJ349" s="3" t="str">
        <f t="shared" si="39"/>
        <v>0</v>
      </c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</row>
    <row r="350" ht="12.0" customHeight="1">
      <c r="AE350" s="3">
        <v>344.0</v>
      </c>
      <c r="AF350" s="12" t="str">
        <f t="shared" si="113"/>
        <v>2</v>
      </c>
      <c r="AG350" s="12"/>
      <c r="AH350" s="12" t="str">
        <f t="shared" si="37"/>
        <v>0</v>
      </c>
      <c r="AI350" s="3" t="str">
        <f t="shared" si="38"/>
        <v>0</v>
      </c>
      <c r="AJ350" s="3" t="str">
        <f t="shared" si="39"/>
        <v>1</v>
      </c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</row>
    <row r="351" ht="12.0" customHeight="1">
      <c r="AE351" s="3">
        <v>345.0</v>
      </c>
      <c r="AF351" s="12" t="str">
        <f t="shared" si="113"/>
        <v>2</v>
      </c>
      <c r="AG351" s="12"/>
      <c r="AH351" s="12" t="str">
        <f t="shared" si="37"/>
        <v>0</v>
      </c>
      <c r="AI351" s="3" t="str">
        <f t="shared" si="38"/>
        <v>0</v>
      </c>
      <c r="AJ351" s="3" t="str">
        <f t="shared" si="39"/>
        <v>1</v>
      </c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</row>
    <row r="352" ht="12.0" customHeight="1">
      <c r="AE352" s="3">
        <v>346.0</v>
      </c>
      <c r="AF352" s="12" t="str">
        <f t="shared" si="113"/>
        <v>2</v>
      </c>
      <c r="AG352" s="12"/>
      <c r="AH352" s="12" t="str">
        <f t="shared" si="37"/>
        <v>0</v>
      </c>
      <c r="AI352" s="3" t="str">
        <f t="shared" si="38"/>
        <v>0</v>
      </c>
      <c r="AJ352" s="3" t="str">
        <f t="shared" si="39"/>
        <v>1</v>
      </c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</row>
    <row r="353" ht="12.0" customHeight="1">
      <c r="AE353" s="53">
        <v>347.0</v>
      </c>
      <c r="AF353" s="12" t="str">
        <f t="shared" si="113"/>
        <v>2</v>
      </c>
      <c r="AG353" s="12" t="s">
        <v>105</v>
      </c>
      <c r="AH353" s="12" t="str">
        <f t="shared" si="37"/>
        <v>1</v>
      </c>
      <c r="AI353" s="3" t="str">
        <f t="shared" si="38"/>
        <v>0</v>
      </c>
      <c r="AJ353" s="3" t="str">
        <f t="shared" si="39"/>
        <v>1</v>
      </c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</row>
    <row r="354" ht="12.0" customHeight="1">
      <c r="AE354" s="3">
        <v>348.0</v>
      </c>
      <c r="AF354" s="12" t="str">
        <f t="shared" si="113"/>
        <v>1</v>
      </c>
      <c r="AG354" s="12"/>
      <c r="AH354" s="12" t="str">
        <f t="shared" si="37"/>
        <v>1</v>
      </c>
      <c r="AI354" s="3" t="str">
        <f t="shared" si="38"/>
        <v>1</v>
      </c>
      <c r="AJ354" s="3" t="str">
        <f t="shared" si="39"/>
        <v>0</v>
      </c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</row>
    <row r="355" ht="12.0" customHeight="1">
      <c r="AE355" s="3">
        <v>349.0</v>
      </c>
      <c r="AF355" s="12" t="str">
        <f t="shared" si="113"/>
        <v>2</v>
      </c>
      <c r="AG355" s="12"/>
      <c r="AH355" s="12" t="str">
        <f t="shared" si="37"/>
        <v>0</v>
      </c>
      <c r="AI355" s="3" t="str">
        <f t="shared" si="38"/>
        <v>0</v>
      </c>
      <c r="AJ355" s="3" t="str">
        <f t="shared" si="39"/>
        <v>1</v>
      </c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</row>
    <row r="356" ht="12.0" customHeight="1">
      <c r="AE356" s="3">
        <v>350.0</v>
      </c>
      <c r="AF356" s="12" t="str">
        <f t="shared" si="113"/>
        <v>1</v>
      </c>
      <c r="AG356" s="12"/>
      <c r="AH356" s="12" t="str">
        <f t="shared" si="37"/>
        <v>1</v>
      </c>
      <c r="AI356" s="3" t="str">
        <f t="shared" si="38"/>
        <v>1</v>
      </c>
      <c r="AJ356" s="3" t="str">
        <f t="shared" si="39"/>
        <v>0</v>
      </c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</row>
    <row r="357" ht="12.0" customHeight="1">
      <c r="AE357" s="3">
        <v>351.0</v>
      </c>
      <c r="AF357" s="12" t="str">
        <f t="shared" si="113"/>
        <v>2</v>
      </c>
      <c r="AG357" s="12"/>
      <c r="AH357" s="12" t="str">
        <f t="shared" si="37"/>
        <v>0</v>
      </c>
      <c r="AI357" s="3" t="str">
        <f t="shared" si="38"/>
        <v>0</v>
      </c>
      <c r="AJ357" s="3" t="str">
        <f t="shared" si="39"/>
        <v>1</v>
      </c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</row>
    <row r="358" ht="12.0" customHeight="1">
      <c r="AE358" s="3">
        <v>352.0</v>
      </c>
      <c r="AF358" s="12" t="str">
        <f t="shared" si="113"/>
        <v>1</v>
      </c>
      <c r="AG358" s="12"/>
      <c r="AH358" s="12" t="str">
        <f t="shared" si="37"/>
        <v>1</v>
      </c>
      <c r="AI358" s="3" t="str">
        <f t="shared" si="38"/>
        <v>1</v>
      </c>
      <c r="AJ358" s="3" t="str">
        <f t="shared" si="39"/>
        <v>0</v>
      </c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</row>
    <row r="359" ht="12.0" customHeight="1">
      <c r="AE359" s="3">
        <v>353.0</v>
      </c>
      <c r="AF359" s="12" t="str">
        <f t="shared" si="113"/>
        <v>2</v>
      </c>
      <c r="AG359" s="12"/>
      <c r="AH359" s="12" t="str">
        <f t="shared" si="37"/>
        <v>0</v>
      </c>
      <c r="AI359" s="3" t="str">
        <f t="shared" si="38"/>
        <v>0</v>
      </c>
      <c r="AJ359" s="3" t="str">
        <f t="shared" si="39"/>
        <v>1</v>
      </c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</row>
    <row r="360" ht="12.0" customHeight="1">
      <c r="AE360" s="3">
        <v>354.0</v>
      </c>
      <c r="AF360" s="12" t="str">
        <f t="shared" si="113"/>
        <v>2</v>
      </c>
      <c r="AG360" s="12"/>
      <c r="AH360" s="12" t="str">
        <f t="shared" si="37"/>
        <v>0</v>
      </c>
      <c r="AI360" s="3" t="str">
        <f t="shared" si="38"/>
        <v>0</v>
      </c>
      <c r="AJ360" s="3" t="str">
        <f t="shared" si="39"/>
        <v>1</v>
      </c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</row>
    <row r="361" ht="12.0" customHeight="1">
      <c r="AE361" s="3">
        <v>355.0</v>
      </c>
      <c r="AF361" s="12" t="str">
        <f t="shared" si="113"/>
        <v>2</v>
      </c>
      <c r="AG361" s="12"/>
      <c r="AH361" s="12" t="str">
        <f t="shared" si="37"/>
        <v>0</v>
      </c>
      <c r="AI361" s="3" t="str">
        <f t="shared" si="38"/>
        <v>0</v>
      </c>
      <c r="AJ361" s="3" t="str">
        <f t="shared" si="39"/>
        <v>1</v>
      </c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</row>
    <row r="362" ht="12.0" customHeight="1">
      <c r="AE362" s="3">
        <v>356.0</v>
      </c>
      <c r="AF362" s="12" t="str">
        <f t="shared" si="113"/>
        <v>2</v>
      </c>
      <c r="AG362" s="12"/>
      <c r="AH362" s="12" t="str">
        <f t="shared" si="37"/>
        <v>0</v>
      </c>
      <c r="AI362" s="3" t="str">
        <f t="shared" si="38"/>
        <v>0</v>
      </c>
      <c r="AJ362" s="3" t="str">
        <f t="shared" si="39"/>
        <v>1</v>
      </c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</row>
    <row r="363" ht="12.0" customHeight="1">
      <c r="AE363" s="3">
        <v>357.0</v>
      </c>
      <c r="AF363" s="12" t="str">
        <f t="shared" si="113"/>
        <v>2</v>
      </c>
      <c r="AG363" s="12"/>
      <c r="AH363" s="12" t="str">
        <f t="shared" si="37"/>
        <v>0</v>
      </c>
      <c r="AI363" s="3" t="str">
        <f t="shared" si="38"/>
        <v>0</v>
      </c>
      <c r="AJ363" s="3" t="str">
        <f t="shared" si="39"/>
        <v>1</v>
      </c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</row>
    <row r="364" ht="12.0" customHeight="1">
      <c r="AE364" s="3">
        <v>358.0</v>
      </c>
      <c r="AF364" s="12" t="str">
        <f t="shared" si="113"/>
        <v>2</v>
      </c>
      <c r="AG364" s="12"/>
      <c r="AH364" s="12" t="str">
        <f t="shared" si="37"/>
        <v>0</v>
      </c>
      <c r="AI364" s="3" t="str">
        <f t="shared" si="38"/>
        <v>0</v>
      </c>
      <c r="AJ364" s="3" t="str">
        <f t="shared" si="39"/>
        <v>1</v>
      </c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</row>
    <row r="365" ht="12.0" customHeight="1">
      <c r="AE365" s="3">
        <v>359.0</v>
      </c>
      <c r="AF365" s="12" t="str">
        <f t="shared" si="113"/>
        <v>2</v>
      </c>
      <c r="AG365" s="12"/>
      <c r="AH365" s="12" t="str">
        <f t="shared" si="37"/>
        <v>0</v>
      </c>
      <c r="AI365" s="3" t="str">
        <f t="shared" si="38"/>
        <v>0</v>
      </c>
      <c r="AJ365" s="3" t="str">
        <f t="shared" si="39"/>
        <v>1</v>
      </c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</row>
    <row r="366" ht="12.0" customHeight="1">
      <c r="AE366" s="3">
        <v>360.0</v>
      </c>
      <c r="AF366" s="12" t="str">
        <f t="shared" si="113"/>
        <v>2</v>
      </c>
      <c r="AG366" s="12"/>
      <c r="AH366" s="12" t="str">
        <f t="shared" si="37"/>
        <v>0</v>
      </c>
      <c r="AI366" s="3" t="str">
        <f t="shared" si="38"/>
        <v>0</v>
      </c>
      <c r="AJ366" s="3" t="str">
        <f t="shared" si="39"/>
        <v>1</v>
      </c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</row>
    <row r="367" ht="12.0" customHeight="1">
      <c r="AE367" s="3">
        <v>361.0</v>
      </c>
      <c r="AF367" s="12" t="str">
        <f t="shared" ref="AF367:AF396" si="114">IF(ISERROR(VALUE(MID($C$17,$AE367-360,1)))=TRUE,"TEXT",VALUE(MID($C$17,$AE367-360,1)))</f>
        <v>2</v>
      </c>
      <c r="AG367" s="12"/>
      <c r="AH367" s="12" t="str">
        <f t="shared" si="37"/>
        <v>0</v>
      </c>
      <c r="AI367" s="3" t="str">
        <f t="shared" si="38"/>
        <v>0</v>
      </c>
      <c r="AJ367" s="3" t="str">
        <f t="shared" si="39"/>
        <v>1</v>
      </c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</row>
    <row r="368" ht="12.0" customHeight="1">
      <c r="AE368" s="3">
        <v>362.0</v>
      </c>
      <c r="AF368" s="12" t="str">
        <f t="shared" si="114"/>
        <v>2</v>
      </c>
      <c r="AG368" s="12"/>
      <c r="AH368" s="12" t="str">
        <f t="shared" si="37"/>
        <v>0</v>
      </c>
      <c r="AI368" s="3" t="str">
        <f t="shared" si="38"/>
        <v>0</v>
      </c>
      <c r="AJ368" s="3" t="str">
        <f t="shared" si="39"/>
        <v>1</v>
      </c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</row>
    <row r="369" ht="12.0" customHeight="1">
      <c r="AE369" s="3">
        <v>363.0</v>
      </c>
      <c r="AF369" s="12" t="str">
        <f t="shared" si="114"/>
        <v>2</v>
      </c>
      <c r="AG369" s="12"/>
      <c r="AH369" s="12" t="str">
        <f t="shared" si="37"/>
        <v>0</v>
      </c>
      <c r="AI369" s="3" t="str">
        <f t="shared" si="38"/>
        <v>0</v>
      </c>
      <c r="AJ369" s="3" t="str">
        <f t="shared" si="39"/>
        <v>1</v>
      </c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</row>
    <row r="370" ht="12.0" customHeight="1">
      <c r="AE370" s="3">
        <v>364.0</v>
      </c>
      <c r="AF370" s="12" t="str">
        <f t="shared" si="114"/>
        <v>1</v>
      </c>
      <c r="AG370" s="12"/>
      <c r="AH370" s="12" t="str">
        <f t="shared" si="37"/>
        <v>1</v>
      </c>
      <c r="AI370" s="3" t="str">
        <f t="shared" si="38"/>
        <v>1</v>
      </c>
      <c r="AJ370" s="3" t="str">
        <f t="shared" si="39"/>
        <v>0</v>
      </c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</row>
    <row r="371" ht="12.0" customHeight="1">
      <c r="AE371" s="3">
        <v>365.0</v>
      </c>
      <c r="AF371" s="12" t="str">
        <f t="shared" si="114"/>
        <v>2</v>
      </c>
      <c r="AG371" s="12"/>
      <c r="AH371" s="12" t="str">
        <f t="shared" si="37"/>
        <v>0</v>
      </c>
      <c r="AI371" s="3" t="str">
        <f t="shared" si="38"/>
        <v>0</v>
      </c>
      <c r="AJ371" s="3" t="str">
        <f t="shared" si="39"/>
        <v>1</v>
      </c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</row>
    <row r="372" ht="12.0" customHeight="1">
      <c r="AE372" s="3">
        <v>366.0</v>
      </c>
      <c r="AF372" s="12" t="str">
        <f t="shared" si="114"/>
        <v>2</v>
      </c>
      <c r="AG372" s="12"/>
      <c r="AH372" s="12" t="str">
        <f t="shared" si="37"/>
        <v>0</v>
      </c>
      <c r="AI372" s="3" t="str">
        <f t="shared" si="38"/>
        <v>0</v>
      </c>
      <c r="AJ372" s="3" t="str">
        <f t="shared" si="39"/>
        <v>1</v>
      </c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</row>
    <row r="373" ht="12.0" customHeight="1">
      <c r="AE373" s="3">
        <v>367.0</v>
      </c>
      <c r="AF373" s="12" t="str">
        <f t="shared" si="114"/>
        <v>1</v>
      </c>
      <c r="AG373" s="12"/>
      <c r="AH373" s="12" t="str">
        <f t="shared" si="37"/>
        <v>1</v>
      </c>
      <c r="AI373" s="3" t="str">
        <f t="shared" si="38"/>
        <v>1</v>
      </c>
      <c r="AJ373" s="3" t="str">
        <f t="shared" si="39"/>
        <v>0</v>
      </c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</row>
    <row r="374" ht="12.0" customHeight="1">
      <c r="AE374" s="53">
        <v>368.0</v>
      </c>
      <c r="AF374" s="12" t="str">
        <f t="shared" si="114"/>
        <v>2</v>
      </c>
      <c r="AG374" s="12" t="s">
        <v>105</v>
      </c>
      <c r="AH374" s="12" t="str">
        <f t="shared" si="37"/>
        <v>1</v>
      </c>
      <c r="AI374" s="3" t="str">
        <f t="shared" si="38"/>
        <v>0</v>
      </c>
      <c r="AJ374" s="3" t="str">
        <f t="shared" si="39"/>
        <v>1</v>
      </c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</row>
    <row r="375" ht="12.0" customHeight="1">
      <c r="AE375" s="3">
        <v>369.0</v>
      </c>
      <c r="AF375" s="12" t="str">
        <f t="shared" si="114"/>
        <v>2</v>
      </c>
      <c r="AG375" s="12"/>
      <c r="AH375" s="12" t="str">
        <f t="shared" si="37"/>
        <v>0</v>
      </c>
      <c r="AI375" s="3" t="str">
        <f t="shared" si="38"/>
        <v>0</v>
      </c>
      <c r="AJ375" s="3" t="str">
        <f t="shared" si="39"/>
        <v>1</v>
      </c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</row>
    <row r="376" ht="12.0" customHeight="1">
      <c r="AE376" s="3">
        <v>370.0</v>
      </c>
      <c r="AF376" s="12" t="str">
        <f t="shared" si="114"/>
        <v>2</v>
      </c>
      <c r="AG376" s="12"/>
      <c r="AH376" s="12" t="str">
        <f t="shared" si="37"/>
        <v>0</v>
      </c>
      <c r="AI376" s="3" t="str">
        <f t="shared" si="38"/>
        <v>0</v>
      </c>
      <c r="AJ376" s="3" t="str">
        <f t="shared" si="39"/>
        <v>1</v>
      </c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</row>
    <row r="377" ht="12.0" customHeight="1">
      <c r="AE377" s="3">
        <v>371.0</v>
      </c>
      <c r="AF377" s="12" t="str">
        <f t="shared" si="114"/>
        <v>2</v>
      </c>
      <c r="AG377" s="12"/>
      <c r="AH377" s="12" t="str">
        <f t="shared" si="37"/>
        <v>0</v>
      </c>
      <c r="AI377" s="3" t="str">
        <f t="shared" si="38"/>
        <v>0</v>
      </c>
      <c r="AJ377" s="3" t="str">
        <f t="shared" si="39"/>
        <v>1</v>
      </c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</row>
    <row r="378" ht="12.0" customHeight="1">
      <c r="AE378" s="3">
        <v>372.0</v>
      </c>
      <c r="AF378" s="12" t="str">
        <f t="shared" si="114"/>
        <v>2</v>
      </c>
      <c r="AG378" s="12"/>
      <c r="AH378" s="12" t="str">
        <f t="shared" si="37"/>
        <v>0</v>
      </c>
      <c r="AI378" s="3" t="str">
        <f t="shared" si="38"/>
        <v>0</v>
      </c>
      <c r="AJ378" s="3" t="str">
        <f t="shared" si="39"/>
        <v>1</v>
      </c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</row>
    <row r="379" ht="12.0" customHeight="1">
      <c r="AE379" s="3">
        <v>373.0</v>
      </c>
      <c r="AF379" s="12" t="str">
        <f t="shared" si="114"/>
        <v>1</v>
      </c>
      <c r="AG379" s="12"/>
      <c r="AH379" s="12" t="str">
        <f t="shared" si="37"/>
        <v>1</v>
      </c>
      <c r="AI379" s="3" t="str">
        <f t="shared" si="38"/>
        <v>1</v>
      </c>
      <c r="AJ379" s="3" t="str">
        <f t="shared" si="39"/>
        <v>0</v>
      </c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</row>
    <row r="380" ht="12.0" customHeight="1">
      <c r="AE380" s="3">
        <v>374.0</v>
      </c>
      <c r="AF380" s="12" t="str">
        <f t="shared" si="114"/>
        <v>2</v>
      </c>
      <c r="AG380" s="12"/>
      <c r="AH380" s="12" t="str">
        <f t="shared" si="37"/>
        <v>0</v>
      </c>
      <c r="AI380" s="3" t="str">
        <f t="shared" si="38"/>
        <v>0</v>
      </c>
      <c r="AJ380" s="3" t="str">
        <f t="shared" si="39"/>
        <v>1</v>
      </c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</row>
    <row r="381" ht="12.0" customHeight="1">
      <c r="AE381" s="3">
        <v>375.0</v>
      </c>
      <c r="AF381" s="12" t="str">
        <f t="shared" si="114"/>
        <v>2</v>
      </c>
      <c r="AG381" s="12"/>
      <c r="AH381" s="12" t="str">
        <f t="shared" si="37"/>
        <v>0</v>
      </c>
      <c r="AI381" s="3" t="str">
        <f t="shared" si="38"/>
        <v>0</v>
      </c>
      <c r="AJ381" s="3" t="str">
        <f t="shared" si="39"/>
        <v>1</v>
      </c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</row>
    <row r="382" ht="12.0" customHeight="1">
      <c r="AE382" s="3">
        <v>376.0</v>
      </c>
      <c r="AF382" s="12" t="str">
        <f t="shared" si="114"/>
        <v>2</v>
      </c>
      <c r="AG382" s="12"/>
      <c r="AH382" s="12" t="str">
        <f t="shared" si="37"/>
        <v>0</v>
      </c>
      <c r="AI382" s="3" t="str">
        <f t="shared" si="38"/>
        <v>0</v>
      </c>
      <c r="AJ382" s="3" t="str">
        <f t="shared" si="39"/>
        <v>1</v>
      </c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</row>
    <row r="383" ht="12.0" customHeight="1">
      <c r="AE383" s="3">
        <v>377.0</v>
      </c>
      <c r="AF383" s="12" t="str">
        <f t="shared" si="114"/>
        <v>2</v>
      </c>
      <c r="AG383" s="12"/>
      <c r="AH383" s="12" t="str">
        <f t="shared" si="37"/>
        <v>0</v>
      </c>
      <c r="AI383" s="3" t="str">
        <f t="shared" si="38"/>
        <v>0</v>
      </c>
      <c r="AJ383" s="3" t="str">
        <f t="shared" si="39"/>
        <v>1</v>
      </c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</row>
    <row r="384" ht="12.0" customHeight="1">
      <c r="AE384" s="3">
        <v>378.0</v>
      </c>
      <c r="AF384" s="12" t="str">
        <f t="shared" si="114"/>
        <v>1</v>
      </c>
      <c r="AG384" s="12"/>
      <c r="AH384" s="12" t="str">
        <f t="shared" si="37"/>
        <v>1</v>
      </c>
      <c r="AI384" s="3" t="str">
        <f t="shared" si="38"/>
        <v>1</v>
      </c>
      <c r="AJ384" s="3" t="str">
        <f t="shared" si="39"/>
        <v>0</v>
      </c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</row>
    <row r="385" ht="12.0" customHeight="1">
      <c r="AE385" s="3">
        <v>379.0</v>
      </c>
      <c r="AF385" s="12" t="str">
        <f t="shared" si="114"/>
        <v>2</v>
      </c>
      <c r="AG385" s="12"/>
      <c r="AH385" s="12" t="str">
        <f t="shared" si="37"/>
        <v>0</v>
      </c>
      <c r="AI385" s="3" t="str">
        <f t="shared" si="38"/>
        <v>0</v>
      </c>
      <c r="AJ385" s="3" t="str">
        <f t="shared" si="39"/>
        <v>1</v>
      </c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</row>
    <row r="386" ht="12.0" customHeight="1">
      <c r="AE386" s="3">
        <v>380.0</v>
      </c>
      <c r="AF386" s="12" t="str">
        <f t="shared" si="114"/>
        <v>2</v>
      </c>
      <c r="AG386" s="12"/>
      <c r="AH386" s="12" t="str">
        <f t="shared" si="37"/>
        <v>0</v>
      </c>
      <c r="AI386" s="3" t="str">
        <f t="shared" si="38"/>
        <v>0</v>
      </c>
      <c r="AJ386" s="3" t="str">
        <f t="shared" si="39"/>
        <v>1</v>
      </c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</row>
    <row r="387" ht="12.0" customHeight="1">
      <c r="AE387" s="3">
        <v>381.0</v>
      </c>
      <c r="AF387" s="12" t="str">
        <f t="shared" si="114"/>
        <v>2</v>
      </c>
      <c r="AG387" s="12"/>
      <c r="AH387" s="12" t="str">
        <f t="shared" si="37"/>
        <v>0</v>
      </c>
      <c r="AI387" s="3" t="str">
        <f t="shared" si="38"/>
        <v>0</v>
      </c>
      <c r="AJ387" s="3" t="str">
        <f t="shared" si="39"/>
        <v>1</v>
      </c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</row>
    <row r="388" ht="12.0" customHeight="1">
      <c r="AE388" s="3">
        <v>382.0</v>
      </c>
      <c r="AF388" s="12" t="str">
        <f t="shared" si="114"/>
        <v>2</v>
      </c>
      <c r="AG388" s="12"/>
      <c r="AH388" s="12" t="str">
        <f t="shared" si="37"/>
        <v>0</v>
      </c>
      <c r="AI388" s="3" t="str">
        <f t="shared" si="38"/>
        <v>0</v>
      </c>
      <c r="AJ388" s="3" t="str">
        <f t="shared" si="39"/>
        <v>1</v>
      </c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</row>
    <row r="389" ht="12.0" customHeight="1">
      <c r="AE389" s="3">
        <v>383.0</v>
      </c>
      <c r="AF389" s="12" t="str">
        <f t="shared" si="114"/>
        <v>2</v>
      </c>
      <c r="AG389" s="12"/>
      <c r="AH389" s="12" t="str">
        <f t="shared" si="37"/>
        <v>0</v>
      </c>
      <c r="AI389" s="3" t="str">
        <f t="shared" si="38"/>
        <v>0</v>
      </c>
      <c r="AJ389" s="3" t="str">
        <f t="shared" si="39"/>
        <v>1</v>
      </c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</row>
    <row r="390" ht="12.0" customHeight="1">
      <c r="AE390" s="3">
        <v>384.0</v>
      </c>
      <c r="AF390" s="12" t="str">
        <f t="shared" si="114"/>
        <v>2</v>
      </c>
      <c r="AG390" s="12"/>
      <c r="AH390" s="12" t="str">
        <f t="shared" si="37"/>
        <v>0</v>
      </c>
      <c r="AI390" s="3" t="str">
        <f t="shared" si="38"/>
        <v>0</v>
      </c>
      <c r="AJ390" s="3" t="str">
        <f t="shared" si="39"/>
        <v>1</v>
      </c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</row>
    <row r="391" ht="12.0" customHeight="1">
      <c r="AE391" s="3">
        <v>385.0</v>
      </c>
      <c r="AF391" s="12" t="str">
        <f t="shared" si="114"/>
        <v>2</v>
      </c>
      <c r="AG391" s="12"/>
      <c r="AH391" s="12" t="str">
        <f t="shared" si="37"/>
        <v>0</v>
      </c>
      <c r="AI391" s="3" t="str">
        <f t="shared" si="38"/>
        <v>0</v>
      </c>
      <c r="AJ391" s="3" t="str">
        <f t="shared" si="39"/>
        <v>1</v>
      </c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</row>
    <row r="392" ht="12.0" customHeight="1">
      <c r="AE392" s="3">
        <v>386.0</v>
      </c>
      <c r="AF392" s="12" t="str">
        <f t="shared" si="114"/>
        <v>2</v>
      </c>
      <c r="AG392" s="12"/>
      <c r="AH392" s="12" t="str">
        <f t="shared" si="37"/>
        <v>0</v>
      </c>
      <c r="AI392" s="3" t="str">
        <f t="shared" si="38"/>
        <v>0</v>
      </c>
      <c r="AJ392" s="3" t="str">
        <f t="shared" si="39"/>
        <v>1</v>
      </c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</row>
    <row r="393" ht="12.0" customHeight="1">
      <c r="AE393" s="3">
        <v>387.0</v>
      </c>
      <c r="AF393" s="12" t="str">
        <f t="shared" si="114"/>
        <v>2</v>
      </c>
      <c r="AG393" s="12"/>
      <c r="AH393" s="12" t="str">
        <f t="shared" si="37"/>
        <v>0</v>
      </c>
      <c r="AI393" s="3" t="str">
        <f t="shared" si="38"/>
        <v>0</v>
      </c>
      <c r="AJ393" s="3" t="str">
        <f t="shared" si="39"/>
        <v>1</v>
      </c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</row>
    <row r="394" ht="12.0" customHeight="1">
      <c r="AE394" s="3">
        <v>388.0</v>
      </c>
      <c r="AF394" s="12" t="str">
        <f t="shared" si="114"/>
        <v>1</v>
      </c>
      <c r="AG394" s="12"/>
      <c r="AH394" s="12" t="str">
        <f t="shared" si="37"/>
        <v>1</v>
      </c>
      <c r="AI394" s="3" t="str">
        <f t="shared" si="38"/>
        <v>1</v>
      </c>
      <c r="AJ394" s="3" t="str">
        <f t="shared" si="39"/>
        <v>0</v>
      </c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</row>
    <row r="395" ht="12.0" customHeight="1">
      <c r="AE395" s="3">
        <v>389.0</v>
      </c>
      <c r="AF395" s="12" t="str">
        <f t="shared" si="114"/>
        <v>2</v>
      </c>
      <c r="AG395" s="12"/>
      <c r="AH395" s="12" t="str">
        <f t="shared" si="37"/>
        <v>0</v>
      </c>
      <c r="AI395" s="3" t="str">
        <f t="shared" si="38"/>
        <v>0</v>
      </c>
      <c r="AJ395" s="3" t="str">
        <f t="shared" si="39"/>
        <v>1</v>
      </c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</row>
    <row r="396" ht="12.0" customHeight="1">
      <c r="AE396" s="3">
        <v>390.0</v>
      </c>
      <c r="AF396" s="12" t="str">
        <f t="shared" si="114"/>
        <v>2</v>
      </c>
      <c r="AG396" s="12"/>
      <c r="AH396" s="12" t="str">
        <f t="shared" si="37"/>
        <v>0</v>
      </c>
      <c r="AI396" s="3" t="str">
        <f t="shared" si="38"/>
        <v>0</v>
      </c>
      <c r="AJ396" s="3" t="str">
        <f t="shared" si="39"/>
        <v>1</v>
      </c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</row>
    <row r="397" ht="12.0" customHeight="1">
      <c r="AE397" s="3"/>
      <c r="AF397" s="12"/>
      <c r="AG397" s="12"/>
      <c r="AH397" s="12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</row>
    <row r="398" ht="12.0" customHeight="1">
      <c r="AE398" s="3"/>
      <c r="AF398" s="12"/>
      <c r="AG398" s="12" t="str">
        <f>COUNTIF(AG7:AG396,"y")</f>
        <v>72</v>
      </c>
      <c r="AH398" s="12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</row>
  </sheetData>
  <mergeCells count="3">
    <mergeCell ref="AI5:AJ5"/>
    <mergeCell ref="V6:W6"/>
    <mergeCell ref="Z20:AA20"/>
  </mergeCells>
  <printOptions horizontalCentered="1" verticalCentered="1"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10.57"/>
    <col customWidth="1" hidden="1" min="2" max="2" width="17.0"/>
    <col customWidth="1" hidden="1" min="3" max="3" width="68.14"/>
    <col customWidth="1" hidden="1" min="4" max="4" width="8.43"/>
    <col customWidth="1" min="5" max="5" width="1.57"/>
    <col customWidth="1" min="6" max="6" width="21.57"/>
    <col customWidth="1" min="7" max="8" width="8.86"/>
    <col customWidth="1" min="9" max="9" width="1.57"/>
    <col customWidth="1" min="10" max="10" width="21.57"/>
    <col customWidth="1" min="11" max="15" width="8.86"/>
    <col customWidth="1" min="16" max="164" width="9.14"/>
    <col customWidth="1" min="165" max="168" width="8.86"/>
  </cols>
  <sheetData>
    <row r="1" ht="12.0" customHeight="1">
      <c r="A1" s="1"/>
      <c r="B1" s="1"/>
      <c r="C1" s="1"/>
      <c r="R1" s="2"/>
      <c r="AD1" t="s">
        <v>0</v>
      </c>
      <c r="AF1" t="s">
        <v>1</v>
      </c>
      <c r="AH1" t="s">
        <v>2</v>
      </c>
      <c r="AJ1" t="s">
        <v>3</v>
      </c>
      <c r="AL1" t="s">
        <v>4</v>
      </c>
      <c r="AN1" t="s">
        <v>5</v>
      </c>
      <c r="AP1" t="s">
        <v>6</v>
      </c>
      <c r="AR1" t="s">
        <v>7</v>
      </c>
      <c r="AT1" t="s">
        <v>8</v>
      </c>
      <c r="AV1" t="s">
        <v>9</v>
      </c>
      <c r="AX1" t="s">
        <v>10</v>
      </c>
      <c r="AZ1" t="s">
        <v>11</v>
      </c>
      <c r="BB1" t="s">
        <v>12</v>
      </c>
      <c r="BD1" t="s">
        <v>13</v>
      </c>
      <c r="BF1" t="s">
        <v>14</v>
      </c>
      <c r="BH1" t="s">
        <v>15</v>
      </c>
      <c r="BJ1" t="s">
        <v>16</v>
      </c>
      <c r="BL1" t="s">
        <v>17</v>
      </c>
      <c r="BN1" t="s">
        <v>18</v>
      </c>
      <c r="BP1" t="s">
        <v>19</v>
      </c>
      <c r="BR1" t="s">
        <v>20</v>
      </c>
      <c r="BT1" t="s">
        <v>21</v>
      </c>
      <c r="BV1" t="s">
        <v>22</v>
      </c>
      <c r="BX1" t="s">
        <v>23</v>
      </c>
      <c r="CB1" t="s">
        <v>24</v>
      </c>
      <c r="CF1" t="s">
        <v>25</v>
      </c>
      <c r="CJ1" t="s">
        <v>26</v>
      </c>
      <c r="CN1" t="s">
        <v>27</v>
      </c>
      <c r="CR1" t="s">
        <v>28</v>
      </c>
      <c r="CV1" t="s">
        <v>29</v>
      </c>
      <c r="CZ1" t="s">
        <v>30</v>
      </c>
      <c r="DD1" t="s">
        <v>31</v>
      </c>
      <c r="DH1" t="s">
        <v>32</v>
      </c>
      <c r="DL1" t="s">
        <v>33</v>
      </c>
      <c r="DP1" t="s">
        <v>34</v>
      </c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</row>
    <row r="2" ht="12.0" customHeight="1">
      <c r="A2" s="1"/>
      <c r="B2" s="4" t="s">
        <v>236</v>
      </c>
      <c r="P2" s="5" t="s">
        <v>36</v>
      </c>
      <c r="Q2" s="5" t="s">
        <v>37</v>
      </c>
      <c r="R2" s="6" t="s">
        <v>38</v>
      </c>
      <c r="S2" s="5" t="s">
        <v>39</v>
      </c>
      <c r="T2" s="7" t="s">
        <v>40</v>
      </c>
      <c r="U2" s="5" t="s">
        <v>41</v>
      </c>
      <c r="V2" s="5" t="s">
        <v>42</v>
      </c>
      <c r="W2" s="5" t="s">
        <v>43</v>
      </c>
      <c r="X2" s="5" t="s">
        <v>44</v>
      </c>
      <c r="Y2" s="5" t="s">
        <v>45</v>
      </c>
      <c r="Z2" s="5" t="s">
        <v>46</v>
      </c>
      <c r="AA2" s="5" t="s">
        <v>47</v>
      </c>
      <c r="AB2" s="5" t="s">
        <v>48</v>
      </c>
      <c r="AC2" s="5" t="s">
        <v>49</v>
      </c>
      <c r="AD2" s="5" t="s">
        <v>50</v>
      </c>
      <c r="AE2" s="5" t="s">
        <v>51</v>
      </c>
      <c r="AF2" s="5" t="s">
        <v>50</v>
      </c>
      <c r="AG2" s="5" t="s">
        <v>51</v>
      </c>
      <c r="AH2" s="5" t="s">
        <v>50</v>
      </c>
      <c r="AI2" s="5" t="s">
        <v>51</v>
      </c>
      <c r="AJ2" s="5" t="s">
        <v>50</v>
      </c>
      <c r="AK2" s="5" t="s">
        <v>51</v>
      </c>
      <c r="AL2" s="5" t="s">
        <v>50</v>
      </c>
      <c r="AM2" s="5" t="s">
        <v>51</v>
      </c>
      <c r="AN2" s="5" t="s">
        <v>50</v>
      </c>
      <c r="AO2" s="5" t="s">
        <v>51</v>
      </c>
      <c r="AP2" s="5" t="s">
        <v>50</v>
      </c>
      <c r="AQ2" s="5" t="s">
        <v>51</v>
      </c>
      <c r="AR2" s="5" t="s">
        <v>50</v>
      </c>
      <c r="AS2" s="5" t="s">
        <v>51</v>
      </c>
      <c r="AT2" s="5" t="s">
        <v>50</v>
      </c>
      <c r="AU2" s="5" t="s">
        <v>51</v>
      </c>
      <c r="AV2" s="5" t="s">
        <v>50</v>
      </c>
      <c r="AW2" s="5" t="s">
        <v>51</v>
      </c>
      <c r="AX2" s="5" t="s">
        <v>50</v>
      </c>
      <c r="AY2" s="5" t="s">
        <v>51</v>
      </c>
      <c r="AZ2" s="5" t="s">
        <v>50</v>
      </c>
      <c r="BA2" s="5" t="s">
        <v>51</v>
      </c>
      <c r="BB2" s="5" t="s">
        <v>50</v>
      </c>
      <c r="BC2" s="5" t="s">
        <v>51</v>
      </c>
      <c r="BD2" s="5" t="s">
        <v>50</v>
      </c>
      <c r="BE2" s="5" t="s">
        <v>51</v>
      </c>
      <c r="BF2" s="5" t="s">
        <v>50</v>
      </c>
      <c r="BG2" s="5" t="s">
        <v>51</v>
      </c>
      <c r="BH2" s="5" t="s">
        <v>50</v>
      </c>
      <c r="BI2" s="5" t="s">
        <v>51</v>
      </c>
      <c r="BJ2" s="5" t="s">
        <v>50</v>
      </c>
      <c r="BK2" s="5" t="s">
        <v>51</v>
      </c>
      <c r="BL2" s="5" t="s">
        <v>50</v>
      </c>
      <c r="BM2" s="5" t="s">
        <v>51</v>
      </c>
      <c r="BN2" s="5" t="s">
        <v>50</v>
      </c>
      <c r="BO2" s="5" t="s">
        <v>51</v>
      </c>
      <c r="BP2" s="5" t="s">
        <v>50</v>
      </c>
      <c r="BQ2" s="5" t="s">
        <v>51</v>
      </c>
      <c r="BR2" s="5" t="s">
        <v>50</v>
      </c>
      <c r="BS2" s="5" t="s">
        <v>51</v>
      </c>
      <c r="BT2" s="5" t="s">
        <v>50</v>
      </c>
      <c r="BU2" s="5" t="s">
        <v>51</v>
      </c>
      <c r="BV2" s="5" t="s">
        <v>50</v>
      </c>
      <c r="BW2" s="5" t="s">
        <v>51</v>
      </c>
      <c r="BX2" s="5" t="s">
        <v>50</v>
      </c>
      <c r="BY2" s="5" t="s">
        <v>51</v>
      </c>
      <c r="BZ2" s="5" t="s">
        <v>52</v>
      </c>
      <c r="CA2" s="5" t="s">
        <v>53</v>
      </c>
      <c r="CB2" s="5" t="s">
        <v>50</v>
      </c>
      <c r="CC2" s="5" t="s">
        <v>51</v>
      </c>
      <c r="CD2" s="5" t="s">
        <v>52</v>
      </c>
      <c r="CE2" s="5" t="s">
        <v>53</v>
      </c>
      <c r="CF2" s="5" t="s">
        <v>50</v>
      </c>
      <c r="CG2" s="5" t="s">
        <v>51</v>
      </c>
      <c r="CH2" s="5" t="s">
        <v>52</v>
      </c>
      <c r="CI2" s="5" t="s">
        <v>53</v>
      </c>
      <c r="CJ2" s="5" t="s">
        <v>50</v>
      </c>
      <c r="CK2" s="5" t="s">
        <v>51</v>
      </c>
      <c r="CL2" s="5" t="s">
        <v>52</v>
      </c>
      <c r="CM2" s="5" t="s">
        <v>53</v>
      </c>
      <c r="CN2" s="5" t="s">
        <v>50</v>
      </c>
      <c r="CO2" s="5" t="s">
        <v>51</v>
      </c>
      <c r="CP2" s="5" t="s">
        <v>52</v>
      </c>
      <c r="CQ2" s="5" t="s">
        <v>53</v>
      </c>
      <c r="CR2" s="5" t="s">
        <v>50</v>
      </c>
      <c r="CS2" s="5" t="s">
        <v>51</v>
      </c>
      <c r="CT2" s="5" t="s">
        <v>52</v>
      </c>
      <c r="CU2" s="5" t="s">
        <v>53</v>
      </c>
      <c r="CV2" s="5" t="s">
        <v>50</v>
      </c>
      <c r="CW2" s="5" t="s">
        <v>51</v>
      </c>
      <c r="CX2" s="5" t="s">
        <v>52</v>
      </c>
      <c r="CY2" s="5" t="s">
        <v>53</v>
      </c>
      <c r="CZ2" s="5" t="s">
        <v>50</v>
      </c>
      <c r="DA2" s="5" t="s">
        <v>51</v>
      </c>
      <c r="DB2" s="5" t="s">
        <v>52</v>
      </c>
      <c r="DC2" s="5" t="s">
        <v>53</v>
      </c>
      <c r="DD2" s="5" t="s">
        <v>50</v>
      </c>
      <c r="DE2" s="5" t="s">
        <v>51</v>
      </c>
      <c r="DF2" s="5" t="s">
        <v>52</v>
      </c>
      <c r="DG2" s="5" t="s">
        <v>53</v>
      </c>
      <c r="DH2" s="5" t="s">
        <v>50</v>
      </c>
      <c r="DI2" s="5" t="s">
        <v>51</v>
      </c>
      <c r="DJ2" s="5" t="s">
        <v>52</v>
      </c>
      <c r="DK2" s="5" t="s">
        <v>53</v>
      </c>
      <c r="DL2" s="5" t="s">
        <v>50</v>
      </c>
      <c r="DM2" s="5" t="s">
        <v>51</v>
      </c>
      <c r="DN2" s="5" t="s">
        <v>52</v>
      </c>
      <c r="DO2" s="5" t="s">
        <v>53</v>
      </c>
      <c r="DP2" s="5" t="s">
        <v>50</v>
      </c>
      <c r="DQ2" s="5" t="s">
        <v>51</v>
      </c>
      <c r="DR2" s="5" t="s">
        <v>52</v>
      </c>
      <c r="DS2" s="5" t="s">
        <v>53</v>
      </c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</row>
    <row r="3" ht="12.0" customHeight="1">
      <c r="A3" s="1"/>
      <c r="B3" t="s">
        <v>237</v>
      </c>
      <c r="P3" s="8" t="str">
        <f>C5</f>
        <v>Daniel Isherwood</v>
      </c>
      <c r="Q3" s="8" t="str">
        <f>C6</f>
        <v/>
      </c>
      <c r="R3" s="9" t="str">
        <f>C7</f>
        <v/>
      </c>
      <c r="S3" s="8" t="str">
        <f>C8</f>
        <v/>
      </c>
      <c r="T3" s="10" t="str">
        <f>C11</f>
        <v>221221222122222122122221112212222121222222221222211121222122</v>
      </c>
      <c r="U3" s="10" t="str">
        <f>C12</f>
        <v>112122212222112221211111122212212222222212222222111222112222</v>
      </c>
      <c r="V3" s="10" t="str">
        <f>C13</f>
        <v>222121122112121221122222111122122121212112222221212212222221</v>
      </c>
      <c r="W3" s="10" t="str">
        <f>C14</f>
        <v>122112122221222222111122211221122122211221221122222221212111</v>
      </c>
      <c r="X3" s="10" t="str">
        <f>C15</f>
        <v>212122212112112112222211222222121221122112112222212221212222</v>
      </c>
      <c r="Y3" s="10" t="str">
        <f>C16</f>
        <v>221121112212222122212211122221221122211112122221212122222222</v>
      </c>
      <c r="Z3" s="10" t="str">
        <f>C17</f>
        <v>222122122222122221222222222122</v>
      </c>
      <c r="AA3" s="11" t="str">
        <f>C20</f>
        <v>0</v>
      </c>
      <c r="AB3" s="11" t="str">
        <f>C21</f>
        <v>0</v>
      </c>
      <c r="AC3" s="11" t="str">
        <f>C22</f>
        <v>0</v>
      </c>
      <c r="AD3" s="11" t="str">
        <f t="shared" ref="AD3:AE3" si="1">G10</f>
        <v>4</v>
      </c>
      <c r="AE3" s="11" t="str">
        <f t="shared" si="1"/>
        <v>45</v>
      </c>
      <c r="AF3" s="11" t="str">
        <f t="shared" ref="AF3:AG3" si="2">G11</f>
        <v>17</v>
      </c>
      <c r="AG3" s="11" t="str">
        <f t="shared" si="2"/>
        <v>49</v>
      </c>
      <c r="AH3" s="11" t="str">
        <f t="shared" ref="AH3:AI3" si="3">G12</f>
        <v>17</v>
      </c>
      <c r="AI3" s="11" t="str">
        <f t="shared" si="3"/>
        <v>40</v>
      </c>
      <c r="AJ3" s="11" t="str">
        <f t="shared" ref="AJ3:AK3" si="4">G13</f>
        <v>3</v>
      </c>
      <c r="AK3" s="11" t="str">
        <f t="shared" si="4"/>
        <v>50</v>
      </c>
      <c r="AL3" s="11" t="str">
        <f t="shared" ref="AL3:AM3" si="5">G14</f>
        <v>3</v>
      </c>
      <c r="AM3" s="11" t="str">
        <f t="shared" si="5"/>
        <v>52</v>
      </c>
      <c r="AN3" s="11" t="str">
        <f t="shared" ref="AN3:AO3" si="6">G16</f>
        <v>13</v>
      </c>
      <c r="AO3" s="11" t="str">
        <f t="shared" si="6"/>
        <v>44</v>
      </c>
      <c r="AP3" s="11" t="str">
        <f t="shared" ref="AP3:AQ3" si="7">G19</f>
        <v>18</v>
      </c>
      <c r="AQ3" s="11" t="str">
        <f t="shared" si="7"/>
        <v>61</v>
      </c>
      <c r="AR3" s="11" t="str">
        <f t="shared" ref="AR3:AS3" si="8">G20</f>
        <v>0</v>
      </c>
      <c r="AS3" s="11" t="str">
        <f t="shared" si="8"/>
        <v>39</v>
      </c>
      <c r="AT3" s="11" t="str">
        <f t="shared" ref="AT3:AU3" si="9">G21</f>
        <v>2</v>
      </c>
      <c r="AU3" s="11" t="str">
        <f t="shared" si="9"/>
        <v>44</v>
      </c>
      <c r="AV3" s="11" t="str">
        <f t="shared" ref="AV3:AW3" si="10">G22</f>
        <v>2</v>
      </c>
      <c r="AW3" s="11" t="str">
        <f t="shared" si="10"/>
        <v>46</v>
      </c>
      <c r="AX3" s="11" t="str">
        <f t="shared" ref="AX3:AY3" si="11">G23</f>
        <v>3</v>
      </c>
      <c r="AY3" s="11" t="str">
        <f t="shared" si="11"/>
        <v>54</v>
      </c>
      <c r="AZ3" s="11" t="str">
        <f t="shared" ref="AZ3:BA3" si="12">G24</f>
        <v>3</v>
      </c>
      <c r="BA3" s="11" t="str">
        <f t="shared" si="12"/>
        <v>65</v>
      </c>
      <c r="BB3" s="11" t="str">
        <f t="shared" ref="BB3:BC3" si="13">G25</f>
        <v>0</v>
      </c>
      <c r="BC3" s="11" t="str">
        <f t="shared" si="13"/>
        <v>43</v>
      </c>
      <c r="BD3" s="11" t="str">
        <f t="shared" ref="BD3:BE3" si="14">G26</f>
        <v>1</v>
      </c>
      <c r="BE3" s="11" t="str">
        <f t="shared" si="14"/>
        <v>41</v>
      </c>
      <c r="BF3" s="11" t="str">
        <f t="shared" ref="BF3:BG3" si="15">G27</f>
        <v>3</v>
      </c>
      <c r="BG3" s="11" t="str">
        <f t="shared" si="15"/>
        <v>47</v>
      </c>
      <c r="BH3" s="11" t="str">
        <f t="shared" ref="BH3:BI3" si="16">G29</f>
        <v>13</v>
      </c>
      <c r="BI3" s="11" t="str">
        <f t="shared" si="16"/>
        <v>40</v>
      </c>
      <c r="BJ3" s="11" t="str">
        <f t="shared" ref="BJ3:BK3" si="17">G30</f>
        <v>1</v>
      </c>
      <c r="BK3" s="11" t="str">
        <f t="shared" si="17"/>
        <v>35</v>
      </c>
      <c r="BL3" s="11" t="str">
        <f t="shared" ref="BL3:BM3" si="18">G31</f>
        <v>1</v>
      </c>
      <c r="BM3" s="11" t="str">
        <f t="shared" si="18"/>
        <v>30</v>
      </c>
      <c r="BN3" s="11" t="str">
        <f t="shared" ref="BN3:BO3" si="19">G32</f>
        <v>3</v>
      </c>
      <c r="BO3" s="11" t="str">
        <f t="shared" si="19"/>
        <v>44</v>
      </c>
      <c r="BP3" s="11" t="str">
        <f t="shared" ref="BP3:BQ3" si="20">G34</f>
        <v>2</v>
      </c>
      <c r="BQ3" s="11" t="str">
        <f t="shared" si="20"/>
        <v>38</v>
      </c>
      <c r="BR3" s="11" t="str">
        <f t="shared" ref="BR3:BS3" si="21">G35</f>
        <v>2</v>
      </c>
      <c r="BS3" s="11" t="str">
        <f t="shared" si="21"/>
        <v>41</v>
      </c>
      <c r="BT3" s="11" t="str">
        <f t="shared" ref="BT3:BU3" si="22">G36</f>
        <v>18</v>
      </c>
      <c r="BU3" s="11" t="str">
        <f t="shared" si="22"/>
        <v>64</v>
      </c>
      <c r="BV3" s="11" t="str">
        <f t="shared" ref="BV3:BW3" si="23">G37</f>
        <v>13</v>
      </c>
      <c r="BW3" s="11" t="str">
        <f t="shared" si="23"/>
        <v>65</v>
      </c>
      <c r="BX3" s="11" t="str">
        <f t="shared" ref="BX3:CA3" si="24">K23</f>
        <v>1</v>
      </c>
      <c r="BY3" s="11" t="str">
        <f t="shared" si="24"/>
        <v>39</v>
      </c>
      <c r="BZ3" s="11" t="str">
        <f t="shared" si="24"/>
        <v>0</v>
      </c>
      <c r="CA3" s="11" t="str">
        <f t="shared" si="24"/>
        <v>N</v>
      </c>
      <c r="CB3" s="11" t="str">
        <f t="shared" ref="CB3:CE3" si="25">K24</f>
        <v>2</v>
      </c>
      <c r="CC3" s="11" t="str">
        <f t="shared" si="25"/>
        <v>41</v>
      </c>
      <c r="CD3" s="11" t="str">
        <f t="shared" si="25"/>
        <v>0</v>
      </c>
      <c r="CE3" s="11" t="str">
        <f t="shared" si="25"/>
        <v>N</v>
      </c>
      <c r="CF3" s="11" t="str">
        <f t="shared" ref="CF3:CI3" si="26">K25</f>
        <v>1</v>
      </c>
      <c r="CG3" s="11" t="str">
        <f t="shared" si="26"/>
        <v>37</v>
      </c>
      <c r="CH3" s="11" t="str">
        <f t="shared" si="26"/>
        <v>0</v>
      </c>
      <c r="CI3" s="11" t="str">
        <f t="shared" si="26"/>
        <v>N</v>
      </c>
      <c r="CJ3" s="11" t="str">
        <f t="shared" ref="CJ3:CM3" si="27">K27</f>
        <v>1</v>
      </c>
      <c r="CK3" s="11" t="str">
        <f t="shared" si="27"/>
        <v>38</v>
      </c>
      <c r="CL3" s="11" t="str">
        <f t="shared" si="27"/>
        <v>0/0</v>
      </c>
      <c r="CM3" s="11" t="str">
        <f t="shared" si="27"/>
        <v>N</v>
      </c>
      <c r="CN3" s="11" t="str">
        <f t="shared" ref="CN3:CQ3" si="28">K28</f>
        <v>3</v>
      </c>
      <c r="CO3" s="11" t="str">
        <f t="shared" si="28"/>
        <v>43</v>
      </c>
      <c r="CP3" s="11" t="str">
        <f t="shared" si="28"/>
        <v>0</v>
      </c>
      <c r="CQ3" s="11" t="str">
        <f t="shared" si="28"/>
        <v>N</v>
      </c>
      <c r="CR3" s="11" t="str">
        <f t="shared" ref="CR3:CU3" si="29">K29</f>
        <v>3</v>
      </c>
      <c r="CS3" s="11" t="str">
        <f t="shared" si="29"/>
        <v>36</v>
      </c>
      <c r="CT3" s="11" t="str">
        <f t="shared" si="29"/>
        <v>0</v>
      </c>
      <c r="CU3" s="11" t="str">
        <f t="shared" si="29"/>
        <v>N</v>
      </c>
      <c r="CV3" s="11" t="str">
        <f t="shared" ref="CV3:CY3" si="30">K30</f>
        <v>3</v>
      </c>
      <c r="CW3" s="11" t="str">
        <f t="shared" si="30"/>
        <v>33</v>
      </c>
      <c r="CX3" s="11" t="str">
        <f t="shared" si="30"/>
        <v>0</v>
      </c>
      <c r="CY3" s="11" t="str">
        <f t="shared" si="30"/>
        <v>N</v>
      </c>
      <c r="CZ3" s="11" t="str">
        <f t="shared" ref="CZ3:DC3" si="31">K32</f>
        <v>9</v>
      </c>
      <c r="DA3" s="11" t="str">
        <f t="shared" si="31"/>
        <v>59</v>
      </c>
      <c r="DB3" s="11" t="str">
        <f t="shared" si="31"/>
        <v>2</v>
      </c>
      <c r="DC3" s="11" t="str">
        <f t="shared" si="31"/>
        <v>N</v>
      </c>
      <c r="DD3" s="11" t="str">
        <f t="shared" ref="DD3:DG3" si="32">K33</f>
        <v>1</v>
      </c>
      <c r="DE3" s="11" t="str">
        <f t="shared" si="32"/>
        <v>43</v>
      </c>
      <c r="DF3" s="11" t="str">
        <f t="shared" si="32"/>
        <v>0</v>
      </c>
      <c r="DG3" s="11" t="str">
        <f t="shared" si="32"/>
        <v>N</v>
      </c>
      <c r="DH3" s="11" t="str">
        <f t="shared" ref="DH3:DK3" si="33">K34</f>
        <v>15</v>
      </c>
      <c r="DI3" s="11" t="str">
        <f t="shared" si="33"/>
        <v>59</v>
      </c>
      <c r="DJ3" s="11" t="str">
        <f t="shared" si="33"/>
        <v>2</v>
      </c>
      <c r="DK3" s="11" t="str">
        <f t="shared" si="33"/>
        <v>N</v>
      </c>
      <c r="DL3" s="11" t="str">
        <f t="shared" ref="DL3:DO3" si="34">K36</f>
        <v>10</v>
      </c>
      <c r="DM3" s="11" t="str">
        <f t="shared" si="34"/>
        <v>57</v>
      </c>
      <c r="DN3" s="11" t="str">
        <f t="shared" si="34"/>
        <v>2</v>
      </c>
      <c r="DO3" s="11" t="str">
        <f t="shared" si="34"/>
        <v>N</v>
      </c>
      <c r="DP3" s="11" t="str">
        <f t="shared" ref="DP3:DS3" si="35">K37</f>
        <v>3</v>
      </c>
      <c r="DQ3" s="11" t="str">
        <f t="shared" si="35"/>
        <v>46</v>
      </c>
      <c r="DR3" s="11" t="str">
        <f t="shared" si="35"/>
        <v>0</v>
      </c>
      <c r="DS3" s="11" t="str">
        <f t="shared" si="35"/>
        <v>N</v>
      </c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</row>
    <row r="4" ht="12.0" customHeight="1">
      <c r="A4" s="1"/>
      <c r="P4" s="3"/>
      <c r="Q4" s="12"/>
      <c r="R4" s="12"/>
      <c r="S4" s="12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</row>
    <row r="5" ht="12.0" customHeight="1">
      <c r="A5" s="13"/>
      <c r="B5" s="14" t="s">
        <v>55</v>
      </c>
      <c r="C5" s="15" t="str">
        <f>'Data Entry Sheet (3)'!C5</f>
        <v>Daniel Isherwood</v>
      </c>
      <c r="E5" s="16"/>
      <c r="F5" s="17" t="s">
        <v>57</v>
      </c>
      <c r="G5" s="18"/>
      <c r="H5" s="18"/>
      <c r="I5" s="16"/>
      <c r="J5" s="18"/>
      <c r="K5" s="18"/>
      <c r="L5" s="18"/>
      <c r="M5" s="18"/>
      <c r="N5" s="19"/>
      <c r="P5" s="3"/>
      <c r="Q5" s="12"/>
      <c r="R5" s="12"/>
      <c r="S5" s="12"/>
      <c r="T5" s="20" t="s">
        <v>58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</row>
    <row r="6" ht="12.0" customHeight="1">
      <c r="A6" s="13"/>
      <c r="B6" s="21" t="s">
        <v>213</v>
      </c>
      <c r="C6" s="15" t="str">
        <f>'Data Entry Sheet (3)'!C6</f>
        <v/>
      </c>
      <c r="E6" s="23"/>
      <c r="F6" s="24"/>
      <c r="G6" s="25" t="s">
        <v>60</v>
      </c>
      <c r="H6" s="26"/>
      <c r="I6" s="27"/>
      <c r="J6" s="24"/>
      <c r="K6" s="28"/>
      <c r="L6" s="28"/>
      <c r="M6" s="24"/>
      <c r="N6" s="29"/>
      <c r="P6" s="20" t="s">
        <v>61</v>
      </c>
      <c r="Q6" s="20" t="s">
        <v>62</v>
      </c>
      <c r="R6" s="20" t="s">
        <v>63</v>
      </c>
      <c r="S6" s="20" t="s">
        <v>64</v>
      </c>
      <c r="T6" s="20" t="s">
        <v>65</v>
      </c>
      <c r="U6" s="20" t="s">
        <v>66</v>
      </c>
      <c r="V6" s="3"/>
      <c r="W6" s="8" t="s">
        <v>6</v>
      </c>
      <c r="X6" s="8"/>
      <c r="Y6" s="8"/>
      <c r="Z6" s="8" t="s">
        <v>7</v>
      </c>
      <c r="AA6" s="8"/>
      <c r="AB6" s="8"/>
      <c r="AC6" s="8" t="s">
        <v>8</v>
      </c>
      <c r="AD6" s="8"/>
      <c r="AE6" s="8"/>
      <c r="AF6" s="8" t="s">
        <v>9</v>
      </c>
      <c r="AG6" s="8"/>
      <c r="AH6" s="8"/>
      <c r="AI6" s="8" t="s">
        <v>10</v>
      </c>
      <c r="AJ6" s="8"/>
      <c r="AK6" s="3"/>
      <c r="AL6" s="8" t="s">
        <v>67</v>
      </c>
      <c r="AM6" s="8"/>
      <c r="AN6" s="8"/>
      <c r="AO6" s="8" t="s">
        <v>68</v>
      </c>
      <c r="AP6" s="8"/>
      <c r="AQ6" s="8"/>
      <c r="AR6" s="8" t="s">
        <v>69</v>
      </c>
      <c r="AS6" s="8"/>
      <c r="AT6" s="8"/>
      <c r="AU6" s="8" t="s">
        <v>70</v>
      </c>
      <c r="AV6" s="8"/>
      <c r="AW6" s="8"/>
      <c r="AX6" s="8" t="s">
        <v>15</v>
      </c>
      <c r="AY6" s="8"/>
      <c r="AZ6" s="3"/>
      <c r="BA6" s="8" t="s">
        <v>71</v>
      </c>
      <c r="BB6" s="8"/>
      <c r="BC6" s="8"/>
      <c r="BD6" s="8" t="s">
        <v>72</v>
      </c>
      <c r="BE6" s="8"/>
      <c r="BF6" s="8"/>
      <c r="BG6" s="8" t="s">
        <v>73</v>
      </c>
      <c r="BH6" s="8"/>
      <c r="BI6" s="8"/>
      <c r="BJ6" s="8" t="s">
        <v>74</v>
      </c>
      <c r="BK6" s="8"/>
      <c r="BL6" s="8"/>
      <c r="BM6" s="8" t="s">
        <v>75</v>
      </c>
      <c r="BN6" s="8"/>
      <c r="BO6" s="3"/>
      <c r="BP6" s="8" t="s">
        <v>76</v>
      </c>
      <c r="BQ6" s="8"/>
      <c r="BR6" s="3"/>
      <c r="BS6" s="8" t="s">
        <v>3</v>
      </c>
      <c r="BT6" s="8"/>
      <c r="BU6" s="3"/>
      <c r="BV6" s="8" t="s">
        <v>4</v>
      </c>
      <c r="BW6" s="8"/>
      <c r="BX6" s="3"/>
      <c r="BY6" s="3"/>
      <c r="BZ6" s="3"/>
      <c r="CA6" s="8" t="s">
        <v>19</v>
      </c>
      <c r="CB6" s="8"/>
      <c r="CC6" s="3"/>
      <c r="CD6" s="3"/>
      <c r="CE6" s="3"/>
      <c r="CF6" s="8" t="s">
        <v>77</v>
      </c>
      <c r="CG6" s="8"/>
      <c r="CH6" s="3"/>
      <c r="CI6" s="3"/>
      <c r="CJ6" s="3"/>
      <c r="CK6" s="8" t="s">
        <v>78</v>
      </c>
      <c r="CL6" s="8"/>
      <c r="CM6" s="3"/>
      <c r="CN6" s="3"/>
      <c r="CO6" s="3"/>
      <c r="CP6" s="8" t="s">
        <v>79</v>
      </c>
      <c r="CQ6" s="8"/>
      <c r="CR6" s="3"/>
      <c r="CS6" s="3"/>
      <c r="CT6" s="3"/>
      <c r="CU6" s="8" t="s">
        <v>80</v>
      </c>
      <c r="CV6" s="8"/>
      <c r="CW6" s="3"/>
      <c r="CX6" s="3"/>
      <c r="CY6" s="3"/>
      <c r="CZ6" s="8" t="s">
        <v>81</v>
      </c>
      <c r="DA6" s="8"/>
      <c r="DB6" s="3"/>
      <c r="DC6" s="3"/>
      <c r="DD6" s="3"/>
      <c r="DE6" s="8" t="s">
        <v>82</v>
      </c>
      <c r="DF6" s="8"/>
      <c r="DG6" s="3"/>
      <c r="DH6" s="3"/>
      <c r="DI6" s="3"/>
      <c r="DJ6" s="8" t="s">
        <v>83</v>
      </c>
      <c r="DK6" s="8"/>
      <c r="DL6" s="3"/>
      <c r="DM6" s="3"/>
      <c r="DN6" s="3"/>
      <c r="DO6" s="8" t="s">
        <v>84</v>
      </c>
      <c r="DP6" s="8"/>
      <c r="DQ6" s="3"/>
      <c r="DR6" s="3"/>
      <c r="DS6" s="3"/>
      <c r="DT6" s="8" t="s">
        <v>32</v>
      </c>
      <c r="DU6" s="8"/>
      <c r="DV6" s="3"/>
      <c r="DW6" s="3"/>
      <c r="DX6" s="3"/>
      <c r="DY6" s="8" t="s">
        <v>85</v>
      </c>
      <c r="DZ6" s="8"/>
      <c r="EA6" s="3"/>
      <c r="EB6" s="3"/>
      <c r="EC6" s="3"/>
      <c r="ED6" s="8" t="s">
        <v>86</v>
      </c>
      <c r="EE6" s="8"/>
      <c r="EF6" s="3"/>
      <c r="EG6" s="3"/>
      <c r="EH6" s="3"/>
      <c r="EI6" s="8" t="s">
        <v>87</v>
      </c>
      <c r="EJ6" s="8"/>
      <c r="EK6" s="3"/>
      <c r="EL6" s="3"/>
      <c r="EM6" s="3"/>
      <c r="EN6" s="8" t="s">
        <v>0</v>
      </c>
      <c r="EO6" s="8"/>
      <c r="EP6" s="3"/>
      <c r="EQ6" s="3"/>
      <c r="ER6" s="3"/>
      <c r="ES6" s="3"/>
      <c r="ET6" s="8" t="s">
        <v>1</v>
      </c>
      <c r="EU6" s="8"/>
      <c r="EV6" s="3"/>
      <c r="EW6" s="3"/>
      <c r="EX6" s="3"/>
      <c r="EY6" s="3"/>
      <c r="EZ6" s="8" t="s">
        <v>2</v>
      </c>
      <c r="FA6" s="8"/>
      <c r="FB6" s="3"/>
      <c r="FC6" s="3"/>
      <c r="FD6" s="3"/>
      <c r="FE6" s="3"/>
      <c r="FF6" s="3"/>
      <c r="FG6" s="3"/>
      <c r="FH6" s="3"/>
      <c r="FI6" s="8" t="s">
        <v>88</v>
      </c>
      <c r="FJ6" s="8"/>
      <c r="FK6" s="3"/>
      <c r="FL6" s="3"/>
    </row>
    <row r="7" ht="12.0" customHeight="1">
      <c r="A7" s="13"/>
      <c r="B7" s="21" t="s">
        <v>89</v>
      </c>
      <c r="C7" s="95" t="str">
        <f>'Data Entry Sheet (3)'!C7</f>
        <v/>
      </c>
      <c r="E7" s="31"/>
      <c r="F7" s="32"/>
      <c r="G7" s="33" t="s">
        <v>50</v>
      </c>
      <c r="H7" s="34" t="s">
        <v>51</v>
      </c>
      <c r="I7" s="27"/>
      <c r="J7" s="24"/>
      <c r="K7" s="28"/>
      <c r="L7" s="28"/>
      <c r="M7" s="28"/>
      <c r="N7" s="29"/>
      <c r="P7" s="3">
        <v>1.0</v>
      </c>
      <c r="Q7" s="12" t="str">
        <f t="shared" ref="Q7:Q66" si="36">IF(ISERROR(VALUE(MID($C$11,$P7,1)))=TRUE,"TEXT",VALUE(MID($C$11,$P7,1)))</f>
        <v>2</v>
      </c>
      <c r="R7" s="12"/>
      <c r="S7" s="12" t="str">
        <f t="shared" ref="S7:S396" si="37">IF(Q7=9,0,(IF(R7="Y",Q7-1,2-Q7)))</f>
        <v>0</v>
      </c>
      <c r="T7" s="3" t="str">
        <f t="shared" ref="T7:T396" si="38">IF(Q7=1,1,0)</f>
        <v>0</v>
      </c>
      <c r="U7" s="3" t="str">
        <f t="shared" ref="U7:U396" si="39">IF(Q7=2,1,0)</f>
        <v>1</v>
      </c>
      <c r="V7" s="3"/>
      <c r="W7" s="35" t="s">
        <v>90</v>
      </c>
      <c r="X7" s="35" t="s">
        <v>91</v>
      </c>
      <c r="Y7" s="8"/>
      <c r="Z7" s="35" t="s">
        <v>90</v>
      </c>
      <c r="AA7" s="35" t="s">
        <v>91</v>
      </c>
      <c r="AB7" s="8"/>
      <c r="AC7" s="35" t="s">
        <v>90</v>
      </c>
      <c r="AD7" s="35" t="s">
        <v>91</v>
      </c>
      <c r="AE7" s="8"/>
      <c r="AF7" s="35" t="s">
        <v>90</v>
      </c>
      <c r="AG7" s="35" t="s">
        <v>91</v>
      </c>
      <c r="AH7" s="8"/>
      <c r="AI7" s="35" t="s">
        <v>90</v>
      </c>
      <c r="AJ7" s="35" t="s">
        <v>91</v>
      </c>
      <c r="AK7" s="3"/>
      <c r="AL7" s="35" t="s">
        <v>90</v>
      </c>
      <c r="AM7" s="35" t="s">
        <v>91</v>
      </c>
      <c r="AN7" s="8"/>
      <c r="AO7" s="35" t="s">
        <v>90</v>
      </c>
      <c r="AP7" s="35" t="s">
        <v>91</v>
      </c>
      <c r="AQ7" s="8"/>
      <c r="AR7" s="35" t="s">
        <v>90</v>
      </c>
      <c r="AS7" s="35" t="s">
        <v>91</v>
      </c>
      <c r="AT7" s="8"/>
      <c r="AU7" s="35" t="s">
        <v>90</v>
      </c>
      <c r="AV7" s="35" t="s">
        <v>91</v>
      </c>
      <c r="AW7" s="8"/>
      <c r="AX7" s="35" t="s">
        <v>90</v>
      </c>
      <c r="AY7" s="35" t="s">
        <v>91</v>
      </c>
      <c r="AZ7" s="3"/>
      <c r="BA7" s="35" t="s">
        <v>90</v>
      </c>
      <c r="BB7" s="35" t="s">
        <v>91</v>
      </c>
      <c r="BC7" s="8"/>
      <c r="BD7" s="35" t="s">
        <v>90</v>
      </c>
      <c r="BE7" s="35" t="s">
        <v>91</v>
      </c>
      <c r="BF7" s="8"/>
      <c r="BG7" s="35" t="s">
        <v>90</v>
      </c>
      <c r="BH7" s="35" t="s">
        <v>91</v>
      </c>
      <c r="BI7" s="8"/>
      <c r="BJ7" s="35" t="s">
        <v>90</v>
      </c>
      <c r="BK7" s="35" t="s">
        <v>91</v>
      </c>
      <c r="BL7" s="8"/>
      <c r="BM7" s="35" t="s">
        <v>90</v>
      </c>
      <c r="BN7" s="35" t="s">
        <v>91</v>
      </c>
      <c r="BO7" s="3"/>
      <c r="BP7" s="35" t="s">
        <v>90</v>
      </c>
      <c r="BQ7" s="35" t="s">
        <v>91</v>
      </c>
      <c r="BR7" s="3"/>
      <c r="BS7" s="35" t="s">
        <v>90</v>
      </c>
      <c r="BT7" s="35" t="s">
        <v>91</v>
      </c>
      <c r="BU7" s="3"/>
      <c r="BV7" s="35" t="s">
        <v>92</v>
      </c>
      <c r="BW7" s="35" t="s">
        <v>93</v>
      </c>
      <c r="BX7" s="35" t="s">
        <v>94</v>
      </c>
      <c r="BY7" s="35" t="s">
        <v>93</v>
      </c>
      <c r="BZ7" s="3"/>
      <c r="CA7" s="35" t="s">
        <v>92</v>
      </c>
      <c r="CB7" s="35" t="s">
        <v>93</v>
      </c>
      <c r="CC7" s="35" t="s">
        <v>94</v>
      </c>
      <c r="CD7" s="35" t="s">
        <v>93</v>
      </c>
      <c r="CE7" s="3"/>
      <c r="CF7" s="35" t="s">
        <v>92</v>
      </c>
      <c r="CG7" s="35" t="s">
        <v>93</v>
      </c>
      <c r="CH7" s="35" t="s">
        <v>94</v>
      </c>
      <c r="CI7" s="35" t="s">
        <v>93</v>
      </c>
      <c r="CJ7" s="3"/>
      <c r="CK7" s="35" t="s">
        <v>92</v>
      </c>
      <c r="CL7" s="35" t="s">
        <v>93</v>
      </c>
      <c r="CM7" s="35" t="s">
        <v>94</v>
      </c>
      <c r="CN7" s="35" t="s">
        <v>93</v>
      </c>
      <c r="CO7" s="3"/>
      <c r="CP7" s="35" t="s">
        <v>92</v>
      </c>
      <c r="CQ7" s="35" t="s">
        <v>93</v>
      </c>
      <c r="CR7" s="35" t="s">
        <v>94</v>
      </c>
      <c r="CS7" s="35" t="s">
        <v>93</v>
      </c>
      <c r="CT7" s="3"/>
      <c r="CU7" s="35" t="s">
        <v>92</v>
      </c>
      <c r="CV7" s="35" t="s">
        <v>93</v>
      </c>
      <c r="CW7" s="35" t="s">
        <v>94</v>
      </c>
      <c r="CX7" s="35" t="s">
        <v>93</v>
      </c>
      <c r="CY7" s="3"/>
      <c r="CZ7" s="35" t="s">
        <v>92</v>
      </c>
      <c r="DA7" s="35" t="s">
        <v>93</v>
      </c>
      <c r="DB7" s="35" t="s">
        <v>94</v>
      </c>
      <c r="DC7" s="35" t="s">
        <v>93</v>
      </c>
      <c r="DD7" s="3"/>
      <c r="DE7" s="35" t="s">
        <v>92</v>
      </c>
      <c r="DF7" s="35" t="s">
        <v>93</v>
      </c>
      <c r="DG7" s="35" t="s">
        <v>94</v>
      </c>
      <c r="DH7" s="35" t="s">
        <v>93</v>
      </c>
      <c r="DI7" s="3"/>
      <c r="DJ7" s="35" t="s">
        <v>92</v>
      </c>
      <c r="DK7" s="35" t="s">
        <v>93</v>
      </c>
      <c r="DL7" s="35" t="s">
        <v>94</v>
      </c>
      <c r="DM7" s="35" t="s">
        <v>93</v>
      </c>
      <c r="DN7" s="3"/>
      <c r="DO7" s="35" t="s">
        <v>92</v>
      </c>
      <c r="DP7" s="35" t="s">
        <v>93</v>
      </c>
      <c r="DQ7" s="35" t="s">
        <v>94</v>
      </c>
      <c r="DR7" s="35" t="s">
        <v>93</v>
      </c>
      <c r="DS7" s="3"/>
      <c r="DT7" s="35" t="s">
        <v>92</v>
      </c>
      <c r="DU7" s="35" t="s">
        <v>93</v>
      </c>
      <c r="DV7" s="35" t="s">
        <v>94</v>
      </c>
      <c r="DW7" s="35" t="s">
        <v>93</v>
      </c>
      <c r="DX7" s="3"/>
      <c r="DY7" s="35" t="s">
        <v>92</v>
      </c>
      <c r="DZ7" s="35" t="s">
        <v>93</v>
      </c>
      <c r="EA7" s="35" t="s">
        <v>94</v>
      </c>
      <c r="EB7" s="35" t="s">
        <v>93</v>
      </c>
      <c r="EC7" s="3"/>
      <c r="ED7" s="35" t="s">
        <v>92</v>
      </c>
      <c r="EE7" s="35" t="s">
        <v>93</v>
      </c>
      <c r="EF7" s="35" t="s">
        <v>94</v>
      </c>
      <c r="EG7" s="35" t="s">
        <v>93</v>
      </c>
      <c r="EH7" s="3"/>
      <c r="EI7" s="35" t="s">
        <v>92</v>
      </c>
      <c r="EJ7" s="35" t="s">
        <v>93</v>
      </c>
      <c r="EK7" s="35" t="s">
        <v>94</v>
      </c>
      <c r="EL7" s="35" t="s">
        <v>93</v>
      </c>
      <c r="EM7" s="3"/>
      <c r="EN7" s="35" t="s">
        <v>95</v>
      </c>
      <c r="EO7" s="35" t="s">
        <v>93</v>
      </c>
      <c r="EP7" s="35" t="s">
        <v>96</v>
      </c>
      <c r="EQ7" s="35" t="s">
        <v>93</v>
      </c>
      <c r="ER7" s="35" t="s">
        <v>97</v>
      </c>
      <c r="ES7" s="3"/>
      <c r="ET7" s="35" t="s">
        <v>92</v>
      </c>
      <c r="EU7" s="35" t="s">
        <v>93</v>
      </c>
      <c r="EV7" s="35"/>
      <c r="EW7" s="35"/>
      <c r="EX7" s="35"/>
      <c r="EY7" s="3"/>
      <c r="EZ7" s="36" t="s">
        <v>98</v>
      </c>
      <c r="FA7" s="36" t="s">
        <v>93</v>
      </c>
      <c r="FB7" s="36" t="s">
        <v>63</v>
      </c>
      <c r="FC7" s="36" t="s">
        <v>99</v>
      </c>
      <c r="FD7" s="36" t="s">
        <v>100</v>
      </c>
      <c r="FE7" s="36" t="s">
        <v>93</v>
      </c>
      <c r="FF7" s="36" t="s">
        <v>63</v>
      </c>
      <c r="FG7" s="36" t="s">
        <v>99</v>
      </c>
      <c r="FH7" s="3"/>
      <c r="FI7" s="35" t="s">
        <v>92</v>
      </c>
      <c r="FJ7" s="35" t="s">
        <v>93</v>
      </c>
      <c r="FK7" s="35" t="s">
        <v>94</v>
      </c>
      <c r="FL7" s="35" t="s">
        <v>93</v>
      </c>
    </row>
    <row r="8" ht="12.0" customHeight="1">
      <c r="A8" s="13"/>
      <c r="B8" s="37" t="s">
        <v>101</v>
      </c>
      <c r="C8" s="15" t="str">
        <f>'Data Entry Sheet (3)'!C8</f>
        <v/>
      </c>
      <c r="E8" s="39"/>
      <c r="F8" s="40"/>
      <c r="G8" s="41"/>
      <c r="H8" s="20"/>
      <c r="I8" s="23"/>
      <c r="J8" s="42" t="s">
        <v>102</v>
      </c>
      <c r="K8" s="43" t="str">
        <f t="shared" ref="K8:K11" si="40">C5</f>
        <v>Daniel Isherwood</v>
      </c>
      <c r="L8" s="44"/>
      <c r="M8" s="44"/>
      <c r="N8" s="45"/>
      <c r="P8" s="3">
        <v>2.0</v>
      </c>
      <c r="Q8" s="12" t="str">
        <f t="shared" si="36"/>
        <v>2</v>
      </c>
      <c r="R8" s="12"/>
      <c r="S8" s="12" t="str">
        <f t="shared" si="37"/>
        <v>0</v>
      </c>
      <c r="T8" s="3" t="str">
        <f t="shared" si="38"/>
        <v>0</v>
      </c>
      <c r="U8" s="3" t="str">
        <f t="shared" si="39"/>
        <v>1</v>
      </c>
      <c r="V8" s="3"/>
      <c r="W8" s="3">
        <v>241.0</v>
      </c>
      <c r="X8" s="3" t="str">
        <f t="shared" ref="X8:X35" si="41">VLOOKUP(W8,$P$7:$S$396,4)</f>
        <v>0</v>
      </c>
      <c r="Y8" s="3"/>
      <c r="Z8" s="3">
        <v>8.0</v>
      </c>
      <c r="AA8" s="3" t="str">
        <f t="shared" ref="AA8:AA26" si="42">VLOOKUP(Z8,$P$7:$S$396,4)</f>
        <v>0</v>
      </c>
      <c r="AB8" s="3"/>
      <c r="AC8" s="3">
        <v>12.0</v>
      </c>
      <c r="AD8" s="3" t="str">
        <f t="shared" ref="AD8:AD27" si="43">VLOOKUP(AC8,$P$7:$S$396,4)</f>
        <v>0</v>
      </c>
      <c r="AE8" s="3"/>
      <c r="AF8" s="3">
        <v>2.0</v>
      </c>
      <c r="AG8" s="3" t="str">
        <f t="shared" ref="AG8:AG27" si="44">VLOOKUP(AF8,$P$7:$S$396,4)</f>
        <v>0</v>
      </c>
      <c r="AH8" s="3"/>
      <c r="AI8" s="3">
        <v>13.0</v>
      </c>
      <c r="AJ8" s="3" t="str">
        <f t="shared" ref="AJ8:AJ23" si="45">VLOOKUP(AI8,$P$7:$S$396,4)</f>
        <v>0</v>
      </c>
      <c r="AK8" s="3"/>
      <c r="AL8" s="3">
        <v>13.0</v>
      </c>
      <c r="AM8" s="3" t="str">
        <f t="shared" ref="AM8:AM14" si="46">VLOOKUP(AL8,$P$7:$S$396,4)</f>
        <v>0</v>
      </c>
      <c r="AN8" s="3"/>
      <c r="AO8" s="3">
        <v>30.0</v>
      </c>
      <c r="AP8" s="3" t="str">
        <f t="shared" ref="AP8:AP16" si="47">VLOOKUP(AO8,$P$7:$S$396,4)</f>
        <v>0</v>
      </c>
      <c r="AQ8" s="3"/>
      <c r="AR8" s="3">
        <v>7.0</v>
      </c>
      <c r="AS8" s="3" t="str">
        <f t="shared" ref="AS8:AS22" si="48">VLOOKUP(AR8,$P$7:$S$396,4)</f>
        <v>0</v>
      </c>
      <c r="AT8" s="3"/>
      <c r="AU8" s="3">
        <v>16.0</v>
      </c>
      <c r="AV8" s="3" t="str">
        <f t="shared" ref="AV8:AV25" si="49">VLOOKUP(AU8,$P$7:$S$396,4)</f>
        <v>0</v>
      </c>
      <c r="AW8" s="3"/>
      <c r="AX8" s="3">
        <v>211.0</v>
      </c>
      <c r="AY8" s="3" t="str">
        <f t="shared" ref="AY8:AY34" si="50">VLOOKUP(AX8,$P$7:$S$396,4)</f>
        <v>1</v>
      </c>
      <c r="AZ8" s="3"/>
      <c r="BA8" s="3">
        <v>6.0</v>
      </c>
      <c r="BB8" s="3" t="str">
        <f t="shared" ref="BB8:BB23" si="51">VLOOKUP(BA8,$P$7:$S$396,4)</f>
        <v>0</v>
      </c>
      <c r="BC8" s="3"/>
      <c r="BD8" s="3">
        <v>49.0</v>
      </c>
      <c r="BE8" s="3" t="str">
        <f t="shared" ref="BE8:BE23" si="52">VLOOKUP(BD8,$P$7:$S$396,4)</f>
        <v>0</v>
      </c>
      <c r="BF8" s="3"/>
      <c r="BG8" s="3">
        <v>9.0</v>
      </c>
      <c r="BH8" s="3" t="str">
        <f t="shared" ref="BH8:BH25" si="53">VLOOKUP(BG8,$P$7:$S$396,4)</f>
        <v>0</v>
      </c>
      <c r="BI8" s="3"/>
      <c r="BJ8" s="3">
        <v>4.0</v>
      </c>
      <c r="BK8" s="3" t="str">
        <f t="shared" ref="BK8:BK26" si="54">VLOOKUP(BJ8,$P$7:$S$396,4)</f>
        <v>1</v>
      </c>
      <c r="BL8" s="3"/>
      <c r="BM8" s="3">
        <v>3.0</v>
      </c>
      <c r="BN8" s="3" t="str">
        <f t="shared" ref="BN8:BN27" si="55">VLOOKUP(BM8,$P$7:$S$396,4)</f>
        <v>1</v>
      </c>
      <c r="BO8" s="3"/>
      <c r="BP8" s="3">
        <v>1.0</v>
      </c>
      <c r="BQ8" s="3" t="str">
        <f t="shared" ref="BQ8:BQ25" si="56">VLOOKUP(BP8,$P$7:$S$396,4)</f>
        <v>0</v>
      </c>
      <c r="BR8" s="3"/>
      <c r="BS8" s="3">
        <v>255.0</v>
      </c>
      <c r="BT8" s="3" t="str">
        <f t="shared" ref="BT8:BT19" si="57">VLOOKUP(BS8,$P$7:$S$396,4)</f>
        <v>0</v>
      </c>
      <c r="BU8" s="3"/>
      <c r="BV8" s="3">
        <v>22.0</v>
      </c>
      <c r="BW8" s="3" t="str">
        <f t="shared" ref="BW8:BW15" si="58">VLOOKUP(BV8,$P$7:$U$396,5)</f>
        <v>0</v>
      </c>
      <c r="BX8" s="3">
        <v>3.0</v>
      </c>
      <c r="BY8" s="3" t="str">
        <f t="shared" ref="BY8:BY19" si="59">VLOOKUP(BX8,$P$7:$U$396,6)</f>
        <v>0</v>
      </c>
      <c r="BZ8" s="3"/>
      <c r="CA8" s="3">
        <v>33.0</v>
      </c>
      <c r="CB8" s="3" t="str">
        <f t="shared" ref="CB8:CB28" si="60">VLOOKUP(CA8,$P$7:$U$396,5)</f>
        <v>0</v>
      </c>
      <c r="CC8" s="3">
        <v>4.0</v>
      </c>
      <c r="CD8" s="3" t="str">
        <f t="shared" ref="CD8:CD21" si="61">VLOOKUP(CC8,$P$7:$U$396,6)</f>
        <v>1</v>
      </c>
      <c r="CE8" s="3"/>
      <c r="CF8" s="3">
        <v>5.0</v>
      </c>
      <c r="CG8" s="3" t="str">
        <f t="shared" ref="CG8:CG33" si="62">VLOOKUP(CF8,$P$7:$U$396,5)</f>
        <v>0</v>
      </c>
      <c r="CH8" s="3">
        <v>29.0</v>
      </c>
      <c r="CI8" s="3" t="str">
        <f t="shared" ref="CI8:CI15" si="63">VLOOKUP(CH8,$P$7:$U$396,6)</f>
        <v>0</v>
      </c>
      <c r="CJ8" s="3"/>
      <c r="CK8" s="3">
        <v>6.0</v>
      </c>
      <c r="CL8" s="3" t="str">
        <f t="shared" ref="CL8:CL24" si="64">VLOOKUP(CK8,$P$7:$U$396,5)</f>
        <v>1</v>
      </c>
      <c r="CM8" s="3">
        <v>74.0</v>
      </c>
      <c r="CN8" s="3" t="str">
        <f t="shared" ref="CN8:CN9" si="65">VLOOKUP(CM8,$P$7:$U$396,6)</f>
        <v>0</v>
      </c>
      <c r="CO8" s="3"/>
      <c r="CP8" s="3">
        <v>11.0</v>
      </c>
      <c r="CQ8" s="3" t="str">
        <f t="shared" ref="CQ8:CQ36" si="66">VLOOKUP(CP8,$P$7:$U$396,5)</f>
        <v>0</v>
      </c>
      <c r="CR8" s="3">
        <v>37.0</v>
      </c>
      <c r="CS8" s="3" t="str">
        <f t="shared" ref="CS8:CS11" si="67">VLOOKUP(CR8,$P$7:$U$396,6)</f>
        <v>1</v>
      </c>
      <c r="CT8" s="3"/>
      <c r="CU8" s="3">
        <v>40.0</v>
      </c>
      <c r="CV8" s="3" t="str">
        <f t="shared" ref="CV8:CV21" si="68">VLOOKUP(CU8,$P$7:$U$396,5)</f>
        <v>0</v>
      </c>
      <c r="CW8" s="3">
        <v>16.0</v>
      </c>
      <c r="CX8" s="3" t="str">
        <f t="shared" ref="CX8:CX13" si="69">VLOOKUP(CW8,$P$7:$U$396,6)</f>
        <v>0</v>
      </c>
      <c r="CY8" s="3"/>
      <c r="CZ8" s="3">
        <v>13.0</v>
      </c>
      <c r="DA8" s="3" t="str">
        <f t="shared" ref="DA8:DA27" si="70">VLOOKUP(CZ8,$P$7:$U$396,5)</f>
        <v>0</v>
      </c>
      <c r="DB8" s="3">
        <v>161.0</v>
      </c>
      <c r="DC8" s="3" t="str">
        <f t="shared" ref="DC8:DC10" si="71">VLOOKUP(DB8,$P$7:$U$396,6)</f>
        <v>0</v>
      </c>
      <c r="DD8" s="3"/>
      <c r="DE8" s="3">
        <v>57.0</v>
      </c>
      <c r="DF8" s="3" t="str">
        <f t="shared" ref="DF8:DF25" si="72">VLOOKUP(DE8,$P$7:$U$396,5)</f>
        <v>0</v>
      </c>
      <c r="DG8" s="3">
        <v>19.0</v>
      </c>
      <c r="DH8" s="3" t="str">
        <f t="shared" ref="DH8:DH12" si="73">VLOOKUP(DG8,$P$7:$U$396,6)</f>
        <v>0</v>
      </c>
      <c r="DI8" s="3"/>
      <c r="DJ8" s="3">
        <v>49.0</v>
      </c>
      <c r="DK8" s="3" t="str">
        <f t="shared" ref="DK8:DK28" si="74">VLOOKUP(DJ8,$P$7:$U$396,5)</f>
        <v>0</v>
      </c>
      <c r="DL8" s="3">
        <v>25.0</v>
      </c>
      <c r="DM8" s="3" t="str">
        <f t="shared" ref="DM8:DM11" si="75">VLOOKUP(DL8,$P$7:$U$396,6)</f>
        <v>0</v>
      </c>
      <c r="DN8" s="3"/>
      <c r="DO8" s="3">
        <v>12.0</v>
      </c>
      <c r="DP8" s="3" t="str">
        <f t="shared" ref="DP8:DP26" si="76">VLOOKUP(DO8,$P$7:$U$396,5)</f>
        <v>0</v>
      </c>
      <c r="DQ8" s="3">
        <v>147.0</v>
      </c>
      <c r="DR8" s="3" t="str">
        <f>VLOOKUP(DQ8,$P$7:$U$396,6)</f>
        <v>0</v>
      </c>
      <c r="DS8" s="3"/>
      <c r="DT8" s="3">
        <v>18.0</v>
      </c>
      <c r="DU8" s="3" t="str">
        <f t="shared" ref="DU8:DU27" si="77">VLOOKUP(DT8,$P$7:$U$396,5)</f>
        <v>0</v>
      </c>
      <c r="DV8" s="3">
        <v>127.0</v>
      </c>
      <c r="DW8" s="3" t="str">
        <f t="shared" ref="DW8:DW12" si="78">VLOOKUP(DV8,$P$7:$U$396,6)</f>
        <v>0</v>
      </c>
      <c r="DX8" s="3"/>
      <c r="DY8" s="3">
        <v>8.0</v>
      </c>
      <c r="DZ8" s="3" t="str">
        <f t="shared" ref="DZ8:DZ27" si="79">VLOOKUP(DY8,$P$7:$U$396,5)</f>
        <v>0</v>
      </c>
      <c r="EA8" s="3">
        <v>24.0</v>
      </c>
      <c r="EB8" s="3" t="str">
        <f t="shared" ref="EB8:EB11" si="80">VLOOKUP(EA8,$P$7:$U$396,6)</f>
        <v>0</v>
      </c>
      <c r="EC8" s="3"/>
      <c r="ED8" s="3">
        <v>11.0</v>
      </c>
      <c r="EE8" s="3" t="str">
        <f t="shared" ref="EE8:EE20" si="81">VLOOKUP(ED8,$P$7:$U$396,5)</f>
        <v>0</v>
      </c>
      <c r="EF8" s="3">
        <v>74.0</v>
      </c>
      <c r="EG8" s="3" t="str">
        <f t="shared" ref="EG8:EG15" si="82">VLOOKUP(EF8,$P$7:$U$396,6)</f>
        <v>0</v>
      </c>
      <c r="EH8" s="3"/>
      <c r="EI8" s="3">
        <v>7.0</v>
      </c>
      <c r="EJ8" s="3" t="str">
        <f t="shared" ref="EJ8:EJ29" si="83">VLOOKUP(EI8,$P$7:$U$396,5)</f>
        <v>0</v>
      </c>
      <c r="EK8" s="3">
        <v>133.0</v>
      </c>
      <c r="EL8" s="3" t="str">
        <f t="shared" ref="EL8:EL10" si="84">VLOOKUP(EK8,$P$7:$U$396,6)</f>
        <v>0</v>
      </c>
      <c r="EM8" s="3"/>
      <c r="EN8" s="3">
        <v>27.0</v>
      </c>
      <c r="EO8" s="3" t="str">
        <f t="shared" ref="EO8:EO29" si="85">VLOOKUP(EN8,$P$7:$U$396,2)</f>
        <v>2</v>
      </c>
      <c r="EP8" s="3">
        <v>87.0</v>
      </c>
      <c r="EQ8" s="3" t="str">
        <f t="shared" ref="EQ8:EQ29" si="86">VLOOKUP(EP8,$P$7:$U$396,2)</f>
        <v>2</v>
      </c>
      <c r="ER8" s="3" t="str">
        <f t="shared" ref="ER8:ER29" si="87">IF(EO8&lt;&gt;EQ8,1,0)</f>
        <v>0</v>
      </c>
      <c r="ES8" s="3"/>
      <c r="ET8" s="3">
        <v>133.0</v>
      </c>
      <c r="EU8" s="3" t="str">
        <f t="shared" ref="EU8:EU47" si="88">VLOOKUP(ET8,$P$7:$U$396,2)</f>
        <v>1</v>
      </c>
      <c r="EV8" s="3"/>
      <c r="EW8" s="3"/>
      <c r="EX8" s="3"/>
      <c r="EY8" s="3"/>
      <c r="EZ8" s="3">
        <v>18.0</v>
      </c>
      <c r="FA8" s="3" t="str">
        <f t="shared" ref="FA8:FA24" si="89">VLOOKUP(EZ8,$P$7:$U$396,2)</f>
        <v>2</v>
      </c>
      <c r="FB8" s="12"/>
      <c r="FC8" s="12" t="str">
        <f t="shared" ref="FC8:FC24" si="90">IF(OR(AND(FA8=1,FB8&lt;&gt;"Y"),AND(FA8=2,FB8="Y")),1,0)</f>
        <v>0</v>
      </c>
      <c r="FD8" s="12">
        <v>31.0</v>
      </c>
      <c r="FE8" s="12" t="str">
        <f t="shared" ref="FE8:FE24" si="91">VLOOKUP(FD8,$P$7:$U$396,2)</f>
        <v>2</v>
      </c>
      <c r="FF8" s="12"/>
      <c r="FG8" s="3" t="str">
        <f t="shared" ref="FG8:FG24" si="92">IF(OR(AND(FE8=1,FF8&lt;&gt;"Y"),AND(FE8=2,FF8="Y")),1,0)</f>
        <v>0</v>
      </c>
      <c r="FH8" s="3"/>
      <c r="FI8" s="3">
        <v>204.0</v>
      </c>
      <c r="FJ8" s="3" t="str">
        <f t="shared" ref="FJ8:FJ24" si="93">VLOOKUP(FI8,$P$7:$U$396,5)</f>
        <v>0</v>
      </c>
      <c r="FK8" s="3">
        <v>276.0</v>
      </c>
      <c r="FL8" s="3" t="str">
        <f t="shared" ref="FL8:FL10" si="94">VLOOKUP(FK8,$P$7:$U$396,6)</f>
        <v>0</v>
      </c>
    </row>
    <row r="9" ht="12.0" customHeight="1">
      <c r="A9" s="1"/>
      <c r="E9" s="23"/>
      <c r="F9" s="46" t="s">
        <v>103</v>
      </c>
      <c r="G9" s="47"/>
      <c r="H9" s="20"/>
      <c r="I9" s="23"/>
      <c r="J9" s="42" t="s">
        <v>104</v>
      </c>
      <c r="K9" s="43" t="str">
        <f t="shared" si="40"/>
        <v/>
      </c>
      <c r="L9" s="44"/>
      <c r="M9" s="44"/>
      <c r="N9" s="45"/>
      <c r="P9" s="3">
        <v>3.0</v>
      </c>
      <c r="Q9" s="12" t="str">
        <f t="shared" si="36"/>
        <v>1</v>
      </c>
      <c r="R9" s="12"/>
      <c r="S9" s="12" t="str">
        <f t="shared" si="37"/>
        <v>1</v>
      </c>
      <c r="T9" s="3" t="str">
        <f t="shared" si="38"/>
        <v>1</v>
      </c>
      <c r="U9" s="3" t="str">
        <f t="shared" si="39"/>
        <v>0</v>
      </c>
      <c r="V9" s="3"/>
      <c r="W9" s="3">
        <v>244.0</v>
      </c>
      <c r="X9" s="3" t="str">
        <f t="shared" si="41"/>
        <v>1</v>
      </c>
      <c r="Y9" s="3"/>
      <c r="Z9" s="3">
        <v>14.0</v>
      </c>
      <c r="AA9" s="3" t="str">
        <f t="shared" si="42"/>
        <v>0</v>
      </c>
      <c r="AB9" s="3"/>
      <c r="AC9" s="3">
        <v>25.0</v>
      </c>
      <c r="AD9" s="3" t="str">
        <f t="shared" si="43"/>
        <v>0</v>
      </c>
      <c r="AE9" s="3"/>
      <c r="AF9" s="3">
        <v>17.0</v>
      </c>
      <c r="AG9" s="3" t="str">
        <f t="shared" si="44"/>
        <v>1</v>
      </c>
      <c r="AH9" s="3"/>
      <c r="AI9" s="3">
        <v>30.0</v>
      </c>
      <c r="AJ9" s="3" t="str">
        <f t="shared" si="45"/>
        <v>0</v>
      </c>
      <c r="AK9" s="3"/>
      <c r="AL9" s="3">
        <v>77.0</v>
      </c>
      <c r="AM9" s="3" t="str">
        <f t="shared" si="46"/>
        <v>1</v>
      </c>
      <c r="AN9" s="3"/>
      <c r="AO9" s="3">
        <v>65.0</v>
      </c>
      <c r="AP9" s="3" t="str">
        <f t="shared" si="47"/>
        <v>0</v>
      </c>
      <c r="AQ9" s="3"/>
      <c r="AR9" s="3">
        <v>20.0</v>
      </c>
      <c r="AS9" s="3" t="str">
        <f t="shared" si="48"/>
        <v>0</v>
      </c>
      <c r="AT9" s="3"/>
      <c r="AU9" s="3">
        <v>26.0</v>
      </c>
      <c r="AV9" s="3" t="str">
        <f t="shared" si="49"/>
        <v>0</v>
      </c>
      <c r="AW9" s="3"/>
      <c r="AX9" s="3">
        <v>239.0</v>
      </c>
      <c r="AY9" s="3" t="str">
        <f t="shared" si="50"/>
        <v>1</v>
      </c>
      <c r="AZ9" s="3"/>
      <c r="BA9" s="3">
        <v>19.0</v>
      </c>
      <c r="BB9" s="3" t="str">
        <f t="shared" si="51"/>
        <v>0</v>
      </c>
      <c r="BC9" s="3"/>
      <c r="BD9" s="3">
        <v>71.0</v>
      </c>
      <c r="BE9" s="3" t="str">
        <f t="shared" si="52"/>
        <v>0</v>
      </c>
      <c r="BF9" s="3"/>
      <c r="BG9" s="3">
        <v>11.0</v>
      </c>
      <c r="BH9" s="3" t="str">
        <f t="shared" si="53"/>
        <v>0</v>
      </c>
      <c r="BI9" s="3"/>
      <c r="BJ9" s="3">
        <v>37.0</v>
      </c>
      <c r="BK9" s="3" t="str">
        <f t="shared" si="54"/>
        <v>1</v>
      </c>
      <c r="BL9" s="3"/>
      <c r="BM9" s="3">
        <v>10.0</v>
      </c>
      <c r="BN9" s="3" t="str">
        <f t="shared" si="55"/>
        <v>1</v>
      </c>
      <c r="BO9" s="3"/>
      <c r="BP9" s="3">
        <v>18.0</v>
      </c>
      <c r="BQ9" s="3" t="str">
        <f t="shared" si="56"/>
        <v>0</v>
      </c>
      <c r="BR9" s="3"/>
      <c r="BS9" s="3">
        <v>263.0</v>
      </c>
      <c r="BT9" s="3" t="str">
        <f t="shared" si="57"/>
        <v>0</v>
      </c>
      <c r="BU9" s="3"/>
      <c r="BV9" s="3">
        <v>30.0</v>
      </c>
      <c r="BW9" s="3" t="str">
        <f t="shared" si="58"/>
        <v>0</v>
      </c>
      <c r="BX9" s="3">
        <v>10.0</v>
      </c>
      <c r="BY9" s="3" t="str">
        <f t="shared" si="59"/>
        <v>0</v>
      </c>
      <c r="BZ9" s="3"/>
      <c r="CA9" s="3">
        <v>57.0</v>
      </c>
      <c r="CB9" s="3" t="str">
        <f t="shared" si="60"/>
        <v>0</v>
      </c>
      <c r="CC9" s="3">
        <v>25.0</v>
      </c>
      <c r="CD9" s="3" t="str">
        <f t="shared" si="61"/>
        <v>0</v>
      </c>
      <c r="CE9" s="3"/>
      <c r="CF9" s="3">
        <v>23.0</v>
      </c>
      <c r="CG9" s="3" t="str">
        <f t="shared" si="62"/>
        <v>0</v>
      </c>
      <c r="CH9" s="3">
        <v>37.0</v>
      </c>
      <c r="CI9" s="3" t="str">
        <f t="shared" si="63"/>
        <v>1</v>
      </c>
      <c r="CJ9" s="3"/>
      <c r="CK9" s="3">
        <v>15.0</v>
      </c>
      <c r="CL9" s="3" t="str">
        <f t="shared" si="64"/>
        <v>0</v>
      </c>
      <c r="CM9" s="3">
        <v>158.0</v>
      </c>
      <c r="CN9" s="3" t="str">
        <f t="shared" si="65"/>
        <v>0</v>
      </c>
      <c r="CO9" s="3"/>
      <c r="CP9" s="3">
        <v>21.0</v>
      </c>
      <c r="CQ9" s="3" t="str">
        <f t="shared" si="66"/>
        <v>0</v>
      </c>
      <c r="CR9" s="3">
        <v>73.0</v>
      </c>
      <c r="CS9" s="3" t="str">
        <f t="shared" si="67"/>
        <v>0</v>
      </c>
      <c r="CT9" s="3"/>
      <c r="CU9" s="3">
        <v>55.0</v>
      </c>
      <c r="CV9" s="3" t="str">
        <f t="shared" si="68"/>
        <v>0</v>
      </c>
      <c r="CW9" s="3">
        <v>26.0</v>
      </c>
      <c r="CX9" s="3" t="str">
        <f t="shared" si="69"/>
        <v>0</v>
      </c>
      <c r="CY9" s="3"/>
      <c r="CZ9" s="3">
        <v>67.0</v>
      </c>
      <c r="DA9" s="3" t="str">
        <f t="shared" si="70"/>
        <v>0</v>
      </c>
      <c r="DB9" s="3">
        <v>237.0</v>
      </c>
      <c r="DC9" s="3" t="str">
        <f t="shared" si="71"/>
        <v>1</v>
      </c>
      <c r="DD9" s="3"/>
      <c r="DE9" s="3">
        <v>69.0</v>
      </c>
      <c r="DF9" s="3" t="str">
        <f t="shared" si="72"/>
        <v>0</v>
      </c>
      <c r="DG9" s="3">
        <v>82.0</v>
      </c>
      <c r="DH9" s="3" t="str">
        <f t="shared" si="73"/>
        <v>0</v>
      </c>
      <c r="DI9" s="3"/>
      <c r="DJ9" s="3">
        <v>51.0</v>
      </c>
      <c r="DK9" s="3" t="str">
        <f t="shared" si="74"/>
        <v>1</v>
      </c>
      <c r="DL9" s="3">
        <v>82.0</v>
      </c>
      <c r="DM9" s="3" t="str">
        <f t="shared" si="75"/>
        <v>0</v>
      </c>
      <c r="DN9" s="3"/>
      <c r="DO9" s="3">
        <v>21.0</v>
      </c>
      <c r="DP9" s="3" t="str">
        <f t="shared" si="76"/>
        <v>0</v>
      </c>
      <c r="DQ9" s="3"/>
      <c r="DR9" s="3"/>
      <c r="DS9" s="3"/>
      <c r="DT9" s="3">
        <v>34.0</v>
      </c>
      <c r="DU9" s="3" t="str">
        <f t="shared" si="77"/>
        <v>1</v>
      </c>
      <c r="DV9" s="3">
        <v>170.0</v>
      </c>
      <c r="DW9" s="3" t="str">
        <f t="shared" si="78"/>
        <v>0</v>
      </c>
      <c r="DX9" s="3"/>
      <c r="DY9" s="3">
        <v>9.0</v>
      </c>
      <c r="DZ9" s="3" t="str">
        <f t="shared" si="79"/>
        <v>0</v>
      </c>
      <c r="EA9" s="3">
        <v>133.0</v>
      </c>
      <c r="EB9" s="3" t="str">
        <f t="shared" si="80"/>
        <v>0</v>
      </c>
      <c r="EC9" s="3"/>
      <c r="ED9" s="3">
        <v>22.0</v>
      </c>
      <c r="EE9" s="3" t="str">
        <f t="shared" si="81"/>
        <v>0</v>
      </c>
      <c r="EF9" s="3">
        <v>101.0</v>
      </c>
      <c r="EG9" s="3" t="str">
        <f t="shared" si="82"/>
        <v>0</v>
      </c>
      <c r="EH9" s="3"/>
      <c r="EI9" s="3">
        <v>14.0</v>
      </c>
      <c r="EJ9" s="3" t="str">
        <f t="shared" si="83"/>
        <v>0</v>
      </c>
      <c r="EK9" s="3">
        <v>199.0</v>
      </c>
      <c r="EL9" s="3" t="str">
        <f t="shared" si="84"/>
        <v>0</v>
      </c>
      <c r="EM9" s="3"/>
      <c r="EN9" s="3">
        <v>176.0</v>
      </c>
      <c r="EO9" s="3" t="str">
        <f t="shared" si="85"/>
        <v>2</v>
      </c>
      <c r="EP9" s="3">
        <v>205.0</v>
      </c>
      <c r="EQ9" s="3" t="str">
        <f t="shared" si="86"/>
        <v>2</v>
      </c>
      <c r="ER9" s="3" t="str">
        <f t="shared" si="87"/>
        <v>0</v>
      </c>
      <c r="ES9" s="3"/>
      <c r="ET9" s="3">
        <v>224.0</v>
      </c>
      <c r="EU9" s="3" t="str">
        <f t="shared" si="88"/>
        <v>2</v>
      </c>
      <c r="EV9" s="3"/>
      <c r="EW9" s="3"/>
      <c r="EX9" s="3"/>
      <c r="EY9" s="3"/>
      <c r="EZ9" s="3">
        <v>25.0</v>
      </c>
      <c r="FA9" s="3" t="str">
        <f t="shared" si="89"/>
        <v>1</v>
      </c>
      <c r="FB9" s="12" t="s">
        <v>105</v>
      </c>
      <c r="FC9" s="12" t="str">
        <f t="shared" si="90"/>
        <v>0</v>
      </c>
      <c r="FD9" s="12">
        <v>47.0</v>
      </c>
      <c r="FE9" s="12" t="str">
        <f t="shared" si="91"/>
        <v>2</v>
      </c>
      <c r="FF9" s="12"/>
      <c r="FG9" s="3" t="str">
        <f t="shared" si="92"/>
        <v>0</v>
      </c>
      <c r="FH9" s="3"/>
      <c r="FI9" s="3">
        <v>212.0</v>
      </c>
      <c r="FJ9" s="3" t="str">
        <f t="shared" si="93"/>
        <v>0</v>
      </c>
      <c r="FK9" s="3">
        <v>306.0</v>
      </c>
      <c r="FL9" s="3" t="str">
        <f t="shared" si="94"/>
        <v>0</v>
      </c>
    </row>
    <row r="10" ht="12.0" customHeight="1">
      <c r="A10" s="1"/>
      <c r="B10" s="48" t="s">
        <v>106</v>
      </c>
      <c r="C10" s="49"/>
      <c r="E10" s="23"/>
      <c r="F10" s="50" t="s">
        <v>0</v>
      </c>
      <c r="G10" s="47" t="str">
        <f>EQ38</f>
        <v>4</v>
      </c>
      <c r="H10" s="51" t="str">
        <f>EQ39</f>
        <v>45</v>
      </c>
      <c r="I10" s="23"/>
      <c r="J10" s="42" t="s">
        <v>107</v>
      </c>
      <c r="K10" s="52" t="str">
        <f t="shared" si="40"/>
        <v/>
      </c>
      <c r="L10" s="44"/>
      <c r="M10" s="44"/>
      <c r="N10" s="45"/>
      <c r="P10" s="53">
        <v>4.0</v>
      </c>
      <c r="Q10" s="12" t="str">
        <f t="shared" si="36"/>
        <v>2</v>
      </c>
      <c r="R10" s="12" t="s">
        <v>105</v>
      </c>
      <c r="S10" s="12" t="str">
        <f t="shared" si="37"/>
        <v>1</v>
      </c>
      <c r="T10" s="3" t="str">
        <f t="shared" si="38"/>
        <v>0</v>
      </c>
      <c r="U10" s="3" t="str">
        <f t="shared" si="39"/>
        <v>1</v>
      </c>
      <c r="V10" s="3"/>
      <c r="W10" s="3">
        <v>245.0</v>
      </c>
      <c r="X10" s="3" t="str">
        <f t="shared" si="41"/>
        <v>0</v>
      </c>
      <c r="Y10" s="3"/>
      <c r="Z10" s="3">
        <v>27.0</v>
      </c>
      <c r="AA10" s="3" t="str">
        <f t="shared" si="42"/>
        <v>0</v>
      </c>
      <c r="AB10" s="3"/>
      <c r="AC10" s="3">
        <v>33.0</v>
      </c>
      <c r="AD10" s="3" t="str">
        <f t="shared" si="43"/>
        <v>0</v>
      </c>
      <c r="AE10" s="3"/>
      <c r="AF10" s="3">
        <v>21.0</v>
      </c>
      <c r="AG10" s="3" t="str">
        <f t="shared" si="44"/>
        <v>0</v>
      </c>
      <c r="AH10" s="3"/>
      <c r="AI10" s="3">
        <v>65.0</v>
      </c>
      <c r="AJ10" s="3" t="str">
        <f t="shared" si="45"/>
        <v>0</v>
      </c>
      <c r="AK10" s="3"/>
      <c r="AL10" s="3">
        <v>98.0</v>
      </c>
      <c r="AM10" s="3" t="str">
        <f t="shared" si="46"/>
        <v>0</v>
      </c>
      <c r="AN10" s="3"/>
      <c r="AO10" s="3">
        <v>110.0</v>
      </c>
      <c r="AP10" s="3" t="str">
        <f t="shared" si="47"/>
        <v>0</v>
      </c>
      <c r="AQ10" s="3"/>
      <c r="AR10" s="3">
        <v>42.0</v>
      </c>
      <c r="AS10" s="3" t="str">
        <f t="shared" si="48"/>
        <v>0</v>
      </c>
      <c r="AT10" s="3"/>
      <c r="AU10" s="3">
        <v>36.0</v>
      </c>
      <c r="AV10" s="3" t="str">
        <f t="shared" si="49"/>
        <v>0</v>
      </c>
      <c r="AW10" s="3"/>
      <c r="AX10" s="3">
        <v>240.0</v>
      </c>
      <c r="AY10" s="3" t="str">
        <f t="shared" si="50"/>
        <v>1</v>
      </c>
      <c r="AZ10" s="3"/>
      <c r="BA10" s="3">
        <v>28.0</v>
      </c>
      <c r="BB10" s="3" t="str">
        <f t="shared" si="51"/>
        <v>0</v>
      </c>
      <c r="BC10" s="3"/>
      <c r="BD10" s="3">
        <v>83.0</v>
      </c>
      <c r="BE10" s="3" t="str">
        <f t="shared" si="52"/>
        <v>0</v>
      </c>
      <c r="BF10" s="3"/>
      <c r="BG10" s="3">
        <v>22.0</v>
      </c>
      <c r="BH10" s="3" t="str">
        <f t="shared" si="53"/>
        <v>0</v>
      </c>
      <c r="BI10" s="3"/>
      <c r="BJ10" s="3">
        <v>41.0</v>
      </c>
      <c r="BK10" s="3" t="str">
        <f t="shared" si="54"/>
        <v>0</v>
      </c>
      <c r="BL10" s="3"/>
      <c r="BM10" s="3">
        <v>32.0</v>
      </c>
      <c r="BN10" s="3" t="str">
        <f t="shared" si="55"/>
        <v>0</v>
      </c>
      <c r="BO10" s="3"/>
      <c r="BP10" s="3">
        <v>29.0</v>
      </c>
      <c r="BQ10" s="3" t="str">
        <f t="shared" si="56"/>
        <v>1</v>
      </c>
      <c r="BR10" s="3"/>
      <c r="BS10" s="3">
        <v>271.0</v>
      </c>
      <c r="BT10" s="3" t="str">
        <f t="shared" si="57"/>
        <v>1</v>
      </c>
      <c r="BU10" s="3"/>
      <c r="BV10" s="3">
        <v>142.0</v>
      </c>
      <c r="BW10" s="3" t="str">
        <f t="shared" si="58"/>
        <v>0</v>
      </c>
      <c r="BX10" s="3">
        <v>26.0</v>
      </c>
      <c r="BY10" s="3" t="str">
        <f t="shared" si="59"/>
        <v>0</v>
      </c>
      <c r="BZ10" s="3"/>
      <c r="CA10" s="3">
        <v>88.0</v>
      </c>
      <c r="CB10" s="3" t="str">
        <f t="shared" si="60"/>
        <v>0</v>
      </c>
      <c r="CC10" s="3">
        <v>34.0</v>
      </c>
      <c r="CD10" s="3" t="str">
        <f t="shared" si="61"/>
        <v>0</v>
      </c>
      <c r="CE10" s="3"/>
      <c r="CF10" s="3">
        <v>56.0</v>
      </c>
      <c r="CG10" s="3" t="str">
        <f t="shared" si="62"/>
        <v>0</v>
      </c>
      <c r="CH10" s="3">
        <v>73.0</v>
      </c>
      <c r="CI10" s="3" t="str">
        <f t="shared" si="63"/>
        <v>0</v>
      </c>
      <c r="CJ10" s="3"/>
      <c r="CK10" s="3">
        <v>19.0</v>
      </c>
      <c r="CL10" s="3" t="str">
        <f t="shared" si="64"/>
        <v>1</v>
      </c>
      <c r="CM10" s="3"/>
      <c r="CN10" s="3"/>
      <c r="CO10" s="3"/>
      <c r="CP10" s="3">
        <v>39.0</v>
      </c>
      <c r="CQ10" s="3" t="str">
        <f t="shared" si="66"/>
        <v>0</v>
      </c>
      <c r="CR10" s="3">
        <v>185.0</v>
      </c>
      <c r="CS10" s="3" t="str">
        <f t="shared" si="67"/>
        <v>0</v>
      </c>
      <c r="CT10" s="3"/>
      <c r="CU10" s="3">
        <v>100.0</v>
      </c>
      <c r="CV10" s="3" t="str">
        <f t="shared" si="68"/>
        <v>0</v>
      </c>
      <c r="CW10" s="3">
        <v>36.0</v>
      </c>
      <c r="CX10" s="3" t="str">
        <f t="shared" si="69"/>
        <v>0</v>
      </c>
      <c r="CY10" s="3"/>
      <c r="CZ10" s="3">
        <v>98.0</v>
      </c>
      <c r="DA10" s="3" t="str">
        <f t="shared" si="70"/>
        <v>0</v>
      </c>
      <c r="DB10" s="3">
        <v>253.0</v>
      </c>
      <c r="DC10" s="3" t="str">
        <f t="shared" si="71"/>
        <v>0</v>
      </c>
      <c r="DD10" s="3"/>
      <c r="DE10" s="3">
        <v>100.0</v>
      </c>
      <c r="DF10" s="3" t="str">
        <f t="shared" si="72"/>
        <v>0</v>
      </c>
      <c r="DG10" s="3">
        <v>83.0</v>
      </c>
      <c r="DH10" s="3" t="str">
        <f t="shared" si="73"/>
        <v>0</v>
      </c>
      <c r="DI10" s="3"/>
      <c r="DJ10" s="3">
        <v>57.0</v>
      </c>
      <c r="DK10" s="3" t="str">
        <f t="shared" si="74"/>
        <v>0</v>
      </c>
      <c r="DL10" s="3">
        <v>350.0</v>
      </c>
      <c r="DM10" s="3" t="str">
        <f t="shared" si="75"/>
        <v>0</v>
      </c>
      <c r="DN10" s="3"/>
      <c r="DO10" s="3">
        <v>59.0</v>
      </c>
      <c r="DP10" s="3" t="str">
        <f t="shared" si="76"/>
        <v>0</v>
      </c>
      <c r="DQ10" s="3"/>
      <c r="DR10" s="3"/>
      <c r="DS10" s="3"/>
      <c r="DT10" s="3">
        <v>71.0</v>
      </c>
      <c r="DU10" s="3" t="str">
        <f t="shared" si="77"/>
        <v>0</v>
      </c>
      <c r="DV10" s="3">
        <v>198.0</v>
      </c>
      <c r="DW10" s="3" t="str">
        <f t="shared" si="78"/>
        <v>1</v>
      </c>
      <c r="DX10" s="3"/>
      <c r="DY10" s="3">
        <v>14.0</v>
      </c>
      <c r="DZ10" s="3" t="str">
        <f t="shared" si="79"/>
        <v>0</v>
      </c>
      <c r="EA10" s="3">
        <v>147.0</v>
      </c>
      <c r="EB10" s="3" t="str">
        <f t="shared" si="80"/>
        <v>0</v>
      </c>
      <c r="EC10" s="3"/>
      <c r="ED10" s="3">
        <v>35.0</v>
      </c>
      <c r="EE10" s="3" t="str">
        <f t="shared" si="81"/>
        <v>0</v>
      </c>
      <c r="EF10" s="3">
        <v>182.0</v>
      </c>
      <c r="EG10" s="3" t="str">
        <f t="shared" si="82"/>
        <v>1</v>
      </c>
      <c r="EH10" s="3"/>
      <c r="EI10" s="3">
        <v>20.0</v>
      </c>
      <c r="EJ10" s="3" t="str">
        <f t="shared" si="83"/>
        <v>0</v>
      </c>
      <c r="EK10" s="3">
        <v>218.0</v>
      </c>
      <c r="EL10" s="3" t="str">
        <f t="shared" si="84"/>
        <v>0</v>
      </c>
      <c r="EM10" s="3"/>
      <c r="EN10" s="3">
        <v>25.0</v>
      </c>
      <c r="EO10" s="3" t="str">
        <f t="shared" si="85"/>
        <v>1</v>
      </c>
      <c r="EP10" s="3">
        <v>200.0</v>
      </c>
      <c r="EQ10" s="3" t="str">
        <f t="shared" si="86"/>
        <v>1</v>
      </c>
      <c r="ER10" s="3" t="str">
        <f t="shared" si="87"/>
        <v>0</v>
      </c>
      <c r="ES10" s="3"/>
      <c r="ET10" s="3">
        <v>25.0</v>
      </c>
      <c r="EU10" s="3" t="str">
        <f t="shared" si="88"/>
        <v>1</v>
      </c>
      <c r="EV10" s="3"/>
      <c r="EW10" s="3"/>
      <c r="EX10" s="3"/>
      <c r="EY10" s="3"/>
      <c r="EZ10" s="3">
        <v>49.0</v>
      </c>
      <c r="FA10" s="3" t="str">
        <f t="shared" si="89"/>
        <v>2</v>
      </c>
      <c r="FB10" s="12"/>
      <c r="FC10" s="12" t="str">
        <f t="shared" si="90"/>
        <v>0</v>
      </c>
      <c r="FD10" s="12">
        <v>54.0</v>
      </c>
      <c r="FE10" s="12" t="str">
        <f t="shared" si="91"/>
        <v>1</v>
      </c>
      <c r="FF10" s="12"/>
      <c r="FG10" s="3" t="str">
        <f t="shared" si="92"/>
        <v>1</v>
      </c>
      <c r="FH10" s="3"/>
      <c r="FI10" s="3">
        <v>220.0</v>
      </c>
      <c r="FJ10" s="3" t="str">
        <f t="shared" si="93"/>
        <v>0</v>
      </c>
      <c r="FK10" s="3">
        <v>308.0</v>
      </c>
      <c r="FL10" s="3" t="str">
        <f t="shared" si="94"/>
        <v>0</v>
      </c>
    </row>
    <row r="11" ht="12.0" customHeight="1">
      <c r="A11" s="1"/>
      <c r="B11" s="54" t="s">
        <v>108</v>
      </c>
      <c r="C11" s="96" t="str">
        <f>'Data Entry Sheet (3)'!C11</f>
        <v>221221222122222122122221112212222121222222221222211121222122</v>
      </c>
      <c r="E11" s="23"/>
      <c r="F11" s="50" t="s">
        <v>1</v>
      </c>
      <c r="G11" s="47" t="str">
        <f>EX38</f>
        <v>17</v>
      </c>
      <c r="H11" s="51" t="str">
        <f>EX39</f>
        <v>49</v>
      </c>
      <c r="I11" s="23"/>
      <c r="J11" s="42" t="s">
        <v>110</v>
      </c>
      <c r="K11" s="43" t="str">
        <f t="shared" si="40"/>
        <v/>
      </c>
      <c r="L11" s="44"/>
      <c r="M11" s="44"/>
      <c r="N11" s="45"/>
      <c r="P11" s="3">
        <v>5.0</v>
      </c>
      <c r="Q11" s="12" t="str">
        <f t="shared" si="36"/>
        <v>2</v>
      </c>
      <c r="R11" s="12"/>
      <c r="S11" s="12" t="str">
        <f t="shared" si="37"/>
        <v>0</v>
      </c>
      <c r="T11" s="3" t="str">
        <f t="shared" si="38"/>
        <v>0</v>
      </c>
      <c r="U11" s="3" t="str">
        <f t="shared" si="39"/>
        <v>1</v>
      </c>
      <c r="V11" s="3"/>
      <c r="W11" s="3">
        <v>248.0</v>
      </c>
      <c r="X11" s="3" t="str">
        <f t="shared" si="41"/>
        <v>1</v>
      </c>
      <c r="Y11" s="3"/>
      <c r="Z11" s="3">
        <v>38.0</v>
      </c>
      <c r="AA11" s="3" t="str">
        <f t="shared" si="42"/>
        <v>0</v>
      </c>
      <c r="AB11" s="3"/>
      <c r="AC11" s="3">
        <v>46.0</v>
      </c>
      <c r="AD11" s="3" t="str">
        <f t="shared" si="43"/>
        <v>0</v>
      </c>
      <c r="AE11" s="3"/>
      <c r="AF11" s="3">
        <v>24.0</v>
      </c>
      <c r="AG11" s="3" t="str">
        <f t="shared" si="44"/>
        <v>0</v>
      </c>
      <c r="AH11" s="3"/>
      <c r="AI11" s="3">
        <v>77.0</v>
      </c>
      <c r="AJ11" s="3" t="str">
        <f t="shared" si="45"/>
        <v>1</v>
      </c>
      <c r="AK11" s="3"/>
      <c r="AL11" s="3">
        <v>139.0</v>
      </c>
      <c r="AM11" s="3" t="str">
        <f t="shared" si="46"/>
        <v>1</v>
      </c>
      <c r="AN11" s="3"/>
      <c r="AO11" s="3">
        <v>142.0</v>
      </c>
      <c r="AP11" s="3" t="str">
        <f t="shared" si="47"/>
        <v>0</v>
      </c>
      <c r="AQ11" s="3"/>
      <c r="AR11" s="3">
        <v>51.0</v>
      </c>
      <c r="AS11" s="3" t="str">
        <f t="shared" si="48"/>
        <v>1</v>
      </c>
      <c r="AT11" s="3"/>
      <c r="AU11" s="3">
        <v>40.0</v>
      </c>
      <c r="AV11" s="3" t="str">
        <f t="shared" si="49"/>
        <v>0</v>
      </c>
      <c r="AW11" s="3"/>
      <c r="AX11" s="3">
        <v>242.0</v>
      </c>
      <c r="AY11" s="3" t="str">
        <f t="shared" si="50"/>
        <v>1</v>
      </c>
      <c r="AZ11" s="3"/>
      <c r="BA11" s="3">
        <v>45.0</v>
      </c>
      <c r="BB11" s="3" t="str">
        <f t="shared" si="51"/>
        <v>0</v>
      </c>
      <c r="BC11" s="3"/>
      <c r="BD11" s="3">
        <v>90.0</v>
      </c>
      <c r="BE11" s="3" t="str">
        <f t="shared" si="52"/>
        <v>0</v>
      </c>
      <c r="BF11" s="3"/>
      <c r="BG11" s="3">
        <v>35.0</v>
      </c>
      <c r="BH11" s="3" t="str">
        <f t="shared" si="53"/>
        <v>0</v>
      </c>
      <c r="BI11" s="3"/>
      <c r="BJ11" s="3">
        <v>58.0</v>
      </c>
      <c r="BK11" s="3" t="str">
        <f t="shared" si="54"/>
        <v>0</v>
      </c>
      <c r="BL11" s="3"/>
      <c r="BM11" s="3">
        <v>34.0</v>
      </c>
      <c r="BN11" s="3" t="str">
        <f t="shared" si="55"/>
        <v>1</v>
      </c>
      <c r="BO11" s="3"/>
      <c r="BP11" s="3">
        <v>47.0</v>
      </c>
      <c r="BQ11" s="3" t="str">
        <f t="shared" si="56"/>
        <v>0</v>
      </c>
      <c r="BR11" s="3"/>
      <c r="BS11" s="3">
        <v>280.0</v>
      </c>
      <c r="BT11" s="3" t="str">
        <f t="shared" si="57"/>
        <v>0</v>
      </c>
      <c r="BU11" s="3"/>
      <c r="BV11" s="3">
        <v>2.0</v>
      </c>
      <c r="BW11" s="3" t="str">
        <f t="shared" si="58"/>
        <v>0</v>
      </c>
      <c r="BX11" s="3">
        <v>49.0</v>
      </c>
      <c r="BY11" s="3" t="str">
        <f t="shared" si="59"/>
        <v>1</v>
      </c>
      <c r="BZ11" s="3"/>
      <c r="CA11" s="3">
        <v>91.0</v>
      </c>
      <c r="CB11" s="3" t="str">
        <f t="shared" si="60"/>
        <v>0</v>
      </c>
      <c r="CC11" s="3">
        <v>37.0</v>
      </c>
      <c r="CD11" s="3" t="str">
        <f t="shared" si="61"/>
        <v>1</v>
      </c>
      <c r="CE11" s="3"/>
      <c r="CF11" s="3">
        <v>66.0</v>
      </c>
      <c r="CG11" s="3" t="str">
        <f t="shared" si="62"/>
        <v>0</v>
      </c>
      <c r="CH11" s="3">
        <v>80.0</v>
      </c>
      <c r="CI11" s="3" t="str">
        <f t="shared" si="63"/>
        <v>0</v>
      </c>
      <c r="CJ11" s="3"/>
      <c r="CK11" s="3">
        <v>92.0</v>
      </c>
      <c r="CL11" s="3" t="str">
        <f t="shared" si="64"/>
        <v>1</v>
      </c>
      <c r="CM11" s="3"/>
      <c r="CN11" s="3"/>
      <c r="CO11" s="3"/>
      <c r="CP11" s="3">
        <v>42.0</v>
      </c>
      <c r="CQ11" s="3" t="str">
        <f t="shared" si="66"/>
        <v>0</v>
      </c>
      <c r="CR11" s="3">
        <v>199.0</v>
      </c>
      <c r="CS11" s="3" t="str">
        <f t="shared" si="67"/>
        <v>0</v>
      </c>
      <c r="CT11" s="3"/>
      <c r="CU11" s="3">
        <v>123.0</v>
      </c>
      <c r="CV11" s="3" t="str">
        <f t="shared" si="68"/>
        <v>0</v>
      </c>
      <c r="CW11" s="3">
        <v>62.0</v>
      </c>
      <c r="CX11" s="3" t="str">
        <f t="shared" si="69"/>
        <v>0</v>
      </c>
      <c r="CY11" s="3"/>
      <c r="CZ11" s="3">
        <v>115.0</v>
      </c>
      <c r="DA11" s="3" t="str">
        <f t="shared" si="70"/>
        <v>1</v>
      </c>
      <c r="DB11" s="3"/>
      <c r="DC11" s="3"/>
      <c r="DD11" s="3"/>
      <c r="DE11" s="3">
        <v>123.0</v>
      </c>
      <c r="DF11" s="3" t="str">
        <f t="shared" si="72"/>
        <v>0</v>
      </c>
      <c r="DG11" s="3">
        <v>145.0</v>
      </c>
      <c r="DH11" s="3" t="str">
        <f t="shared" si="73"/>
        <v>0</v>
      </c>
      <c r="DI11" s="3"/>
      <c r="DJ11" s="3">
        <v>69.0</v>
      </c>
      <c r="DK11" s="3" t="str">
        <f t="shared" si="74"/>
        <v>0</v>
      </c>
      <c r="DL11" s="3">
        <v>368.0</v>
      </c>
      <c r="DM11" s="3" t="str">
        <f t="shared" si="75"/>
        <v>1</v>
      </c>
      <c r="DN11" s="3"/>
      <c r="DO11" s="3">
        <v>107.0</v>
      </c>
      <c r="DP11" s="3" t="str">
        <f t="shared" si="76"/>
        <v>0</v>
      </c>
      <c r="DQ11" s="3"/>
      <c r="DR11" s="3"/>
      <c r="DS11" s="3"/>
      <c r="DT11" s="3">
        <v>111.0</v>
      </c>
      <c r="DU11" s="3" t="str">
        <f t="shared" si="77"/>
        <v>1</v>
      </c>
      <c r="DV11" s="3">
        <v>228.0</v>
      </c>
      <c r="DW11" s="3" t="str">
        <f t="shared" si="78"/>
        <v>1</v>
      </c>
      <c r="DX11" s="3"/>
      <c r="DY11" s="3">
        <v>38.0</v>
      </c>
      <c r="DZ11" s="3" t="str">
        <f t="shared" si="79"/>
        <v>0</v>
      </c>
      <c r="EA11" s="3">
        <v>148.0</v>
      </c>
      <c r="EB11" s="3" t="str">
        <f t="shared" si="80"/>
        <v>0</v>
      </c>
      <c r="EC11" s="3"/>
      <c r="ED11" s="3">
        <v>48.0</v>
      </c>
      <c r="EE11" s="3" t="str">
        <f t="shared" si="81"/>
        <v>0</v>
      </c>
      <c r="EF11" s="3">
        <v>218.0</v>
      </c>
      <c r="EG11" s="3" t="str">
        <f t="shared" si="82"/>
        <v>0</v>
      </c>
      <c r="EH11" s="3"/>
      <c r="EI11" s="3">
        <v>38.0</v>
      </c>
      <c r="EJ11" s="3" t="str">
        <f t="shared" si="83"/>
        <v>0</v>
      </c>
      <c r="EK11" s="3"/>
      <c r="EL11" s="3"/>
      <c r="EM11" s="3"/>
      <c r="EN11" s="3">
        <v>91.0</v>
      </c>
      <c r="EO11" s="3" t="str">
        <f t="shared" si="85"/>
        <v>2</v>
      </c>
      <c r="EP11" s="3">
        <v>102.0</v>
      </c>
      <c r="EQ11" s="3" t="str">
        <f t="shared" si="86"/>
        <v>2</v>
      </c>
      <c r="ER11" s="3" t="str">
        <f t="shared" si="87"/>
        <v>0</v>
      </c>
      <c r="ES11" s="3"/>
      <c r="ET11" s="3">
        <v>105.0</v>
      </c>
      <c r="EU11" s="3" t="str">
        <f t="shared" si="88"/>
        <v>2</v>
      </c>
      <c r="EV11" s="3"/>
      <c r="EW11" s="3"/>
      <c r="EX11" s="3"/>
      <c r="EY11" s="3"/>
      <c r="EZ11" s="3">
        <v>79.0</v>
      </c>
      <c r="FA11" s="3" t="str">
        <f t="shared" si="89"/>
        <v>2</v>
      </c>
      <c r="FB11" s="12"/>
      <c r="FC11" s="12" t="str">
        <f t="shared" si="90"/>
        <v>0</v>
      </c>
      <c r="FD11" s="12">
        <v>84.0</v>
      </c>
      <c r="FE11" s="12" t="str">
        <f t="shared" si="91"/>
        <v>1</v>
      </c>
      <c r="FF11" s="12" t="s">
        <v>105</v>
      </c>
      <c r="FG11" s="3" t="str">
        <f t="shared" si="92"/>
        <v>0</v>
      </c>
      <c r="FH11" s="3"/>
      <c r="FI11" s="3">
        <v>229.0</v>
      </c>
      <c r="FJ11" s="3" t="str">
        <f t="shared" si="93"/>
        <v>0</v>
      </c>
      <c r="FK11" s="3"/>
      <c r="FL11" s="3"/>
    </row>
    <row r="12" ht="12.0" customHeight="1">
      <c r="A12" s="1"/>
      <c r="B12" s="56" t="s">
        <v>111</v>
      </c>
      <c r="C12" s="96" t="str">
        <f>'Data Entry Sheet (3)'!C12</f>
        <v>112122212222112221211111122212212222222212222222111222112222</v>
      </c>
      <c r="E12" s="23"/>
      <c r="F12" s="50" t="s">
        <v>2</v>
      </c>
      <c r="G12" s="47" t="str">
        <f>FD30</f>
        <v>17</v>
      </c>
      <c r="H12" s="51" t="str">
        <f>FD31</f>
        <v>40</v>
      </c>
      <c r="I12" s="23"/>
      <c r="J12" s="24"/>
      <c r="K12" s="24"/>
      <c r="L12" s="44"/>
      <c r="M12" s="44"/>
      <c r="N12" s="45"/>
      <c r="P12" s="53">
        <v>6.0</v>
      </c>
      <c r="Q12" s="12" t="str">
        <f t="shared" si="36"/>
        <v>1</v>
      </c>
      <c r="R12" s="12" t="s">
        <v>105</v>
      </c>
      <c r="S12" s="12" t="str">
        <f t="shared" si="37"/>
        <v>0</v>
      </c>
      <c r="T12" s="3" t="str">
        <f t="shared" si="38"/>
        <v>1</v>
      </c>
      <c r="U12" s="3" t="str">
        <f t="shared" si="39"/>
        <v>0</v>
      </c>
      <c r="V12" s="3"/>
      <c r="W12" s="3">
        <v>250.0</v>
      </c>
      <c r="X12" s="3" t="str">
        <f t="shared" si="41"/>
        <v>1</v>
      </c>
      <c r="Y12" s="3"/>
      <c r="Z12" s="3">
        <v>53.0</v>
      </c>
      <c r="AA12" s="3" t="str">
        <f t="shared" si="42"/>
        <v>0</v>
      </c>
      <c r="AB12" s="3"/>
      <c r="AC12" s="3">
        <v>63.0</v>
      </c>
      <c r="AD12" s="3" t="str">
        <f t="shared" si="43"/>
        <v>1</v>
      </c>
      <c r="AE12" s="3"/>
      <c r="AF12" s="3">
        <v>31.0</v>
      </c>
      <c r="AG12" s="3" t="str">
        <f t="shared" si="44"/>
        <v>0</v>
      </c>
      <c r="AH12" s="3"/>
      <c r="AI12" s="3">
        <v>98.0</v>
      </c>
      <c r="AJ12" s="3" t="str">
        <f t="shared" si="45"/>
        <v>0</v>
      </c>
      <c r="AK12" s="3"/>
      <c r="AL12" s="3">
        <v>161.0</v>
      </c>
      <c r="AM12" s="3" t="str">
        <f t="shared" si="46"/>
        <v>0</v>
      </c>
      <c r="AN12" s="3"/>
      <c r="AO12" s="3">
        <v>157.0</v>
      </c>
      <c r="AP12" s="3" t="str">
        <f t="shared" si="47"/>
        <v>0</v>
      </c>
      <c r="AQ12" s="3"/>
      <c r="AR12" s="3">
        <v>60.0</v>
      </c>
      <c r="AS12" s="3" t="str">
        <f t="shared" si="48"/>
        <v>0</v>
      </c>
      <c r="AT12" s="3"/>
      <c r="AU12" s="3">
        <v>44.0</v>
      </c>
      <c r="AV12" s="3" t="str">
        <f t="shared" si="49"/>
        <v>0</v>
      </c>
      <c r="AW12" s="3"/>
      <c r="AX12" s="3">
        <v>249.0</v>
      </c>
      <c r="AY12" s="3" t="str">
        <f t="shared" si="50"/>
        <v>0</v>
      </c>
      <c r="AZ12" s="3"/>
      <c r="BA12" s="3">
        <v>57.0</v>
      </c>
      <c r="BB12" s="3" t="str">
        <f t="shared" si="51"/>
        <v>0</v>
      </c>
      <c r="BC12" s="3"/>
      <c r="BD12" s="3">
        <v>113.0</v>
      </c>
      <c r="BE12" s="3" t="str">
        <f t="shared" si="52"/>
        <v>0</v>
      </c>
      <c r="BF12" s="3"/>
      <c r="BG12" s="3">
        <v>48.0</v>
      </c>
      <c r="BH12" s="3" t="str">
        <f t="shared" si="53"/>
        <v>0</v>
      </c>
      <c r="BI12" s="3"/>
      <c r="BJ12" s="3">
        <v>66.0</v>
      </c>
      <c r="BK12" s="3" t="str">
        <f t="shared" si="54"/>
        <v>0</v>
      </c>
      <c r="BL12" s="3"/>
      <c r="BM12" s="3">
        <v>50.0</v>
      </c>
      <c r="BN12" s="3" t="str">
        <f t="shared" si="55"/>
        <v>1</v>
      </c>
      <c r="BO12" s="3"/>
      <c r="BP12" s="3">
        <v>54.0</v>
      </c>
      <c r="BQ12" s="3" t="str">
        <f t="shared" si="56"/>
        <v>1</v>
      </c>
      <c r="BR12" s="3"/>
      <c r="BS12" s="3">
        <v>286.0</v>
      </c>
      <c r="BT12" s="3" t="str">
        <f t="shared" si="57"/>
        <v>0</v>
      </c>
      <c r="BU12" s="3"/>
      <c r="BV12" s="3">
        <v>149.0</v>
      </c>
      <c r="BW12" s="3" t="str">
        <f t="shared" si="58"/>
        <v>0</v>
      </c>
      <c r="BX12" s="3">
        <v>52.0</v>
      </c>
      <c r="BY12" s="3" t="str">
        <f t="shared" si="59"/>
        <v>0</v>
      </c>
      <c r="BZ12" s="3"/>
      <c r="CA12" s="3">
        <v>99.0</v>
      </c>
      <c r="CB12" s="3" t="str">
        <f t="shared" si="60"/>
        <v>0</v>
      </c>
      <c r="CC12" s="3">
        <v>124.0</v>
      </c>
      <c r="CD12" s="3" t="str">
        <f t="shared" si="61"/>
        <v>0</v>
      </c>
      <c r="CE12" s="3"/>
      <c r="CF12" s="3">
        <v>91.0</v>
      </c>
      <c r="CG12" s="3" t="str">
        <f t="shared" si="62"/>
        <v>0</v>
      </c>
      <c r="CH12" s="3">
        <v>146.0</v>
      </c>
      <c r="CI12" s="3" t="str">
        <f t="shared" si="63"/>
        <v>0</v>
      </c>
      <c r="CJ12" s="3"/>
      <c r="CK12" s="3">
        <v>196.0</v>
      </c>
      <c r="CL12" s="3" t="str">
        <f t="shared" si="64"/>
        <v>0</v>
      </c>
      <c r="CM12" s="3"/>
      <c r="CN12" s="3"/>
      <c r="CO12" s="3"/>
      <c r="CP12" s="3">
        <v>55.0</v>
      </c>
      <c r="CQ12" s="3" t="str">
        <f t="shared" si="66"/>
        <v>0</v>
      </c>
      <c r="CR12" s="3"/>
      <c r="CS12" s="3"/>
      <c r="CT12" s="3"/>
      <c r="CU12" s="3">
        <v>197.0</v>
      </c>
      <c r="CV12" s="3" t="str">
        <f t="shared" si="68"/>
        <v>0</v>
      </c>
      <c r="CW12" s="3">
        <v>84.0</v>
      </c>
      <c r="CX12" s="3" t="str">
        <f t="shared" si="69"/>
        <v>0</v>
      </c>
      <c r="CY12" s="3"/>
      <c r="CZ12" s="3">
        <v>139.0</v>
      </c>
      <c r="DA12" s="3" t="str">
        <f t="shared" si="70"/>
        <v>1</v>
      </c>
      <c r="DB12" s="3"/>
      <c r="DC12" s="3"/>
      <c r="DD12" s="3"/>
      <c r="DE12" s="3">
        <v>169.0</v>
      </c>
      <c r="DF12" s="3" t="str">
        <f t="shared" si="72"/>
        <v>0</v>
      </c>
      <c r="DG12" s="3">
        <v>207.0</v>
      </c>
      <c r="DH12" s="3" t="str">
        <f t="shared" si="73"/>
        <v>0</v>
      </c>
      <c r="DI12" s="3"/>
      <c r="DJ12" s="3">
        <v>108.0</v>
      </c>
      <c r="DK12" s="3" t="str">
        <f t="shared" si="74"/>
        <v>0</v>
      </c>
      <c r="DL12" s="3"/>
      <c r="DM12" s="3"/>
      <c r="DN12" s="3"/>
      <c r="DO12" s="3">
        <v>186.0</v>
      </c>
      <c r="DP12" s="3" t="str">
        <f t="shared" si="76"/>
        <v>0</v>
      </c>
      <c r="DQ12" s="3"/>
      <c r="DR12" s="3"/>
      <c r="DS12" s="3"/>
      <c r="DT12" s="3">
        <v>124.0</v>
      </c>
      <c r="DU12" s="3" t="str">
        <f t="shared" si="77"/>
        <v>1</v>
      </c>
      <c r="DV12" s="3">
        <v>329.0</v>
      </c>
      <c r="DW12" s="3" t="str">
        <f t="shared" si="78"/>
        <v>1</v>
      </c>
      <c r="DX12" s="3"/>
      <c r="DY12" s="3">
        <v>53.0</v>
      </c>
      <c r="DZ12" s="3" t="str">
        <f t="shared" si="79"/>
        <v>0</v>
      </c>
      <c r="EA12" s="3"/>
      <c r="EB12" s="3"/>
      <c r="EC12" s="3"/>
      <c r="ED12" s="3">
        <v>140.0</v>
      </c>
      <c r="EE12" s="3" t="str">
        <f t="shared" si="81"/>
        <v>0</v>
      </c>
      <c r="EF12" s="3">
        <v>239.0</v>
      </c>
      <c r="EG12" s="3" t="str">
        <f t="shared" si="82"/>
        <v>0</v>
      </c>
      <c r="EH12" s="3"/>
      <c r="EI12" s="3">
        <v>48.0</v>
      </c>
      <c r="EJ12" s="3" t="str">
        <f t="shared" si="83"/>
        <v>0</v>
      </c>
      <c r="EK12" s="3"/>
      <c r="EL12" s="3"/>
      <c r="EM12" s="3"/>
      <c r="EN12" s="3">
        <v>157.0</v>
      </c>
      <c r="EO12" s="3" t="str">
        <f t="shared" si="85"/>
        <v>2</v>
      </c>
      <c r="EP12" s="3">
        <v>190.0</v>
      </c>
      <c r="EQ12" s="3" t="str">
        <f t="shared" si="86"/>
        <v>2</v>
      </c>
      <c r="ER12" s="3" t="str">
        <f t="shared" si="87"/>
        <v>0</v>
      </c>
      <c r="ES12" s="3"/>
      <c r="ET12" s="3">
        <v>129.0</v>
      </c>
      <c r="EU12" s="3" t="str">
        <f t="shared" si="88"/>
        <v>2</v>
      </c>
      <c r="EV12" s="3"/>
      <c r="EW12" s="3"/>
      <c r="EX12" s="3"/>
      <c r="EY12" s="3"/>
      <c r="EZ12" s="3">
        <v>93.0</v>
      </c>
      <c r="FA12" s="3" t="str">
        <f t="shared" si="89"/>
        <v>2</v>
      </c>
      <c r="FB12" s="12"/>
      <c r="FC12" s="12" t="str">
        <f t="shared" si="90"/>
        <v>0</v>
      </c>
      <c r="FD12" s="12">
        <v>91.0</v>
      </c>
      <c r="FE12" s="12" t="str">
        <f t="shared" si="91"/>
        <v>2</v>
      </c>
      <c r="FF12" s="12"/>
      <c r="FG12" s="3" t="str">
        <f t="shared" si="92"/>
        <v>0</v>
      </c>
      <c r="FH12" s="3"/>
      <c r="FI12" s="3">
        <v>230.0</v>
      </c>
      <c r="FJ12" s="3" t="str">
        <f t="shared" si="93"/>
        <v>0</v>
      </c>
      <c r="FK12" s="3"/>
      <c r="FL12" s="3"/>
    </row>
    <row r="13" ht="12.0" customHeight="1">
      <c r="A13" s="1"/>
      <c r="B13" s="56" t="s">
        <v>113</v>
      </c>
      <c r="C13" s="96" t="str">
        <f>'Data Entry Sheet (3)'!C13</f>
        <v>222121122112121221122222111122122121212112222221212212222221</v>
      </c>
      <c r="E13" s="23"/>
      <c r="F13" s="50" t="s">
        <v>115</v>
      </c>
      <c r="G13" s="47" t="str">
        <f>BT37</f>
        <v>3</v>
      </c>
      <c r="H13" s="51" t="str">
        <f>BT38</f>
        <v>50</v>
      </c>
      <c r="I13" s="31"/>
      <c r="J13" s="32"/>
      <c r="K13" s="32"/>
      <c r="L13" s="58"/>
      <c r="M13" s="58"/>
      <c r="N13" s="59"/>
      <c r="P13" s="3">
        <v>7.0</v>
      </c>
      <c r="Q13" s="12" t="str">
        <f t="shared" si="36"/>
        <v>2</v>
      </c>
      <c r="R13" s="12"/>
      <c r="S13" s="12" t="str">
        <f t="shared" si="37"/>
        <v>0</v>
      </c>
      <c r="T13" s="3" t="str">
        <f t="shared" si="38"/>
        <v>0</v>
      </c>
      <c r="U13" s="3" t="str">
        <f t="shared" si="39"/>
        <v>1</v>
      </c>
      <c r="V13" s="3"/>
      <c r="W13" s="3">
        <v>252.0</v>
      </c>
      <c r="X13" s="3" t="str">
        <f t="shared" si="41"/>
        <v>0</v>
      </c>
      <c r="Y13" s="3"/>
      <c r="Z13" s="3">
        <v>59.0</v>
      </c>
      <c r="AA13" s="3" t="str">
        <f t="shared" si="42"/>
        <v>0</v>
      </c>
      <c r="AB13" s="3"/>
      <c r="AC13" s="3">
        <v>76.0</v>
      </c>
      <c r="AD13" s="3" t="str">
        <f t="shared" si="43"/>
        <v>0</v>
      </c>
      <c r="AE13" s="3"/>
      <c r="AF13" s="3">
        <v>43.0</v>
      </c>
      <c r="AG13" s="3" t="str">
        <f t="shared" si="44"/>
        <v>0</v>
      </c>
      <c r="AH13" s="3"/>
      <c r="AI13" s="3">
        <v>110.0</v>
      </c>
      <c r="AJ13" s="3" t="str">
        <f t="shared" si="45"/>
        <v>0</v>
      </c>
      <c r="AK13" s="3"/>
      <c r="AL13" s="3">
        <v>193.0</v>
      </c>
      <c r="AM13" s="3" t="str">
        <f t="shared" si="46"/>
        <v>0</v>
      </c>
      <c r="AN13" s="3"/>
      <c r="AO13" s="3">
        <v>172.0</v>
      </c>
      <c r="AP13" s="3" t="str">
        <f t="shared" si="47"/>
        <v>0</v>
      </c>
      <c r="AQ13" s="3"/>
      <c r="AR13" s="3">
        <v>72.0</v>
      </c>
      <c r="AS13" s="3" t="str">
        <f t="shared" si="48"/>
        <v>0</v>
      </c>
      <c r="AT13" s="3"/>
      <c r="AU13" s="3">
        <v>52.0</v>
      </c>
      <c r="AV13" s="3" t="str">
        <f t="shared" si="49"/>
        <v>0</v>
      </c>
      <c r="AW13" s="3"/>
      <c r="AX13" s="3">
        <v>253.0</v>
      </c>
      <c r="AY13" s="3" t="str">
        <f t="shared" si="50"/>
        <v>1</v>
      </c>
      <c r="AZ13" s="3"/>
      <c r="BA13" s="3">
        <v>69.0</v>
      </c>
      <c r="BB13" s="3" t="str">
        <f t="shared" si="51"/>
        <v>0</v>
      </c>
      <c r="BC13" s="3"/>
      <c r="BD13" s="3">
        <v>120.0</v>
      </c>
      <c r="BE13" s="3" t="str">
        <f t="shared" si="52"/>
        <v>0</v>
      </c>
      <c r="BF13" s="3"/>
      <c r="BG13" s="3">
        <v>61.0</v>
      </c>
      <c r="BH13" s="3" t="str">
        <f t="shared" si="53"/>
        <v>0</v>
      </c>
      <c r="BI13" s="3"/>
      <c r="BJ13" s="3">
        <v>89.0</v>
      </c>
      <c r="BK13" s="3" t="str">
        <f t="shared" si="54"/>
        <v>0</v>
      </c>
      <c r="BL13" s="3"/>
      <c r="BM13" s="3">
        <v>64.0</v>
      </c>
      <c r="BN13" s="3" t="str">
        <f t="shared" si="55"/>
        <v>1</v>
      </c>
      <c r="BO13" s="3"/>
      <c r="BP13" s="3">
        <v>68.0</v>
      </c>
      <c r="BQ13" s="3" t="str">
        <f t="shared" si="56"/>
        <v>1</v>
      </c>
      <c r="BR13" s="3"/>
      <c r="BS13" s="3">
        <v>296.0</v>
      </c>
      <c r="BT13" s="3" t="str">
        <f t="shared" si="57"/>
        <v>0</v>
      </c>
      <c r="BU13" s="3"/>
      <c r="BV13" s="3">
        <v>79.0</v>
      </c>
      <c r="BW13" s="3" t="str">
        <f t="shared" si="58"/>
        <v>0</v>
      </c>
      <c r="BX13" s="3">
        <v>74.0</v>
      </c>
      <c r="BY13" s="3" t="str">
        <f t="shared" si="59"/>
        <v>0</v>
      </c>
      <c r="BZ13" s="3"/>
      <c r="CA13" s="3">
        <v>117.0</v>
      </c>
      <c r="CB13" s="3" t="str">
        <f t="shared" si="60"/>
        <v>0</v>
      </c>
      <c r="CC13" s="3">
        <v>130.0</v>
      </c>
      <c r="CD13" s="3" t="str">
        <f t="shared" si="61"/>
        <v>0</v>
      </c>
      <c r="CE13" s="3"/>
      <c r="CF13" s="3">
        <v>97.0</v>
      </c>
      <c r="CG13" s="3" t="str">
        <f t="shared" si="62"/>
        <v>0</v>
      </c>
      <c r="CH13" s="3">
        <v>225.0</v>
      </c>
      <c r="CI13" s="3" t="str">
        <f t="shared" si="63"/>
        <v>0</v>
      </c>
      <c r="CJ13" s="3"/>
      <c r="CK13" s="3">
        <v>238.0</v>
      </c>
      <c r="CL13" s="3" t="str">
        <f t="shared" si="64"/>
        <v>1</v>
      </c>
      <c r="CM13" s="3"/>
      <c r="CN13" s="3"/>
      <c r="CO13" s="3"/>
      <c r="CP13" s="3">
        <v>65.0</v>
      </c>
      <c r="CQ13" s="3" t="str">
        <f t="shared" si="66"/>
        <v>0</v>
      </c>
      <c r="CR13" s="3"/>
      <c r="CS13" s="3"/>
      <c r="CT13" s="3"/>
      <c r="CU13" s="3">
        <v>313.0</v>
      </c>
      <c r="CV13" s="3" t="str">
        <f t="shared" si="68"/>
        <v>0</v>
      </c>
      <c r="CW13" s="3">
        <v>156.0</v>
      </c>
      <c r="CX13" s="3" t="str">
        <f t="shared" si="69"/>
        <v>0</v>
      </c>
      <c r="CY13" s="3"/>
      <c r="CZ13" s="3">
        <v>193.0</v>
      </c>
      <c r="DA13" s="3" t="str">
        <f t="shared" si="70"/>
        <v>0</v>
      </c>
      <c r="DB13" s="3"/>
      <c r="DC13" s="3"/>
      <c r="DD13" s="3"/>
      <c r="DE13" s="3">
        <v>183.0</v>
      </c>
      <c r="DF13" s="3" t="str">
        <f t="shared" si="72"/>
        <v>0</v>
      </c>
      <c r="DG13" s="3"/>
      <c r="DH13" s="3"/>
      <c r="DI13" s="3"/>
      <c r="DJ13" s="3">
        <v>113.0</v>
      </c>
      <c r="DK13" s="3" t="str">
        <f t="shared" si="74"/>
        <v>0</v>
      </c>
      <c r="DL13" s="3"/>
      <c r="DM13" s="3"/>
      <c r="DN13" s="3"/>
      <c r="DO13" s="3">
        <v>219.0</v>
      </c>
      <c r="DP13" s="3" t="str">
        <f t="shared" si="76"/>
        <v>1</v>
      </c>
      <c r="DQ13" s="3"/>
      <c r="DR13" s="3"/>
      <c r="DS13" s="3"/>
      <c r="DT13" s="3">
        <v>125.0</v>
      </c>
      <c r="DU13" s="3" t="str">
        <f t="shared" si="77"/>
        <v>0</v>
      </c>
      <c r="DV13" s="3"/>
      <c r="DW13" s="3"/>
      <c r="DX13" s="3"/>
      <c r="DY13" s="3">
        <v>67.0</v>
      </c>
      <c r="DZ13" s="3" t="str">
        <f t="shared" si="79"/>
        <v>0</v>
      </c>
      <c r="EA13" s="3"/>
      <c r="EB13" s="3"/>
      <c r="EC13" s="3"/>
      <c r="ED13" s="3">
        <v>177.0</v>
      </c>
      <c r="EE13" s="3" t="str">
        <f t="shared" si="81"/>
        <v>0</v>
      </c>
      <c r="EF13" s="3">
        <v>249.0</v>
      </c>
      <c r="EG13" s="3" t="str">
        <f t="shared" si="82"/>
        <v>1</v>
      </c>
      <c r="EH13" s="3"/>
      <c r="EI13" s="3">
        <v>72.0</v>
      </c>
      <c r="EJ13" s="3" t="str">
        <f t="shared" si="83"/>
        <v>0</v>
      </c>
      <c r="EK13" s="3"/>
      <c r="EL13" s="3"/>
      <c r="EM13" s="3"/>
      <c r="EN13" s="3">
        <v>28.0</v>
      </c>
      <c r="EO13" s="3" t="str">
        <f t="shared" si="85"/>
        <v>2</v>
      </c>
      <c r="EP13" s="3">
        <v>183.0</v>
      </c>
      <c r="EQ13" s="3" t="str">
        <f t="shared" si="86"/>
        <v>2</v>
      </c>
      <c r="ER13" s="3" t="str">
        <f t="shared" si="87"/>
        <v>0</v>
      </c>
      <c r="ES13" s="3"/>
      <c r="ET13" s="3">
        <v>200.0</v>
      </c>
      <c r="EU13" s="3" t="str">
        <f t="shared" si="88"/>
        <v>1</v>
      </c>
      <c r="EV13" s="3"/>
      <c r="EW13" s="3"/>
      <c r="EX13" s="3"/>
      <c r="EY13" s="3"/>
      <c r="EZ13" s="3">
        <v>95.0</v>
      </c>
      <c r="FA13" s="3" t="str">
        <f t="shared" si="89"/>
        <v>2</v>
      </c>
      <c r="FB13" s="12"/>
      <c r="FC13" s="12" t="str">
        <f t="shared" si="90"/>
        <v>0</v>
      </c>
      <c r="FD13" s="12">
        <v>105.0</v>
      </c>
      <c r="FE13" s="12" t="str">
        <f t="shared" si="91"/>
        <v>2</v>
      </c>
      <c r="FF13" s="12"/>
      <c r="FG13" s="3" t="str">
        <f t="shared" si="92"/>
        <v>0</v>
      </c>
      <c r="FH13" s="3"/>
      <c r="FI13" s="3">
        <v>233.0</v>
      </c>
      <c r="FJ13" s="3" t="str">
        <f t="shared" si="93"/>
        <v>0</v>
      </c>
      <c r="FK13" s="3"/>
      <c r="FL13" s="3"/>
    </row>
    <row r="14" ht="12.0" customHeight="1">
      <c r="A14" s="1"/>
      <c r="B14" s="56" t="s">
        <v>116</v>
      </c>
      <c r="C14" s="96" t="str">
        <f>'Data Entry Sheet (3)'!C14</f>
        <v>122112122221222222111122211221122122211221221122222221212111</v>
      </c>
      <c r="E14" s="23"/>
      <c r="F14" s="50" t="s">
        <v>118</v>
      </c>
      <c r="G14" s="47" t="str">
        <f>BX35</f>
        <v>3</v>
      </c>
      <c r="H14" s="51" t="str">
        <f>BX36</f>
        <v>52</v>
      </c>
      <c r="I14" s="23"/>
      <c r="J14" s="60"/>
      <c r="K14" s="47"/>
      <c r="L14" s="61"/>
      <c r="M14" s="61"/>
      <c r="N14" s="45"/>
      <c r="P14" s="3">
        <v>8.0</v>
      </c>
      <c r="Q14" s="12" t="str">
        <f t="shared" si="36"/>
        <v>2</v>
      </c>
      <c r="R14" s="12"/>
      <c r="S14" s="12" t="str">
        <f t="shared" si="37"/>
        <v>0</v>
      </c>
      <c r="T14" s="3" t="str">
        <f t="shared" si="38"/>
        <v>0</v>
      </c>
      <c r="U14" s="3" t="str">
        <f t="shared" si="39"/>
        <v>1</v>
      </c>
      <c r="V14" s="3"/>
      <c r="W14" s="3">
        <v>259.0</v>
      </c>
      <c r="X14" s="3" t="str">
        <f t="shared" si="41"/>
        <v>0</v>
      </c>
      <c r="Y14" s="3"/>
      <c r="Z14" s="3">
        <v>67.0</v>
      </c>
      <c r="AA14" s="3" t="str">
        <f t="shared" si="42"/>
        <v>0</v>
      </c>
      <c r="AB14" s="3"/>
      <c r="AC14" s="3">
        <v>88.0</v>
      </c>
      <c r="AD14" s="3" t="str">
        <f t="shared" si="43"/>
        <v>0</v>
      </c>
      <c r="AE14" s="3"/>
      <c r="AF14" s="3">
        <v>56.0</v>
      </c>
      <c r="AG14" s="3" t="str">
        <f t="shared" si="44"/>
        <v>0</v>
      </c>
      <c r="AH14" s="3"/>
      <c r="AI14" s="3">
        <v>139.0</v>
      </c>
      <c r="AJ14" s="3" t="str">
        <f t="shared" si="45"/>
        <v>1</v>
      </c>
      <c r="AK14" s="3"/>
      <c r="AL14" s="3">
        <v>237.0</v>
      </c>
      <c r="AM14" s="3" t="str">
        <f t="shared" si="46"/>
        <v>1</v>
      </c>
      <c r="AN14" s="3"/>
      <c r="AO14" s="3">
        <v>174.0</v>
      </c>
      <c r="AP14" s="3" t="str">
        <f t="shared" si="47"/>
        <v>0</v>
      </c>
      <c r="AQ14" s="3"/>
      <c r="AR14" s="3">
        <v>86.0</v>
      </c>
      <c r="AS14" s="3" t="str">
        <f t="shared" si="48"/>
        <v>0</v>
      </c>
      <c r="AT14" s="3"/>
      <c r="AU14" s="3">
        <v>62.0</v>
      </c>
      <c r="AV14" s="3" t="str">
        <f t="shared" si="49"/>
        <v>0</v>
      </c>
      <c r="AW14" s="3"/>
      <c r="AX14" s="3">
        <v>256.0</v>
      </c>
      <c r="AY14" s="3" t="str">
        <f t="shared" si="50"/>
        <v>1</v>
      </c>
      <c r="AZ14" s="3"/>
      <c r="BA14" s="3">
        <v>82.0</v>
      </c>
      <c r="BB14" s="3" t="str">
        <f t="shared" si="51"/>
        <v>0</v>
      </c>
      <c r="BC14" s="3"/>
      <c r="BD14" s="3">
        <v>125.0</v>
      </c>
      <c r="BE14" s="3" t="str">
        <f t="shared" si="52"/>
        <v>0</v>
      </c>
      <c r="BF14" s="3"/>
      <c r="BG14" s="3">
        <v>74.0</v>
      </c>
      <c r="BH14" s="3" t="str">
        <f t="shared" si="53"/>
        <v>0</v>
      </c>
      <c r="BI14" s="3"/>
      <c r="BJ14" s="3">
        <v>99.0</v>
      </c>
      <c r="BK14" s="3" t="str">
        <f t="shared" si="54"/>
        <v>0</v>
      </c>
      <c r="BL14" s="3"/>
      <c r="BM14" s="3">
        <v>78.0</v>
      </c>
      <c r="BN14" s="3" t="str">
        <f t="shared" si="55"/>
        <v>1</v>
      </c>
      <c r="BO14" s="3"/>
      <c r="BP14" s="3">
        <v>79.0</v>
      </c>
      <c r="BQ14" s="3" t="str">
        <f t="shared" si="56"/>
        <v>0</v>
      </c>
      <c r="BR14" s="3"/>
      <c r="BS14" s="3">
        <v>305.0</v>
      </c>
      <c r="BT14" s="3" t="str">
        <f t="shared" si="57"/>
        <v>0</v>
      </c>
      <c r="BU14" s="3"/>
      <c r="BV14" s="3">
        <v>43.0</v>
      </c>
      <c r="BW14" s="3" t="str">
        <f t="shared" si="58"/>
        <v>0</v>
      </c>
      <c r="BX14" s="3">
        <v>77.0</v>
      </c>
      <c r="BY14" s="3" t="str">
        <f t="shared" si="59"/>
        <v>1</v>
      </c>
      <c r="BZ14" s="3"/>
      <c r="CA14" s="3">
        <v>164.0</v>
      </c>
      <c r="CB14" s="3" t="str">
        <f t="shared" si="60"/>
        <v>0</v>
      </c>
      <c r="CC14" s="3">
        <v>154.0</v>
      </c>
      <c r="CD14" s="3" t="str">
        <f t="shared" si="61"/>
        <v>0</v>
      </c>
      <c r="CE14" s="3"/>
      <c r="CF14" s="3">
        <v>102.0</v>
      </c>
      <c r="CG14" s="3" t="str">
        <f t="shared" si="62"/>
        <v>0</v>
      </c>
      <c r="CH14" s="3">
        <v>251.0</v>
      </c>
      <c r="CI14" s="3" t="str">
        <f t="shared" si="63"/>
        <v>0</v>
      </c>
      <c r="CJ14" s="3"/>
      <c r="CK14" s="3">
        <v>265.0</v>
      </c>
      <c r="CL14" s="3" t="str">
        <f t="shared" si="64"/>
        <v>0</v>
      </c>
      <c r="CM14" s="3"/>
      <c r="CN14" s="3"/>
      <c r="CO14" s="3"/>
      <c r="CP14" s="3">
        <v>72.0</v>
      </c>
      <c r="CQ14" s="3" t="str">
        <f t="shared" si="66"/>
        <v>0</v>
      </c>
      <c r="CR14" s="3"/>
      <c r="CS14" s="3"/>
      <c r="CT14" s="3"/>
      <c r="CU14" s="3">
        <v>327.0</v>
      </c>
      <c r="CV14" s="3" t="str">
        <f t="shared" si="68"/>
        <v>0</v>
      </c>
      <c r="CW14" s="3"/>
      <c r="CX14" s="3"/>
      <c r="CY14" s="3"/>
      <c r="CZ14" s="3">
        <v>215.0</v>
      </c>
      <c r="DA14" s="3" t="str">
        <f t="shared" si="70"/>
        <v>0</v>
      </c>
      <c r="DB14" s="3"/>
      <c r="DC14" s="3"/>
      <c r="DD14" s="3"/>
      <c r="DE14" s="3">
        <v>217.0</v>
      </c>
      <c r="DF14" s="3" t="str">
        <f t="shared" si="72"/>
        <v>0</v>
      </c>
      <c r="DG14" s="3"/>
      <c r="DH14" s="3"/>
      <c r="DI14" s="3"/>
      <c r="DJ14" s="3">
        <v>119.0</v>
      </c>
      <c r="DK14" s="3" t="str">
        <f t="shared" si="74"/>
        <v>0</v>
      </c>
      <c r="DL14" s="3"/>
      <c r="DM14" s="3"/>
      <c r="DN14" s="3"/>
      <c r="DO14" s="3">
        <v>246.0</v>
      </c>
      <c r="DP14" s="3" t="str">
        <f t="shared" si="76"/>
        <v>0</v>
      </c>
      <c r="DQ14" s="3"/>
      <c r="DR14" s="3"/>
      <c r="DS14" s="3"/>
      <c r="DT14" s="3">
        <v>138.0</v>
      </c>
      <c r="DU14" s="3" t="str">
        <f t="shared" si="77"/>
        <v>1</v>
      </c>
      <c r="DV14" s="3"/>
      <c r="DW14" s="3"/>
      <c r="DX14" s="3"/>
      <c r="DY14" s="3">
        <v>87.0</v>
      </c>
      <c r="DZ14" s="3" t="str">
        <f t="shared" si="79"/>
        <v>0</v>
      </c>
      <c r="EA14" s="3"/>
      <c r="EB14" s="3"/>
      <c r="EC14" s="3"/>
      <c r="ED14" s="3">
        <v>196.0</v>
      </c>
      <c r="EE14" s="3" t="str">
        <f t="shared" si="81"/>
        <v>0</v>
      </c>
      <c r="EF14" s="3">
        <v>304.0</v>
      </c>
      <c r="EG14" s="3" t="str">
        <f t="shared" si="82"/>
        <v>0</v>
      </c>
      <c r="EH14" s="3"/>
      <c r="EI14" s="3">
        <v>86.0</v>
      </c>
      <c r="EJ14" s="3" t="str">
        <f t="shared" si="83"/>
        <v>0</v>
      </c>
      <c r="EK14" s="3"/>
      <c r="EL14" s="3"/>
      <c r="EM14" s="3"/>
      <c r="EN14" s="3">
        <v>93.0</v>
      </c>
      <c r="EO14" s="3" t="str">
        <f t="shared" si="85"/>
        <v>2</v>
      </c>
      <c r="EP14" s="3">
        <v>108.0</v>
      </c>
      <c r="EQ14" s="3" t="str">
        <f t="shared" si="86"/>
        <v>2</v>
      </c>
      <c r="ER14" s="3" t="str">
        <f t="shared" si="87"/>
        <v>0</v>
      </c>
      <c r="ES14" s="3"/>
      <c r="ET14" s="3">
        <v>109.0</v>
      </c>
      <c r="EU14" s="3" t="str">
        <f t="shared" si="88"/>
        <v>1</v>
      </c>
      <c r="EV14" s="3"/>
      <c r="EW14" s="3"/>
      <c r="EX14" s="3"/>
      <c r="EY14" s="3"/>
      <c r="EZ14" s="3">
        <v>102.0</v>
      </c>
      <c r="FA14" s="3" t="str">
        <f t="shared" si="89"/>
        <v>2</v>
      </c>
      <c r="FB14" s="12"/>
      <c r="FC14" s="12" t="str">
        <f t="shared" si="90"/>
        <v>0</v>
      </c>
      <c r="FD14" s="12">
        <v>108.0</v>
      </c>
      <c r="FE14" s="12" t="str">
        <f t="shared" si="91"/>
        <v>2</v>
      </c>
      <c r="FF14" s="12"/>
      <c r="FG14" s="3" t="str">
        <f t="shared" si="92"/>
        <v>0</v>
      </c>
      <c r="FH14" s="3"/>
      <c r="FI14" s="3">
        <v>243.0</v>
      </c>
      <c r="FJ14" s="3" t="str">
        <f t="shared" si="93"/>
        <v>0</v>
      </c>
      <c r="FK14" s="3"/>
      <c r="FL14" s="3"/>
    </row>
    <row r="15" ht="12.0" customHeight="1">
      <c r="A15" s="1"/>
      <c r="B15" s="56" t="s">
        <v>119</v>
      </c>
      <c r="C15" s="96" t="str">
        <f>'Data Entry Sheet (3)'!C15</f>
        <v>212122212112112112222211222222121221122112112222212221212222</v>
      </c>
      <c r="E15" s="23"/>
      <c r="F15" s="50" t="s">
        <v>121</v>
      </c>
      <c r="G15" s="47" t="str">
        <f>FK35</f>
        <v>0</v>
      </c>
      <c r="H15" s="51" t="str">
        <f>FK36</f>
        <v>43</v>
      </c>
      <c r="I15" s="23"/>
      <c r="J15" s="62" t="str">
        <f t="shared" ref="J15:J18" si="95">B19</f>
        <v>Error Flags</v>
      </c>
      <c r="K15" s="47"/>
      <c r="L15" s="44"/>
      <c r="M15" s="63"/>
      <c r="N15" s="45"/>
      <c r="P15" s="3">
        <v>9.0</v>
      </c>
      <c r="Q15" s="12" t="str">
        <f t="shared" si="36"/>
        <v>2</v>
      </c>
      <c r="R15" s="12"/>
      <c r="S15" s="12" t="str">
        <f t="shared" si="37"/>
        <v>0</v>
      </c>
      <c r="T15" s="3" t="str">
        <f t="shared" si="38"/>
        <v>0</v>
      </c>
      <c r="U15" s="3" t="str">
        <f t="shared" si="39"/>
        <v>1</v>
      </c>
      <c r="V15" s="3"/>
      <c r="W15" s="3">
        <v>260.0</v>
      </c>
      <c r="X15" s="3" t="str">
        <f t="shared" si="41"/>
        <v>0</v>
      </c>
      <c r="Y15" s="3"/>
      <c r="Z15" s="3">
        <v>87.0</v>
      </c>
      <c r="AA15" s="3" t="str">
        <f t="shared" si="42"/>
        <v>0</v>
      </c>
      <c r="AB15" s="3"/>
      <c r="AC15" s="3">
        <v>91.0</v>
      </c>
      <c r="AD15" s="3" t="str">
        <f t="shared" si="43"/>
        <v>0</v>
      </c>
      <c r="AE15" s="3"/>
      <c r="AF15" s="3">
        <v>70.0</v>
      </c>
      <c r="AG15" s="3" t="str">
        <f t="shared" si="44"/>
        <v>0</v>
      </c>
      <c r="AH15" s="3"/>
      <c r="AI15" s="3">
        <v>142.0</v>
      </c>
      <c r="AJ15" s="3" t="str">
        <f t="shared" si="45"/>
        <v>0</v>
      </c>
      <c r="AK15" s="3"/>
      <c r="AL15" s="3"/>
      <c r="AM15" s="3"/>
      <c r="AN15" s="3"/>
      <c r="AO15" s="3">
        <v>190.0</v>
      </c>
      <c r="AP15" s="3" t="str">
        <f t="shared" si="47"/>
        <v>0</v>
      </c>
      <c r="AQ15" s="3"/>
      <c r="AR15" s="3">
        <v>103.0</v>
      </c>
      <c r="AS15" s="3" t="str">
        <f t="shared" si="48"/>
        <v>0</v>
      </c>
      <c r="AT15" s="3"/>
      <c r="AU15" s="3">
        <v>75.0</v>
      </c>
      <c r="AV15" s="3" t="str">
        <f t="shared" si="49"/>
        <v>0</v>
      </c>
      <c r="AW15" s="3"/>
      <c r="AX15" s="3">
        <v>257.0</v>
      </c>
      <c r="AY15" s="3" t="str">
        <f t="shared" si="50"/>
        <v>1</v>
      </c>
      <c r="AZ15" s="3"/>
      <c r="BA15" s="3">
        <v>93.0</v>
      </c>
      <c r="BB15" s="3" t="str">
        <f t="shared" si="51"/>
        <v>0</v>
      </c>
      <c r="BC15" s="3"/>
      <c r="BD15" s="3">
        <v>132.0</v>
      </c>
      <c r="BE15" s="3" t="str">
        <f t="shared" si="52"/>
        <v>0</v>
      </c>
      <c r="BF15" s="3"/>
      <c r="BG15" s="3">
        <v>92.0</v>
      </c>
      <c r="BH15" s="3" t="str">
        <f t="shared" si="53"/>
        <v>1</v>
      </c>
      <c r="BI15" s="3"/>
      <c r="BJ15" s="3">
        <v>114.0</v>
      </c>
      <c r="BK15" s="3" t="str">
        <f t="shared" si="54"/>
        <v>0</v>
      </c>
      <c r="BL15" s="3"/>
      <c r="BM15" s="3">
        <v>85.0</v>
      </c>
      <c r="BN15" s="3" t="str">
        <f t="shared" si="55"/>
        <v>1</v>
      </c>
      <c r="BO15" s="3"/>
      <c r="BP15" s="3">
        <v>111.0</v>
      </c>
      <c r="BQ15" s="3" t="str">
        <f t="shared" si="56"/>
        <v>1</v>
      </c>
      <c r="BR15" s="3"/>
      <c r="BS15" s="3">
        <v>314.0</v>
      </c>
      <c r="BT15" s="3" t="str">
        <f t="shared" si="57"/>
        <v>1</v>
      </c>
      <c r="BU15" s="3"/>
      <c r="BV15" s="3">
        <v>105.0</v>
      </c>
      <c r="BW15" s="3" t="str">
        <f t="shared" si="58"/>
        <v>0</v>
      </c>
      <c r="BX15" s="3">
        <v>84.0</v>
      </c>
      <c r="BY15" s="3" t="str">
        <f t="shared" si="59"/>
        <v>0</v>
      </c>
      <c r="BZ15" s="3"/>
      <c r="CA15" s="3">
        <v>186.0</v>
      </c>
      <c r="CB15" s="3" t="str">
        <f t="shared" si="60"/>
        <v>0</v>
      </c>
      <c r="CC15" s="3">
        <v>160.0</v>
      </c>
      <c r="CD15" s="3" t="str">
        <f t="shared" si="61"/>
        <v>0</v>
      </c>
      <c r="CE15" s="3"/>
      <c r="CF15" s="3">
        <v>104.0</v>
      </c>
      <c r="CG15" s="3" t="str">
        <f t="shared" si="62"/>
        <v>0</v>
      </c>
      <c r="CH15" s="3">
        <v>311.0</v>
      </c>
      <c r="CI15" s="3" t="str">
        <f t="shared" si="63"/>
        <v>0</v>
      </c>
      <c r="CJ15" s="3"/>
      <c r="CK15" s="3">
        <v>281.0</v>
      </c>
      <c r="CL15" s="3" t="str">
        <f t="shared" si="64"/>
        <v>1</v>
      </c>
      <c r="CM15" s="3"/>
      <c r="CN15" s="3"/>
      <c r="CO15" s="3"/>
      <c r="CP15" s="3">
        <v>134.0</v>
      </c>
      <c r="CQ15" s="3" t="str">
        <f t="shared" si="66"/>
        <v>0</v>
      </c>
      <c r="CR15" s="3"/>
      <c r="CS15" s="3"/>
      <c r="CT15" s="3"/>
      <c r="CU15" s="3">
        <v>340.0</v>
      </c>
      <c r="CV15" s="3" t="str">
        <f t="shared" si="68"/>
        <v>1</v>
      </c>
      <c r="CW15" s="3"/>
      <c r="CX15" s="3"/>
      <c r="CY15" s="3"/>
      <c r="CZ15" s="3">
        <v>216.0</v>
      </c>
      <c r="DA15" s="3" t="str">
        <f t="shared" si="70"/>
        <v>0</v>
      </c>
      <c r="DB15" s="3"/>
      <c r="DC15" s="3"/>
      <c r="DD15" s="3"/>
      <c r="DE15" s="3">
        <v>218.0</v>
      </c>
      <c r="DF15" s="3" t="str">
        <f t="shared" si="72"/>
        <v>1</v>
      </c>
      <c r="DG15" s="3"/>
      <c r="DH15" s="3"/>
      <c r="DI15" s="3"/>
      <c r="DJ15" s="3">
        <v>120.0</v>
      </c>
      <c r="DK15" s="3" t="str">
        <f t="shared" si="74"/>
        <v>0</v>
      </c>
      <c r="DL15" s="3"/>
      <c r="DM15" s="3"/>
      <c r="DN15" s="3"/>
      <c r="DO15" s="3">
        <v>267.0</v>
      </c>
      <c r="DP15" s="3" t="str">
        <f t="shared" si="76"/>
        <v>0</v>
      </c>
      <c r="DQ15" s="3"/>
      <c r="DR15" s="3"/>
      <c r="DS15" s="3"/>
      <c r="DT15" s="3">
        <v>160.0</v>
      </c>
      <c r="DU15" s="3" t="str">
        <f t="shared" si="77"/>
        <v>1</v>
      </c>
      <c r="DV15" s="3"/>
      <c r="DW15" s="3"/>
      <c r="DX15" s="3"/>
      <c r="DY15" s="3">
        <v>96.0</v>
      </c>
      <c r="DZ15" s="3" t="str">
        <f t="shared" si="79"/>
        <v>0</v>
      </c>
      <c r="EA15" s="3"/>
      <c r="EB15" s="3"/>
      <c r="EC15" s="3"/>
      <c r="ED15" s="3">
        <v>233.0</v>
      </c>
      <c r="EE15" s="3" t="str">
        <f t="shared" si="81"/>
        <v>0</v>
      </c>
      <c r="EF15" s="3">
        <v>341.0</v>
      </c>
      <c r="EG15" s="3" t="str">
        <f t="shared" si="82"/>
        <v>0</v>
      </c>
      <c r="EH15" s="3"/>
      <c r="EI15" s="3">
        <v>121.0</v>
      </c>
      <c r="EJ15" s="3" t="str">
        <f t="shared" si="83"/>
        <v>0</v>
      </c>
      <c r="EK15" s="3"/>
      <c r="EL15" s="3"/>
      <c r="EM15" s="3"/>
      <c r="EN15" s="3">
        <v>132.0</v>
      </c>
      <c r="EO15" s="3" t="str">
        <f t="shared" si="85"/>
        <v>2</v>
      </c>
      <c r="EP15" s="3">
        <v>203.0</v>
      </c>
      <c r="EQ15" s="3" t="str">
        <f t="shared" si="86"/>
        <v>2</v>
      </c>
      <c r="ER15" s="3" t="str">
        <f t="shared" si="87"/>
        <v>0</v>
      </c>
      <c r="ES15" s="3"/>
      <c r="ET15" s="3">
        <v>194.0</v>
      </c>
      <c r="EU15" s="3" t="str">
        <f t="shared" si="88"/>
        <v>2</v>
      </c>
      <c r="EV15" s="3"/>
      <c r="EW15" s="3"/>
      <c r="EX15" s="3"/>
      <c r="EY15" s="3"/>
      <c r="EZ15" s="3">
        <v>116.0</v>
      </c>
      <c r="FA15" s="3" t="str">
        <f t="shared" si="89"/>
        <v>1</v>
      </c>
      <c r="FB15" s="12"/>
      <c r="FC15" s="12" t="str">
        <f t="shared" si="90"/>
        <v>1</v>
      </c>
      <c r="FD15" s="12">
        <v>127.0</v>
      </c>
      <c r="FE15" s="12" t="str">
        <f t="shared" si="91"/>
        <v>1</v>
      </c>
      <c r="FF15" s="12" t="s">
        <v>105</v>
      </c>
      <c r="FG15" s="3" t="str">
        <f t="shared" si="92"/>
        <v>0</v>
      </c>
      <c r="FH15" s="3"/>
      <c r="FI15" s="3">
        <v>268.0</v>
      </c>
      <c r="FJ15" s="3" t="str">
        <f t="shared" si="93"/>
        <v>0</v>
      </c>
      <c r="FK15" s="3"/>
      <c r="FL15" s="3"/>
    </row>
    <row r="16" ht="12.0" customHeight="1">
      <c r="A16" s="1"/>
      <c r="B16" s="56" t="s">
        <v>122</v>
      </c>
      <c r="C16" s="96" t="str">
        <f>'Data Entry Sheet (3)'!C16</f>
        <v>221121112212222122212211122221221122211112122221212122222222</v>
      </c>
      <c r="E16" s="23"/>
      <c r="F16" s="50" t="s">
        <v>124</v>
      </c>
      <c r="G16" s="47" t="str">
        <f>G14+G13+G10+EX41+FD33</f>
        <v>13</v>
      </c>
      <c r="H16" s="51" t="str">
        <f>(((G16-16.2)/5)*10)+50</f>
        <v>44</v>
      </c>
      <c r="I16" s="23"/>
      <c r="J16" s="24" t="str">
        <f t="shared" si="95"/>
        <v>Wrong Characters:</v>
      </c>
      <c r="K16" s="47" t="str">
        <f t="shared" ref="K16:K18" si="96">C20</f>
        <v>0</v>
      </c>
      <c r="L16" s="44"/>
      <c r="M16" s="63" t="str">
        <f>IF(OR($K$16&gt;0,$K$17&gt;0),"D A T A   E N T R Y","")</f>
        <v/>
      </c>
      <c r="N16" s="45"/>
      <c r="P16" s="3">
        <v>10.0</v>
      </c>
      <c r="Q16" s="12" t="str">
        <f t="shared" si="36"/>
        <v>1</v>
      </c>
      <c r="R16" s="12"/>
      <c r="S16" s="12" t="str">
        <f t="shared" si="37"/>
        <v>1</v>
      </c>
      <c r="T16" s="3" t="str">
        <f t="shared" si="38"/>
        <v>1</v>
      </c>
      <c r="U16" s="3" t="str">
        <f t="shared" si="39"/>
        <v>0</v>
      </c>
      <c r="V16" s="3"/>
      <c r="W16" s="3">
        <v>264.0</v>
      </c>
      <c r="X16" s="3" t="str">
        <f t="shared" si="41"/>
        <v>1</v>
      </c>
      <c r="Y16" s="3"/>
      <c r="Z16" s="3">
        <v>106.0</v>
      </c>
      <c r="AA16" s="3" t="str">
        <f t="shared" si="42"/>
        <v>0</v>
      </c>
      <c r="AB16" s="3"/>
      <c r="AC16" s="3">
        <v>102.0</v>
      </c>
      <c r="AD16" s="3" t="str">
        <f t="shared" si="43"/>
        <v>0</v>
      </c>
      <c r="AE16" s="3"/>
      <c r="AF16" s="3">
        <v>80.0</v>
      </c>
      <c r="AG16" s="3" t="str">
        <f t="shared" si="44"/>
        <v>0</v>
      </c>
      <c r="AH16" s="3"/>
      <c r="AI16" s="3">
        <v>157.0</v>
      </c>
      <c r="AJ16" s="3" t="str">
        <f t="shared" si="45"/>
        <v>0</v>
      </c>
      <c r="AK16" s="3"/>
      <c r="AL16" s="3"/>
      <c r="AM16" s="3"/>
      <c r="AN16" s="3"/>
      <c r="AO16" s="3">
        <v>206.0</v>
      </c>
      <c r="AP16" s="3" t="str">
        <f t="shared" si="47"/>
        <v>0</v>
      </c>
      <c r="AQ16" s="3"/>
      <c r="AR16" s="3">
        <v>128.0</v>
      </c>
      <c r="AS16" s="3" t="str">
        <f t="shared" si="48"/>
        <v>0</v>
      </c>
      <c r="AT16" s="3"/>
      <c r="AU16" s="3">
        <v>81.0</v>
      </c>
      <c r="AV16" s="3" t="str">
        <f t="shared" si="49"/>
        <v>1</v>
      </c>
      <c r="AW16" s="3"/>
      <c r="AX16" s="3">
        <v>262.0</v>
      </c>
      <c r="AY16" s="3" t="str">
        <f t="shared" si="50"/>
        <v>0</v>
      </c>
      <c r="AZ16" s="3"/>
      <c r="BA16" s="3">
        <v>108.0</v>
      </c>
      <c r="BB16" s="3" t="str">
        <f t="shared" si="51"/>
        <v>0</v>
      </c>
      <c r="BC16" s="3"/>
      <c r="BD16" s="3">
        <v>143.0</v>
      </c>
      <c r="BE16" s="3" t="str">
        <f t="shared" si="52"/>
        <v>0</v>
      </c>
      <c r="BF16" s="3"/>
      <c r="BG16" s="3">
        <v>101.0</v>
      </c>
      <c r="BH16" s="3" t="str">
        <f t="shared" si="53"/>
        <v>0</v>
      </c>
      <c r="BI16" s="3"/>
      <c r="BJ16" s="3">
        <v>126.0</v>
      </c>
      <c r="BK16" s="3" t="str">
        <f t="shared" si="54"/>
        <v>0</v>
      </c>
      <c r="BL16" s="3"/>
      <c r="BM16" s="3">
        <v>94.0</v>
      </c>
      <c r="BN16" s="3" t="str">
        <f t="shared" si="55"/>
        <v>1</v>
      </c>
      <c r="BO16" s="3"/>
      <c r="BP16" s="3">
        <v>116.0</v>
      </c>
      <c r="BQ16" s="3" t="str">
        <f t="shared" si="56"/>
        <v>1</v>
      </c>
      <c r="BR16" s="3"/>
      <c r="BS16" s="3">
        <v>322.0</v>
      </c>
      <c r="BT16" s="3" t="str">
        <f t="shared" si="57"/>
        <v>0</v>
      </c>
      <c r="BU16" s="3"/>
      <c r="BV16" s="3"/>
      <c r="BW16" s="3"/>
      <c r="BX16" s="3">
        <v>85.0</v>
      </c>
      <c r="BY16" s="3" t="str">
        <f t="shared" si="59"/>
        <v>0</v>
      </c>
      <c r="BZ16" s="3"/>
      <c r="CA16" s="3">
        <v>198.0</v>
      </c>
      <c r="CB16" s="3" t="str">
        <f t="shared" si="60"/>
        <v>0</v>
      </c>
      <c r="CC16" s="3">
        <v>168.0</v>
      </c>
      <c r="CD16" s="3" t="str">
        <f t="shared" si="61"/>
        <v>0</v>
      </c>
      <c r="CE16" s="3"/>
      <c r="CF16" s="3">
        <v>114.0</v>
      </c>
      <c r="CG16" s="3" t="str">
        <f t="shared" si="62"/>
        <v>0</v>
      </c>
      <c r="CH16" s="3"/>
      <c r="CI16" s="3"/>
      <c r="CJ16" s="3"/>
      <c r="CK16" s="3">
        <v>292.0</v>
      </c>
      <c r="CL16" s="3" t="str">
        <f t="shared" si="64"/>
        <v>0</v>
      </c>
      <c r="CM16" s="3"/>
      <c r="CN16" s="3"/>
      <c r="CO16" s="3"/>
      <c r="CP16" s="3">
        <v>142.0</v>
      </c>
      <c r="CQ16" s="3" t="str">
        <f t="shared" si="66"/>
        <v>0</v>
      </c>
      <c r="CR16" s="3"/>
      <c r="CS16" s="3"/>
      <c r="CT16" s="3"/>
      <c r="CU16" s="3">
        <v>355.0</v>
      </c>
      <c r="CV16" s="3" t="str">
        <f t="shared" si="68"/>
        <v>0</v>
      </c>
      <c r="CW16" s="3"/>
      <c r="CX16" s="3"/>
      <c r="CY16" s="3"/>
      <c r="CZ16" s="3">
        <v>244.0</v>
      </c>
      <c r="DA16" s="3" t="str">
        <f t="shared" si="70"/>
        <v>1</v>
      </c>
      <c r="DB16" s="3"/>
      <c r="DC16" s="3"/>
      <c r="DD16" s="3"/>
      <c r="DE16" s="3">
        <v>223.0</v>
      </c>
      <c r="DF16" s="3" t="str">
        <f t="shared" si="72"/>
        <v>0</v>
      </c>
      <c r="DG16" s="3"/>
      <c r="DH16" s="3"/>
      <c r="DI16" s="3"/>
      <c r="DJ16" s="3">
        <v>125.0</v>
      </c>
      <c r="DK16" s="3" t="str">
        <f t="shared" si="74"/>
        <v>0</v>
      </c>
      <c r="DL16" s="3"/>
      <c r="DM16" s="3"/>
      <c r="DN16" s="3"/>
      <c r="DO16" s="3">
        <v>274.0</v>
      </c>
      <c r="DP16" s="3" t="str">
        <f t="shared" si="76"/>
        <v>0</v>
      </c>
      <c r="DQ16" s="3"/>
      <c r="DR16" s="3"/>
      <c r="DS16" s="3"/>
      <c r="DT16" s="3">
        <v>180.0</v>
      </c>
      <c r="DU16" s="3" t="str">
        <f t="shared" si="77"/>
        <v>1</v>
      </c>
      <c r="DV16" s="3"/>
      <c r="DW16" s="3"/>
      <c r="DX16" s="3"/>
      <c r="DY16" s="3">
        <v>121.0</v>
      </c>
      <c r="DZ16" s="3" t="str">
        <f t="shared" si="79"/>
        <v>0</v>
      </c>
      <c r="EA16" s="3"/>
      <c r="EB16" s="3"/>
      <c r="EC16" s="3"/>
      <c r="ED16" s="3">
        <v>278.0</v>
      </c>
      <c r="EE16" s="3" t="str">
        <f t="shared" si="81"/>
        <v>0</v>
      </c>
      <c r="EF16" s="3"/>
      <c r="EG16" s="3"/>
      <c r="EH16" s="3"/>
      <c r="EI16" s="3">
        <v>128.0</v>
      </c>
      <c r="EJ16" s="3" t="str">
        <f t="shared" si="83"/>
        <v>0</v>
      </c>
      <c r="EK16" s="3"/>
      <c r="EL16" s="3"/>
      <c r="EM16" s="3"/>
      <c r="EN16" s="3">
        <v>49.0</v>
      </c>
      <c r="EO16" s="3" t="str">
        <f t="shared" si="85"/>
        <v>2</v>
      </c>
      <c r="EP16" s="3">
        <v>171.0</v>
      </c>
      <c r="EQ16" s="3" t="str">
        <f t="shared" si="86"/>
        <v>2</v>
      </c>
      <c r="ER16" s="3" t="str">
        <f t="shared" si="87"/>
        <v>0</v>
      </c>
      <c r="ES16" s="3"/>
      <c r="ET16" s="3">
        <v>31.0</v>
      </c>
      <c r="EU16" s="3" t="str">
        <f t="shared" si="88"/>
        <v>2</v>
      </c>
      <c r="EV16" s="3"/>
      <c r="EW16" s="3"/>
      <c r="EX16" s="3"/>
      <c r="EY16" s="3"/>
      <c r="EZ16" s="3">
        <v>132.0</v>
      </c>
      <c r="FA16" s="3" t="str">
        <f t="shared" si="89"/>
        <v>2</v>
      </c>
      <c r="FB16" s="12"/>
      <c r="FC16" s="12" t="str">
        <f t="shared" si="90"/>
        <v>0</v>
      </c>
      <c r="FD16" s="12">
        <v>136.0</v>
      </c>
      <c r="FE16" s="12" t="str">
        <f t="shared" si="91"/>
        <v>2</v>
      </c>
      <c r="FF16" s="12" t="s">
        <v>105</v>
      </c>
      <c r="FG16" s="3" t="str">
        <f t="shared" si="92"/>
        <v>1</v>
      </c>
      <c r="FH16" s="3"/>
      <c r="FI16" s="3">
        <v>313.0</v>
      </c>
      <c r="FJ16" s="3" t="str">
        <f t="shared" si="93"/>
        <v>0</v>
      </c>
      <c r="FK16" s="3"/>
      <c r="FL16" s="3"/>
    </row>
    <row r="17" ht="12.0" customHeight="1">
      <c r="A17" s="1"/>
      <c r="B17" s="64" t="s">
        <v>125</v>
      </c>
      <c r="C17" s="96" t="str">
        <f>'Data Entry Sheet (3)'!C17</f>
        <v>222122122222122221222222222122</v>
      </c>
      <c r="E17" s="23"/>
      <c r="F17" s="50"/>
      <c r="G17" s="47"/>
      <c r="H17" s="20"/>
      <c r="I17" s="23"/>
      <c r="J17" s="24" t="str">
        <f t="shared" si="95"/>
        <v>Line Length Errors:</v>
      </c>
      <c r="K17" s="47" t="str">
        <f t="shared" si="96"/>
        <v>0</v>
      </c>
      <c r="L17" s="44"/>
      <c r="M17" s="63" t="str">
        <f>IF(OR($K$16&gt;0,$K$17&gt;0),"E R R O R !","")</f>
        <v/>
      </c>
      <c r="N17" s="45"/>
      <c r="P17" s="3">
        <v>11.0</v>
      </c>
      <c r="Q17" s="12" t="str">
        <f t="shared" si="36"/>
        <v>2</v>
      </c>
      <c r="R17" s="12"/>
      <c r="S17" s="12" t="str">
        <f t="shared" si="37"/>
        <v>0</v>
      </c>
      <c r="T17" s="3" t="str">
        <f t="shared" si="38"/>
        <v>0</v>
      </c>
      <c r="U17" s="3" t="str">
        <f t="shared" si="39"/>
        <v>1</v>
      </c>
      <c r="V17" s="3"/>
      <c r="W17" s="3">
        <v>269.0</v>
      </c>
      <c r="X17" s="3" t="str">
        <f t="shared" si="41"/>
        <v>0</v>
      </c>
      <c r="Y17" s="3"/>
      <c r="Z17" s="3">
        <v>121.0</v>
      </c>
      <c r="AA17" s="3" t="str">
        <f t="shared" si="42"/>
        <v>0</v>
      </c>
      <c r="AB17" s="3"/>
      <c r="AC17" s="3">
        <v>104.0</v>
      </c>
      <c r="AD17" s="3" t="str">
        <f t="shared" si="43"/>
        <v>0</v>
      </c>
      <c r="AE17" s="3"/>
      <c r="AF17" s="3">
        <v>96.0</v>
      </c>
      <c r="AG17" s="3" t="str">
        <f t="shared" si="44"/>
        <v>0</v>
      </c>
      <c r="AH17" s="3"/>
      <c r="AI17" s="3">
        <v>161.0</v>
      </c>
      <c r="AJ17" s="3" t="str">
        <f t="shared" si="45"/>
        <v>0</v>
      </c>
      <c r="AK17" s="3"/>
      <c r="AL17" s="3"/>
      <c r="AM17" s="3"/>
      <c r="AN17" s="3"/>
      <c r="AO17" s="3"/>
      <c r="AP17" s="3"/>
      <c r="AQ17" s="3"/>
      <c r="AR17" s="3">
        <v>150.0</v>
      </c>
      <c r="AS17" s="3" t="str">
        <f t="shared" si="48"/>
        <v>0</v>
      </c>
      <c r="AT17" s="3"/>
      <c r="AU17" s="3">
        <v>84.0</v>
      </c>
      <c r="AV17" s="3" t="str">
        <f t="shared" si="49"/>
        <v>0</v>
      </c>
      <c r="AW17" s="3"/>
      <c r="AX17" s="3">
        <v>266.0</v>
      </c>
      <c r="AY17" s="3" t="str">
        <f t="shared" si="50"/>
        <v>0</v>
      </c>
      <c r="AZ17" s="3"/>
      <c r="BA17" s="3">
        <v>137.0</v>
      </c>
      <c r="BB17" s="3" t="str">
        <f t="shared" si="51"/>
        <v>1</v>
      </c>
      <c r="BC17" s="3"/>
      <c r="BD17" s="3">
        <v>155.0</v>
      </c>
      <c r="BE17" s="3" t="str">
        <f t="shared" si="52"/>
        <v>0</v>
      </c>
      <c r="BF17" s="3"/>
      <c r="BG17" s="3">
        <v>131.0</v>
      </c>
      <c r="BH17" s="3" t="str">
        <f t="shared" si="53"/>
        <v>0</v>
      </c>
      <c r="BI17" s="3"/>
      <c r="BJ17" s="3">
        <v>130.0</v>
      </c>
      <c r="BK17" s="3" t="str">
        <f t="shared" si="54"/>
        <v>0</v>
      </c>
      <c r="BL17" s="3"/>
      <c r="BM17" s="3">
        <v>115.0</v>
      </c>
      <c r="BN17" s="3" t="str">
        <f t="shared" si="55"/>
        <v>1</v>
      </c>
      <c r="BO17" s="3"/>
      <c r="BP17" s="3">
        <v>127.0</v>
      </c>
      <c r="BQ17" s="3" t="str">
        <f t="shared" si="56"/>
        <v>0</v>
      </c>
      <c r="BR17" s="3"/>
      <c r="BS17" s="3">
        <v>330.0</v>
      </c>
      <c r="BT17" s="3" t="str">
        <f t="shared" si="57"/>
        <v>0</v>
      </c>
      <c r="BU17" s="3"/>
      <c r="BV17" s="3"/>
      <c r="BW17" s="3"/>
      <c r="BX17" s="3">
        <v>113.0</v>
      </c>
      <c r="BY17" s="3" t="str">
        <f t="shared" si="59"/>
        <v>1</v>
      </c>
      <c r="BZ17" s="3"/>
      <c r="CA17" s="3">
        <v>204.0</v>
      </c>
      <c r="CB17" s="3" t="str">
        <f t="shared" si="60"/>
        <v>0</v>
      </c>
      <c r="CC17" s="3">
        <v>173.0</v>
      </c>
      <c r="CD17" s="3" t="str">
        <f t="shared" si="61"/>
        <v>0</v>
      </c>
      <c r="CE17" s="3"/>
      <c r="CF17" s="3">
        <v>117.0</v>
      </c>
      <c r="CG17" s="3" t="str">
        <f t="shared" si="62"/>
        <v>0</v>
      </c>
      <c r="CH17" s="3"/>
      <c r="CI17" s="3"/>
      <c r="CJ17" s="3"/>
      <c r="CK17" s="3">
        <v>338.0</v>
      </c>
      <c r="CL17" s="3" t="str">
        <f t="shared" si="64"/>
        <v>1</v>
      </c>
      <c r="CM17" s="3"/>
      <c r="CN17" s="3"/>
      <c r="CO17" s="3"/>
      <c r="CP17" s="3">
        <v>150.0</v>
      </c>
      <c r="CQ17" s="3" t="str">
        <f t="shared" si="66"/>
        <v>0</v>
      </c>
      <c r="CR17" s="3"/>
      <c r="CS17" s="3"/>
      <c r="CT17" s="3"/>
      <c r="CU17" s="3">
        <v>357.0</v>
      </c>
      <c r="CV17" s="3" t="str">
        <f t="shared" si="68"/>
        <v>0</v>
      </c>
      <c r="CW17" s="3"/>
      <c r="CX17" s="3"/>
      <c r="CY17" s="3"/>
      <c r="CZ17" s="3">
        <v>250.0</v>
      </c>
      <c r="DA17" s="3" t="str">
        <f t="shared" si="70"/>
        <v>1</v>
      </c>
      <c r="DB17" s="3"/>
      <c r="DC17" s="3"/>
      <c r="DD17" s="3"/>
      <c r="DE17" s="3">
        <v>245.0</v>
      </c>
      <c r="DF17" s="3" t="str">
        <f t="shared" si="72"/>
        <v>0</v>
      </c>
      <c r="DG17" s="3"/>
      <c r="DH17" s="3"/>
      <c r="DI17" s="3"/>
      <c r="DJ17" s="3">
        <v>143.0</v>
      </c>
      <c r="DK17" s="3" t="str">
        <f t="shared" si="74"/>
        <v>0</v>
      </c>
      <c r="DL17" s="3"/>
      <c r="DM17" s="3"/>
      <c r="DN17" s="3"/>
      <c r="DO17" s="3">
        <v>309.0</v>
      </c>
      <c r="DP17" s="3" t="str">
        <f t="shared" si="76"/>
        <v>0</v>
      </c>
      <c r="DQ17" s="3"/>
      <c r="DR17" s="3"/>
      <c r="DS17" s="3"/>
      <c r="DT17" s="3">
        <v>187.0</v>
      </c>
      <c r="DU17" s="3" t="str">
        <f t="shared" si="77"/>
        <v>1</v>
      </c>
      <c r="DV17" s="3"/>
      <c r="DW17" s="3"/>
      <c r="DX17" s="3"/>
      <c r="DY17" s="3">
        <v>122.0</v>
      </c>
      <c r="DZ17" s="3" t="str">
        <f t="shared" si="79"/>
        <v>0</v>
      </c>
      <c r="EA17" s="3"/>
      <c r="EB17" s="3"/>
      <c r="EC17" s="3"/>
      <c r="ED17" s="3">
        <v>295.0</v>
      </c>
      <c r="EE17" s="3" t="str">
        <f t="shared" si="81"/>
        <v>0</v>
      </c>
      <c r="EF17" s="3"/>
      <c r="EG17" s="3"/>
      <c r="EH17" s="3"/>
      <c r="EI17" s="3">
        <v>140.0</v>
      </c>
      <c r="EJ17" s="3" t="str">
        <f t="shared" si="83"/>
        <v>0</v>
      </c>
      <c r="EK17" s="3"/>
      <c r="EL17" s="3"/>
      <c r="EM17" s="3"/>
      <c r="EN17" s="3">
        <v>143.0</v>
      </c>
      <c r="EO17" s="3" t="str">
        <f t="shared" si="85"/>
        <v>2</v>
      </c>
      <c r="EP17" s="3">
        <v>155.0</v>
      </c>
      <c r="EQ17" s="3" t="str">
        <f t="shared" si="86"/>
        <v>2</v>
      </c>
      <c r="ER17" s="3" t="str">
        <f t="shared" si="87"/>
        <v>0</v>
      </c>
      <c r="ES17" s="3"/>
      <c r="ET17" s="3">
        <v>181.0</v>
      </c>
      <c r="EU17" s="3" t="str">
        <f t="shared" si="88"/>
        <v>1</v>
      </c>
      <c r="EV17" s="3"/>
      <c r="EW17" s="3"/>
      <c r="EX17" s="3"/>
      <c r="EY17" s="3"/>
      <c r="EZ17" s="3">
        <v>151.0</v>
      </c>
      <c r="FA17" s="3" t="str">
        <f t="shared" si="89"/>
        <v>1</v>
      </c>
      <c r="FB17" s="12"/>
      <c r="FC17" s="12" t="str">
        <f t="shared" si="90"/>
        <v>1</v>
      </c>
      <c r="FD17" s="12">
        <v>141.0</v>
      </c>
      <c r="FE17" s="12" t="str">
        <f t="shared" si="91"/>
        <v>2</v>
      </c>
      <c r="FF17" s="12"/>
      <c r="FG17" s="3" t="str">
        <f t="shared" si="92"/>
        <v>0</v>
      </c>
      <c r="FH17" s="3"/>
      <c r="FI17" s="3">
        <v>315.0</v>
      </c>
      <c r="FJ17" s="3" t="str">
        <f t="shared" si="93"/>
        <v>0</v>
      </c>
      <c r="FK17" s="3"/>
      <c r="FL17" s="3"/>
    </row>
    <row r="18" ht="12.0" customHeight="1">
      <c r="A18" s="1"/>
      <c r="E18" s="23"/>
      <c r="F18" s="46" t="s">
        <v>127</v>
      </c>
      <c r="G18" s="47"/>
      <c r="H18" s="20"/>
      <c r="I18" s="23"/>
      <c r="J18" s="24" t="str">
        <f t="shared" si="95"/>
        <v>Missing Values:</v>
      </c>
      <c r="K18" s="47" t="str">
        <f t="shared" si="96"/>
        <v>0</v>
      </c>
      <c r="L18" s="61"/>
      <c r="M18" s="63"/>
      <c r="N18" s="45"/>
      <c r="P18" s="3">
        <v>12.0</v>
      </c>
      <c r="Q18" s="12" t="str">
        <f t="shared" si="36"/>
        <v>2</v>
      </c>
      <c r="R18" s="12"/>
      <c r="S18" s="12" t="str">
        <f t="shared" si="37"/>
        <v>0</v>
      </c>
      <c r="T18" s="3" t="str">
        <f t="shared" si="38"/>
        <v>0</v>
      </c>
      <c r="U18" s="3" t="str">
        <f t="shared" si="39"/>
        <v>1</v>
      </c>
      <c r="V18" s="3"/>
      <c r="W18" s="3">
        <v>273.0</v>
      </c>
      <c r="X18" s="3" t="str">
        <f t="shared" si="41"/>
        <v>1</v>
      </c>
      <c r="Y18" s="3"/>
      <c r="Z18" s="3">
        <v>133.0</v>
      </c>
      <c r="AA18" s="3" t="str">
        <f t="shared" si="42"/>
        <v>0</v>
      </c>
      <c r="AB18" s="3"/>
      <c r="AC18" s="3">
        <v>105.0</v>
      </c>
      <c r="AD18" s="3" t="str">
        <f t="shared" si="43"/>
        <v>0</v>
      </c>
      <c r="AE18" s="3"/>
      <c r="AF18" s="3">
        <v>109.0</v>
      </c>
      <c r="AG18" s="3" t="str">
        <f t="shared" si="44"/>
        <v>0</v>
      </c>
      <c r="AH18" s="3"/>
      <c r="AI18" s="3">
        <v>172.0</v>
      </c>
      <c r="AJ18" s="3" t="str">
        <f t="shared" si="45"/>
        <v>0</v>
      </c>
      <c r="AK18" s="3"/>
      <c r="AL18" s="3"/>
      <c r="AM18" s="3"/>
      <c r="AN18" s="3"/>
      <c r="AO18" s="3"/>
      <c r="AP18" s="3"/>
      <c r="AQ18" s="3"/>
      <c r="AR18" s="3">
        <v>162.0</v>
      </c>
      <c r="AS18" s="3" t="str">
        <f t="shared" si="48"/>
        <v>0</v>
      </c>
      <c r="AT18" s="3"/>
      <c r="AU18" s="3">
        <v>95.0</v>
      </c>
      <c r="AV18" s="3" t="str">
        <f t="shared" si="49"/>
        <v>0</v>
      </c>
      <c r="AW18" s="3"/>
      <c r="AX18" s="3">
        <v>270.0</v>
      </c>
      <c r="AY18" s="3" t="str">
        <f t="shared" si="50"/>
        <v>0</v>
      </c>
      <c r="AZ18" s="3"/>
      <c r="BA18" s="3">
        <v>145.0</v>
      </c>
      <c r="BB18" s="3" t="str">
        <f t="shared" si="51"/>
        <v>0</v>
      </c>
      <c r="BC18" s="3"/>
      <c r="BD18" s="3">
        <v>167.0</v>
      </c>
      <c r="BE18" s="3" t="str">
        <f t="shared" si="52"/>
        <v>0</v>
      </c>
      <c r="BF18" s="3"/>
      <c r="BG18" s="3">
        <v>140.0</v>
      </c>
      <c r="BH18" s="3" t="str">
        <f t="shared" si="53"/>
        <v>0</v>
      </c>
      <c r="BI18" s="3"/>
      <c r="BJ18" s="3">
        <v>138.0</v>
      </c>
      <c r="BK18" s="3" t="str">
        <f t="shared" si="54"/>
        <v>0</v>
      </c>
      <c r="BL18" s="3"/>
      <c r="BM18" s="3">
        <v>124.0</v>
      </c>
      <c r="BN18" s="3" t="str">
        <f t="shared" si="55"/>
        <v>1</v>
      </c>
      <c r="BO18" s="3"/>
      <c r="BP18" s="3">
        <v>168.0</v>
      </c>
      <c r="BQ18" s="3" t="str">
        <f t="shared" si="56"/>
        <v>1</v>
      </c>
      <c r="BR18" s="3"/>
      <c r="BS18" s="3">
        <v>347.0</v>
      </c>
      <c r="BT18" s="3" t="str">
        <f t="shared" si="57"/>
        <v>1</v>
      </c>
      <c r="BU18" s="3"/>
      <c r="BV18" s="3"/>
      <c r="BW18" s="3"/>
      <c r="BX18" s="3">
        <v>131.0</v>
      </c>
      <c r="BY18" s="3" t="str">
        <f t="shared" si="59"/>
        <v>0</v>
      </c>
      <c r="BZ18" s="3"/>
      <c r="CA18" s="3">
        <v>208.0</v>
      </c>
      <c r="CB18" s="3" t="str">
        <f t="shared" si="60"/>
        <v>0</v>
      </c>
      <c r="CC18" s="3">
        <v>200.0</v>
      </c>
      <c r="CD18" s="3" t="str">
        <f t="shared" si="61"/>
        <v>0</v>
      </c>
      <c r="CE18" s="3"/>
      <c r="CF18" s="3">
        <v>118.0</v>
      </c>
      <c r="CG18" s="3" t="str">
        <f t="shared" si="62"/>
        <v>0</v>
      </c>
      <c r="CH18" s="3"/>
      <c r="CI18" s="3"/>
      <c r="CJ18" s="3"/>
      <c r="CK18" s="3">
        <v>345.0</v>
      </c>
      <c r="CL18" s="3" t="str">
        <f t="shared" si="64"/>
        <v>0</v>
      </c>
      <c r="CM18" s="3"/>
      <c r="CN18" s="3"/>
      <c r="CO18" s="3"/>
      <c r="CP18" s="3">
        <v>163.0</v>
      </c>
      <c r="CQ18" s="3" t="str">
        <f t="shared" si="66"/>
        <v>0</v>
      </c>
      <c r="CR18" s="3"/>
      <c r="CS18" s="3"/>
      <c r="CT18" s="3"/>
      <c r="CU18" s="3">
        <v>380.0</v>
      </c>
      <c r="CV18" s="3" t="str">
        <f t="shared" si="68"/>
        <v>0</v>
      </c>
      <c r="CW18" s="3"/>
      <c r="CX18" s="3"/>
      <c r="CY18" s="3"/>
      <c r="CZ18" s="3">
        <v>259.0</v>
      </c>
      <c r="DA18" s="3" t="str">
        <f t="shared" si="70"/>
        <v>0</v>
      </c>
      <c r="DB18" s="3"/>
      <c r="DC18" s="3"/>
      <c r="DD18" s="3"/>
      <c r="DE18" s="3">
        <v>293.0</v>
      </c>
      <c r="DF18" s="3" t="str">
        <f t="shared" si="72"/>
        <v>0</v>
      </c>
      <c r="DG18" s="3"/>
      <c r="DH18" s="3"/>
      <c r="DI18" s="3"/>
      <c r="DJ18" s="3">
        <v>149.0</v>
      </c>
      <c r="DK18" s="3" t="str">
        <f t="shared" si="74"/>
        <v>0</v>
      </c>
      <c r="DL18" s="3"/>
      <c r="DM18" s="3"/>
      <c r="DN18" s="3"/>
      <c r="DO18" s="3">
        <v>321.0</v>
      </c>
      <c r="DP18" s="3" t="str">
        <f t="shared" si="76"/>
        <v>0</v>
      </c>
      <c r="DQ18" s="3"/>
      <c r="DR18" s="3"/>
      <c r="DS18" s="3"/>
      <c r="DT18" s="3">
        <v>192.0</v>
      </c>
      <c r="DU18" s="3" t="str">
        <f t="shared" si="77"/>
        <v>1</v>
      </c>
      <c r="DV18" s="3"/>
      <c r="DW18" s="3"/>
      <c r="DX18" s="3"/>
      <c r="DY18" s="3">
        <v>163.0</v>
      </c>
      <c r="DZ18" s="3" t="str">
        <f t="shared" si="79"/>
        <v>0</v>
      </c>
      <c r="EA18" s="3"/>
      <c r="EB18" s="3"/>
      <c r="EC18" s="3"/>
      <c r="ED18" s="3">
        <v>346.0</v>
      </c>
      <c r="EE18" s="3" t="str">
        <f t="shared" si="81"/>
        <v>0</v>
      </c>
      <c r="EF18" s="3"/>
      <c r="EG18" s="3"/>
      <c r="EH18" s="3"/>
      <c r="EI18" s="3">
        <v>150.0</v>
      </c>
      <c r="EJ18" s="3" t="str">
        <f t="shared" si="83"/>
        <v>0</v>
      </c>
      <c r="EK18" s="3"/>
      <c r="EL18" s="3"/>
      <c r="EM18" s="3"/>
      <c r="EN18" s="3">
        <v>9.0</v>
      </c>
      <c r="EO18" s="3" t="str">
        <f t="shared" si="85"/>
        <v>2</v>
      </c>
      <c r="EP18" s="3">
        <v>196.0</v>
      </c>
      <c r="EQ18" s="3" t="str">
        <f t="shared" si="86"/>
        <v>2</v>
      </c>
      <c r="ER18" s="3" t="str">
        <f t="shared" si="87"/>
        <v>0</v>
      </c>
      <c r="ES18" s="3"/>
      <c r="ET18" s="3">
        <v>212.0</v>
      </c>
      <c r="EU18" s="3" t="str">
        <f t="shared" si="88"/>
        <v>2</v>
      </c>
      <c r="EV18" s="3"/>
      <c r="EW18" s="3"/>
      <c r="EX18" s="3"/>
      <c r="EY18" s="3"/>
      <c r="EZ18" s="3">
        <v>153.0</v>
      </c>
      <c r="FA18" s="3" t="str">
        <f t="shared" si="89"/>
        <v>2</v>
      </c>
      <c r="FB18" s="12" t="s">
        <v>105</v>
      </c>
      <c r="FC18" s="12" t="str">
        <f t="shared" si="90"/>
        <v>1</v>
      </c>
      <c r="FD18" s="12">
        <v>167.0</v>
      </c>
      <c r="FE18" s="12" t="str">
        <f t="shared" si="91"/>
        <v>2</v>
      </c>
      <c r="FF18" s="12"/>
      <c r="FG18" s="3" t="str">
        <f t="shared" si="92"/>
        <v>0</v>
      </c>
      <c r="FH18" s="3"/>
      <c r="FI18" s="3">
        <v>361.0</v>
      </c>
      <c r="FJ18" s="3" t="str">
        <f t="shared" si="93"/>
        <v>0</v>
      </c>
      <c r="FK18" s="3"/>
      <c r="FL18" s="3"/>
    </row>
    <row r="19" ht="12.0" customHeight="1">
      <c r="A19" s="1"/>
      <c r="B19" s="48" t="s">
        <v>128</v>
      </c>
      <c r="C19" s="66"/>
      <c r="E19" s="23"/>
      <c r="F19" s="50" t="s">
        <v>129</v>
      </c>
      <c r="G19" s="47" t="str">
        <f>X37</f>
        <v>18</v>
      </c>
      <c r="H19" s="51" t="str">
        <f>X38</f>
        <v>61</v>
      </c>
      <c r="I19" s="31"/>
      <c r="J19" s="32"/>
      <c r="K19" s="67"/>
      <c r="L19" s="68"/>
      <c r="M19" s="68"/>
      <c r="N19" s="59"/>
      <c r="P19" s="3">
        <v>13.0</v>
      </c>
      <c r="Q19" s="12" t="str">
        <f t="shared" si="36"/>
        <v>2</v>
      </c>
      <c r="R19" s="12"/>
      <c r="S19" s="12" t="str">
        <f t="shared" si="37"/>
        <v>0</v>
      </c>
      <c r="T19" s="3" t="str">
        <f t="shared" si="38"/>
        <v>0</v>
      </c>
      <c r="U19" s="3" t="str">
        <f t="shared" si="39"/>
        <v>1</v>
      </c>
      <c r="V19" s="3"/>
      <c r="W19" s="3">
        <v>274.0</v>
      </c>
      <c r="X19" s="3" t="str">
        <f t="shared" si="41"/>
        <v>0</v>
      </c>
      <c r="Y19" s="3"/>
      <c r="Z19" s="3">
        <v>144.0</v>
      </c>
      <c r="AA19" s="3" t="str">
        <f t="shared" si="42"/>
        <v>0</v>
      </c>
      <c r="AB19" s="3"/>
      <c r="AC19" s="3">
        <v>119.0</v>
      </c>
      <c r="AD19" s="3" t="str">
        <f t="shared" si="43"/>
        <v>0</v>
      </c>
      <c r="AE19" s="3"/>
      <c r="AF19" s="3">
        <v>122.0</v>
      </c>
      <c r="AG19" s="3" t="str">
        <f t="shared" si="44"/>
        <v>0</v>
      </c>
      <c r="AH19" s="3"/>
      <c r="AI19" s="3">
        <v>174.0</v>
      </c>
      <c r="AJ19" s="3" t="str">
        <f t="shared" si="45"/>
        <v>0</v>
      </c>
      <c r="AK19" s="3"/>
      <c r="AL19" s="3"/>
      <c r="AM19" s="3"/>
      <c r="AN19" s="3"/>
      <c r="AO19" s="3"/>
      <c r="AP19" s="3"/>
      <c r="AQ19" s="3"/>
      <c r="AR19" s="3">
        <v>178.0</v>
      </c>
      <c r="AS19" s="3" t="str">
        <f t="shared" si="48"/>
        <v>0</v>
      </c>
      <c r="AT19" s="3"/>
      <c r="AU19" s="3">
        <v>100.0</v>
      </c>
      <c r="AV19" s="3" t="str">
        <f t="shared" si="49"/>
        <v>0</v>
      </c>
      <c r="AW19" s="3"/>
      <c r="AX19" s="3">
        <v>276.0</v>
      </c>
      <c r="AY19" s="3" t="str">
        <f t="shared" si="50"/>
        <v>1</v>
      </c>
      <c r="AZ19" s="3"/>
      <c r="BA19" s="3">
        <v>169.0</v>
      </c>
      <c r="BB19" s="3" t="str">
        <f t="shared" si="51"/>
        <v>0</v>
      </c>
      <c r="BC19" s="3"/>
      <c r="BD19" s="3">
        <v>171.0</v>
      </c>
      <c r="BE19" s="3" t="str">
        <f t="shared" si="52"/>
        <v>0</v>
      </c>
      <c r="BF19" s="3"/>
      <c r="BG19" s="3">
        <v>158.0</v>
      </c>
      <c r="BH19" s="3" t="str">
        <f t="shared" si="53"/>
        <v>0</v>
      </c>
      <c r="BI19" s="3"/>
      <c r="BJ19" s="3">
        <v>146.0</v>
      </c>
      <c r="BK19" s="3" t="str">
        <f t="shared" si="54"/>
        <v>0</v>
      </c>
      <c r="BL19" s="3"/>
      <c r="BM19" s="3">
        <v>135.0</v>
      </c>
      <c r="BN19" s="3" t="str">
        <f t="shared" si="55"/>
        <v>1</v>
      </c>
      <c r="BO19" s="3"/>
      <c r="BP19" s="3">
        <v>180.0</v>
      </c>
      <c r="BQ19" s="3" t="str">
        <f t="shared" si="56"/>
        <v>1</v>
      </c>
      <c r="BR19" s="3"/>
      <c r="BS19" s="3">
        <v>359.0</v>
      </c>
      <c r="BT19" s="3" t="str">
        <f t="shared" si="57"/>
        <v>0</v>
      </c>
      <c r="BU19" s="3"/>
      <c r="BV19" s="3"/>
      <c r="BW19" s="3"/>
      <c r="BX19" s="3">
        <v>200.0</v>
      </c>
      <c r="BY19" s="3" t="str">
        <f t="shared" si="59"/>
        <v>0</v>
      </c>
      <c r="BZ19" s="3"/>
      <c r="CA19" s="3">
        <v>220.0</v>
      </c>
      <c r="CB19" s="3" t="str">
        <f t="shared" si="60"/>
        <v>0</v>
      </c>
      <c r="CC19" s="3">
        <v>251.0</v>
      </c>
      <c r="CD19" s="3" t="str">
        <f t="shared" si="61"/>
        <v>0</v>
      </c>
      <c r="CE19" s="3"/>
      <c r="CF19" s="3">
        <v>129.0</v>
      </c>
      <c r="CG19" s="3" t="str">
        <f t="shared" si="62"/>
        <v>0</v>
      </c>
      <c r="CH19" s="3"/>
      <c r="CI19" s="3"/>
      <c r="CJ19" s="3"/>
      <c r="CK19" s="3">
        <v>354.0</v>
      </c>
      <c r="CL19" s="3" t="str">
        <f t="shared" si="64"/>
        <v>0</v>
      </c>
      <c r="CM19" s="3"/>
      <c r="CN19" s="3"/>
      <c r="CO19" s="3"/>
      <c r="CP19" s="3">
        <v>165.0</v>
      </c>
      <c r="CQ19" s="3" t="str">
        <f t="shared" si="66"/>
        <v>0</v>
      </c>
      <c r="CR19" s="3"/>
      <c r="CS19" s="3"/>
      <c r="CT19" s="3"/>
      <c r="CU19" s="3">
        <v>386.0</v>
      </c>
      <c r="CV19" s="3" t="str">
        <f t="shared" si="68"/>
        <v>0</v>
      </c>
      <c r="CW19" s="3"/>
      <c r="CX19" s="3"/>
      <c r="CY19" s="3"/>
      <c r="CZ19" s="3">
        <v>281.0</v>
      </c>
      <c r="DA19" s="3" t="str">
        <f t="shared" si="70"/>
        <v>1</v>
      </c>
      <c r="DB19" s="3"/>
      <c r="DC19" s="3"/>
      <c r="DD19" s="3"/>
      <c r="DE19" s="3">
        <v>301.0</v>
      </c>
      <c r="DF19" s="3" t="str">
        <f t="shared" si="72"/>
        <v>0</v>
      </c>
      <c r="DG19" s="3"/>
      <c r="DH19" s="3"/>
      <c r="DI19" s="3"/>
      <c r="DJ19" s="3">
        <v>155.0</v>
      </c>
      <c r="DK19" s="3" t="str">
        <f t="shared" si="74"/>
        <v>0</v>
      </c>
      <c r="DL19" s="3"/>
      <c r="DM19" s="3"/>
      <c r="DN19" s="3"/>
      <c r="DO19" s="3">
        <v>333.0</v>
      </c>
      <c r="DP19" s="3" t="str">
        <f t="shared" si="76"/>
        <v>1</v>
      </c>
      <c r="DQ19" s="3"/>
      <c r="DR19" s="3"/>
      <c r="DS19" s="3"/>
      <c r="DT19" s="3">
        <v>202.0</v>
      </c>
      <c r="DU19" s="3" t="str">
        <f t="shared" si="77"/>
        <v>1</v>
      </c>
      <c r="DV19" s="3"/>
      <c r="DW19" s="3"/>
      <c r="DX19" s="3"/>
      <c r="DY19" s="3">
        <v>176.0</v>
      </c>
      <c r="DZ19" s="3" t="str">
        <f t="shared" si="79"/>
        <v>0</v>
      </c>
      <c r="EA19" s="3"/>
      <c r="EB19" s="3"/>
      <c r="EC19" s="3"/>
      <c r="ED19" s="3">
        <v>368.0</v>
      </c>
      <c r="EE19" s="3" t="str">
        <f t="shared" si="81"/>
        <v>0</v>
      </c>
      <c r="EF19" s="3"/>
      <c r="EG19" s="3"/>
      <c r="EH19" s="3"/>
      <c r="EI19" s="3">
        <v>162.0</v>
      </c>
      <c r="EJ19" s="3" t="str">
        <f t="shared" si="83"/>
        <v>0</v>
      </c>
      <c r="EK19" s="3"/>
      <c r="EL19" s="3"/>
      <c r="EM19" s="3"/>
      <c r="EN19" s="3">
        <v>52.0</v>
      </c>
      <c r="EO19" s="3" t="str">
        <f t="shared" si="85"/>
        <v>1</v>
      </c>
      <c r="EP19" s="3">
        <v>62.0</v>
      </c>
      <c r="EQ19" s="3" t="str">
        <f t="shared" si="86"/>
        <v>1</v>
      </c>
      <c r="ER19" s="3" t="str">
        <f t="shared" si="87"/>
        <v>0</v>
      </c>
      <c r="ES19" s="3"/>
      <c r="ET19" s="3">
        <v>225.0</v>
      </c>
      <c r="EU19" s="3" t="str">
        <f t="shared" si="88"/>
        <v>1</v>
      </c>
      <c r="EV19" s="3"/>
      <c r="EW19" s="3"/>
      <c r="EX19" s="3"/>
      <c r="EY19" s="3"/>
      <c r="EZ19" s="3">
        <v>155.0</v>
      </c>
      <c r="FA19" s="3" t="str">
        <f t="shared" si="89"/>
        <v>2</v>
      </c>
      <c r="FB19" s="12"/>
      <c r="FC19" s="12" t="str">
        <f t="shared" si="90"/>
        <v>0</v>
      </c>
      <c r="FD19" s="12">
        <v>171.0</v>
      </c>
      <c r="FE19" s="12" t="str">
        <f t="shared" si="91"/>
        <v>2</v>
      </c>
      <c r="FF19" s="12"/>
      <c r="FG19" s="3" t="str">
        <f t="shared" si="92"/>
        <v>0</v>
      </c>
      <c r="FH19" s="3"/>
      <c r="FI19" s="3">
        <v>370.0</v>
      </c>
      <c r="FJ19" s="3" t="str">
        <f t="shared" si="93"/>
        <v>0</v>
      </c>
      <c r="FK19" s="3"/>
      <c r="FL19" s="3"/>
    </row>
    <row r="20" ht="12.0" customHeight="1">
      <c r="A20" s="1"/>
      <c r="B20" s="14" t="s">
        <v>130</v>
      </c>
      <c r="C20" s="69" t="str">
        <f>COUNTIF(Q7:Q396,"&lt;1")+COUNTIF(Q7:Q396,"&gt;2")-COUNTIF(Q7:Q396,9)+COUNTIF(Q7:Q396,"TEXT")</f>
        <v>0</v>
      </c>
      <c r="E20" s="23"/>
      <c r="F20" s="50" t="s">
        <v>131</v>
      </c>
      <c r="G20" s="47" t="str">
        <f>AA37</f>
        <v>0</v>
      </c>
      <c r="H20" s="51" t="str">
        <f>AA38</f>
        <v>39</v>
      </c>
      <c r="I20" s="23"/>
      <c r="J20" s="24"/>
      <c r="K20" s="70" t="s">
        <v>60</v>
      </c>
      <c r="L20" s="71"/>
      <c r="M20" s="72" t="s">
        <v>132</v>
      </c>
      <c r="N20" s="73" t="s">
        <v>133</v>
      </c>
      <c r="P20" s="3">
        <v>14.0</v>
      </c>
      <c r="Q20" s="12" t="str">
        <f t="shared" si="36"/>
        <v>2</v>
      </c>
      <c r="R20" s="12"/>
      <c r="S20" s="12" t="str">
        <f t="shared" si="37"/>
        <v>0</v>
      </c>
      <c r="T20" s="3" t="str">
        <f t="shared" si="38"/>
        <v>0</v>
      </c>
      <c r="U20" s="3" t="str">
        <f t="shared" si="39"/>
        <v>1</v>
      </c>
      <c r="V20" s="3"/>
      <c r="W20" s="3">
        <v>277.0</v>
      </c>
      <c r="X20" s="3" t="str">
        <f t="shared" si="41"/>
        <v>1</v>
      </c>
      <c r="Y20" s="3"/>
      <c r="Z20" s="3">
        <v>147.0</v>
      </c>
      <c r="AA20" s="3" t="str">
        <f t="shared" si="42"/>
        <v>0</v>
      </c>
      <c r="AB20" s="3"/>
      <c r="AC20" s="3">
        <v>129.0</v>
      </c>
      <c r="AD20" s="3" t="str">
        <f t="shared" si="43"/>
        <v>0</v>
      </c>
      <c r="AE20" s="3"/>
      <c r="AF20" s="3">
        <v>141.0</v>
      </c>
      <c r="AG20" s="3" t="str">
        <f t="shared" si="44"/>
        <v>0</v>
      </c>
      <c r="AH20" s="3"/>
      <c r="AI20" s="3">
        <v>190.0</v>
      </c>
      <c r="AJ20" s="3" t="str">
        <f t="shared" si="45"/>
        <v>0</v>
      </c>
      <c r="AK20" s="3"/>
      <c r="AL20" s="3"/>
      <c r="AM20" s="3"/>
      <c r="AN20" s="3"/>
      <c r="AO20" s="3"/>
      <c r="AP20" s="3"/>
      <c r="AQ20" s="3"/>
      <c r="AR20" s="3">
        <v>199.0</v>
      </c>
      <c r="AS20" s="3" t="str">
        <f t="shared" si="48"/>
        <v>0</v>
      </c>
      <c r="AT20" s="3"/>
      <c r="AU20" s="3">
        <v>112.0</v>
      </c>
      <c r="AV20" s="3" t="str">
        <f t="shared" si="49"/>
        <v>1</v>
      </c>
      <c r="AW20" s="3"/>
      <c r="AX20" s="3">
        <v>279.0</v>
      </c>
      <c r="AY20" s="3" t="str">
        <f t="shared" si="50"/>
        <v>0</v>
      </c>
      <c r="AZ20" s="3"/>
      <c r="BA20" s="3">
        <v>183.0</v>
      </c>
      <c r="BB20" s="3" t="str">
        <f t="shared" si="51"/>
        <v>0</v>
      </c>
      <c r="BC20" s="3"/>
      <c r="BD20" s="3">
        <v>179.0</v>
      </c>
      <c r="BE20" s="3" t="str">
        <f t="shared" si="52"/>
        <v>0</v>
      </c>
      <c r="BF20" s="3"/>
      <c r="BG20" s="3">
        <v>170.0</v>
      </c>
      <c r="BH20" s="3" t="str">
        <f t="shared" si="53"/>
        <v>0</v>
      </c>
      <c r="BI20" s="3"/>
      <c r="BJ20" s="3">
        <v>154.0</v>
      </c>
      <c r="BK20" s="3" t="str">
        <f t="shared" si="54"/>
        <v>0</v>
      </c>
      <c r="BL20" s="3"/>
      <c r="BM20" s="3">
        <v>151.0</v>
      </c>
      <c r="BN20" s="3" t="str">
        <f t="shared" si="55"/>
        <v>1</v>
      </c>
      <c r="BO20" s="3"/>
      <c r="BP20" s="3">
        <v>187.0</v>
      </c>
      <c r="BQ20" s="3" t="str">
        <f t="shared" si="56"/>
        <v>1</v>
      </c>
      <c r="BR20" s="3"/>
      <c r="BS20" s="3"/>
      <c r="BT20" s="3"/>
      <c r="BU20" s="3"/>
      <c r="BV20" s="3"/>
      <c r="BW20" s="3"/>
      <c r="BX20" s="3"/>
      <c r="BY20" s="3"/>
      <c r="BZ20" s="3"/>
      <c r="CA20" s="3">
        <v>232.0</v>
      </c>
      <c r="CB20" s="3" t="str">
        <f t="shared" si="60"/>
        <v>0</v>
      </c>
      <c r="CC20" s="3">
        <v>254.0</v>
      </c>
      <c r="CD20" s="3" t="str">
        <f t="shared" si="61"/>
        <v>0</v>
      </c>
      <c r="CE20" s="3"/>
      <c r="CF20" s="3">
        <v>152.0</v>
      </c>
      <c r="CG20" s="3" t="str">
        <f t="shared" si="62"/>
        <v>0</v>
      </c>
      <c r="CH20" s="3"/>
      <c r="CI20" s="3"/>
      <c r="CJ20" s="3"/>
      <c r="CK20" s="3">
        <v>364.0</v>
      </c>
      <c r="CL20" s="3" t="str">
        <f t="shared" si="64"/>
        <v>1</v>
      </c>
      <c r="CM20" s="3"/>
      <c r="CN20" s="3"/>
      <c r="CO20" s="3"/>
      <c r="CP20" s="3">
        <v>174.0</v>
      </c>
      <c r="CQ20" s="3" t="str">
        <f t="shared" si="66"/>
        <v>0</v>
      </c>
      <c r="CR20" s="3"/>
      <c r="CS20" s="3"/>
      <c r="CT20" s="3"/>
      <c r="CU20" s="3">
        <v>389.0</v>
      </c>
      <c r="CV20" s="3" t="str">
        <f t="shared" si="68"/>
        <v>0</v>
      </c>
      <c r="CW20" s="3"/>
      <c r="CX20" s="3"/>
      <c r="CY20" s="3"/>
      <c r="CZ20" s="3">
        <v>288.0</v>
      </c>
      <c r="DA20" s="3" t="str">
        <f t="shared" si="70"/>
        <v>0</v>
      </c>
      <c r="DB20" s="3"/>
      <c r="DC20" s="3"/>
      <c r="DD20" s="3"/>
      <c r="DE20" s="3">
        <v>333.0</v>
      </c>
      <c r="DF20" s="3" t="str">
        <f t="shared" si="72"/>
        <v>1</v>
      </c>
      <c r="DG20" s="3"/>
      <c r="DH20" s="3"/>
      <c r="DI20" s="3"/>
      <c r="DJ20" s="3">
        <v>167.0</v>
      </c>
      <c r="DK20" s="3" t="str">
        <f t="shared" si="74"/>
        <v>0</v>
      </c>
      <c r="DL20" s="3"/>
      <c r="DM20" s="3"/>
      <c r="DN20" s="3"/>
      <c r="DO20" s="3">
        <v>351.0</v>
      </c>
      <c r="DP20" s="3" t="str">
        <f t="shared" si="76"/>
        <v>0</v>
      </c>
      <c r="DQ20" s="3"/>
      <c r="DR20" s="3"/>
      <c r="DS20" s="3"/>
      <c r="DT20" s="3">
        <v>234.0</v>
      </c>
      <c r="DU20" s="3" t="str">
        <f t="shared" si="77"/>
        <v>1</v>
      </c>
      <c r="DV20" s="3"/>
      <c r="DW20" s="3"/>
      <c r="DX20" s="3"/>
      <c r="DY20" s="3">
        <v>188.0</v>
      </c>
      <c r="DZ20" s="3" t="str">
        <f t="shared" si="79"/>
        <v>0</v>
      </c>
      <c r="EA20" s="3"/>
      <c r="EB20" s="3"/>
      <c r="EC20" s="3"/>
      <c r="ED20" s="3">
        <v>381.0</v>
      </c>
      <c r="EE20" s="3" t="str">
        <f t="shared" si="81"/>
        <v>0</v>
      </c>
      <c r="EF20" s="3"/>
      <c r="EG20" s="3"/>
      <c r="EH20" s="3"/>
      <c r="EI20" s="3">
        <v>163.0</v>
      </c>
      <c r="EJ20" s="3" t="str">
        <f t="shared" si="83"/>
        <v>0</v>
      </c>
      <c r="EK20" s="3"/>
      <c r="EL20" s="3"/>
      <c r="EM20" s="3"/>
      <c r="EN20" s="3">
        <v>136.0</v>
      </c>
      <c r="EO20" s="3" t="str">
        <f t="shared" si="85"/>
        <v>2</v>
      </c>
      <c r="EP20" s="3">
        <v>156.0</v>
      </c>
      <c r="EQ20" s="3" t="str">
        <f t="shared" si="86"/>
        <v>1</v>
      </c>
      <c r="ER20" s="3" t="str">
        <f t="shared" si="87"/>
        <v>1</v>
      </c>
      <c r="ES20" s="3"/>
      <c r="ET20" s="3">
        <v>141.0</v>
      </c>
      <c r="EU20" s="3" t="str">
        <f t="shared" si="88"/>
        <v>2</v>
      </c>
      <c r="EV20" s="3"/>
      <c r="EW20" s="3"/>
      <c r="EX20" s="3"/>
      <c r="EY20" s="3"/>
      <c r="EZ20" s="3">
        <v>156.0</v>
      </c>
      <c r="FA20" s="3" t="str">
        <f t="shared" si="89"/>
        <v>1</v>
      </c>
      <c r="FB20" s="12" t="s">
        <v>105</v>
      </c>
      <c r="FC20" s="12" t="str">
        <f t="shared" si="90"/>
        <v>0</v>
      </c>
      <c r="FD20" s="12">
        <v>184.0</v>
      </c>
      <c r="FE20" s="12" t="str">
        <f t="shared" si="91"/>
        <v>1</v>
      </c>
      <c r="FF20" s="12"/>
      <c r="FG20" s="3" t="str">
        <f t="shared" si="92"/>
        <v>1</v>
      </c>
      <c r="FH20" s="3"/>
      <c r="FI20" s="3">
        <v>376.0</v>
      </c>
      <c r="FJ20" s="3" t="str">
        <f t="shared" si="93"/>
        <v>0</v>
      </c>
      <c r="FK20" s="3"/>
      <c r="FL20" s="3"/>
    </row>
    <row r="21" ht="12.0" customHeight="1">
      <c r="A21" s="1"/>
      <c r="B21" s="21" t="s">
        <v>134</v>
      </c>
      <c r="C21" s="74" t="str">
        <f>IF(LEN(C11)&lt;&gt;60,1,0)+IF(LEN(C12)&lt;&gt;60,1,0)+IF(LEN(C13)&lt;&gt;60,1,0)+IF(LEN(C14)&lt;&gt;60,1,0)+IF(LEN(C15)&lt;&gt;60,1,0)+IF(LEN(C16)&lt;&gt;60,1,0)+IF(LEN(C17)&lt;&gt;30,1,0)</f>
        <v>0</v>
      </c>
      <c r="E21" s="23"/>
      <c r="F21" s="50" t="s">
        <v>135</v>
      </c>
      <c r="G21" s="47" t="str">
        <f>AD37</f>
        <v>2</v>
      </c>
      <c r="H21" s="51" t="str">
        <f>AD38</f>
        <v>44</v>
      </c>
      <c r="I21" s="23"/>
      <c r="J21" s="24"/>
      <c r="K21" s="75" t="s">
        <v>50</v>
      </c>
      <c r="L21" s="76" t="s">
        <v>51</v>
      </c>
      <c r="M21" s="75" t="s">
        <v>136</v>
      </c>
      <c r="N21" s="77" t="s">
        <v>53</v>
      </c>
      <c r="P21" s="3">
        <v>15.0</v>
      </c>
      <c r="Q21" s="12" t="str">
        <f t="shared" si="36"/>
        <v>2</v>
      </c>
      <c r="R21" s="12"/>
      <c r="S21" s="12" t="str">
        <f t="shared" si="37"/>
        <v>0</v>
      </c>
      <c r="T21" s="3" t="str">
        <f t="shared" si="38"/>
        <v>0</v>
      </c>
      <c r="U21" s="3" t="str">
        <f t="shared" si="39"/>
        <v>1</v>
      </c>
      <c r="V21" s="3"/>
      <c r="W21" s="3">
        <v>281.0</v>
      </c>
      <c r="X21" s="3" t="str">
        <f t="shared" si="41"/>
        <v>1</v>
      </c>
      <c r="Y21" s="3"/>
      <c r="Z21" s="3">
        <v>163.0</v>
      </c>
      <c r="AA21" s="3" t="str">
        <f t="shared" si="42"/>
        <v>0</v>
      </c>
      <c r="AB21" s="3"/>
      <c r="AC21" s="3">
        <v>149.0</v>
      </c>
      <c r="AD21" s="3" t="str">
        <f t="shared" si="43"/>
        <v>0</v>
      </c>
      <c r="AE21" s="3"/>
      <c r="AF21" s="3">
        <v>148.0</v>
      </c>
      <c r="AG21" s="3" t="str">
        <f t="shared" si="44"/>
        <v>0</v>
      </c>
      <c r="AH21" s="3"/>
      <c r="AI21" s="3">
        <v>193.0</v>
      </c>
      <c r="AJ21" s="3" t="str">
        <f t="shared" si="45"/>
        <v>0</v>
      </c>
      <c r="AK21" s="3"/>
      <c r="AL21" s="3"/>
      <c r="AM21" s="3"/>
      <c r="AN21" s="3"/>
      <c r="AO21" s="3"/>
      <c r="AP21" s="3"/>
      <c r="AQ21" s="3"/>
      <c r="AR21" s="3">
        <v>213.0</v>
      </c>
      <c r="AS21" s="3" t="str">
        <f t="shared" si="48"/>
        <v>0</v>
      </c>
      <c r="AT21" s="3"/>
      <c r="AU21" s="3">
        <v>123.0</v>
      </c>
      <c r="AV21" s="3" t="str">
        <f t="shared" si="49"/>
        <v>0</v>
      </c>
      <c r="AW21" s="3"/>
      <c r="AX21" s="3">
        <v>283.0</v>
      </c>
      <c r="AY21" s="3" t="str">
        <f t="shared" si="50"/>
        <v>1</v>
      </c>
      <c r="AZ21" s="3"/>
      <c r="BA21" s="3">
        <v>195.0</v>
      </c>
      <c r="BB21" s="3" t="str">
        <f t="shared" si="51"/>
        <v>0</v>
      </c>
      <c r="BC21" s="3"/>
      <c r="BD21" s="3">
        <v>203.0</v>
      </c>
      <c r="BE21" s="3" t="str">
        <f t="shared" si="52"/>
        <v>0</v>
      </c>
      <c r="BF21" s="3"/>
      <c r="BG21" s="3">
        <v>177.0</v>
      </c>
      <c r="BH21" s="3" t="str">
        <f t="shared" si="53"/>
        <v>0</v>
      </c>
      <c r="BI21" s="3"/>
      <c r="BJ21" s="3">
        <v>173.0</v>
      </c>
      <c r="BK21" s="3" t="str">
        <f t="shared" si="54"/>
        <v>0</v>
      </c>
      <c r="BL21" s="3"/>
      <c r="BM21" s="3">
        <v>160.0</v>
      </c>
      <c r="BN21" s="3" t="str">
        <f t="shared" si="55"/>
        <v>1</v>
      </c>
      <c r="BO21" s="3"/>
      <c r="BP21" s="3">
        <v>192.0</v>
      </c>
      <c r="BQ21" s="3" t="str">
        <f t="shared" si="56"/>
        <v>1</v>
      </c>
      <c r="BR21" s="3"/>
      <c r="BS21" s="3"/>
      <c r="BT21" s="3"/>
      <c r="BU21" s="3"/>
      <c r="BV21" s="3"/>
      <c r="BW21" s="3"/>
      <c r="BX21" s="3"/>
      <c r="BY21" s="3"/>
      <c r="BZ21" s="3"/>
      <c r="CA21" s="3">
        <v>247.0</v>
      </c>
      <c r="CB21" s="3" t="str">
        <f t="shared" si="60"/>
        <v>0</v>
      </c>
      <c r="CC21" s="3">
        <v>307.0</v>
      </c>
      <c r="CD21" s="3" t="str">
        <f t="shared" si="61"/>
        <v>0</v>
      </c>
      <c r="CE21" s="3"/>
      <c r="CF21" s="3">
        <v>191.0</v>
      </c>
      <c r="CG21" s="3" t="str">
        <f t="shared" si="62"/>
        <v>0</v>
      </c>
      <c r="CH21" s="3"/>
      <c r="CI21" s="3"/>
      <c r="CJ21" s="3"/>
      <c r="CK21" s="3">
        <v>373.0</v>
      </c>
      <c r="CL21" s="3" t="str">
        <f t="shared" si="64"/>
        <v>1</v>
      </c>
      <c r="CM21" s="3"/>
      <c r="CN21" s="3"/>
      <c r="CO21" s="3"/>
      <c r="CP21" s="3">
        <v>178.0</v>
      </c>
      <c r="CQ21" s="3" t="str">
        <f t="shared" si="66"/>
        <v>0</v>
      </c>
      <c r="CR21" s="3"/>
      <c r="CS21" s="3"/>
      <c r="CT21" s="3"/>
      <c r="CU21" s="3">
        <v>390.0</v>
      </c>
      <c r="CV21" s="3" t="str">
        <f t="shared" si="68"/>
        <v>0</v>
      </c>
      <c r="CW21" s="3"/>
      <c r="CX21" s="3"/>
      <c r="CY21" s="3"/>
      <c r="CZ21" s="3">
        <v>311.0</v>
      </c>
      <c r="DA21" s="3" t="str">
        <f t="shared" si="70"/>
        <v>1</v>
      </c>
      <c r="DB21" s="3"/>
      <c r="DC21" s="3"/>
      <c r="DD21" s="3"/>
      <c r="DE21" s="3">
        <v>336.0</v>
      </c>
      <c r="DF21" s="3" t="str">
        <f t="shared" si="72"/>
        <v>0</v>
      </c>
      <c r="DG21" s="3"/>
      <c r="DH21" s="3"/>
      <c r="DI21" s="3"/>
      <c r="DJ21" s="3">
        <v>171.0</v>
      </c>
      <c r="DK21" s="3" t="str">
        <f t="shared" si="74"/>
        <v>0</v>
      </c>
      <c r="DL21" s="3"/>
      <c r="DM21" s="3"/>
      <c r="DN21" s="3"/>
      <c r="DO21" s="3">
        <v>358.0</v>
      </c>
      <c r="DP21" s="3" t="str">
        <f t="shared" si="76"/>
        <v>0</v>
      </c>
      <c r="DQ21" s="3"/>
      <c r="DR21" s="3"/>
      <c r="DS21" s="3"/>
      <c r="DT21" s="3">
        <v>302.0</v>
      </c>
      <c r="DU21" s="3" t="str">
        <f t="shared" si="77"/>
        <v>0</v>
      </c>
      <c r="DV21" s="3"/>
      <c r="DW21" s="3"/>
      <c r="DX21" s="3"/>
      <c r="DY21" s="3">
        <v>205.0</v>
      </c>
      <c r="DZ21" s="3" t="str">
        <f t="shared" si="79"/>
        <v>0</v>
      </c>
      <c r="EA21" s="3"/>
      <c r="EB21" s="3"/>
      <c r="EC21" s="3"/>
      <c r="ED21" s="3"/>
      <c r="EE21" s="3"/>
      <c r="EF21" s="3"/>
      <c r="EG21" s="3"/>
      <c r="EH21" s="3"/>
      <c r="EI21" s="3">
        <v>178.0</v>
      </c>
      <c r="EJ21" s="3" t="str">
        <f t="shared" si="83"/>
        <v>0</v>
      </c>
      <c r="EK21" s="3"/>
      <c r="EL21" s="3"/>
      <c r="EM21" s="3"/>
      <c r="EN21" s="3">
        <v>89.0</v>
      </c>
      <c r="EO21" s="3" t="str">
        <f t="shared" si="85"/>
        <v>1</v>
      </c>
      <c r="EP21" s="3">
        <v>173.0</v>
      </c>
      <c r="EQ21" s="3" t="str">
        <f t="shared" si="86"/>
        <v>1</v>
      </c>
      <c r="ER21" s="3" t="str">
        <f t="shared" si="87"/>
        <v>0</v>
      </c>
      <c r="ES21" s="3"/>
      <c r="ET21" s="3">
        <v>153.0</v>
      </c>
      <c r="EU21" s="3" t="str">
        <f t="shared" si="88"/>
        <v>2</v>
      </c>
      <c r="EV21" s="3"/>
      <c r="EW21" s="3"/>
      <c r="EX21" s="3"/>
      <c r="EY21" s="3"/>
      <c r="EZ21" s="3">
        <v>176.0</v>
      </c>
      <c r="FA21" s="3" t="str">
        <f t="shared" si="89"/>
        <v>2</v>
      </c>
      <c r="FB21" s="12"/>
      <c r="FC21" s="12" t="str">
        <f t="shared" si="90"/>
        <v>0</v>
      </c>
      <c r="FD21" s="12">
        <v>190.0</v>
      </c>
      <c r="FE21" s="12" t="str">
        <f t="shared" si="91"/>
        <v>2</v>
      </c>
      <c r="FF21" s="12"/>
      <c r="FG21" s="3" t="str">
        <f t="shared" si="92"/>
        <v>0</v>
      </c>
      <c r="FH21" s="3"/>
      <c r="FI21" s="3">
        <v>381.0</v>
      </c>
      <c r="FJ21" s="3" t="str">
        <f t="shared" si="93"/>
        <v>0</v>
      </c>
      <c r="FK21" s="3"/>
      <c r="FL21" s="3"/>
    </row>
    <row r="22" ht="12.0" customHeight="1">
      <c r="A22" s="1"/>
      <c r="B22" s="21" t="s">
        <v>137</v>
      </c>
      <c r="C22" s="74" t="str">
        <f>COUNTIF(Q7:Q396,9)</f>
        <v>0</v>
      </c>
      <c r="E22" s="23"/>
      <c r="F22" s="50" t="s">
        <v>138</v>
      </c>
      <c r="G22" s="47" t="str">
        <f>AG37</f>
        <v>2</v>
      </c>
      <c r="H22" s="51" t="str">
        <f>AG38</f>
        <v>46</v>
      </c>
      <c r="I22" s="23"/>
      <c r="J22" s="46" t="s">
        <v>139</v>
      </c>
      <c r="K22" s="47"/>
      <c r="L22" s="20"/>
      <c r="M22" s="47"/>
      <c r="N22" s="78"/>
      <c r="P22" s="53">
        <v>16.0</v>
      </c>
      <c r="Q22" s="12" t="str">
        <f t="shared" si="36"/>
        <v>1</v>
      </c>
      <c r="R22" s="12" t="s">
        <v>105</v>
      </c>
      <c r="S22" s="12" t="str">
        <f t="shared" si="37"/>
        <v>0</v>
      </c>
      <c r="T22" s="3" t="str">
        <f t="shared" si="38"/>
        <v>1</v>
      </c>
      <c r="U22" s="3" t="str">
        <f t="shared" si="39"/>
        <v>0</v>
      </c>
      <c r="V22" s="3"/>
      <c r="W22" s="3">
        <v>288.0</v>
      </c>
      <c r="X22" s="3" t="str">
        <f t="shared" si="41"/>
        <v>0</v>
      </c>
      <c r="Y22" s="3"/>
      <c r="Z22" s="3">
        <v>176.0</v>
      </c>
      <c r="AA22" s="3" t="str">
        <f t="shared" si="42"/>
        <v>0</v>
      </c>
      <c r="AB22" s="3"/>
      <c r="AC22" s="3">
        <v>159.0</v>
      </c>
      <c r="AD22" s="3" t="str">
        <f t="shared" si="43"/>
        <v>0</v>
      </c>
      <c r="AE22" s="3"/>
      <c r="AF22" s="3">
        <v>153.0</v>
      </c>
      <c r="AG22" s="3" t="str">
        <f t="shared" si="44"/>
        <v>1</v>
      </c>
      <c r="AH22" s="3"/>
      <c r="AI22" s="3">
        <v>206.0</v>
      </c>
      <c r="AJ22" s="3" t="str">
        <f t="shared" si="45"/>
        <v>0</v>
      </c>
      <c r="AK22" s="3"/>
      <c r="AL22" s="3"/>
      <c r="AM22" s="3"/>
      <c r="AN22" s="3"/>
      <c r="AO22" s="3"/>
      <c r="AP22" s="3"/>
      <c r="AQ22" s="3"/>
      <c r="AR22" s="3">
        <v>221.0</v>
      </c>
      <c r="AS22" s="3" t="str">
        <f t="shared" si="48"/>
        <v>0</v>
      </c>
      <c r="AT22" s="3"/>
      <c r="AU22" s="3">
        <v>136.0</v>
      </c>
      <c r="AV22" s="3" t="str">
        <f t="shared" si="49"/>
        <v>1</v>
      </c>
      <c r="AW22" s="3"/>
      <c r="AX22" s="3">
        <v>284.0</v>
      </c>
      <c r="AY22" s="3" t="str">
        <f t="shared" si="50"/>
        <v>0</v>
      </c>
      <c r="AZ22" s="3"/>
      <c r="BA22" s="3">
        <v>217.0</v>
      </c>
      <c r="BB22" s="3" t="str">
        <f t="shared" si="51"/>
        <v>0</v>
      </c>
      <c r="BC22" s="3"/>
      <c r="BD22" s="3">
        <v>215.0</v>
      </c>
      <c r="BE22" s="3" t="str">
        <f t="shared" si="52"/>
        <v>1</v>
      </c>
      <c r="BF22" s="3"/>
      <c r="BG22" s="3">
        <v>182.0</v>
      </c>
      <c r="BH22" s="3" t="str">
        <f t="shared" si="53"/>
        <v>1</v>
      </c>
      <c r="BI22" s="3"/>
      <c r="BJ22" s="3">
        <v>185.0</v>
      </c>
      <c r="BK22" s="3" t="str">
        <f t="shared" si="54"/>
        <v>0</v>
      </c>
      <c r="BL22" s="3"/>
      <c r="BM22" s="3">
        <v>184.0</v>
      </c>
      <c r="BN22" s="3" t="str">
        <f t="shared" si="55"/>
        <v>1</v>
      </c>
      <c r="BO22" s="3"/>
      <c r="BP22" s="3">
        <v>211.0</v>
      </c>
      <c r="BQ22" s="3" t="str">
        <f t="shared" si="56"/>
        <v>1</v>
      </c>
      <c r="BR22" s="3"/>
      <c r="BS22" s="3"/>
      <c r="BT22" s="3"/>
      <c r="BU22" s="3"/>
      <c r="BV22" s="3"/>
      <c r="BW22" s="3"/>
      <c r="BX22" s="3"/>
      <c r="BY22" s="3"/>
      <c r="BZ22" s="3"/>
      <c r="CA22" s="3">
        <v>261.0</v>
      </c>
      <c r="CB22" s="3" t="str">
        <f t="shared" si="60"/>
        <v>0</v>
      </c>
      <c r="CC22" s="3"/>
      <c r="CD22" s="3"/>
      <c r="CE22" s="3"/>
      <c r="CF22" s="3">
        <v>198.0</v>
      </c>
      <c r="CG22" s="3" t="str">
        <f t="shared" si="62"/>
        <v>0</v>
      </c>
      <c r="CH22" s="3"/>
      <c r="CI22" s="3"/>
      <c r="CJ22" s="3"/>
      <c r="CK22" s="3">
        <v>376.0</v>
      </c>
      <c r="CL22" s="3" t="str">
        <f t="shared" si="64"/>
        <v>0</v>
      </c>
      <c r="CM22" s="3"/>
      <c r="CN22" s="3"/>
      <c r="CO22" s="3"/>
      <c r="CP22" s="3">
        <v>194.0</v>
      </c>
      <c r="CQ22" s="3" t="str">
        <f t="shared" si="66"/>
        <v>0</v>
      </c>
      <c r="CR22" s="3"/>
      <c r="CS22" s="3"/>
      <c r="CT22" s="3"/>
      <c r="CU22" s="3"/>
      <c r="CV22" s="3"/>
      <c r="CW22" s="3"/>
      <c r="CX22" s="3"/>
      <c r="CY22" s="3"/>
      <c r="CZ22" s="3">
        <v>316.0</v>
      </c>
      <c r="DA22" s="3" t="str">
        <f t="shared" si="70"/>
        <v>1</v>
      </c>
      <c r="DB22" s="3"/>
      <c r="DC22" s="3"/>
      <c r="DD22" s="3"/>
      <c r="DE22" s="3">
        <v>348.0</v>
      </c>
      <c r="DF22" s="3" t="str">
        <f t="shared" si="72"/>
        <v>1</v>
      </c>
      <c r="DG22" s="3"/>
      <c r="DH22" s="3"/>
      <c r="DI22" s="3"/>
      <c r="DJ22" s="3">
        <v>235.0</v>
      </c>
      <c r="DK22" s="3" t="str">
        <f t="shared" si="74"/>
        <v>0</v>
      </c>
      <c r="DL22" s="3"/>
      <c r="DM22" s="3"/>
      <c r="DN22" s="3"/>
      <c r="DO22" s="3">
        <v>371.0</v>
      </c>
      <c r="DP22" s="3" t="str">
        <f t="shared" si="76"/>
        <v>0</v>
      </c>
      <c r="DQ22" s="3"/>
      <c r="DR22" s="3"/>
      <c r="DS22" s="3"/>
      <c r="DT22" s="3">
        <v>310.0</v>
      </c>
      <c r="DU22" s="3" t="str">
        <f t="shared" si="77"/>
        <v>0</v>
      </c>
      <c r="DV22" s="3"/>
      <c r="DW22" s="3"/>
      <c r="DX22" s="3"/>
      <c r="DY22" s="3">
        <v>207.0</v>
      </c>
      <c r="DZ22" s="3" t="str">
        <f t="shared" si="79"/>
        <v>1</v>
      </c>
      <c r="EA22" s="3"/>
      <c r="EB22" s="3"/>
      <c r="EC22" s="3"/>
      <c r="ED22" s="3"/>
      <c r="EE22" s="3"/>
      <c r="EF22" s="3"/>
      <c r="EG22" s="3"/>
      <c r="EH22" s="3"/>
      <c r="EI22" s="3">
        <v>213.0</v>
      </c>
      <c r="EJ22" s="3" t="str">
        <f t="shared" si="83"/>
        <v>0</v>
      </c>
      <c r="EK22" s="3"/>
      <c r="EL22" s="3"/>
      <c r="EM22" s="3"/>
      <c r="EN22" s="3">
        <v>98.0</v>
      </c>
      <c r="EO22" s="3" t="str">
        <f t="shared" si="85"/>
        <v>2</v>
      </c>
      <c r="EP22" s="3">
        <v>193.0</v>
      </c>
      <c r="EQ22" s="3" t="str">
        <f t="shared" si="86"/>
        <v>2</v>
      </c>
      <c r="ER22" s="3" t="str">
        <f t="shared" si="87"/>
        <v>0</v>
      </c>
      <c r="ES22" s="3"/>
      <c r="ET22" s="3">
        <v>98.0</v>
      </c>
      <c r="EU22" s="3" t="str">
        <f t="shared" si="88"/>
        <v>2</v>
      </c>
      <c r="EV22" s="3"/>
      <c r="EW22" s="3"/>
      <c r="EX22" s="3"/>
      <c r="EY22" s="3"/>
      <c r="EZ22" s="3">
        <v>181.0</v>
      </c>
      <c r="FA22" s="3" t="str">
        <f t="shared" si="89"/>
        <v>1</v>
      </c>
      <c r="FB22" s="12" t="s">
        <v>105</v>
      </c>
      <c r="FC22" s="12" t="str">
        <f t="shared" si="90"/>
        <v>0</v>
      </c>
      <c r="FD22" s="12">
        <v>203.0</v>
      </c>
      <c r="FE22" s="12" t="str">
        <f t="shared" si="91"/>
        <v>2</v>
      </c>
      <c r="FF22" s="12"/>
      <c r="FG22" s="3" t="str">
        <f t="shared" si="92"/>
        <v>0</v>
      </c>
      <c r="FH22" s="3"/>
      <c r="FI22" s="3">
        <v>386.0</v>
      </c>
      <c r="FJ22" s="3" t="str">
        <f t="shared" si="93"/>
        <v>0</v>
      </c>
      <c r="FK22" s="3"/>
      <c r="FL22" s="3"/>
    </row>
    <row r="23" ht="12.0" customHeight="1">
      <c r="A23" s="1"/>
      <c r="B23" s="79"/>
      <c r="C23" s="80"/>
      <c r="E23" s="23"/>
      <c r="F23" s="50" t="s">
        <v>140</v>
      </c>
      <c r="G23" s="47" t="str">
        <f>AJ37</f>
        <v>3</v>
      </c>
      <c r="H23" s="51" t="str">
        <f>AJ38</f>
        <v>54</v>
      </c>
      <c r="I23" s="23"/>
      <c r="J23" s="50" t="s">
        <v>141</v>
      </c>
      <c r="K23" s="47" t="str">
        <f>EA38</f>
        <v>1</v>
      </c>
      <c r="L23" s="51" t="str">
        <f>EA39</f>
        <v>39</v>
      </c>
      <c r="M23" s="47" t="str">
        <f>EA40</f>
        <v>0</v>
      </c>
      <c r="N23" s="78" t="str">
        <f>EA41</f>
        <v>N</v>
      </c>
      <c r="P23" s="53">
        <v>17.0</v>
      </c>
      <c r="Q23" s="12" t="str">
        <f t="shared" si="36"/>
        <v>2</v>
      </c>
      <c r="R23" s="12" t="s">
        <v>105</v>
      </c>
      <c r="S23" s="12" t="str">
        <f t="shared" si="37"/>
        <v>1</v>
      </c>
      <c r="T23" s="3" t="str">
        <f t="shared" si="38"/>
        <v>0</v>
      </c>
      <c r="U23" s="3" t="str">
        <f t="shared" si="39"/>
        <v>1</v>
      </c>
      <c r="V23" s="3"/>
      <c r="W23" s="3">
        <v>290.0</v>
      </c>
      <c r="X23" s="3" t="str">
        <f t="shared" si="41"/>
        <v>1</v>
      </c>
      <c r="Y23" s="3"/>
      <c r="Z23" s="3">
        <v>188.0</v>
      </c>
      <c r="AA23" s="3" t="str">
        <f t="shared" si="42"/>
        <v>0</v>
      </c>
      <c r="AB23" s="3"/>
      <c r="AC23" s="3">
        <v>166.0</v>
      </c>
      <c r="AD23" s="3" t="str">
        <f t="shared" si="43"/>
        <v>0</v>
      </c>
      <c r="AE23" s="3"/>
      <c r="AF23" s="3">
        <v>165.0</v>
      </c>
      <c r="AG23" s="3" t="str">
        <f t="shared" si="44"/>
        <v>0</v>
      </c>
      <c r="AH23" s="3"/>
      <c r="AI23" s="3">
        <v>237.0</v>
      </c>
      <c r="AJ23" s="3" t="str">
        <f t="shared" si="45"/>
        <v>1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156.0</v>
      </c>
      <c r="AV23" s="3" t="str">
        <f t="shared" si="49"/>
        <v>0</v>
      </c>
      <c r="AW23" s="3"/>
      <c r="AX23" s="3">
        <v>291.0</v>
      </c>
      <c r="AY23" s="3" t="str">
        <f t="shared" si="50"/>
        <v>0</v>
      </c>
      <c r="AZ23" s="3"/>
      <c r="BA23" s="3">
        <v>223.0</v>
      </c>
      <c r="BB23" s="3" t="str">
        <f t="shared" si="51"/>
        <v>0</v>
      </c>
      <c r="BC23" s="3"/>
      <c r="BD23" s="3">
        <v>226.0</v>
      </c>
      <c r="BE23" s="3" t="str">
        <f t="shared" si="52"/>
        <v>0</v>
      </c>
      <c r="BF23" s="3"/>
      <c r="BG23" s="3">
        <v>196.0</v>
      </c>
      <c r="BH23" s="3" t="str">
        <f t="shared" si="53"/>
        <v>0</v>
      </c>
      <c r="BI23" s="3"/>
      <c r="BJ23" s="3">
        <v>189.0</v>
      </c>
      <c r="BK23" s="3" t="str">
        <f t="shared" si="54"/>
        <v>0</v>
      </c>
      <c r="BL23" s="3"/>
      <c r="BM23" s="3">
        <v>201.0</v>
      </c>
      <c r="BN23" s="3" t="str">
        <f t="shared" si="55"/>
        <v>1</v>
      </c>
      <c r="BO23" s="3"/>
      <c r="BP23" s="3">
        <v>214.0</v>
      </c>
      <c r="BQ23" s="3" t="str">
        <f t="shared" si="56"/>
        <v>1</v>
      </c>
      <c r="BR23" s="3"/>
      <c r="BS23" s="3"/>
      <c r="BT23" s="3"/>
      <c r="BU23" s="3"/>
      <c r="BV23" s="3"/>
      <c r="BW23" s="3"/>
      <c r="BX23" s="3"/>
      <c r="BY23" s="3"/>
      <c r="BZ23" s="3"/>
      <c r="CA23" s="3">
        <v>268.0</v>
      </c>
      <c r="CB23" s="3" t="str">
        <f t="shared" si="60"/>
        <v>0</v>
      </c>
      <c r="CC23" s="3"/>
      <c r="CD23" s="3"/>
      <c r="CE23" s="3"/>
      <c r="CF23" s="3">
        <v>209.0</v>
      </c>
      <c r="CG23" s="3" t="str">
        <f t="shared" si="62"/>
        <v>0</v>
      </c>
      <c r="CH23" s="3"/>
      <c r="CI23" s="3"/>
      <c r="CJ23" s="3"/>
      <c r="CK23" s="3">
        <v>385.0</v>
      </c>
      <c r="CL23" s="3" t="str">
        <f t="shared" si="64"/>
        <v>0</v>
      </c>
      <c r="CM23" s="3"/>
      <c r="CN23" s="3"/>
      <c r="CO23" s="3"/>
      <c r="CP23" s="3">
        <v>204.0</v>
      </c>
      <c r="CQ23" s="3" t="str">
        <f t="shared" si="66"/>
        <v>0</v>
      </c>
      <c r="CR23" s="3"/>
      <c r="CS23" s="3"/>
      <c r="CT23" s="3"/>
      <c r="CU23" s="3"/>
      <c r="CV23" s="3"/>
      <c r="CW23" s="3"/>
      <c r="CX23" s="3"/>
      <c r="CY23" s="3"/>
      <c r="CZ23" s="3">
        <v>320.0</v>
      </c>
      <c r="DA23" s="3" t="str">
        <f t="shared" si="70"/>
        <v>1</v>
      </c>
      <c r="DB23" s="3"/>
      <c r="DC23" s="3"/>
      <c r="DD23" s="3"/>
      <c r="DE23" s="3">
        <v>363.0</v>
      </c>
      <c r="DF23" s="3" t="str">
        <f t="shared" si="72"/>
        <v>0</v>
      </c>
      <c r="DG23" s="3"/>
      <c r="DH23" s="3"/>
      <c r="DI23" s="3"/>
      <c r="DJ23" s="3">
        <v>266.0</v>
      </c>
      <c r="DK23" s="3" t="str">
        <f t="shared" si="74"/>
        <v>0</v>
      </c>
      <c r="DL23" s="3"/>
      <c r="DM23" s="3"/>
      <c r="DN23" s="3"/>
      <c r="DO23" s="3">
        <v>372.0</v>
      </c>
      <c r="DP23" s="3" t="str">
        <f t="shared" si="76"/>
        <v>0</v>
      </c>
      <c r="DQ23" s="3"/>
      <c r="DR23" s="3"/>
      <c r="DS23" s="3"/>
      <c r="DT23" s="3">
        <v>352.0</v>
      </c>
      <c r="DU23" s="3" t="str">
        <f t="shared" si="77"/>
        <v>1</v>
      </c>
      <c r="DV23" s="3"/>
      <c r="DW23" s="3"/>
      <c r="DX23" s="3"/>
      <c r="DY23" s="3">
        <v>224.0</v>
      </c>
      <c r="DZ23" s="3" t="str">
        <f t="shared" si="79"/>
        <v>0</v>
      </c>
      <c r="EA23" s="3"/>
      <c r="EB23" s="3"/>
      <c r="EC23" s="3"/>
      <c r="ED23" s="3"/>
      <c r="EE23" s="3"/>
      <c r="EF23" s="3"/>
      <c r="EG23" s="3"/>
      <c r="EH23" s="3"/>
      <c r="EI23" s="3">
        <v>233.0</v>
      </c>
      <c r="EJ23" s="3" t="str">
        <f t="shared" si="83"/>
        <v>0</v>
      </c>
      <c r="EK23" s="3"/>
      <c r="EL23" s="3"/>
      <c r="EM23" s="3"/>
      <c r="EN23" s="3">
        <v>35.0</v>
      </c>
      <c r="EO23" s="3" t="str">
        <f t="shared" si="85"/>
        <v>2</v>
      </c>
      <c r="EP23" s="3">
        <v>140.0</v>
      </c>
      <c r="EQ23" s="3" t="str">
        <f t="shared" si="86"/>
        <v>2</v>
      </c>
      <c r="ER23" s="3" t="str">
        <f t="shared" si="87"/>
        <v>0</v>
      </c>
      <c r="ES23" s="3"/>
      <c r="ET23" s="3">
        <v>161.0</v>
      </c>
      <c r="EU23" s="3" t="str">
        <f t="shared" si="88"/>
        <v>1</v>
      </c>
      <c r="EV23" s="3"/>
      <c r="EW23" s="3"/>
      <c r="EX23" s="3"/>
      <c r="EY23" s="3"/>
      <c r="EZ23" s="3">
        <v>206.0</v>
      </c>
      <c r="FA23" s="3" t="str">
        <f t="shared" si="89"/>
        <v>1</v>
      </c>
      <c r="FB23" s="12" t="s">
        <v>105</v>
      </c>
      <c r="FC23" s="12" t="str">
        <f t="shared" si="90"/>
        <v>0</v>
      </c>
      <c r="FD23" s="12">
        <v>205.0</v>
      </c>
      <c r="FE23" s="12" t="str">
        <f t="shared" si="91"/>
        <v>2</v>
      </c>
      <c r="FF23" s="12"/>
      <c r="FG23" s="3" t="str">
        <f t="shared" si="92"/>
        <v>0</v>
      </c>
      <c r="FH23" s="3"/>
      <c r="FI23" s="3">
        <v>387.0</v>
      </c>
      <c r="FJ23" s="3" t="str">
        <f t="shared" si="93"/>
        <v>0</v>
      </c>
      <c r="FK23" s="3"/>
      <c r="FL23" s="3"/>
    </row>
    <row r="24" ht="12.0" customHeight="1">
      <c r="A24" s="1"/>
      <c r="B24" s="81"/>
      <c r="C24" s="82" t="str">
        <f>IF(OR($K$16&gt;0,$K$17&gt;0),"D A T A   E N T R Y","")</f>
        <v/>
      </c>
      <c r="E24" s="23"/>
      <c r="F24" s="50" t="s">
        <v>142</v>
      </c>
      <c r="G24" s="47" t="str">
        <f>AM37</f>
        <v>3</v>
      </c>
      <c r="H24" s="51" t="str">
        <f>AM38</f>
        <v>65</v>
      </c>
      <c r="I24" s="23"/>
      <c r="J24" s="50" t="s">
        <v>143</v>
      </c>
      <c r="K24" s="47" t="str">
        <f>EF38</f>
        <v>2</v>
      </c>
      <c r="L24" s="51" t="str">
        <f>EF39</f>
        <v>41</v>
      </c>
      <c r="M24" s="47" t="str">
        <f>EF40</f>
        <v>0</v>
      </c>
      <c r="N24" s="78" t="str">
        <f>EF41</f>
        <v>N</v>
      </c>
      <c r="P24" s="3">
        <v>18.0</v>
      </c>
      <c r="Q24" s="12" t="str">
        <f t="shared" si="36"/>
        <v>2</v>
      </c>
      <c r="R24" s="12"/>
      <c r="S24" s="12" t="str">
        <f t="shared" si="37"/>
        <v>0</v>
      </c>
      <c r="T24" s="3" t="str">
        <f t="shared" si="38"/>
        <v>0</v>
      </c>
      <c r="U24" s="3" t="str">
        <f t="shared" si="39"/>
        <v>1</v>
      </c>
      <c r="V24" s="3"/>
      <c r="W24" s="3">
        <v>294.0</v>
      </c>
      <c r="X24" s="3" t="str">
        <f t="shared" si="41"/>
        <v>1</v>
      </c>
      <c r="Y24" s="3"/>
      <c r="Z24" s="3">
        <v>205.0</v>
      </c>
      <c r="AA24" s="3" t="str">
        <f t="shared" si="42"/>
        <v>0</v>
      </c>
      <c r="AB24" s="3"/>
      <c r="AC24" s="3">
        <v>186.0</v>
      </c>
      <c r="AD24" s="3" t="str">
        <f t="shared" si="43"/>
        <v>0</v>
      </c>
      <c r="AE24" s="3"/>
      <c r="AF24" s="3">
        <v>181.0</v>
      </c>
      <c r="AG24" s="3" t="str">
        <f t="shared" si="44"/>
        <v>0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197.0</v>
      </c>
      <c r="AV24" s="3" t="str">
        <f t="shared" si="49"/>
        <v>0</v>
      </c>
      <c r="AW24" s="3"/>
      <c r="AX24" s="3">
        <v>297.0</v>
      </c>
      <c r="AY24" s="3" t="str">
        <f t="shared" si="50"/>
        <v>0</v>
      </c>
      <c r="AZ24" s="3"/>
      <c r="BA24" s="3"/>
      <c r="BB24" s="3"/>
      <c r="BC24" s="3"/>
      <c r="BD24" s="3"/>
      <c r="BE24" s="3"/>
      <c r="BF24" s="3"/>
      <c r="BG24" s="3">
        <v>207.0</v>
      </c>
      <c r="BH24" s="3" t="str">
        <f t="shared" si="53"/>
        <v>1</v>
      </c>
      <c r="BI24" s="3"/>
      <c r="BJ24" s="3">
        <v>198.0</v>
      </c>
      <c r="BK24" s="3" t="str">
        <f t="shared" si="54"/>
        <v>0</v>
      </c>
      <c r="BL24" s="3"/>
      <c r="BM24" s="3">
        <v>202.0</v>
      </c>
      <c r="BN24" s="3" t="str">
        <f t="shared" si="55"/>
        <v>1</v>
      </c>
      <c r="BO24" s="3"/>
      <c r="BP24" s="3">
        <v>227.0</v>
      </c>
      <c r="BQ24" s="3" t="str">
        <f t="shared" si="56"/>
        <v>1</v>
      </c>
      <c r="BR24" s="3"/>
      <c r="BS24" s="3"/>
      <c r="BT24" s="3"/>
      <c r="BU24" s="3"/>
      <c r="BV24" s="3"/>
      <c r="BW24" s="3"/>
      <c r="BX24" s="3"/>
      <c r="BY24" s="3"/>
      <c r="BZ24" s="3"/>
      <c r="CA24" s="3">
        <v>272.0</v>
      </c>
      <c r="CB24" s="3" t="str">
        <f t="shared" si="60"/>
        <v>0</v>
      </c>
      <c r="CC24" s="3"/>
      <c r="CD24" s="3"/>
      <c r="CE24" s="3"/>
      <c r="CF24" s="3">
        <v>228.0</v>
      </c>
      <c r="CG24" s="3" t="str">
        <f t="shared" si="62"/>
        <v>0</v>
      </c>
      <c r="CH24" s="3"/>
      <c r="CI24" s="3"/>
      <c r="CJ24" s="3"/>
      <c r="CK24" s="3">
        <v>388.0</v>
      </c>
      <c r="CL24" s="3" t="str">
        <f t="shared" si="64"/>
        <v>1</v>
      </c>
      <c r="CM24" s="3"/>
      <c r="CN24" s="3"/>
      <c r="CO24" s="3"/>
      <c r="CP24" s="3">
        <v>205.0</v>
      </c>
      <c r="CQ24" s="3" t="str">
        <f t="shared" si="66"/>
        <v>0</v>
      </c>
      <c r="CR24" s="3"/>
      <c r="CS24" s="3"/>
      <c r="CT24" s="3"/>
      <c r="CU24" s="3"/>
      <c r="CV24" s="3"/>
      <c r="CW24" s="3"/>
      <c r="CX24" s="3"/>
      <c r="CY24" s="3"/>
      <c r="CZ24" s="3">
        <v>325.0</v>
      </c>
      <c r="DA24" s="3" t="str">
        <f t="shared" si="70"/>
        <v>1</v>
      </c>
      <c r="DB24" s="3"/>
      <c r="DC24" s="3"/>
      <c r="DD24" s="3"/>
      <c r="DE24" s="3">
        <v>374.0</v>
      </c>
      <c r="DF24" s="3" t="str">
        <f t="shared" si="72"/>
        <v>0</v>
      </c>
      <c r="DG24" s="3"/>
      <c r="DH24" s="3"/>
      <c r="DI24" s="3"/>
      <c r="DJ24" s="3">
        <v>321.0</v>
      </c>
      <c r="DK24" s="3" t="str">
        <f t="shared" si="74"/>
        <v>0</v>
      </c>
      <c r="DL24" s="3"/>
      <c r="DM24" s="3"/>
      <c r="DN24" s="3"/>
      <c r="DO24" s="3">
        <v>375.0</v>
      </c>
      <c r="DP24" s="3" t="str">
        <f t="shared" si="76"/>
        <v>0</v>
      </c>
      <c r="DQ24" s="3"/>
      <c r="DR24" s="3"/>
      <c r="DS24" s="3"/>
      <c r="DT24" s="3">
        <v>356.0</v>
      </c>
      <c r="DU24" s="3" t="str">
        <f t="shared" si="77"/>
        <v>0</v>
      </c>
      <c r="DV24" s="3"/>
      <c r="DW24" s="3"/>
      <c r="DX24" s="3"/>
      <c r="DY24" s="3">
        <v>275.0</v>
      </c>
      <c r="DZ24" s="3" t="str">
        <f t="shared" si="79"/>
        <v>0</v>
      </c>
      <c r="EA24" s="3"/>
      <c r="EB24" s="3"/>
      <c r="EC24" s="3"/>
      <c r="ED24" s="3"/>
      <c r="EE24" s="3"/>
      <c r="EF24" s="3"/>
      <c r="EG24" s="3"/>
      <c r="EH24" s="3"/>
      <c r="EI24" s="3">
        <v>285.0</v>
      </c>
      <c r="EJ24" s="3" t="str">
        <f t="shared" si="83"/>
        <v>0</v>
      </c>
      <c r="EK24" s="3"/>
      <c r="EL24" s="3"/>
      <c r="EM24" s="3"/>
      <c r="EN24" s="3">
        <v>54.0</v>
      </c>
      <c r="EO24" s="3" t="str">
        <f t="shared" si="85"/>
        <v>1</v>
      </c>
      <c r="EP24" s="3">
        <v>116.0</v>
      </c>
      <c r="EQ24" s="3" t="str">
        <f t="shared" si="86"/>
        <v>1</v>
      </c>
      <c r="ER24" s="3" t="str">
        <f t="shared" si="87"/>
        <v>0</v>
      </c>
      <c r="ES24" s="3"/>
      <c r="ET24" s="3">
        <v>190.0</v>
      </c>
      <c r="EU24" s="3" t="str">
        <f t="shared" si="88"/>
        <v>2</v>
      </c>
      <c r="EV24" s="3"/>
      <c r="EW24" s="3"/>
      <c r="EX24" s="3"/>
      <c r="EY24" s="3"/>
      <c r="EZ24" s="3">
        <v>225.0</v>
      </c>
      <c r="FA24" s="3" t="str">
        <f t="shared" si="89"/>
        <v>1</v>
      </c>
      <c r="FB24" s="12" t="s">
        <v>105</v>
      </c>
      <c r="FC24" s="12" t="str">
        <f t="shared" si="90"/>
        <v>0</v>
      </c>
      <c r="FD24" s="12">
        <v>212.0</v>
      </c>
      <c r="FE24" s="12" t="str">
        <f t="shared" si="91"/>
        <v>2</v>
      </c>
      <c r="FF24" s="12"/>
      <c r="FG24" s="3" t="str">
        <f t="shared" si="92"/>
        <v>0</v>
      </c>
      <c r="FH24" s="3"/>
      <c r="FI24" s="3">
        <v>390.0</v>
      </c>
      <c r="FJ24" s="3" t="str">
        <f t="shared" si="93"/>
        <v>0</v>
      </c>
      <c r="FK24" s="3"/>
      <c r="FL24" s="3"/>
    </row>
    <row r="25" ht="12.0" customHeight="1">
      <c r="A25" s="1"/>
      <c r="B25" s="83"/>
      <c r="C25" s="82" t="str">
        <f>IF(OR($K$16&gt;0,$K$17&gt;0),"E R R O R !","")</f>
        <v/>
      </c>
      <c r="E25" s="23"/>
      <c r="F25" s="50" t="s">
        <v>144</v>
      </c>
      <c r="G25" s="47" t="str">
        <f>AP37</f>
        <v>0</v>
      </c>
      <c r="H25" s="51" t="str">
        <f>AP38</f>
        <v>43</v>
      </c>
      <c r="I25" s="23"/>
      <c r="J25" s="50" t="s">
        <v>145</v>
      </c>
      <c r="K25" s="47" t="str">
        <f>EK38</f>
        <v>1</v>
      </c>
      <c r="L25" s="51" t="str">
        <f>EK39</f>
        <v>37</v>
      </c>
      <c r="M25" s="47" t="str">
        <f>EK40</f>
        <v>0</v>
      </c>
      <c r="N25" s="78" t="str">
        <f>EK41</f>
        <v>N</v>
      </c>
      <c r="P25" s="53">
        <v>19.0</v>
      </c>
      <c r="Q25" s="12" t="str">
        <f t="shared" si="36"/>
        <v>1</v>
      </c>
      <c r="R25" s="12" t="s">
        <v>105</v>
      </c>
      <c r="S25" s="12" t="str">
        <f t="shared" si="37"/>
        <v>0</v>
      </c>
      <c r="T25" s="3" t="str">
        <f t="shared" si="38"/>
        <v>1</v>
      </c>
      <c r="U25" s="3" t="str">
        <f t="shared" si="39"/>
        <v>0</v>
      </c>
      <c r="V25" s="3"/>
      <c r="W25" s="3">
        <v>298.0</v>
      </c>
      <c r="X25" s="3" t="str">
        <f t="shared" si="41"/>
        <v>1</v>
      </c>
      <c r="Y25" s="3"/>
      <c r="Z25" s="3">
        <v>216.0</v>
      </c>
      <c r="AA25" s="3" t="str">
        <f t="shared" si="42"/>
        <v>0</v>
      </c>
      <c r="AB25" s="3"/>
      <c r="AC25" s="3">
        <v>200.0</v>
      </c>
      <c r="AD25" s="3" t="str">
        <f t="shared" si="43"/>
        <v>0</v>
      </c>
      <c r="AE25" s="3"/>
      <c r="AF25" s="3">
        <v>194.0</v>
      </c>
      <c r="AG25" s="3" t="str">
        <f t="shared" si="44"/>
        <v>0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230.0</v>
      </c>
      <c r="AV25" s="3" t="str">
        <f t="shared" si="49"/>
        <v>0</v>
      </c>
      <c r="AW25" s="3"/>
      <c r="AX25" s="3">
        <v>300.0</v>
      </c>
      <c r="AY25" s="3" t="str">
        <f t="shared" si="50"/>
        <v>0</v>
      </c>
      <c r="AZ25" s="3"/>
      <c r="BA25" s="3"/>
      <c r="BB25" s="3"/>
      <c r="BC25" s="3"/>
      <c r="BD25" s="3"/>
      <c r="BE25" s="3"/>
      <c r="BF25" s="3"/>
      <c r="BG25" s="3">
        <v>218.0</v>
      </c>
      <c r="BH25" s="3" t="str">
        <f t="shared" si="53"/>
        <v>0</v>
      </c>
      <c r="BI25" s="3"/>
      <c r="BJ25" s="3">
        <v>228.0</v>
      </c>
      <c r="BK25" s="3" t="str">
        <f t="shared" si="54"/>
        <v>0</v>
      </c>
      <c r="BL25" s="3"/>
      <c r="BM25" s="3">
        <v>210.0</v>
      </c>
      <c r="BN25" s="3" t="str">
        <f t="shared" si="55"/>
        <v>1</v>
      </c>
      <c r="BO25" s="3"/>
      <c r="BP25" s="3">
        <v>234.0</v>
      </c>
      <c r="BQ25" s="3" t="str">
        <f t="shared" si="56"/>
        <v>1</v>
      </c>
      <c r="BR25" s="3"/>
      <c r="BS25" s="3"/>
      <c r="BT25" s="3"/>
      <c r="BU25" s="3"/>
      <c r="BV25" s="3"/>
      <c r="BW25" s="3"/>
      <c r="BX25" s="3"/>
      <c r="BY25" s="3"/>
      <c r="BZ25" s="3"/>
      <c r="CA25" s="3">
        <v>282.0</v>
      </c>
      <c r="CB25" s="3" t="str">
        <f t="shared" si="60"/>
        <v>0</v>
      </c>
      <c r="CC25" s="3"/>
      <c r="CD25" s="3"/>
      <c r="CE25" s="3"/>
      <c r="CF25" s="3">
        <v>229.0</v>
      </c>
      <c r="CG25" s="3" t="str">
        <f t="shared" si="62"/>
        <v>0</v>
      </c>
      <c r="CH25" s="3"/>
      <c r="CI25" s="3"/>
      <c r="CJ25" s="3"/>
      <c r="CK25" s="3"/>
      <c r="CL25" s="3"/>
      <c r="CM25" s="3"/>
      <c r="CN25" s="3"/>
      <c r="CO25" s="3"/>
      <c r="CP25" s="3">
        <v>232.0</v>
      </c>
      <c r="CQ25" s="3" t="str">
        <f t="shared" si="66"/>
        <v>0</v>
      </c>
      <c r="CR25" s="3"/>
      <c r="CS25" s="3"/>
      <c r="CT25" s="3"/>
      <c r="CU25" s="3"/>
      <c r="CV25" s="3"/>
      <c r="CW25" s="3"/>
      <c r="CX25" s="3"/>
      <c r="CY25" s="3"/>
      <c r="CZ25" s="3">
        <v>358.0</v>
      </c>
      <c r="DA25" s="3" t="str">
        <f t="shared" si="70"/>
        <v>0</v>
      </c>
      <c r="DB25" s="3"/>
      <c r="DC25" s="3"/>
      <c r="DD25" s="3"/>
      <c r="DE25" s="3">
        <v>384.0</v>
      </c>
      <c r="DF25" s="3" t="str">
        <f t="shared" si="72"/>
        <v>0</v>
      </c>
      <c r="DG25" s="3"/>
      <c r="DH25" s="3"/>
      <c r="DI25" s="3"/>
      <c r="DJ25" s="3">
        <v>332.0</v>
      </c>
      <c r="DK25" s="3" t="str">
        <f t="shared" si="74"/>
        <v>0</v>
      </c>
      <c r="DL25" s="3"/>
      <c r="DM25" s="3"/>
      <c r="DN25" s="3"/>
      <c r="DO25" s="3">
        <v>378.0</v>
      </c>
      <c r="DP25" s="3" t="str">
        <f t="shared" si="76"/>
        <v>1</v>
      </c>
      <c r="DQ25" s="3"/>
      <c r="DR25" s="3"/>
      <c r="DS25" s="3"/>
      <c r="DT25" s="3">
        <v>365.0</v>
      </c>
      <c r="DU25" s="3" t="str">
        <f t="shared" si="77"/>
        <v>0</v>
      </c>
      <c r="DV25" s="3"/>
      <c r="DW25" s="3"/>
      <c r="DX25" s="3"/>
      <c r="DY25" s="3">
        <v>299.0</v>
      </c>
      <c r="DZ25" s="3" t="str">
        <f t="shared" si="79"/>
        <v>0</v>
      </c>
      <c r="EA25" s="3"/>
      <c r="EB25" s="3"/>
      <c r="EC25" s="3"/>
      <c r="ED25" s="3"/>
      <c r="EE25" s="3"/>
      <c r="EF25" s="3"/>
      <c r="EG25" s="3"/>
      <c r="EH25" s="3"/>
      <c r="EI25" s="3">
        <v>299.0</v>
      </c>
      <c r="EJ25" s="3" t="str">
        <f t="shared" si="83"/>
        <v>0</v>
      </c>
      <c r="EK25" s="3"/>
      <c r="EL25" s="3"/>
      <c r="EM25" s="3"/>
      <c r="EN25" s="3">
        <v>111.0</v>
      </c>
      <c r="EO25" s="3" t="str">
        <f t="shared" si="85"/>
        <v>1</v>
      </c>
      <c r="EP25" s="3">
        <v>168.0</v>
      </c>
      <c r="EQ25" s="3" t="str">
        <f t="shared" si="86"/>
        <v>1</v>
      </c>
      <c r="ER25" s="3" t="str">
        <f t="shared" si="87"/>
        <v>0</v>
      </c>
      <c r="ES25" s="3"/>
      <c r="ET25" s="3">
        <v>206.0</v>
      </c>
      <c r="EU25" s="3" t="str">
        <f t="shared" si="88"/>
        <v>1</v>
      </c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</row>
    <row r="26" ht="12.0" customHeight="1">
      <c r="A26" s="1"/>
      <c r="B26" s="84"/>
      <c r="C26" s="85"/>
      <c r="E26" s="23"/>
      <c r="F26" s="50" t="s">
        <v>146</v>
      </c>
      <c r="G26" s="47" t="str">
        <f>AS37</f>
        <v>1</v>
      </c>
      <c r="H26" s="51" t="str">
        <f>AS38</f>
        <v>41</v>
      </c>
      <c r="I26" s="23"/>
      <c r="J26" s="50"/>
      <c r="K26" s="47"/>
      <c r="L26" s="20"/>
      <c r="M26" s="47"/>
      <c r="N26" s="78"/>
      <c r="P26" s="3">
        <v>20.0</v>
      </c>
      <c r="Q26" s="12" t="str">
        <f t="shared" si="36"/>
        <v>2</v>
      </c>
      <c r="R26" s="12"/>
      <c r="S26" s="12" t="str">
        <f t="shared" si="37"/>
        <v>0</v>
      </c>
      <c r="T26" s="3" t="str">
        <f t="shared" si="38"/>
        <v>0</v>
      </c>
      <c r="U26" s="3" t="str">
        <f t="shared" si="39"/>
        <v>1</v>
      </c>
      <c r="V26" s="3"/>
      <c r="W26" s="3">
        <v>301.0</v>
      </c>
      <c r="X26" s="3" t="str">
        <f t="shared" si="41"/>
        <v>0</v>
      </c>
      <c r="Y26" s="3"/>
      <c r="Z26" s="3">
        <v>224.0</v>
      </c>
      <c r="AA26" s="3" t="str">
        <f t="shared" si="42"/>
        <v>0</v>
      </c>
      <c r="AB26" s="3"/>
      <c r="AC26" s="3">
        <v>208.0</v>
      </c>
      <c r="AD26" s="3" t="str">
        <f t="shared" si="43"/>
        <v>0</v>
      </c>
      <c r="AE26" s="3"/>
      <c r="AF26" s="3">
        <v>212.0</v>
      </c>
      <c r="AG26" s="3" t="str">
        <f t="shared" si="44"/>
        <v>0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306.0</v>
      </c>
      <c r="AY26" s="3" t="str">
        <f t="shared" si="50"/>
        <v>1</v>
      </c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236.0</v>
      </c>
      <c r="BK26" s="3" t="str">
        <f t="shared" si="54"/>
        <v>0</v>
      </c>
      <c r="BL26" s="3"/>
      <c r="BM26" s="3">
        <v>222.0</v>
      </c>
      <c r="BN26" s="3" t="str">
        <f t="shared" si="55"/>
        <v>1</v>
      </c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>
        <v>318.0</v>
      </c>
      <c r="CB26" s="3" t="str">
        <f t="shared" si="60"/>
        <v>0</v>
      </c>
      <c r="CC26" s="3"/>
      <c r="CD26" s="3"/>
      <c r="CE26" s="3"/>
      <c r="CF26" s="3">
        <v>232.0</v>
      </c>
      <c r="CG26" s="3" t="str">
        <f t="shared" si="62"/>
        <v>0</v>
      </c>
      <c r="CH26" s="3"/>
      <c r="CI26" s="3"/>
      <c r="CJ26" s="3"/>
      <c r="CK26" s="3"/>
      <c r="CL26" s="3"/>
      <c r="CM26" s="3"/>
      <c r="CN26" s="3"/>
      <c r="CO26" s="3"/>
      <c r="CP26" s="3">
        <v>245.0</v>
      </c>
      <c r="CQ26" s="3" t="str">
        <f t="shared" si="66"/>
        <v>0</v>
      </c>
      <c r="CR26" s="3"/>
      <c r="CS26" s="3"/>
      <c r="CT26" s="3"/>
      <c r="CU26" s="3"/>
      <c r="CV26" s="3"/>
      <c r="CW26" s="3"/>
      <c r="CX26" s="3"/>
      <c r="CY26" s="3"/>
      <c r="CZ26" s="3">
        <v>377.0</v>
      </c>
      <c r="DA26" s="3" t="str">
        <f t="shared" si="70"/>
        <v>0</v>
      </c>
      <c r="DB26" s="3"/>
      <c r="DC26" s="3"/>
      <c r="DD26" s="3"/>
      <c r="DE26" s="3"/>
      <c r="DF26" s="3"/>
      <c r="DG26" s="3"/>
      <c r="DH26" s="3"/>
      <c r="DI26" s="3"/>
      <c r="DJ26" s="3">
        <v>334.0</v>
      </c>
      <c r="DK26" s="3" t="str">
        <f t="shared" si="74"/>
        <v>1</v>
      </c>
      <c r="DL26" s="3"/>
      <c r="DM26" s="3"/>
      <c r="DN26" s="3"/>
      <c r="DO26" s="3">
        <v>382.0</v>
      </c>
      <c r="DP26" s="3" t="str">
        <f t="shared" si="76"/>
        <v>0</v>
      </c>
      <c r="DQ26" s="3"/>
      <c r="DR26" s="3"/>
      <c r="DS26" s="3"/>
      <c r="DT26" s="3">
        <v>366.0</v>
      </c>
      <c r="DU26" s="3" t="str">
        <f t="shared" si="77"/>
        <v>0</v>
      </c>
      <c r="DV26" s="3"/>
      <c r="DW26" s="3"/>
      <c r="DX26" s="3"/>
      <c r="DY26" s="3">
        <v>335.0</v>
      </c>
      <c r="DZ26" s="3" t="str">
        <f t="shared" si="79"/>
        <v>0</v>
      </c>
      <c r="EA26" s="3"/>
      <c r="EB26" s="3"/>
      <c r="EC26" s="3"/>
      <c r="ED26" s="3"/>
      <c r="EE26" s="3"/>
      <c r="EF26" s="3"/>
      <c r="EG26" s="3"/>
      <c r="EH26" s="3"/>
      <c r="EI26" s="3">
        <v>333.0</v>
      </c>
      <c r="EJ26" s="3" t="str">
        <f t="shared" si="83"/>
        <v>1</v>
      </c>
      <c r="EK26" s="3"/>
      <c r="EL26" s="3"/>
      <c r="EM26" s="3"/>
      <c r="EN26" s="3">
        <v>244.0</v>
      </c>
      <c r="EO26" s="3" t="str">
        <f t="shared" si="85"/>
        <v>1</v>
      </c>
      <c r="EP26" s="3">
        <v>259.0</v>
      </c>
      <c r="EQ26" s="3" t="str">
        <f t="shared" si="86"/>
        <v>2</v>
      </c>
      <c r="ER26" s="3" t="str">
        <f t="shared" si="87"/>
        <v>1</v>
      </c>
      <c r="ES26" s="3"/>
      <c r="ET26" s="3">
        <v>6.0</v>
      </c>
      <c r="EU26" s="3" t="str">
        <f t="shared" si="88"/>
        <v>1</v>
      </c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</row>
    <row r="27" ht="12.0" customHeight="1">
      <c r="E27" s="23"/>
      <c r="F27" s="50" t="s">
        <v>147</v>
      </c>
      <c r="G27" s="47" t="str">
        <f>AV37</f>
        <v>3</v>
      </c>
      <c r="H27" s="51" t="str">
        <f>AV38</f>
        <v>47</v>
      </c>
      <c r="I27" s="23"/>
      <c r="J27" s="50" t="s">
        <v>148</v>
      </c>
      <c r="K27" s="47" t="str">
        <f>CH35</f>
        <v>1</v>
      </c>
      <c r="L27" s="51" t="str">
        <f>CH36</f>
        <v>38</v>
      </c>
      <c r="M27" s="47" t="str">
        <f>CH37</f>
        <v>0/0</v>
      </c>
      <c r="N27" s="78" t="str">
        <f>CH38</f>
        <v>N</v>
      </c>
      <c r="P27" s="3">
        <v>21.0</v>
      </c>
      <c r="Q27" s="12" t="str">
        <f t="shared" si="36"/>
        <v>2</v>
      </c>
      <c r="R27" s="12"/>
      <c r="S27" s="12" t="str">
        <f t="shared" si="37"/>
        <v>0</v>
      </c>
      <c r="T27" s="3" t="str">
        <f t="shared" si="38"/>
        <v>0</v>
      </c>
      <c r="U27" s="3" t="str">
        <f t="shared" si="39"/>
        <v>1</v>
      </c>
      <c r="V27" s="3"/>
      <c r="W27" s="3">
        <v>309.0</v>
      </c>
      <c r="X27" s="3" t="str">
        <f t="shared" si="41"/>
        <v>0</v>
      </c>
      <c r="Y27" s="3"/>
      <c r="Z27" s="3"/>
      <c r="AA27" s="3"/>
      <c r="AB27" s="3"/>
      <c r="AC27" s="3">
        <v>219.0</v>
      </c>
      <c r="AD27" s="3" t="str">
        <f t="shared" si="43"/>
        <v>1</v>
      </c>
      <c r="AE27" s="3"/>
      <c r="AF27" s="3">
        <v>225.0</v>
      </c>
      <c r="AG27" s="3" t="str">
        <f t="shared" si="44"/>
        <v>0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308.0</v>
      </c>
      <c r="AY27" s="3" t="str">
        <f t="shared" si="50"/>
        <v>1</v>
      </c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>
        <v>231.0</v>
      </c>
      <c r="BN27" s="3" t="str">
        <f t="shared" si="55"/>
        <v>0</v>
      </c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>
        <v>326.0</v>
      </c>
      <c r="CB27" s="3" t="str">
        <f t="shared" si="60"/>
        <v>0</v>
      </c>
      <c r="CC27" s="3"/>
      <c r="CD27" s="3"/>
      <c r="CE27" s="3"/>
      <c r="CF27" s="3">
        <v>243.0</v>
      </c>
      <c r="CG27" s="3" t="str">
        <f t="shared" si="62"/>
        <v>0</v>
      </c>
      <c r="CH27" s="3"/>
      <c r="CI27" s="3"/>
      <c r="CJ27" s="3"/>
      <c r="CK27" s="3"/>
      <c r="CL27" s="3"/>
      <c r="CM27" s="3"/>
      <c r="CN27" s="3"/>
      <c r="CO27" s="3"/>
      <c r="CP27" s="3">
        <v>252.0</v>
      </c>
      <c r="CQ27" s="3" t="str">
        <f t="shared" si="66"/>
        <v>0</v>
      </c>
      <c r="CR27" s="3"/>
      <c r="CS27" s="3"/>
      <c r="CT27" s="3"/>
      <c r="CU27" s="3"/>
      <c r="CV27" s="3"/>
      <c r="CW27" s="3"/>
      <c r="CX27" s="3"/>
      <c r="CY27" s="3"/>
      <c r="CZ27" s="3">
        <v>381.0</v>
      </c>
      <c r="DA27" s="3" t="str">
        <f t="shared" si="70"/>
        <v>0</v>
      </c>
      <c r="DB27" s="3"/>
      <c r="DC27" s="3"/>
      <c r="DD27" s="3"/>
      <c r="DE27" s="3"/>
      <c r="DF27" s="3"/>
      <c r="DG27" s="3"/>
      <c r="DH27" s="3"/>
      <c r="DI27" s="3"/>
      <c r="DJ27" s="3">
        <v>349.0</v>
      </c>
      <c r="DK27" s="3" t="str">
        <f t="shared" si="74"/>
        <v>0</v>
      </c>
      <c r="DL27" s="3"/>
      <c r="DM27" s="3"/>
      <c r="DN27" s="3"/>
      <c r="DO27" s="3"/>
      <c r="DP27" s="3"/>
      <c r="DQ27" s="3"/>
      <c r="DR27" s="3"/>
      <c r="DS27" s="3"/>
      <c r="DT27" s="3">
        <v>367.0</v>
      </c>
      <c r="DU27" s="3" t="str">
        <f t="shared" si="77"/>
        <v>1</v>
      </c>
      <c r="DV27" s="3"/>
      <c r="DW27" s="3"/>
      <c r="DX27" s="3"/>
      <c r="DY27" s="3">
        <v>360.0</v>
      </c>
      <c r="DZ27" s="3" t="str">
        <f t="shared" si="79"/>
        <v>0</v>
      </c>
      <c r="EA27" s="3"/>
      <c r="EB27" s="3"/>
      <c r="EC27" s="3"/>
      <c r="ED27" s="3"/>
      <c r="EE27" s="3"/>
      <c r="EF27" s="3"/>
      <c r="EG27" s="3"/>
      <c r="EH27" s="3"/>
      <c r="EI27" s="3">
        <v>342.0</v>
      </c>
      <c r="EJ27" s="3" t="str">
        <f t="shared" si="83"/>
        <v>0</v>
      </c>
      <c r="EK27" s="3"/>
      <c r="EL27" s="3"/>
      <c r="EM27" s="3"/>
      <c r="EN27" s="3">
        <v>242.0</v>
      </c>
      <c r="EO27" s="3" t="str">
        <f t="shared" si="85"/>
        <v>1</v>
      </c>
      <c r="EP27" s="3">
        <v>270.0</v>
      </c>
      <c r="EQ27" s="3" t="str">
        <f t="shared" si="86"/>
        <v>2</v>
      </c>
      <c r="ER27" s="3" t="str">
        <f t="shared" si="87"/>
        <v>1</v>
      </c>
      <c r="ES27" s="3"/>
      <c r="ET27" s="3">
        <v>69.0</v>
      </c>
      <c r="EU27" s="3" t="str">
        <f t="shared" si="88"/>
        <v>2</v>
      </c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</row>
    <row r="28" ht="12.0" customHeight="1">
      <c r="E28" s="23"/>
      <c r="F28" s="50"/>
      <c r="G28" s="47"/>
      <c r="H28" s="20"/>
      <c r="I28" s="23"/>
      <c r="J28" s="50" t="s">
        <v>149</v>
      </c>
      <c r="K28" s="47" t="str">
        <f>CR38</f>
        <v>3</v>
      </c>
      <c r="L28" s="51" t="str">
        <f>CR39</f>
        <v>43</v>
      </c>
      <c r="M28" s="47" t="str">
        <f>CR40</f>
        <v>0</v>
      </c>
      <c r="N28" s="78" t="str">
        <f>CR41</f>
        <v>N</v>
      </c>
      <c r="P28" s="3">
        <v>22.0</v>
      </c>
      <c r="Q28" s="12" t="str">
        <f t="shared" si="36"/>
        <v>2</v>
      </c>
      <c r="R28" s="12"/>
      <c r="S28" s="12" t="str">
        <f t="shared" si="37"/>
        <v>0</v>
      </c>
      <c r="T28" s="3" t="str">
        <f t="shared" si="38"/>
        <v>0</v>
      </c>
      <c r="U28" s="3" t="str">
        <f t="shared" si="39"/>
        <v>1</v>
      </c>
      <c r="V28" s="3"/>
      <c r="W28" s="3">
        <v>311.0</v>
      </c>
      <c r="X28" s="3" t="str">
        <f t="shared" si="41"/>
        <v>1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317.0</v>
      </c>
      <c r="AY28" s="3" t="str">
        <f t="shared" si="50"/>
        <v>0</v>
      </c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>
        <v>329.0</v>
      </c>
      <c r="CB28" s="3" t="str">
        <f t="shared" si="60"/>
        <v>0</v>
      </c>
      <c r="CC28" s="3"/>
      <c r="CD28" s="3"/>
      <c r="CE28" s="3"/>
      <c r="CF28" s="3">
        <v>258.0</v>
      </c>
      <c r="CG28" s="3" t="str">
        <f t="shared" si="62"/>
        <v>0</v>
      </c>
      <c r="CH28" s="3"/>
      <c r="CI28" s="3"/>
      <c r="CJ28" s="3"/>
      <c r="CK28" s="3"/>
      <c r="CL28" s="12" t="s">
        <v>150</v>
      </c>
      <c r="CM28" s="3" t="str">
        <f>SUM(CL8:CL27,CN8:CN27)</f>
        <v>9</v>
      </c>
      <c r="CN28" s="3"/>
      <c r="CO28" s="3"/>
      <c r="CP28" s="3">
        <v>269.0</v>
      </c>
      <c r="CQ28" s="3" t="str">
        <f t="shared" si="66"/>
        <v>0</v>
      </c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>
        <v>371.0</v>
      </c>
      <c r="DK28" s="3" t="str">
        <f t="shared" si="74"/>
        <v>0</v>
      </c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>
        <v>344.0</v>
      </c>
      <c r="EJ28" s="3" t="str">
        <f t="shared" si="83"/>
        <v>0</v>
      </c>
      <c r="EK28" s="3"/>
      <c r="EL28" s="3"/>
      <c r="EM28" s="3"/>
      <c r="EN28" s="3">
        <v>249.0</v>
      </c>
      <c r="EO28" s="3" t="str">
        <f t="shared" si="85"/>
        <v>2</v>
      </c>
      <c r="EP28" s="3">
        <v>262.0</v>
      </c>
      <c r="EQ28" s="3" t="str">
        <f t="shared" si="86"/>
        <v>2</v>
      </c>
      <c r="ER28" s="3" t="str">
        <f t="shared" si="87"/>
        <v>0</v>
      </c>
      <c r="ES28" s="3"/>
      <c r="ET28" s="3">
        <v>45.0</v>
      </c>
      <c r="EU28" s="3" t="str">
        <f t="shared" si="88"/>
        <v>1</v>
      </c>
      <c r="EV28" s="3"/>
      <c r="EW28" s="3"/>
      <c r="EX28" s="3"/>
      <c r="EY28" s="3"/>
      <c r="EZ28" s="3"/>
      <c r="FA28" s="3"/>
      <c r="FB28" s="3"/>
      <c r="FC28" s="12" t="s">
        <v>151</v>
      </c>
      <c r="FD28" s="3" t="str">
        <f>SUM(FC8:FC24)</f>
        <v>3</v>
      </c>
      <c r="FE28" s="3"/>
      <c r="FF28" s="3"/>
      <c r="FG28" s="3"/>
      <c r="FH28" s="3"/>
      <c r="FI28" s="3"/>
      <c r="FJ28" s="3"/>
      <c r="FK28" s="3"/>
      <c r="FL28" s="3"/>
    </row>
    <row r="29" ht="12.0" customHeight="1">
      <c r="E29" s="23"/>
      <c r="F29" s="50" t="s">
        <v>152</v>
      </c>
      <c r="G29" s="47" t="str">
        <f>AY37</f>
        <v>13</v>
      </c>
      <c r="H29" s="51" t="str">
        <f>AY38</f>
        <v>40</v>
      </c>
      <c r="I29" s="23"/>
      <c r="J29" s="50" t="s">
        <v>153</v>
      </c>
      <c r="K29" s="47" t="str">
        <f>DG38</f>
        <v>3</v>
      </c>
      <c r="L29" s="51" t="str">
        <f>DG39</f>
        <v>36</v>
      </c>
      <c r="M29" s="47" t="str">
        <f>DG40</f>
        <v>0</v>
      </c>
      <c r="N29" s="78" t="str">
        <f>DG41</f>
        <v>N</v>
      </c>
      <c r="P29" s="3">
        <v>23.0</v>
      </c>
      <c r="Q29" s="12" t="str">
        <f t="shared" si="36"/>
        <v>2</v>
      </c>
      <c r="R29" s="12"/>
      <c r="S29" s="12" t="str">
        <f t="shared" si="37"/>
        <v>0</v>
      </c>
      <c r="T29" s="3" t="str">
        <f t="shared" si="38"/>
        <v>0</v>
      </c>
      <c r="U29" s="3" t="str">
        <f t="shared" si="39"/>
        <v>1</v>
      </c>
      <c r="V29" s="3"/>
      <c r="W29" s="3">
        <v>312.0</v>
      </c>
      <c r="X29" s="3" t="str">
        <f t="shared" si="41"/>
        <v>1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319.0</v>
      </c>
      <c r="AY29" s="3" t="str">
        <f t="shared" si="50"/>
        <v>0</v>
      </c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>
        <v>289.0</v>
      </c>
      <c r="CG29" s="3" t="str">
        <f t="shared" si="62"/>
        <v>0</v>
      </c>
      <c r="CH29" s="3"/>
      <c r="CI29" s="3"/>
      <c r="CJ29" s="3"/>
      <c r="CK29" s="3"/>
      <c r="CL29" s="12" t="s">
        <v>154</v>
      </c>
      <c r="CM29" s="86" t="str">
        <f>(((CM28-5.22)/4.03)*10)+50</f>
        <v>59</v>
      </c>
      <c r="CN29" s="3"/>
      <c r="CO29" s="3"/>
      <c r="CP29" s="3">
        <v>273.0</v>
      </c>
      <c r="CQ29" s="3" t="str">
        <f t="shared" si="66"/>
        <v>1</v>
      </c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>
        <v>384.0</v>
      </c>
      <c r="EJ29" s="3" t="str">
        <f t="shared" si="83"/>
        <v>0</v>
      </c>
      <c r="EK29" s="3"/>
      <c r="EL29" s="3"/>
      <c r="EM29" s="3"/>
      <c r="EN29" s="3">
        <v>248.0</v>
      </c>
      <c r="EO29" s="3" t="str">
        <f t="shared" si="85"/>
        <v>1</v>
      </c>
      <c r="EP29" s="3">
        <v>269.0</v>
      </c>
      <c r="EQ29" s="3" t="str">
        <f t="shared" si="86"/>
        <v>2</v>
      </c>
      <c r="ER29" s="3" t="str">
        <f t="shared" si="87"/>
        <v>1</v>
      </c>
      <c r="ES29" s="3"/>
      <c r="ET29" s="3">
        <v>183.0</v>
      </c>
      <c r="EU29" s="3" t="str">
        <f t="shared" si="88"/>
        <v>2</v>
      </c>
      <c r="EV29" s="3"/>
      <c r="EW29" s="3"/>
      <c r="EX29" s="3"/>
      <c r="EY29" s="3"/>
      <c r="EZ29" s="3"/>
      <c r="FA29" s="3"/>
      <c r="FB29" s="3"/>
      <c r="FC29" s="12" t="s">
        <v>155</v>
      </c>
      <c r="FD29" s="3" t="str">
        <f>SUM(FG8:FG24)</f>
        <v>3</v>
      </c>
      <c r="FE29" s="3"/>
      <c r="FF29" s="3"/>
      <c r="FG29" s="3"/>
      <c r="FH29" s="3"/>
      <c r="FI29" s="3"/>
      <c r="FJ29" s="3"/>
      <c r="FK29" s="3"/>
      <c r="FL29" s="3"/>
    </row>
    <row r="30" ht="12.0" customHeight="1">
      <c r="E30" s="23"/>
      <c r="F30" s="50" t="s">
        <v>156</v>
      </c>
      <c r="G30" s="47" t="str">
        <f>BB37</f>
        <v>1</v>
      </c>
      <c r="H30" s="51" t="str">
        <f>BB38</f>
        <v>35</v>
      </c>
      <c r="I30" s="23"/>
      <c r="J30" s="50" t="s">
        <v>157</v>
      </c>
      <c r="K30" s="47" t="str">
        <f>DL38</f>
        <v>3</v>
      </c>
      <c r="L30" s="51" t="str">
        <f>DL39</f>
        <v>33</v>
      </c>
      <c r="M30" s="47" t="str">
        <f>DL40</f>
        <v>0</v>
      </c>
      <c r="N30" s="78" t="str">
        <f>DL41</f>
        <v>N</v>
      </c>
      <c r="P30" s="53">
        <v>24.0</v>
      </c>
      <c r="Q30" s="12" t="str">
        <f t="shared" si="36"/>
        <v>1</v>
      </c>
      <c r="R30" s="12" t="s">
        <v>105</v>
      </c>
      <c r="S30" s="12" t="str">
        <f t="shared" si="37"/>
        <v>0</v>
      </c>
      <c r="T30" s="3" t="str">
        <f t="shared" si="38"/>
        <v>1</v>
      </c>
      <c r="U30" s="3" t="str">
        <f t="shared" si="39"/>
        <v>0</v>
      </c>
      <c r="V30" s="3"/>
      <c r="W30" s="3">
        <v>316.0</v>
      </c>
      <c r="X30" s="3" t="str">
        <f t="shared" si="41"/>
        <v>1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324.0</v>
      </c>
      <c r="AY30" s="3" t="str">
        <f t="shared" si="50"/>
        <v>1</v>
      </c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>
        <v>318.0</v>
      </c>
      <c r="CG30" s="3" t="str">
        <f t="shared" si="62"/>
        <v>0</v>
      </c>
      <c r="CH30" s="3"/>
      <c r="CI30" s="3"/>
      <c r="CJ30" s="3"/>
      <c r="CK30" s="3"/>
      <c r="CL30" s="12" t="s">
        <v>158</v>
      </c>
      <c r="CM30" s="3" t="str">
        <f>SUM(CM33:CM39)</f>
        <v>2</v>
      </c>
      <c r="CN30" s="3"/>
      <c r="CO30" s="3"/>
      <c r="CP30" s="3">
        <v>274.0</v>
      </c>
      <c r="CQ30" s="3" t="str">
        <f t="shared" si="66"/>
        <v>0</v>
      </c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>
        <v>57.0</v>
      </c>
      <c r="EU30" s="3" t="str">
        <f t="shared" si="88"/>
        <v>2</v>
      </c>
      <c r="EV30" s="3"/>
      <c r="EW30" s="3"/>
      <c r="EX30" s="3"/>
      <c r="EY30" s="3"/>
      <c r="EZ30" s="3"/>
      <c r="FA30" s="3"/>
      <c r="FB30" s="3"/>
      <c r="FC30" s="3" t="s">
        <v>159</v>
      </c>
      <c r="FD30" s="3" t="str">
        <f>FD28+(17-FD29)</f>
        <v>17</v>
      </c>
      <c r="FE30" s="3"/>
      <c r="FF30" s="3"/>
      <c r="FG30" s="3"/>
      <c r="FH30" s="3"/>
      <c r="FI30" s="3"/>
      <c r="FJ30" s="3"/>
      <c r="FK30" s="3"/>
      <c r="FL30" s="3"/>
    </row>
    <row r="31" ht="12.0" customHeight="1">
      <c r="E31" s="23"/>
      <c r="F31" s="50" t="s">
        <v>160</v>
      </c>
      <c r="G31" s="47" t="str">
        <f>BE37</f>
        <v>1</v>
      </c>
      <c r="H31" s="51" t="str">
        <f>BE38</f>
        <v>30</v>
      </c>
      <c r="I31" s="23"/>
      <c r="J31" s="50"/>
      <c r="K31" s="47"/>
      <c r="L31" s="20"/>
      <c r="M31" s="47"/>
      <c r="N31" s="78"/>
      <c r="P31" s="53">
        <v>25.0</v>
      </c>
      <c r="Q31" s="12" t="str">
        <f t="shared" si="36"/>
        <v>1</v>
      </c>
      <c r="R31" s="12" t="s">
        <v>105</v>
      </c>
      <c r="S31" s="12" t="str">
        <f t="shared" si="37"/>
        <v>0</v>
      </c>
      <c r="T31" s="3" t="str">
        <f t="shared" si="38"/>
        <v>1</v>
      </c>
      <c r="U31" s="3" t="str">
        <f t="shared" si="39"/>
        <v>0</v>
      </c>
      <c r="V31" s="3"/>
      <c r="W31" s="3">
        <v>320.0</v>
      </c>
      <c r="X31" s="3" t="str">
        <f t="shared" si="41"/>
        <v>1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328.0</v>
      </c>
      <c r="AY31" s="3" t="str">
        <f t="shared" si="50"/>
        <v>0</v>
      </c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>
        <v>353.0</v>
      </c>
      <c r="CG31" s="3" t="str">
        <f t="shared" si="62"/>
        <v>0</v>
      </c>
      <c r="CH31" s="3"/>
      <c r="CI31" s="3"/>
      <c r="CJ31" s="3"/>
      <c r="CK31" s="3"/>
      <c r="CL31" s="12" t="s">
        <v>161</v>
      </c>
      <c r="CM31" s="12" t="str">
        <f>IF(CM30&gt;=4,"Y","N")</f>
        <v>N</v>
      </c>
      <c r="CN31" s="3"/>
      <c r="CO31" s="3"/>
      <c r="CP31" s="3">
        <v>315.0</v>
      </c>
      <c r="CQ31" s="3" t="str">
        <f t="shared" si="66"/>
        <v>0</v>
      </c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>
        <v>82.0</v>
      </c>
      <c r="EU31" s="3" t="str">
        <f t="shared" si="88"/>
        <v>1</v>
      </c>
      <c r="EV31" s="3"/>
      <c r="EW31" s="3"/>
      <c r="EX31" s="3"/>
      <c r="EY31" s="3"/>
      <c r="EZ31" s="3"/>
      <c r="FA31" s="3"/>
      <c r="FB31" s="3"/>
      <c r="FC31" s="12" t="s">
        <v>154</v>
      </c>
      <c r="FD31" s="86" t="str">
        <f>(((FD30-19)/2)*10)+50</f>
        <v>40</v>
      </c>
      <c r="FE31" s="3"/>
      <c r="FF31" s="3"/>
      <c r="FG31" s="3"/>
      <c r="FH31" s="3"/>
      <c r="FI31" s="3"/>
      <c r="FJ31" s="3"/>
      <c r="FK31" s="3"/>
      <c r="FL31" s="3"/>
    </row>
    <row r="32" ht="12.0" customHeight="1">
      <c r="E32" s="23"/>
      <c r="F32" s="50" t="s">
        <v>162</v>
      </c>
      <c r="G32" s="47" t="str">
        <f>BH37</f>
        <v>3</v>
      </c>
      <c r="H32" s="51" t="str">
        <f>BH38</f>
        <v>44</v>
      </c>
      <c r="I32" s="23"/>
      <c r="J32" s="50" t="s">
        <v>163</v>
      </c>
      <c r="K32" s="47" t="str">
        <f>CM28</f>
        <v>9</v>
      </c>
      <c r="L32" s="51" t="str">
        <f>CM29</f>
        <v>59</v>
      </c>
      <c r="M32" s="47" t="str">
        <f>CM30</f>
        <v>2</v>
      </c>
      <c r="N32" s="78" t="str">
        <f>CM31</f>
        <v>N</v>
      </c>
      <c r="P32" s="53">
        <v>26.0</v>
      </c>
      <c r="Q32" s="12" t="str">
        <f t="shared" si="36"/>
        <v>1</v>
      </c>
      <c r="R32" s="12" t="s">
        <v>105</v>
      </c>
      <c r="S32" s="12" t="str">
        <f t="shared" si="37"/>
        <v>0</v>
      </c>
      <c r="T32" s="3" t="str">
        <f t="shared" si="38"/>
        <v>1</v>
      </c>
      <c r="U32" s="3" t="str">
        <f t="shared" si="39"/>
        <v>0</v>
      </c>
      <c r="V32" s="3"/>
      <c r="W32" s="3">
        <v>323.0</v>
      </c>
      <c r="X32" s="3" t="str">
        <f t="shared" si="41"/>
        <v>1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336.0</v>
      </c>
      <c r="AY32" s="3" t="str">
        <f t="shared" si="50"/>
        <v>0</v>
      </c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>
        <v>361.0</v>
      </c>
      <c r="CG32" s="3" t="str">
        <f t="shared" si="62"/>
        <v>0</v>
      </c>
      <c r="CH32" s="3"/>
      <c r="CI32" s="3"/>
      <c r="CJ32" s="3"/>
      <c r="CK32" s="3"/>
      <c r="CL32" s="3"/>
      <c r="CM32" s="3"/>
      <c r="CN32" s="3"/>
      <c r="CO32" s="3"/>
      <c r="CP32" s="3">
        <v>338.0</v>
      </c>
      <c r="CQ32" s="3" t="str">
        <f t="shared" si="66"/>
        <v>1</v>
      </c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>
        <v>49.0</v>
      </c>
      <c r="EU32" s="3" t="str">
        <f t="shared" si="88"/>
        <v>2</v>
      </c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</row>
    <row r="33" ht="12.0" customHeight="1">
      <c r="E33" s="23"/>
      <c r="F33" s="50"/>
      <c r="G33" s="47"/>
      <c r="H33" s="20"/>
      <c r="I33" s="23"/>
      <c r="J33" s="50" t="s">
        <v>164</v>
      </c>
      <c r="K33" s="47" t="str">
        <f>CW38</f>
        <v>1</v>
      </c>
      <c r="L33" s="51" t="str">
        <f>CW39</f>
        <v>43</v>
      </c>
      <c r="M33" s="47" t="str">
        <f>CW40</f>
        <v>0</v>
      </c>
      <c r="N33" s="78" t="str">
        <f>CW41</f>
        <v>N</v>
      </c>
      <c r="P33" s="3">
        <v>27.0</v>
      </c>
      <c r="Q33" s="12" t="str">
        <f t="shared" si="36"/>
        <v>2</v>
      </c>
      <c r="R33" s="12"/>
      <c r="S33" s="12" t="str">
        <f t="shared" si="37"/>
        <v>0</v>
      </c>
      <c r="T33" s="3" t="str">
        <f t="shared" si="38"/>
        <v>0</v>
      </c>
      <c r="U33" s="3" t="str">
        <f t="shared" si="39"/>
        <v>1</v>
      </c>
      <c r="V33" s="3"/>
      <c r="W33" s="3">
        <v>325.0</v>
      </c>
      <c r="X33" s="3" t="str">
        <f t="shared" si="41"/>
        <v>1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337.0</v>
      </c>
      <c r="AY33" s="3" t="str">
        <f t="shared" si="50"/>
        <v>0</v>
      </c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>
        <v>387.0</v>
      </c>
      <c r="CG33" s="3" t="str">
        <f t="shared" si="62"/>
        <v>0</v>
      </c>
      <c r="CH33" s="3"/>
      <c r="CI33" s="3"/>
      <c r="CJ33" s="3"/>
      <c r="CK33" s="3"/>
      <c r="CL33" s="87" t="s">
        <v>165</v>
      </c>
      <c r="CM33" s="3" t="str">
        <f>IF(SUM(CN8,CN9,CL9,CL18)=4,1,0)</f>
        <v>0</v>
      </c>
      <c r="CN33" s="3"/>
      <c r="CO33" s="3"/>
      <c r="CP33" s="3">
        <v>345.0</v>
      </c>
      <c r="CQ33" s="3" t="str">
        <f t="shared" si="66"/>
        <v>0</v>
      </c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>
        <v>215.0</v>
      </c>
      <c r="EU33" s="3" t="str">
        <f t="shared" si="88"/>
        <v>2</v>
      </c>
      <c r="EV33" s="3"/>
      <c r="EW33" s="3"/>
      <c r="EX33" s="3"/>
      <c r="EY33" s="3"/>
      <c r="EZ33" s="3"/>
      <c r="FA33" s="3"/>
      <c r="FB33" s="3"/>
      <c r="FC33" s="12" t="s">
        <v>166</v>
      </c>
      <c r="FD33" s="3" t="str">
        <f>IF(FD30&gt;=17,FD30-17,17-FD30)</f>
        <v>0</v>
      </c>
      <c r="FE33" s="3"/>
      <c r="FF33" s="3"/>
      <c r="FG33" s="3"/>
      <c r="FH33" s="3"/>
      <c r="FI33" s="3"/>
      <c r="FJ33" s="3"/>
      <c r="FK33" s="3"/>
      <c r="FL33" s="3"/>
    </row>
    <row r="34" ht="12.0" customHeight="1">
      <c r="E34" s="23"/>
      <c r="F34" s="50" t="s">
        <v>167</v>
      </c>
      <c r="G34" s="47" t="str">
        <f>CC35</f>
        <v>2</v>
      </c>
      <c r="H34" s="51" t="str">
        <f>CC36</f>
        <v>38</v>
      </c>
      <c r="I34" s="23"/>
      <c r="J34" s="50" t="s">
        <v>168</v>
      </c>
      <c r="K34" s="47" t="str">
        <f>DV38</f>
        <v>15</v>
      </c>
      <c r="L34" s="51" t="str">
        <f>DV39</f>
        <v>59</v>
      </c>
      <c r="M34" s="47" t="str">
        <f>DV40</f>
        <v>2</v>
      </c>
      <c r="N34" s="78" t="str">
        <f>DV41</f>
        <v>N</v>
      </c>
      <c r="P34" s="3">
        <v>28.0</v>
      </c>
      <c r="Q34" s="12" t="str">
        <f t="shared" si="36"/>
        <v>2</v>
      </c>
      <c r="R34" s="12"/>
      <c r="S34" s="12" t="str">
        <f t="shared" si="37"/>
        <v>0</v>
      </c>
      <c r="T34" s="3" t="str">
        <f t="shared" si="38"/>
        <v>0</v>
      </c>
      <c r="U34" s="3" t="str">
        <f t="shared" si="39"/>
        <v>1</v>
      </c>
      <c r="V34" s="3"/>
      <c r="W34" s="3">
        <v>331.0</v>
      </c>
      <c r="X34" s="3" t="str">
        <f t="shared" si="41"/>
        <v>1</v>
      </c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341.0</v>
      </c>
      <c r="AY34" s="3" t="str">
        <f t="shared" si="50"/>
        <v>1</v>
      </c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87" t="s">
        <v>169</v>
      </c>
      <c r="CM34" s="3" t="str">
        <f>IF(SUM(CL12,CL14)=2,1,0)</f>
        <v>0</v>
      </c>
      <c r="CN34" s="3"/>
      <c r="CO34" s="3"/>
      <c r="CP34" s="3">
        <v>362.0</v>
      </c>
      <c r="CQ34" s="3" t="str">
        <f t="shared" si="66"/>
        <v>0</v>
      </c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>
        <v>167.0</v>
      </c>
      <c r="EU34" s="3" t="str">
        <f t="shared" si="88"/>
        <v>2</v>
      </c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</row>
    <row r="35" ht="12.0" customHeight="1">
      <c r="E35" s="23"/>
      <c r="F35" s="50" t="s">
        <v>170</v>
      </c>
      <c r="G35" s="47" t="str">
        <f>BK37</f>
        <v>2</v>
      </c>
      <c r="H35" s="51" t="str">
        <f>BK38</f>
        <v>41</v>
      </c>
      <c r="I35" s="23"/>
      <c r="J35" s="50"/>
      <c r="K35" s="47"/>
      <c r="L35" s="20"/>
      <c r="M35" s="47"/>
      <c r="N35" s="78"/>
      <c r="P35" s="3">
        <v>29.0</v>
      </c>
      <c r="Q35" s="12" t="str">
        <f t="shared" si="36"/>
        <v>1</v>
      </c>
      <c r="R35" s="12"/>
      <c r="S35" s="12" t="str">
        <f t="shared" si="37"/>
        <v>1</v>
      </c>
      <c r="T35" s="3" t="str">
        <f t="shared" si="38"/>
        <v>1</v>
      </c>
      <c r="U35" s="3" t="str">
        <f t="shared" si="39"/>
        <v>0</v>
      </c>
      <c r="V35" s="3"/>
      <c r="W35" s="3">
        <v>333.0</v>
      </c>
      <c r="X35" s="3" t="str">
        <f t="shared" si="41"/>
        <v>1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12" t="s">
        <v>150</v>
      </c>
      <c r="BX35" s="3" t="str">
        <f>SUM(BW8:BW25,BY8:BY25)</f>
        <v>3</v>
      </c>
      <c r="BY35" s="3"/>
      <c r="BZ35" s="3"/>
      <c r="CA35" s="3"/>
      <c r="CB35" s="12" t="s">
        <v>150</v>
      </c>
      <c r="CC35" s="3" t="str">
        <f>SUM(CB8:CB30,CD8:CD29)</f>
        <v>2</v>
      </c>
      <c r="CD35" s="3"/>
      <c r="CE35" s="3"/>
      <c r="CF35" s="3"/>
      <c r="CG35" s="12" t="s">
        <v>150</v>
      </c>
      <c r="CH35" s="3" t="str">
        <f>SUM(CG8:CG33,CI8:CI33)</f>
        <v>1</v>
      </c>
      <c r="CI35" s="3"/>
      <c r="CJ35" s="3"/>
      <c r="CK35" s="3"/>
      <c r="CL35" s="87" t="s">
        <v>171</v>
      </c>
      <c r="CM35" s="3" t="str">
        <f>IF(SUM(CL22,CL24)=2,1,0)</f>
        <v>0</v>
      </c>
      <c r="CN35" s="3"/>
      <c r="CO35" s="3"/>
      <c r="CP35" s="3">
        <v>379.0</v>
      </c>
      <c r="CQ35" s="3" t="str">
        <f t="shared" si="66"/>
        <v>0</v>
      </c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>
        <v>226.0</v>
      </c>
      <c r="EU35" s="3" t="str">
        <f t="shared" si="88"/>
        <v>1</v>
      </c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12" t="s">
        <v>150</v>
      </c>
      <c r="FK35" s="3" t="str">
        <f>SUM(FJ8:FJ25,FL8:FL25)</f>
        <v>0</v>
      </c>
      <c r="FL35" s="3"/>
    </row>
    <row r="36" ht="12.0" customHeight="1">
      <c r="E36" s="23"/>
      <c r="F36" s="50" t="s">
        <v>172</v>
      </c>
      <c r="G36" s="47" t="str">
        <f>BN37</f>
        <v>18</v>
      </c>
      <c r="H36" s="51" t="str">
        <f>BN38</f>
        <v>64</v>
      </c>
      <c r="I36" s="23"/>
      <c r="J36" s="50" t="s">
        <v>173</v>
      </c>
      <c r="K36" s="47" t="str">
        <f>DB38</f>
        <v>10</v>
      </c>
      <c r="L36" s="51" t="str">
        <f>DB39</f>
        <v>57</v>
      </c>
      <c r="M36" s="47" t="str">
        <f>DB40</f>
        <v>2</v>
      </c>
      <c r="N36" s="78" t="str">
        <f>DB41</f>
        <v>N</v>
      </c>
      <c r="P36" s="3">
        <v>30.0</v>
      </c>
      <c r="Q36" s="12" t="str">
        <f t="shared" si="36"/>
        <v>2</v>
      </c>
      <c r="R36" s="12"/>
      <c r="S36" s="12" t="str">
        <f t="shared" si="37"/>
        <v>0</v>
      </c>
      <c r="T36" s="3" t="str">
        <f t="shared" si="38"/>
        <v>0</v>
      </c>
      <c r="U36" s="3" t="str">
        <f t="shared" si="39"/>
        <v>1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12" t="s">
        <v>154</v>
      </c>
      <c r="BX36" s="86" t="str">
        <f>(((BX35-2.5)/2.1)*10)+50</f>
        <v>52</v>
      </c>
      <c r="BY36" s="3"/>
      <c r="BZ36" s="3"/>
      <c r="CA36" s="3"/>
      <c r="CB36" s="12" t="s">
        <v>154</v>
      </c>
      <c r="CC36" s="86" t="str">
        <f>(((CC35-9)/5.8)*10)+50</f>
        <v>38</v>
      </c>
      <c r="CD36" s="3"/>
      <c r="CE36" s="3"/>
      <c r="CF36" s="3"/>
      <c r="CG36" s="12" t="s">
        <v>154</v>
      </c>
      <c r="CH36" s="86" t="str">
        <f>(((CH35-7.07)/5.04)*10)+50</f>
        <v>38</v>
      </c>
      <c r="CI36" s="3"/>
      <c r="CJ36" s="3"/>
      <c r="CK36" s="3"/>
      <c r="CL36" s="87" t="s">
        <v>174</v>
      </c>
      <c r="CM36" s="3" t="str">
        <f>IF(SUM(CL13,CL15,CL17)=3,1,0)</f>
        <v>1</v>
      </c>
      <c r="CN36" s="3"/>
      <c r="CO36" s="3"/>
      <c r="CP36" s="3">
        <v>383.0</v>
      </c>
      <c r="CQ36" s="3" t="str">
        <f t="shared" si="66"/>
        <v>0</v>
      </c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>
        <v>140.0</v>
      </c>
      <c r="EU36" s="3" t="str">
        <f t="shared" si="88"/>
        <v>2</v>
      </c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12" t="s">
        <v>154</v>
      </c>
      <c r="FK36" s="86" t="str">
        <f>(((FK35-1.49)/2.05)*10)+50</f>
        <v>43</v>
      </c>
      <c r="FL36" s="3"/>
    </row>
    <row r="37" ht="12.0" customHeight="1">
      <c r="E37" s="23"/>
      <c r="F37" s="50" t="s">
        <v>175</v>
      </c>
      <c r="G37" s="47" t="str">
        <f>BQ37</f>
        <v>13</v>
      </c>
      <c r="H37" s="51" t="str">
        <f>BQ38</f>
        <v>65</v>
      </c>
      <c r="I37" s="23"/>
      <c r="J37" s="50" t="s">
        <v>176</v>
      </c>
      <c r="K37" s="47" t="str">
        <f>DQ38</f>
        <v>3</v>
      </c>
      <c r="L37" s="51" t="str">
        <f>DQ39</f>
        <v>46</v>
      </c>
      <c r="M37" s="47" t="str">
        <f>DQ40</f>
        <v>0</v>
      </c>
      <c r="N37" s="78" t="str">
        <f>DQ41</f>
        <v>N</v>
      </c>
      <c r="P37" s="3">
        <v>31.0</v>
      </c>
      <c r="Q37" s="12" t="str">
        <f t="shared" si="36"/>
        <v>2</v>
      </c>
      <c r="R37" s="12"/>
      <c r="S37" s="12" t="str">
        <f t="shared" si="37"/>
        <v>0</v>
      </c>
      <c r="T37" s="3" t="str">
        <f t="shared" si="38"/>
        <v>0</v>
      </c>
      <c r="U37" s="3" t="str">
        <f t="shared" si="39"/>
        <v>1</v>
      </c>
      <c r="V37" s="3"/>
      <c r="W37" s="12" t="s">
        <v>150</v>
      </c>
      <c r="X37" s="3" t="str">
        <f>SUM(X8:X35)</f>
        <v>18</v>
      </c>
      <c r="Y37" s="3"/>
      <c r="Z37" s="12" t="s">
        <v>150</v>
      </c>
      <c r="AA37" s="3" t="str">
        <f>SUM(AA8:AA35)</f>
        <v>0</v>
      </c>
      <c r="AB37" s="3"/>
      <c r="AC37" s="12" t="s">
        <v>150</v>
      </c>
      <c r="AD37" s="3" t="str">
        <f>SUM(AD8:AD35)</f>
        <v>2</v>
      </c>
      <c r="AE37" s="3"/>
      <c r="AF37" s="12" t="s">
        <v>150</v>
      </c>
      <c r="AG37" s="3" t="str">
        <f>SUM(AG8:AG35)</f>
        <v>2</v>
      </c>
      <c r="AH37" s="3"/>
      <c r="AI37" s="12" t="s">
        <v>150</v>
      </c>
      <c r="AJ37" s="3" t="str">
        <f>SUM(AJ8:AJ35)</f>
        <v>3</v>
      </c>
      <c r="AK37" s="3"/>
      <c r="AL37" s="12" t="s">
        <v>150</v>
      </c>
      <c r="AM37" s="3" t="str">
        <f>SUM(AM8:AM35)</f>
        <v>3</v>
      </c>
      <c r="AN37" s="3"/>
      <c r="AO37" s="12" t="s">
        <v>150</v>
      </c>
      <c r="AP37" s="3" t="str">
        <f>SUM(AP8:AP35)</f>
        <v>0</v>
      </c>
      <c r="AQ37" s="3"/>
      <c r="AR37" s="12" t="s">
        <v>150</v>
      </c>
      <c r="AS37" s="3" t="str">
        <f>SUM(AS8:AS35)</f>
        <v>1</v>
      </c>
      <c r="AT37" s="3"/>
      <c r="AU37" s="12" t="s">
        <v>150</v>
      </c>
      <c r="AV37" s="3" t="str">
        <f>SUM(AV8:AV35)</f>
        <v>3</v>
      </c>
      <c r="AW37" s="3"/>
      <c r="AX37" s="12" t="s">
        <v>150</v>
      </c>
      <c r="AY37" s="3" t="str">
        <f>SUM(AY8:AY35)</f>
        <v>13</v>
      </c>
      <c r="AZ37" s="3"/>
      <c r="BA37" s="12" t="s">
        <v>150</v>
      </c>
      <c r="BB37" s="3" t="str">
        <f>SUM(BB8:BB35)</f>
        <v>1</v>
      </c>
      <c r="BC37" s="3"/>
      <c r="BD37" s="12" t="s">
        <v>150</v>
      </c>
      <c r="BE37" s="3" t="str">
        <f>SUM(BE8:BE35)</f>
        <v>1</v>
      </c>
      <c r="BF37" s="3"/>
      <c r="BG37" s="12" t="s">
        <v>150</v>
      </c>
      <c r="BH37" s="3" t="str">
        <f>SUM(BH8:BH35)</f>
        <v>3</v>
      </c>
      <c r="BI37" s="3"/>
      <c r="BJ37" s="12" t="s">
        <v>150</v>
      </c>
      <c r="BK37" s="3" t="str">
        <f>SUM(BK8:BK35)</f>
        <v>2</v>
      </c>
      <c r="BL37" s="3"/>
      <c r="BM37" s="12" t="s">
        <v>150</v>
      </c>
      <c r="BN37" s="3" t="str">
        <f>SUM(BN8:BN35)</f>
        <v>18</v>
      </c>
      <c r="BO37" s="3"/>
      <c r="BP37" s="12" t="s">
        <v>150</v>
      </c>
      <c r="BQ37" s="3" t="str">
        <f>SUM(BQ8:BQ35)</f>
        <v>13</v>
      </c>
      <c r="BR37" s="3"/>
      <c r="BS37" s="12" t="s">
        <v>150</v>
      </c>
      <c r="BT37" s="3" t="str">
        <f>SUM(BT8:BT35)</f>
        <v>3</v>
      </c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12" t="s">
        <v>158</v>
      </c>
      <c r="CH37" s="12" t="str">
        <f>CONCATENATE(CH47,"/",CH60)</f>
        <v>0/0</v>
      </c>
      <c r="CI37" s="3"/>
      <c r="CJ37" s="3"/>
      <c r="CK37" s="3"/>
      <c r="CL37" s="87" t="s">
        <v>177</v>
      </c>
      <c r="CM37" s="3" t="str">
        <f>IF(SUM(CL11,CL16,CL23)=3,1,0)</f>
        <v>0</v>
      </c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>
        <v>218.0</v>
      </c>
      <c r="EU37" s="3" t="str">
        <f t="shared" si="88"/>
        <v>1</v>
      </c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</row>
    <row r="38" ht="12.0" customHeight="1">
      <c r="E38" s="88"/>
      <c r="F38" s="89"/>
      <c r="G38" s="90"/>
      <c r="H38" s="91"/>
      <c r="I38" s="88"/>
      <c r="J38" s="89"/>
      <c r="K38" s="90"/>
      <c r="L38" s="91"/>
      <c r="M38" s="90"/>
      <c r="N38" s="92"/>
      <c r="P38" s="3">
        <v>32.0</v>
      </c>
      <c r="Q38" s="12" t="str">
        <f t="shared" si="36"/>
        <v>2</v>
      </c>
      <c r="R38" s="12"/>
      <c r="S38" s="12" t="str">
        <f t="shared" si="37"/>
        <v>0</v>
      </c>
      <c r="T38" s="3" t="str">
        <f t="shared" si="38"/>
        <v>0</v>
      </c>
      <c r="U38" s="3" t="str">
        <f t="shared" si="39"/>
        <v>1</v>
      </c>
      <c r="V38" s="3"/>
      <c r="W38" s="12" t="s">
        <v>154</v>
      </c>
      <c r="X38" s="86" t="str">
        <f>(((X37-10.4)/7.2)*10)+50</f>
        <v>61</v>
      </c>
      <c r="Y38" s="3"/>
      <c r="Z38" s="12" t="s">
        <v>154</v>
      </c>
      <c r="AA38" s="86" t="str">
        <f>(((AA37-4.6)/4.1)*10)+50</f>
        <v>39</v>
      </c>
      <c r="AB38" s="3"/>
      <c r="AC38" s="12" t="s">
        <v>154</v>
      </c>
      <c r="AD38" s="86" t="str">
        <f>(((AD37-4)/3.2)*10)+50</f>
        <v>44</v>
      </c>
      <c r="AE38" s="3"/>
      <c r="AF38" s="12" t="s">
        <v>154</v>
      </c>
      <c r="AG38" s="86" t="str">
        <f>(((AG37-3.3)/3.5)*10)+50</f>
        <v>46</v>
      </c>
      <c r="AH38" s="3"/>
      <c r="AI38" s="12" t="s">
        <v>154</v>
      </c>
      <c r="AJ38" s="86" t="str">
        <f>(((AJ37-1.9)/2.6)*10)+50</f>
        <v>54</v>
      </c>
      <c r="AK38" s="3"/>
      <c r="AL38" s="12" t="s">
        <v>154</v>
      </c>
      <c r="AM38" s="86" t="str">
        <f>(((AM37-0.8)/1.5)*10)+50</f>
        <v>65</v>
      </c>
      <c r="AN38" s="3"/>
      <c r="AO38" s="12" t="s">
        <v>154</v>
      </c>
      <c r="AP38" s="86" t="str">
        <f>(((AP37-1)/1.5)*10)+50</f>
        <v>43</v>
      </c>
      <c r="AQ38" s="3"/>
      <c r="AR38" s="12" t="s">
        <v>154</v>
      </c>
      <c r="AS38" s="86" t="str">
        <f>(((AS37-3.8)/3.2)*10)+50</f>
        <v>41</v>
      </c>
      <c r="AT38" s="3"/>
      <c r="AU38" s="12" t="s">
        <v>154</v>
      </c>
      <c r="AV38" s="86" t="str">
        <f>(((AV37-4)/3.1)*10)+50</f>
        <v>47</v>
      </c>
      <c r="AW38" s="3"/>
      <c r="AX38" s="12" t="s">
        <v>154</v>
      </c>
      <c r="AY38" s="86" t="str">
        <f>(((AY37-18.7)/5.6)*10)+50</f>
        <v>40</v>
      </c>
      <c r="AZ38" s="3"/>
      <c r="BA38" s="12" t="s">
        <v>154</v>
      </c>
      <c r="BB38" s="86" t="str">
        <f>(((BB37-6.7)/3.7)*10)+50</f>
        <v>35</v>
      </c>
      <c r="BC38" s="3"/>
      <c r="BD38" s="12" t="s">
        <v>154</v>
      </c>
      <c r="BE38" s="86" t="str">
        <f>(((BE37-7.9)/3.4)*10)+50</f>
        <v>30</v>
      </c>
      <c r="BF38" s="3"/>
      <c r="BG38" s="12" t="s">
        <v>154</v>
      </c>
      <c r="BH38" s="86" t="str">
        <f>(((BH37-5.5)/4.1)*10)+50</f>
        <v>44</v>
      </c>
      <c r="BI38" s="3"/>
      <c r="BJ38" s="12" t="s">
        <v>154</v>
      </c>
      <c r="BK38" s="86" t="str">
        <f>(((BK37-5.5)/3.9)*10)+50</f>
        <v>41</v>
      </c>
      <c r="BL38" s="3"/>
      <c r="BM38" s="12" t="s">
        <v>154</v>
      </c>
      <c r="BN38" s="86" t="str">
        <f>(((BN37-11.6)/4.6)*10)+50</f>
        <v>64</v>
      </c>
      <c r="BO38" s="3"/>
      <c r="BP38" s="12" t="s">
        <v>154</v>
      </c>
      <c r="BQ38" s="86" t="str">
        <f>(((BQ37-7.4)/3.7)*10)+50</f>
        <v>65</v>
      </c>
      <c r="BR38" s="3"/>
      <c r="BS38" s="12" t="s">
        <v>154</v>
      </c>
      <c r="BT38" s="86" t="str">
        <f>(((BT37-3.1)/2.4)*10)+50</f>
        <v>50</v>
      </c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12" t="s">
        <v>161</v>
      </c>
      <c r="CH38" s="12" t="str">
        <f>IF(AND(CI47="Y",CI60="Y"),"Y","N")</f>
        <v>N</v>
      </c>
      <c r="CI38" s="3"/>
      <c r="CJ38" s="3"/>
      <c r="CK38" s="3"/>
      <c r="CL38" s="87" t="s">
        <v>178</v>
      </c>
      <c r="CM38" s="3" t="str">
        <f>IF(SUM(CL8,CL10,CL21)=3,1,0)</f>
        <v>1</v>
      </c>
      <c r="CN38" s="3"/>
      <c r="CO38" s="3"/>
      <c r="CP38" s="3"/>
      <c r="CQ38" s="12" t="s">
        <v>150</v>
      </c>
      <c r="CR38" s="3" t="str">
        <f>SUM(CQ8:CQ36,CS8:CS36)</f>
        <v>3</v>
      </c>
      <c r="CS38" s="3"/>
      <c r="CT38" s="3"/>
      <c r="CU38" s="3"/>
      <c r="CV38" s="12" t="s">
        <v>150</v>
      </c>
      <c r="CW38" s="3" t="str">
        <f>SUM(CV8:CV27,CX8:CX27)</f>
        <v>1</v>
      </c>
      <c r="CX38" s="3"/>
      <c r="CY38" s="3"/>
      <c r="CZ38" s="3"/>
      <c r="DA38" s="12" t="s">
        <v>150</v>
      </c>
      <c r="DB38" s="3" t="str">
        <f>SUM(DA8:DA27,DC8:DC27)</f>
        <v>10</v>
      </c>
      <c r="DC38" s="3"/>
      <c r="DD38" s="3"/>
      <c r="DE38" s="3"/>
      <c r="DF38" s="12" t="s">
        <v>150</v>
      </c>
      <c r="DG38" s="3" t="str">
        <f>SUM(DF8:DF27,DH8:DH27)</f>
        <v>3</v>
      </c>
      <c r="DH38" s="3"/>
      <c r="DI38" s="3"/>
      <c r="DJ38" s="3"/>
      <c r="DK38" s="12" t="s">
        <v>150</v>
      </c>
      <c r="DL38" s="3" t="str">
        <f>SUM(DK8:DK28,DM8:DM27)</f>
        <v>3</v>
      </c>
      <c r="DM38" s="3"/>
      <c r="DN38" s="3"/>
      <c r="DO38" s="3"/>
      <c r="DP38" s="12" t="s">
        <v>150</v>
      </c>
      <c r="DQ38" s="3" t="str">
        <f>SUM(DP8:DP27,DR8:DR27)</f>
        <v>3</v>
      </c>
      <c r="DR38" s="3"/>
      <c r="DS38" s="3"/>
      <c r="DT38" s="3"/>
      <c r="DU38" s="12" t="s">
        <v>150</v>
      </c>
      <c r="DV38" s="3" t="str">
        <f>SUM(DU8:DU27,DW8:DW27)</f>
        <v>15</v>
      </c>
      <c r="DW38" s="3"/>
      <c r="DX38" s="3"/>
      <c r="DY38" s="3"/>
      <c r="DZ38" s="12" t="s">
        <v>150</v>
      </c>
      <c r="EA38" s="3" t="str">
        <f>SUM(DZ8:DZ27,EB8:EB27)</f>
        <v>1</v>
      </c>
      <c r="EB38" s="3"/>
      <c r="EC38" s="3"/>
      <c r="ED38" s="3"/>
      <c r="EE38" s="12" t="s">
        <v>150</v>
      </c>
      <c r="EF38" s="3" t="str">
        <f>SUM(EE8:EE27,EG8:EG27)</f>
        <v>2</v>
      </c>
      <c r="EG38" s="3"/>
      <c r="EH38" s="3"/>
      <c r="EI38" s="3"/>
      <c r="EJ38" s="12" t="s">
        <v>150</v>
      </c>
      <c r="EK38" s="3" t="str">
        <f>SUM(EJ8:EJ29,EL8:EL29)</f>
        <v>1</v>
      </c>
      <c r="EL38" s="3"/>
      <c r="EM38" s="3"/>
      <c r="EN38" s="3"/>
      <c r="EO38" s="3"/>
      <c r="EP38" s="12" t="s">
        <v>150</v>
      </c>
      <c r="EQ38" s="3" t="str">
        <f>SUM(ER8:ER37)</f>
        <v>4</v>
      </c>
      <c r="ER38" s="3"/>
      <c r="ES38" s="3"/>
      <c r="ET38" s="3">
        <v>84.0</v>
      </c>
      <c r="EU38" s="3" t="str">
        <f t="shared" si="88"/>
        <v>1</v>
      </c>
      <c r="EV38" s="3"/>
      <c r="EW38" s="12" t="s">
        <v>150</v>
      </c>
      <c r="EX38" s="3" t="str">
        <f>COUNTIF(EU8:EU47,"=1")</f>
        <v>17</v>
      </c>
      <c r="EY38" s="3"/>
      <c r="EZ38" s="3"/>
      <c r="FA38" s="3"/>
      <c r="FB38" s="3"/>
      <c r="FC38" s="3"/>
      <c r="FD38" s="3"/>
      <c r="FE38" s="3"/>
      <c r="FF38" s="3"/>
      <c r="FG38" s="3"/>
      <c r="FH38" s="3"/>
    </row>
    <row r="39" ht="12.0" customHeight="1">
      <c r="P39" s="3">
        <v>33.0</v>
      </c>
      <c r="Q39" s="12" t="str">
        <f t="shared" si="36"/>
        <v>2</v>
      </c>
      <c r="R39" s="12"/>
      <c r="S39" s="12" t="str">
        <f t="shared" si="37"/>
        <v>0</v>
      </c>
      <c r="T39" s="3" t="str">
        <f t="shared" si="38"/>
        <v>0</v>
      </c>
      <c r="U39" s="3" t="str">
        <f t="shared" si="39"/>
        <v>1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87" t="s">
        <v>179</v>
      </c>
      <c r="CM39" s="3" t="str">
        <f>IF(SUM(CL19,CL20)=2,1,0)</f>
        <v>0</v>
      </c>
      <c r="CN39" s="3"/>
      <c r="CO39" s="3"/>
      <c r="CP39" s="3"/>
      <c r="CQ39" s="12" t="s">
        <v>154</v>
      </c>
      <c r="CR39" s="86" t="str">
        <f>(((CR38-6.37)/4.84)*10)+50</f>
        <v>43</v>
      </c>
      <c r="CS39" s="3"/>
      <c r="CT39" s="3"/>
      <c r="CU39" s="3"/>
      <c r="CV39" s="12" t="s">
        <v>154</v>
      </c>
      <c r="CW39" s="86" t="str">
        <f>(((CW38-2.89)/2.82)*10)+50</f>
        <v>43</v>
      </c>
      <c r="CX39" s="3"/>
      <c r="CY39" s="3"/>
      <c r="CZ39" s="3"/>
      <c r="DA39" s="12" t="s">
        <v>154</v>
      </c>
      <c r="DB39" s="86" t="str">
        <f>(((DB38-6.85)/4.67)*10)+50</f>
        <v>57</v>
      </c>
      <c r="DC39" s="3"/>
      <c r="DD39" s="3"/>
      <c r="DE39" s="3"/>
      <c r="DF39" s="12" t="s">
        <v>154</v>
      </c>
      <c r="DG39" s="86" t="str">
        <f>(((DG38-8.72)/4.09)*10)+50</f>
        <v>36</v>
      </c>
      <c r="DH39" s="3"/>
      <c r="DI39" s="3"/>
      <c r="DJ39" s="3"/>
      <c r="DK39" s="12" t="s">
        <v>154</v>
      </c>
      <c r="DL39" s="86" t="str">
        <f>(((DL38-9.5)/3.81)*10)+50</f>
        <v>33</v>
      </c>
      <c r="DM39" s="3"/>
      <c r="DN39" s="3"/>
      <c r="DO39" s="3"/>
      <c r="DP39" s="12" t="s">
        <v>154</v>
      </c>
      <c r="DQ39" s="86" t="str">
        <f>(((DQ38-4.37)/3.68)*10)+50</f>
        <v>46</v>
      </c>
      <c r="DR39" s="3"/>
      <c r="DS39" s="3"/>
      <c r="DT39" s="3"/>
      <c r="DU39" s="12" t="s">
        <v>154</v>
      </c>
      <c r="DV39" s="86" t="str">
        <f>(((DV38-11.48)/3.86)*10)+50</f>
        <v>59</v>
      </c>
      <c r="DW39" s="3"/>
      <c r="DX39" s="3"/>
      <c r="DY39" s="3"/>
      <c r="DZ39" s="12" t="s">
        <v>154</v>
      </c>
      <c r="EA39" s="86" t="str">
        <f>(((EA38-5.86)/4.57)*10)+50</f>
        <v>39</v>
      </c>
      <c r="EB39" s="3"/>
      <c r="EC39" s="3"/>
      <c r="ED39" s="3"/>
      <c r="EE39" s="12" t="s">
        <v>154</v>
      </c>
      <c r="EF39" s="86" t="str">
        <f>(((EF38-5.17)/3.48)*10)+50</f>
        <v>41</v>
      </c>
      <c r="EG39" s="3"/>
      <c r="EH39" s="3"/>
      <c r="EI39" s="3"/>
      <c r="EJ39" s="12" t="s">
        <v>154</v>
      </c>
      <c r="EK39" s="86" t="str">
        <f>(((EK38-6.71)/4.49)*10)+50</f>
        <v>37</v>
      </c>
      <c r="EL39" s="3"/>
      <c r="EM39" s="3"/>
      <c r="EN39" s="3"/>
      <c r="EO39" s="3"/>
      <c r="EP39" s="12" t="s">
        <v>154</v>
      </c>
      <c r="EQ39" s="86" t="str">
        <f>(((EQ38-5.2)/2.2)*10)+50</f>
        <v>45</v>
      </c>
      <c r="ER39" s="3"/>
      <c r="ES39" s="3"/>
      <c r="ET39" s="3">
        <v>95.0</v>
      </c>
      <c r="EU39" s="3" t="str">
        <f t="shared" si="88"/>
        <v>2</v>
      </c>
      <c r="EV39" s="3"/>
      <c r="EW39" s="12" t="s">
        <v>154</v>
      </c>
      <c r="EX39" s="86" t="str">
        <f>(((EX38-17.2)/2.6)*10)+50</f>
        <v>49</v>
      </c>
      <c r="EY39" s="3"/>
      <c r="EZ39" s="3"/>
      <c r="FA39" s="3"/>
      <c r="FB39" s="3"/>
      <c r="FC39" s="3"/>
      <c r="FD39" s="3"/>
      <c r="FE39" s="3"/>
      <c r="FF39" s="3"/>
      <c r="FG39" s="3"/>
      <c r="FH39" s="3"/>
    </row>
    <row r="40" ht="12.0" customHeight="1">
      <c r="P40" s="3">
        <v>34.0</v>
      </c>
      <c r="Q40" s="12" t="str">
        <f t="shared" si="36"/>
        <v>1</v>
      </c>
      <c r="R40" s="12"/>
      <c r="S40" s="12" t="str">
        <f t="shared" si="37"/>
        <v>1</v>
      </c>
      <c r="T40" s="3" t="str">
        <f t="shared" si="38"/>
        <v>1</v>
      </c>
      <c r="U40" s="3" t="str">
        <f t="shared" si="39"/>
        <v>0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12" t="s">
        <v>180</v>
      </c>
      <c r="CH40" s="3" t="str">
        <f>IF(CI10+CG17+CG26=3,1,0)</f>
        <v>0</v>
      </c>
      <c r="CI40" s="3"/>
      <c r="CJ40" s="3"/>
      <c r="CK40" s="3"/>
      <c r="CL40" s="12"/>
      <c r="CM40" s="3"/>
      <c r="CN40" s="3"/>
      <c r="CO40" s="3"/>
      <c r="CP40" s="3"/>
      <c r="CQ40" s="12" t="s">
        <v>158</v>
      </c>
      <c r="CR40" s="3" t="str">
        <f>SUM(CR43:CR51)</f>
        <v>0</v>
      </c>
      <c r="CS40" s="3"/>
      <c r="CT40" s="3"/>
      <c r="CU40" s="3"/>
      <c r="CV40" s="12" t="s">
        <v>158</v>
      </c>
      <c r="CW40" s="3" t="str">
        <f>SUM(CW43:CW50)</f>
        <v>0</v>
      </c>
      <c r="CX40" s="3"/>
      <c r="CY40" s="3"/>
      <c r="CZ40" s="3"/>
      <c r="DA40" s="12" t="s">
        <v>158</v>
      </c>
      <c r="DB40" s="3" t="str">
        <f>SUM(DB43:DB49)</f>
        <v>2</v>
      </c>
      <c r="DC40" s="3"/>
      <c r="DD40" s="3"/>
      <c r="DE40" s="3"/>
      <c r="DF40" s="12" t="s">
        <v>158</v>
      </c>
      <c r="DG40" s="3" t="str">
        <f>SUM(DG43:DG49)</f>
        <v>0</v>
      </c>
      <c r="DH40" s="3"/>
      <c r="DI40" s="3"/>
      <c r="DJ40" s="3"/>
      <c r="DK40" s="12" t="s">
        <v>158</v>
      </c>
      <c r="DL40" s="3" t="str">
        <f>SUM(DL43:DL51)</f>
        <v>0</v>
      </c>
      <c r="DM40" s="3"/>
      <c r="DN40" s="3"/>
      <c r="DO40" s="3"/>
      <c r="DP40" s="12" t="s">
        <v>158</v>
      </c>
      <c r="DQ40" s="3" t="str">
        <f>SUM(DQ43:DQ49)</f>
        <v>0</v>
      </c>
      <c r="DR40" s="3"/>
      <c r="DS40" s="3"/>
      <c r="DT40" s="3"/>
      <c r="DU40" s="12" t="s">
        <v>158</v>
      </c>
      <c r="DV40" s="3" t="str">
        <f>SUM(DV43:DV50)</f>
        <v>2</v>
      </c>
      <c r="DW40" s="3"/>
      <c r="DX40" s="3"/>
      <c r="DY40" s="3"/>
      <c r="DZ40" s="12" t="s">
        <v>158</v>
      </c>
      <c r="EA40" s="3" t="str">
        <f>SUM(EA43:EA49)</f>
        <v>0</v>
      </c>
      <c r="EB40" s="3"/>
      <c r="EC40" s="3"/>
      <c r="ED40" s="3"/>
      <c r="EE40" s="12" t="s">
        <v>158</v>
      </c>
      <c r="EF40" s="3" t="str">
        <f>SUM(EF43:EF49)</f>
        <v>0</v>
      </c>
      <c r="EG40" s="3"/>
      <c r="EH40" s="3"/>
      <c r="EI40" s="3"/>
      <c r="EJ40" s="12" t="s">
        <v>158</v>
      </c>
      <c r="EK40" s="3" t="str">
        <f>SUM(EK43:EK50)</f>
        <v>0</v>
      </c>
      <c r="EL40" s="3"/>
      <c r="EM40" s="3"/>
      <c r="EN40" s="3"/>
      <c r="EO40" s="12"/>
      <c r="EP40" s="3"/>
      <c r="EQ40" s="3"/>
      <c r="ER40" s="3"/>
      <c r="ES40" s="3"/>
      <c r="ET40" s="3">
        <v>47.0</v>
      </c>
      <c r="EU40" s="3" t="str">
        <f t="shared" si="88"/>
        <v>2</v>
      </c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</row>
    <row r="41" ht="12.0" customHeight="1">
      <c r="P41" s="3">
        <v>35.0</v>
      </c>
      <c r="Q41" s="12" t="str">
        <f t="shared" si="36"/>
        <v>2</v>
      </c>
      <c r="R41" s="12"/>
      <c r="S41" s="12" t="str">
        <f t="shared" si="37"/>
        <v>0</v>
      </c>
      <c r="T41" s="3" t="str">
        <f t="shared" si="38"/>
        <v>0</v>
      </c>
      <c r="U41" s="3" t="str">
        <f t="shared" si="39"/>
        <v>1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12" t="s">
        <v>181</v>
      </c>
      <c r="CH41" s="3" t="str">
        <f>IF(CG10+CI11+CI13&gt;=2,1,0)</f>
        <v>0</v>
      </c>
      <c r="CI41" s="3"/>
      <c r="CJ41" s="3"/>
      <c r="CK41" s="3"/>
      <c r="CL41" s="3"/>
      <c r="CM41" s="3"/>
      <c r="CN41" s="3"/>
      <c r="CO41" s="3"/>
      <c r="CP41" s="3"/>
      <c r="CQ41" s="12" t="s">
        <v>161</v>
      </c>
      <c r="CR41" s="12" t="str">
        <f>IF(CR40&gt;=5,"Y","N")</f>
        <v>N</v>
      </c>
      <c r="CS41" s="3"/>
      <c r="CT41" s="3"/>
      <c r="CU41" s="3"/>
      <c r="CV41" s="12" t="s">
        <v>161</v>
      </c>
      <c r="CW41" s="12" t="str">
        <f>IF(CW40&gt;=5,"Y","N")</f>
        <v>N</v>
      </c>
      <c r="CX41" s="3"/>
      <c r="CY41" s="3"/>
      <c r="CZ41" s="3"/>
      <c r="DA41" s="12" t="s">
        <v>161</v>
      </c>
      <c r="DB41" s="12" t="str">
        <f>IF(DB40&gt;=5,"Y","N")</f>
        <v>N</v>
      </c>
      <c r="DC41" s="3"/>
      <c r="DD41" s="3"/>
      <c r="DE41" s="3"/>
      <c r="DF41" s="12" t="s">
        <v>161</v>
      </c>
      <c r="DG41" s="12" t="str">
        <f>IF(DG40&gt;=5,"Y","N")</f>
        <v>N</v>
      </c>
      <c r="DH41" s="3"/>
      <c r="DI41" s="3"/>
      <c r="DJ41" s="3"/>
      <c r="DK41" s="12" t="s">
        <v>161</v>
      </c>
      <c r="DL41" s="12" t="str">
        <f>IF(DL40&gt;=5,"Y","N")</f>
        <v>N</v>
      </c>
      <c r="DM41" s="3"/>
      <c r="DN41" s="3"/>
      <c r="DO41" s="3"/>
      <c r="DP41" s="12" t="s">
        <v>161</v>
      </c>
      <c r="DQ41" s="12" t="str">
        <f>IF(DQ40&gt;=4,"Y","N")</f>
        <v>N</v>
      </c>
      <c r="DR41" s="3"/>
      <c r="DS41" s="3"/>
      <c r="DT41" s="3"/>
      <c r="DU41" s="12" t="s">
        <v>161</v>
      </c>
      <c r="DV41" s="12" t="str">
        <f>IF(DV40&gt;=4,"Y","N")</f>
        <v>N</v>
      </c>
      <c r="DW41" s="3"/>
      <c r="DX41" s="3"/>
      <c r="DY41" s="3"/>
      <c r="DZ41" s="12" t="s">
        <v>161</v>
      </c>
      <c r="EA41" s="12" t="str">
        <f>IF(EA40&gt;=4,"Y","N")</f>
        <v>N</v>
      </c>
      <c r="EB41" s="3"/>
      <c r="EC41" s="3"/>
      <c r="ED41" s="3"/>
      <c r="EE41" s="12" t="s">
        <v>161</v>
      </c>
      <c r="EF41" s="12" t="str">
        <f>IF(EF40&gt;=4,"Y","N")</f>
        <v>N</v>
      </c>
      <c r="EG41" s="3"/>
      <c r="EH41" s="3"/>
      <c r="EI41" s="3"/>
      <c r="EJ41" s="12" t="s">
        <v>161</v>
      </c>
      <c r="EK41" s="12" t="str">
        <f>IF(EK40&gt;=5,"Y","N")</f>
        <v>N</v>
      </c>
      <c r="EL41" s="3"/>
      <c r="EM41" s="3"/>
      <c r="EN41" s="3"/>
      <c r="EO41" s="12"/>
      <c r="EP41" s="12"/>
      <c r="EQ41" s="3"/>
      <c r="ER41" s="3"/>
      <c r="ES41" s="3"/>
      <c r="ET41" s="3">
        <v>127.0</v>
      </c>
      <c r="EU41" s="3" t="str">
        <f t="shared" si="88"/>
        <v>1</v>
      </c>
      <c r="EV41" s="3"/>
      <c r="EW41" s="12" t="s">
        <v>182</v>
      </c>
      <c r="EX41" s="3" t="str">
        <f>IF(EX38&gt;=20,EX38-20,20-EX38)</f>
        <v>3</v>
      </c>
      <c r="EY41" s="3"/>
      <c r="EZ41" s="3"/>
      <c r="FA41" s="3"/>
      <c r="FB41" s="3"/>
      <c r="FC41" s="3"/>
      <c r="FD41" s="3"/>
      <c r="FE41" s="3"/>
      <c r="FF41" s="3"/>
      <c r="FG41" s="3"/>
      <c r="FH41" s="3"/>
    </row>
    <row r="42" ht="12.0" customHeight="1">
      <c r="F42" s="93" t="s">
        <v>183</v>
      </c>
      <c r="P42" s="53">
        <v>36.0</v>
      </c>
      <c r="Q42" s="12" t="str">
        <f t="shared" si="36"/>
        <v>1</v>
      </c>
      <c r="R42" s="12" t="s">
        <v>105</v>
      </c>
      <c r="S42" s="12" t="str">
        <f t="shared" si="37"/>
        <v>0</v>
      </c>
      <c r="T42" s="3" t="str">
        <f t="shared" si="38"/>
        <v>1</v>
      </c>
      <c r="U42" s="3" t="str">
        <f t="shared" si="39"/>
        <v>0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12" t="s">
        <v>184</v>
      </c>
      <c r="CH42" s="3" t="str">
        <f>IF(CI8+CG15+CG22+CG29&gt;=3,1,0)</f>
        <v>0</v>
      </c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>
        <v>19.0</v>
      </c>
      <c r="EU42" s="3" t="str">
        <f t="shared" si="88"/>
        <v>1</v>
      </c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</row>
    <row r="43" ht="12.0" customHeight="1">
      <c r="F43" s="94"/>
      <c r="P43" s="53">
        <v>37.0</v>
      </c>
      <c r="Q43" s="12" t="str">
        <f t="shared" si="36"/>
        <v>2</v>
      </c>
      <c r="R43" s="12" t="s">
        <v>105</v>
      </c>
      <c r="S43" s="12" t="str">
        <f t="shared" si="37"/>
        <v>1</v>
      </c>
      <c r="T43" s="3" t="str">
        <f t="shared" si="38"/>
        <v>0</v>
      </c>
      <c r="U43" s="3" t="str">
        <f t="shared" si="39"/>
        <v>1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12" t="s">
        <v>185</v>
      </c>
      <c r="CH43" s="3" t="str">
        <f>IF(CG11+CG16+CI12+CG24=4,1,0)</f>
        <v>0</v>
      </c>
      <c r="CI43" s="3"/>
      <c r="CJ43" s="3"/>
      <c r="CK43" s="3"/>
      <c r="CL43" s="3"/>
      <c r="CM43" s="3"/>
      <c r="CN43" s="3"/>
      <c r="CO43" s="3"/>
      <c r="CP43" s="3"/>
      <c r="CQ43" s="87" t="s">
        <v>165</v>
      </c>
      <c r="CR43" s="3" t="str">
        <f>IF(SUM(CQ12,CQ29,CQ33)=3,1,0)</f>
        <v>0</v>
      </c>
      <c r="CS43" s="3"/>
      <c r="CT43" s="3"/>
      <c r="CU43" s="3"/>
      <c r="CV43" s="87" t="s">
        <v>165</v>
      </c>
      <c r="CW43" s="3" t="str">
        <f>IF(SUM(CX10,CV10,CX13,CV12)&gt;=3,1,0)</f>
        <v>0</v>
      </c>
      <c r="CX43" s="3"/>
      <c r="CY43" s="3"/>
      <c r="CZ43" s="3"/>
      <c r="DA43" s="87" t="s">
        <v>165</v>
      </c>
      <c r="DB43" s="3" t="str">
        <f>IF(SUM(DA26,DA27)=2,1,0)</f>
        <v>0</v>
      </c>
      <c r="DC43" s="3"/>
      <c r="DD43" s="3"/>
      <c r="DE43" s="3"/>
      <c r="DF43" s="87" t="s">
        <v>165</v>
      </c>
      <c r="DG43" s="3" t="str">
        <f>IF(SUM(DF8,DF9,DH9:DH11)&gt;=4,1,0)</f>
        <v>0</v>
      </c>
      <c r="DH43" s="3"/>
      <c r="DI43" s="3"/>
      <c r="DJ43" s="3"/>
      <c r="DK43" s="87" t="s">
        <v>165</v>
      </c>
      <c r="DL43" s="3" t="str">
        <f>IF(DK12+DK17+DK19=3,1,0)</f>
        <v>0</v>
      </c>
      <c r="DM43" s="3"/>
      <c r="DN43" s="3"/>
      <c r="DO43" s="3"/>
      <c r="DP43" s="87" t="s">
        <v>165</v>
      </c>
      <c r="DQ43" s="3" t="str">
        <f>IF(DP8+DP12+DP13&gt;=2,1,0)</f>
        <v>0</v>
      </c>
      <c r="DR43" s="3"/>
      <c r="DS43" s="3"/>
      <c r="DT43" s="3"/>
      <c r="DU43" s="87" t="s">
        <v>165</v>
      </c>
      <c r="DV43" s="3" t="str">
        <f>IF(SUM(DW8,DW11,DU19)=3,1,0)</f>
        <v>0</v>
      </c>
      <c r="DW43" s="3"/>
      <c r="DX43" s="3"/>
      <c r="DY43" s="3"/>
      <c r="DZ43" s="87" t="s">
        <v>165</v>
      </c>
      <c r="EA43" s="3" t="str">
        <f>IF(SUM(EB10,EB9,DZ13,DZ23)=4,1,0)</f>
        <v>0</v>
      </c>
      <c r="EB43" s="3"/>
      <c r="EC43" s="3"/>
      <c r="ED43" s="3"/>
      <c r="EE43" s="87" t="s">
        <v>165</v>
      </c>
      <c r="EF43" s="3" t="str">
        <f>IF(SUM(EG8,EE9)=2,1,0)</f>
        <v>0</v>
      </c>
      <c r="EG43" s="3"/>
      <c r="EH43" s="3"/>
      <c r="EI43" s="3"/>
      <c r="EJ43" s="87" t="s">
        <v>165</v>
      </c>
      <c r="EK43" s="3" t="str">
        <f>IF(SUM(EJ28,EJ9,EJ15)=3,1,0)</f>
        <v>0</v>
      </c>
      <c r="EL43" s="3"/>
      <c r="EM43" s="3"/>
      <c r="EN43" s="3"/>
      <c r="EO43" s="87"/>
      <c r="EP43" s="3"/>
      <c r="EQ43" s="3"/>
      <c r="ER43" s="3"/>
      <c r="ES43" s="3"/>
      <c r="ET43" s="3">
        <v>217.0</v>
      </c>
      <c r="EU43" s="3" t="str">
        <f t="shared" si="88"/>
        <v>2</v>
      </c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</row>
    <row r="44" ht="12.0" customHeight="1">
      <c r="F44" t="s">
        <v>186</v>
      </c>
      <c r="H44" t="s">
        <v>187</v>
      </c>
      <c r="P44" s="3">
        <v>38.0</v>
      </c>
      <c r="Q44" s="12" t="str">
        <f t="shared" si="36"/>
        <v>2</v>
      </c>
      <c r="R44" s="12"/>
      <c r="S44" s="12" t="str">
        <f t="shared" si="37"/>
        <v>0</v>
      </c>
      <c r="T44" s="3" t="str">
        <f t="shared" si="38"/>
        <v>0</v>
      </c>
      <c r="U44" s="3" t="str">
        <f t="shared" si="39"/>
        <v>1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12" t="s">
        <v>188</v>
      </c>
      <c r="CH44" s="3" t="str">
        <f>IF(CG12+CG14=2,1,0)</f>
        <v>0</v>
      </c>
      <c r="CI44" s="3"/>
      <c r="CJ44" s="3"/>
      <c r="CK44" s="3"/>
      <c r="CL44" s="3"/>
      <c r="CM44" s="3"/>
      <c r="CN44" s="3"/>
      <c r="CO44" s="3"/>
      <c r="CP44" s="3"/>
      <c r="CQ44" s="87" t="s">
        <v>169</v>
      </c>
      <c r="CR44" s="3" t="str">
        <f>IF(SUM(CQ9,CQ35,CQ36)&gt;=2,1,0)</f>
        <v>0</v>
      </c>
      <c r="CS44" s="3"/>
      <c r="CT44" s="3"/>
      <c r="CU44" s="3"/>
      <c r="CV44" s="87" t="s">
        <v>169</v>
      </c>
      <c r="CW44" s="3" t="str">
        <f>IF(SUM(CX8,CV8,CX12)&gt;=2,1,0)</f>
        <v>0</v>
      </c>
      <c r="CX44" s="3"/>
      <c r="CY44" s="3"/>
      <c r="CZ44" s="3"/>
      <c r="DA44" s="87" t="s">
        <v>169</v>
      </c>
      <c r="DB44" s="3" t="str">
        <f>IF(SUM(DA8,DA10,DA12,DA13)&gt;=3,1,0)</f>
        <v>0</v>
      </c>
      <c r="DC44" s="3"/>
      <c r="DD44" s="3"/>
      <c r="DE44" s="3"/>
      <c r="DF44" s="87" t="s">
        <v>169</v>
      </c>
      <c r="DG44" s="3" t="str">
        <f>IF(SUM(DH8,DF12,DF14)&gt;=2,1,0)</f>
        <v>0</v>
      </c>
      <c r="DH44" s="3"/>
      <c r="DI44" s="3"/>
      <c r="DJ44" s="3"/>
      <c r="DK44" s="87" t="s">
        <v>169</v>
      </c>
      <c r="DL44" s="3" t="str">
        <f>IF(DK21+DK25+DK26=3,1,0)</f>
        <v>0</v>
      </c>
      <c r="DM44" s="3"/>
      <c r="DN44" s="3"/>
      <c r="DO44" s="3"/>
      <c r="DP44" s="87" t="s">
        <v>169</v>
      </c>
      <c r="DQ44" s="3" t="str">
        <f>IF(DP10+DP11+DP23+DP24=4,1,0)</f>
        <v>0</v>
      </c>
      <c r="DR44" s="3"/>
      <c r="DS44" s="3"/>
      <c r="DT44" s="3"/>
      <c r="DU44" s="87" t="s">
        <v>169</v>
      </c>
      <c r="DV44" s="3" t="str">
        <f>IF(SUM(DU20,DU16,DW12)=3,1,0)</f>
        <v>1</v>
      </c>
      <c r="DW44" s="3"/>
      <c r="DX44" s="3"/>
      <c r="DY44" s="3"/>
      <c r="DZ44" s="87" t="s">
        <v>169</v>
      </c>
      <c r="EA44" s="3" t="str">
        <f>IF(SUM(DZ8,DZ11,DZ12,DZ14,DZ20)=5,1,0)</f>
        <v>0</v>
      </c>
      <c r="EB44" s="3"/>
      <c r="EC44" s="3"/>
      <c r="ED44" s="3"/>
      <c r="EE44" s="87" t="s">
        <v>169</v>
      </c>
      <c r="EF44" s="3" t="str">
        <f>IF(SUM(EE10,EG9:EG10)=3,1,0)</f>
        <v>0</v>
      </c>
      <c r="EG44" s="3"/>
      <c r="EH44" s="3"/>
      <c r="EI44" s="3"/>
      <c r="EJ44" s="87" t="s">
        <v>169</v>
      </c>
      <c r="EK44" s="3" t="str">
        <f>IF(SUM(EJ8,EJ14,EJ18)=3,1,0)</f>
        <v>0</v>
      </c>
      <c r="EL44" s="3"/>
      <c r="EM44" s="3"/>
      <c r="EN44" s="3"/>
      <c r="EO44" s="87"/>
      <c r="EP44" s="3"/>
      <c r="EQ44" s="3"/>
      <c r="ER44" s="3"/>
      <c r="ES44" s="3"/>
      <c r="ET44" s="3">
        <v>37.0</v>
      </c>
      <c r="EU44" s="3" t="str">
        <f t="shared" si="88"/>
        <v>2</v>
      </c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</row>
    <row r="45" ht="12.0" customHeight="1">
      <c r="F45" s="86" t="s">
        <v>0</v>
      </c>
      <c r="G45" s="86" t="str">
        <f t="shared" ref="G45:G51" si="97">H45</f>
        <v>45</v>
      </c>
      <c r="H45" s="86" t="str">
        <f>$H$10</f>
        <v>45</v>
      </c>
      <c r="P45" s="3">
        <v>39.0</v>
      </c>
      <c r="Q45" s="12" t="str">
        <f t="shared" si="36"/>
        <v>2</v>
      </c>
      <c r="R45" s="12"/>
      <c r="S45" s="12" t="str">
        <f t="shared" si="37"/>
        <v>0</v>
      </c>
      <c r="T45" s="3" t="str">
        <f t="shared" si="38"/>
        <v>0</v>
      </c>
      <c r="U45" s="3" t="str">
        <f t="shared" si="39"/>
        <v>1</v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12" t="s">
        <v>189</v>
      </c>
      <c r="CH45" s="3" t="str">
        <f>IF(CI9+CG23+CG30&gt;=2,1,0)</f>
        <v>0</v>
      </c>
      <c r="CI45" s="3"/>
      <c r="CJ45" s="3"/>
      <c r="CK45" s="3"/>
      <c r="CL45" s="3"/>
      <c r="CM45" s="3"/>
      <c r="CN45" s="3"/>
      <c r="CO45" s="3"/>
      <c r="CP45" s="3"/>
      <c r="CQ45" s="87" t="s">
        <v>171</v>
      </c>
      <c r="CR45" s="3" t="str">
        <f>IF(SUM(CQ17,CS11)=2,1,0)</f>
        <v>0</v>
      </c>
      <c r="CS45" s="3"/>
      <c r="CT45" s="3"/>
      <c r="CU45" s="3"/>
      <c r="CV45" s="87" t="s">
        <v>171</v>
      </c>
      <c r="CW45" s="3" t="str">
        <f>IF(SUM(CV18,CV20)=2,1,0)</f>
        <v>0</v>
      </c>
      <c r="CX45" s="3"/>
      <c r="CY45" s="3"/>
      <c r="CZ45" s="3"/>
      <c r="DA45" s="87" t="s">
        <v>171</v>
      </c>
      <c r="DB45" s="3" t="str">
        <f>IF(SUM(DC8,DA14,DA16,DA18)&gt;=3,1,0)</f>
        <v>0</v>
      </c>
      <c r="DC45" s="3"/>
      <c r="DD45" s="3"/>
      <c r="DE45" s="3"/>
      <c r="DF45" s="87" t="s">
        <v>171</v>
      </c>
      <c r="DG45" s="3" t="str">
        <f>IF(SUM(DF17,DF19,DF20,DF22)=4,1,0)</f>
        <v>0</v>
      </c>
      <c r="DH45" s="3"/>
      <c r="DI45" s="3"/>
      <c r="DJ45" s="3"/>
      <c r="DK45" s="87" t="s">
        <v>171</v>
      </c>
      <c r="DL45" s="3" t="str">
        <f>IF(SUM(DK8+DK9+DK13+DK27)=4,1,0)</f>
        <v>0</v>
      </c>
      <c r="DM45" s="3"/>
      <c r="DN45" s="3"/>
      <c r="DO45" s="3"/>
      <c r="DP45" s="87" t="s">
        <v>171</v>
      </c>
      <c r="DQ45" s="3" t="str">
        <f>IF(DP9+DP16+DP17=3,1,0)</f>
        <v>0</v>
      </c>
      <c r="DR45" s="3"/>
      <c r="DS45" s="3"/>
      <c r="DT45" s="3"/>
      <c r="DU45" s="87" t="s">
        <v>171</v>
      </c>
      <c r="DV45" s="3" t="str">
        <f>IF(SUM(DU8,DU11,DU17,DU18)=4,1,0)</f>
        <v>0</v>
      </c>
      <c r="DW45" s="3"/>
      <c r="DX45" s="3"/>
      <c r="DY45" s="3"/>
      <c r="DZ45" s="87" t="s">
        <v>171</v>
      </c>
      <c r="EA45" s="3" t="str">
        <f>IF(SUM(DZ9,DZ18,DZ19,DZ21,DZ22)=5,1,0)</f>
        <v>0</v>
      </c>
      <c r="EB45" s="3"/>
      <c r="EC45" s="3"/>
      <c r="ED45" s="3"/>
      <c r="EE45" s="87" t="s">
        <v>171</v>
      </c>
      <c r="EF45" s="3" t="str">
        <f>IF(SUM(EE16,EE18)=2,1,0)</f>
        <v>0</v>
      </c>
      <c r="EG45" s="3"/>
      <c r="EH45" s="3"/>
      <c r="EI45" s="3"/>
      <c r="EJ45" s="87" t="s">
        <v>171</v>
      </c>
      <c r="EK45" s="3" t="str">
        <f>IF(SUM(EJ10,EJ13,EJ16,EJ19,EJ21,EJ22)&gt;=4,1,0)</f>
        <v>0</v>
      </c>
      <c r="EL45" s="3"/>
      <c r="EM45" s="3"/>
      <c r="EN45" s="3"/>
      <c r="EO45" s="87"/>
      <c r="EP45" s="3"/>
      <c r="EQ45" s="3"/>
      <c r="ER45" s="3"/>
      <c r="ES45" s="3"/>
      <c r="ET45" s="3">
        <v>41.0</v>
      </c>
      <c r="EU45" s="3" t="str">
        <f t="shared" si="88"/>
        <v>2</v>
      </c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</row>
    <row r="46" ht="12.0" customHeight="1">
      <c r="F46" s="86" t="s">
        <v>1</v>
      </c>
      <c r="G46" s="86" t="str">
        <f t="shared" si="97"/>
        <v>49</v>
      </c>
      <c r="H46" s="86" t="str">
        <f>$H$11</f>
        <v>49</v>
      </c>
      <c r="P46" s="3">
        <v>40.0</v>
      </c>
      <c r="Q46" s="12" t="str">
        <f t="shared" si="36"/>
        <v>2</v>
      </c>
      <c r="R46" s="12"/>
      <c r="S46" s="12" t="str">
        <f t="shared" si="37"/>
        <v>0</v>
      </c>
      <c r="T46" s="3" t="str">
        <f t="shared" si="38"/>
        <v>0</v>
      </c>
      <c r="U46" s="3" t="str">
        <f t="shared" si="39"/>
        <v>1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12" t="s">
        <v>190</v>
      </c>
      <c r="CH46" s="3" t="str">
        <f>IF(CG19+CI14+CI15+CG33&gt;=2,1,0)</f>
        <v>0</v>
      </c>
      <c r="CI46" s="3"/>
      <c r="CJ46" s="3"/>
      <c r="CK46" s="3"/>
      <c r="CL46" s="3"/>
      <c r="CM46" s="3"/>
      <c r="CN46" s="3"/>
      <c r="CO46" s="3"/>
      <c r="CP46" s="3"/>
      <c r="CQ46" s="87" t="s">
        <v>174</v>
      </c>
      <c r="CR46" s="3" t="str">
        <f>IF(SUM(CS8,CQ10,CS9,CQ15,CS10,CQ23,CQ25,CQ31,CQ32)&gt;=4,1,0)</f>
        <v>0</v>
      </c>
      <c r="CS46" s="3"/>
      <c r="CT46" s="3"/>
      <c r="CU46" s="3"/>
      <c r="CV46" s="87" t="s">
        <v>174</v>
      </c>
      <c r="CW46" s="3" t="str">
        <f>IF(SUM(CX9,CX11,CV16,CV21)&gt;=3,1,0)</f>
        <v>0</v>
      </c>
      <c r="CX46" s="3"/>
      <c r="CY46" s="3"/>
      <c r="CZ46" s="3"/>
      <c r="DA46" s="87" t="s">
        <v>174</v>
      </c>
      <c r="DB46" s="3" t="str">
        <f>IF(SUM(DA17,DA22,DA23)=3,1,0)</f>
        <v>1</v>
      </c>
      <c r="DC46" s="3"/>
      <c r="DD46" s="3"/>
      <c r="DE46" s="3"/>
      <c r="DF46" s="87" t="s">
        <v>174</v>
      </c>
      <c r="DG46" s="3" t="str">
        <f>IF(SUM(DF13,DF16)=2,1,0)</f>
        <v>0</v>
      </c>
      <c r="DH46" s="3"/>
      <c r="DI46" s="3"/>
      <c r="DJ46" s="3"/>
      <c r="DK46" s="87" t="s">
        <v>174</v>
      </c>
      <c r="DL46" s="3" t="str">
        <f>IF(SUM(DK11+DM9+DM11)=3,1,0)</f>
        <v>0</v>
      </c>
      <c r="DM46" s="3"/>
      <c r="DN46" s="3"/>
      <c r="DO46" s="3"/>
      <c r="DP46" s="87" t="s">
        <v>174</v>
      </c>
      <c r="DQ46" s="3" t="str">
        <f>IF(DP21=1,1,0)</f>
        <v>0</v>
      </c>
      <c r="DR46" s="3"/>
      <c r="DS46" s="3"/>
      <c r="DT46" s="3"/>
      <c r="DU46" s="87" t="s">
        <v>174</v>
      </c>
      <c r="DV46" s="3" t="str">
        <f>IF(SUM(DU9,DU12,DU15)=3,1,0)</f>
        <v>1</v>
      </c>
      <c r="DW46" s="3"/>
      <c r="DX46" s="3"/>
      <c r="DY46" s="3"/>
      <c r="DZ46" s="87" t="s">
        <v>174</v>
      </c>
      <c r="EA46" s="3" t="str">
        <f>IF(SUM(DZ10,DZ16,DZ25)=3,1,0)</f>
        <v>0</v>
      </c>
      <c r="EB46" s="3"/>
      <c r="EC46" s="3"/>
      <c r="ED46" s="3"/>
      <c r="EE46" s="87" t="s">
        <v>174</v>
      </c>
      <c r="EF46" s="3" t="str">
        <f>IF(SUM(EG12,EG13,EG15,EE20)=4,1,0)</f>
        <v>0</v>
      </c>
      <c r="EG46" s="3"/>
      <c r="EH46" s="3"/>
      <c r="EI46" s="3"/>
      <c r="EJ46" s="87" t="s">
        <v>177</v>
      </c>
      <c r="EK46" s="3" t="str">
        <f>IF(SUM(EJ11,EL8,EJ20,EJ25)=4,1,0)</f>
        <v>0</v>
      </c>
      <c r="EL46" s="3"/>
      <c r="EM46" s="3"/>
      <c r="EN46" s="3"/>
      <c r="EO46" s="87"/>
      <c r="EP46" s="3"/>
      <c r="EQ46" s="3"/>
      <c r="ER46" s="3"/>
      <c r="ES46" s="3"/>
      <c r="ET46" s="3">
        <v>24.0</v>
      </c>
      <c r="EU46" s="3" t="str">
        <f t="shared" si="88"/>
        <v>1</v>
      </c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</row>
    <row r="47" ht="12.0" customHeight="1">
      <c r="F47" s="86" t="s">
        <v>2</v>
      </c>
      <c r="G47" s="86" t="str">
        <f t="shared" si="97"/>
        <v>40</v>
      </c>
      <c r="H47" s="86" t="str">
        <f>$H$12</f>
        <v>40</v>
      </c>
      <c r="P47" s="3">
        <v>41.0</v>
      </c>
      <c r="Q47" s="12" t="str">
        <f t="shared" si="36"/>
        <v>2</v>
      </c>
      <c r="R47" s="12"/>
      <c r="S47" s="12" t="str">
        <f t="shared" si="37"/>
        <v>0</v>
      </c>
      <c r="T47" s="3" t="str">
        <f t="shared" si="38"/>
        <v>0</v>
      </c>
      <c r="U47" s="3" t="str">
        <f t="shared" si="39"/>
        <v>1</v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12" t="s">
        <v>191</v>
      </c>
      <c r="CH47" s="3" t="str">
        <f>SUM(CH40:CH46)</f>
        <v>0</v>
      </c>
      <c r="CI47" s="12" t="str">
        <f>IF(CH47&gt;=3,"Y","N")</f>
        <v>N</v>
      </c>
      <c r="CJ47" s="3"/>
      <c r="CK47" s="3"/>
      <c r="CL47" s="3"/>
      <c r="CM47" s="3"/>
      <c r="CN47" s="3"/>
      <c r="CO47" s="3"/>
      <c r="CP47" s="3"/>
      <c r="CQ47" s="87" t="s">
        <v>177</v>
      </c>
      <c r="CR47" s="3" t="str">
        <f>IF(SUM(CQ16,CQ20)=2,1,0)</f>
        <v>0</v>
      </c>
      <c r="CS47" s="3"/>
      <c r="CT47" s="3"/>
      <c r="CU47" s="3"/>
      <c r="CV47" s="87" t="s">
        <v>177</v>
      </c>
      <c r="CW47" s="3" t="str">
        <f>IF(SUM(CV11,CV14)=2,1,0)</f>
        <v>0</v>
      </c>
      <c r="CX47" s="3"/>
      <c r="CY47" s="3"/>
      <c r="CZ47" s="3"/>
      <c r="DA47" s="87" t="s">
        <v>177</v>
      </c>
      <c r="DB47" s="3" t="str">
        <f>IF(SUM(DA9,DA11,DA15,DA25)=4,1,0)</f>
        <v>0</v>
      </c>
      <c r="DC47" s="3"/>
      <c r="DD47" s="3"/>
      <c r="DE47" s="3"/>
      <c r="DF47" s="87" t="s">
        <v>178</v>
      </c>
      <c r="DG47" s="3" t="str">
        <f>IF(SUM(DF21,DF23)=2,1,0)</f>
        <v>0</v>
      </c>
      <c r="DH47" s="3"/>
      <c r="DI47" s="3"/>
      <c r="DJ47" s="3"/>
      <c r="DK47" s="87" t="s">
        <v>177</v>
      </c>
      <c r="DL47" s="3" t="str">
        <f>IF(SUM(DK16+DK18+DK20)&gt;2,1,0)</f>
        <v>0</v>
      </c>
      <c r="DM47" s="3"/>
      <c r="DN47" s="3"/>
      <c r="DO47" s="3"/>
      <c r="DP47" s="87" t="s">
        <v>177</v>
      </c>
      <c r="DQ47" s="3" t="str">
        <f>IF(DP18+DP22=2,1,0)</f>
        <v>0</v>
      </c>
      <c r="DR47" s="3"/>
      <c r="DS47" s="3"/>
      <c r="DT47" s="3"/>
      <c r="DU47" s="87" t="s">
        <v>177</v>
      </c>
      <c r="DV47" s="3" t="str">
        <f>IF(SUM(DU24,DU21)=2,1,0)</f>
        <v>0</v>
      </c>
      <c r="DW47" s="3"/>
      <c r="DX47" s="3"/>
      <c r="DY47" s="3"/>
      <c r="DZ47" s="87" t="s">
        <v>177</v>
      </c>
      <c r="EA47" s="3" t="str">
        <f>IF(SUM(EB8,EB11)=2,1,0)</f>
        <v>0</v>
      </c>
      <c r="EB47" s="3"/>
      <c r="EC47" s="3"/>
      <c r="ED47" s="3"/>
      <c r="EE47" s="87" t="s">
        <v>177</v>
      </c>
      <c r="EF47" s="3" t="str">
        <f>IF(SUM(EE11,EE12,EG11)=3,1,0)</f>
        <v>0</v>
      </c>
      <c r="EG47" s="3"/>
      <c r="EH47" s="3"/>
      <c r="EI47" s="3"/>
      <c r="EJ47" s="87" t="s">
        <v>178</v>
      </c>
      <c r="EK47" s="3" t="str">
        <f>IF(SUM(EJ26,EJ23)=2,1,0)</f>
        <v>0</v>
      </c>
      <c r="EL47" s="3"/>
      <c r="EM47" s="3"/>
      <c r="EN47" s="3"/>
      <c r="EO47" s="87"/>
      <c r="EP47" s="3"/>
      <c r="EQ47" s="3"/>
      <c r="ER47" s="3"/>
      <c r="ES47" s="3"/>
      <c r="ET47" s="3">
        <v>96.0</v>
      </c>
      <c r="EU47" s="3" t="str">
        <f t="shared" si="88"/>
        <v>2</v>
      </c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</row>
    <row r="48" ht="12.0" customHeight="1">
      <c r="F48" s="86" t="s">
        <v>3</v>
      </c>
      <c r="G48" s="86" t="str">
        <f t="shared" si="97"/>
        <v>50</v>
      </c>
      <c r="H48" s="86" t="str">
        <f>$H$13</f>
        <v>50</v>
      </c>
      <c r="P48" s="3">
        <v>42.0</v>
      </c>
      <c r="Q48" s="12" t="str">
        <f t="shared" si="36"/>
        <v>2</v>
      </c>
      <c r="R48" s="12"/>
      <c r="S48" s="12" t="str">
        <f t="shared" si="37"/>
        <v>0</v>
      </c>
      <c r="T48" s="3" t="str">
        <f t="shared" si="38"/>
        <v>0</v>
      </c>
      <c r="U48" s="3" t="str">
        <f t="shared" si="39"/>
        <v>1</v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87" t="s">
        <v>178</v>
      </c>
      <c r="CR48" s="3" t="str">
        <f>IF(SUM(CQ13,CQ26,CQ28)&gt;=2,1,0)</f>
        <v>0</v>
      </c>
      <c r="CS48" s="3"/>
      <c r="CT48" s="3"/>
      <c r="CU48" s="3"/>
      <c r="CV48" s="87" t="s">
        <v>178</v>
      </c>
      <c r="CW48" s="3" t="str">
        <f>IF(SUM(CV13,CV15)=2,1,0)</f>
        <v>0</v>
      </c>
      <c r="CX48" s="3"/>
      <c r="CY48" s="3"/>
      <c r="CZ48" s="3"/>
      <c r="DA48" s="87" t="s">
        <v>178</v>
      </c>
      <c r="DB48" s="3" t="str">
        <f>IF(SUM(DC9,DC10,DA20,DA24)=4,1,0)</f>
        <v>0</v>
      </c>
      <c r="DC48" s="3"/>
      <c r="DD48" s="3"/>
      <c r="DE48" s="3"/>
      <c r="DF48" s="87" t="s">
        <v>179</v>
      </c>
      <c r="DG48" s="3" t="str">
        <f>IF(SUM(DF10,DF11,DF24,DF25)=4,1,0)</f>
        <v>0</v>
      </c>
      <c r="DH48" s="3"/>
      <c r="DI48" s="3"/>
      <c r="DJ48" s="3"/>
      <c r="DK48" s="87" t="s">
        <v>178</v>
      </c>
      <c r="DL48" s="3" t="str">
        <f>IF(DM8+DK14=2,1,0)</f>
        <v>0</v>
      </c>
      <c r="DM48" s="3"/>
      <c r="DN48" s="3"/>
      <c r="DO48" s="3"/>
      <c r="DP48" s="87" t="s">
        <v>178</v>
      </c>
      <c r="DQ48" s="3" t="str">
        <f>IF(DR8+DP14+DP26+DP15=4,1,0)</f>
        <v>0</v>
      </c>
      <c r="DR48" s="3"/>
      <c r="DS48" s="3"/>
      <c r="DT48" s="3"/>
      <c r="DU48" s="87" t="s">
        <v>178</v>
      </c>
      <c r="DV48" s="3" t="str">
        <f>IF(SUM(DU13,DU10,DU26)=3,1,0)</f>
        <v>0</v>
      </c>
      <c r="DW48" s="3"/>
      <c r="DX48" s="3"/>
      <c r="DY48" s="3"/>
      <c r="DZ48" s="87" t="s">
        <v>178</v>
      </c>
      <c r="EA48" s="3" t="str">
        <f>IF(SUM(DZ15,DZ17,DZ27)=3,1,0)</f>
        <v>0</v>
      </c>
      <c r="EB48" s="3"/>
      <c r="EC48" s="3"/>
      <c r="ED48" s="3"/>
      <c r="EE48" s="87" t="s">
        <v>178</v>
      </c>
      <c r="EF48" s="3" t="str">
        <f>IF(SUM(EE19,EG14,EE17)=3,1,0)</f>
        <v>0</v>
      </c>
      <c r="EG48" s="3"/>
      <c r="EH48" s="3"/>
      <c r="EI48" s="3"/>
      <c r="EJ48" s="87" t="s">
        <v>179</v>
      </c>
      <c r="EK48" s="3" t="str">
        <f>IF(SUM(EL9,EJ29)=2,1,0)</f>
        <v>0</v>
      </c>
      <c r="EL48" s="3"/>
      <c r="EM48" s="3"/>
      <c r="EN48" s="3"/>
      <c r="EO48" s="87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</row>
    <row r="49" ht="12.0" customHeight="1">
      <c r="F49" s="86" t="s">
        <v>4</v>
      </c>
      <c r="G49" s="86" t="str">
        <f t="shared" si="97"/>
        <v>52</v>
      </c>
      <c r="H49" s="86" t="str">
        <f>$H$14</f>
        <v>52</v>
      </c>
      <c r="P49" s="3">
        <v>43.0</v>
      </c>
      <c r="Q49" s="12" t="str">
        <f t="shared" si="36"/>
        <v>2</v>
      </c>
      <c r="R49" s="12"/>
      <c r="S49" s="12" t="str">
        <f t="shared" si="37"/>
        <v>0</v>
      </c>
      <c r="T49" s="3" t="str">
        <f t="shared" si="38"/>
        <v>0</v>
      </c>
      <c r="U49" s="3" t="str">
        <f t="shared" si="39"/>
        <v>1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12" t="s">
        <v>169</v>
      </c>
      <c r="CH49" s="3" t="str">
        <f>CG21</f>
        <v>0</v>
      </c>
      <c r="CI49" s="3"/>
      <c r="CJ49" s="3"/>
      <c r="CK49" s="3"/>
      <c r="CL49" s="12"/>
      <c r="CM49" s="3"/>
      <c r="CN49" s="3"/>
      <c r="CO49" s="3"/>
      <c r="CP49" s="3"/>
      <c r="CQ49" s="87" t="s">
        <v>179</v>
      </c>
      <c r="CR49" s="3" t="str">
        <f>IF(SUM(CQ34,CQ8)=2,1,0)</f>
        <v>0</v>
      </c>
      <c r="CS49" s="3"/>
      <c r="CT49" s="3"/>
      <c r="CU49" s="3"/>
      <c r="CV49" s="87" t="s">
        <v>179</v>
      </c>
      <c r="CW49" s="3" t="str">
        <f>IF(SUM(CV19)=1,1,0)</f>
        <v>0</v>
      </c>
      <c r="CX49" s="3"/>
      <c r="CY49" s="3"/>
      <c r="CZ49" s="3"/>
      <c r="DA49" s="87" t="s">
        <v>179</v>
      </c>
      <c r="DB49" s="3" t="str">
        <f>IF(SUM(DA19,DA21)=2,1,0)</f>
        <v>1</v>
      </c>
      <c r="DC49" s="3"/>
      <c r="DD49" s="3"/>
      <c r="DE49" s="3"/>
      <c r="DF49" s="87" t="s">
        <v>192</v>
      </c>
      <c r="DG49" s="3" t="str">
        <f>IF(SUM(DH12,DF15,DF18)=3,1,0)</f>
        <v>0</v>
      </c>
      <c r="DH49" s="3"/>
      <c r="DI49" s="3"/>
      <c r="DJ49" s="3"/>
      <c r="DK49" s="87" t="s">
        <v>179</v>
      </c>
      <c r="DL49" s="3" t="str">
        <f>IF(DK22+DM10=2,1,0)</f>
        <v>0</v>
      </c>
      <c r="DM49" s="3"/>
      <c r="DN49" s="3"/>
      <c r="DO49" s="3"/>
      <c r="DP49" s="87" t="s">
        <v>179</v>
      </c>
      <c r="DQ49" s="3" t="str">
        <f>IF(DP19+DP20+DP25=3,1,0)</f>
        <v>0</v>
      </c>
      <c r="DR49" s="3"/>
      <c r="DS49" s="3"/>
      <c r="DT49" s="3"/>
      <c r="DU49" s="87" t="s">
        <v>179</v>
      </c>
      <c r="DV49" s="3" t="str">
        <f>IF(SUM(DU14,DW9,DW10)=3,1,0)</f>
        <v>0</v>
      </c>
      <c r="DW49" s="3"/>
      <c r="DX49" s="3"/>
      <c r="DY49" s="3"/>
      <c r="DZ49" s="87" t="s">
        <v>179</v>
      </c>
      <c r="EA49" s="3" t="str">
        <f>IF(SUM(DZ24,DZ26)=2,1,0)</f>
        <v>0</v>
      </c>
      <c r="EB49" s="3"/>
      <c r="EC49" s="3"/>
      <c r="ED49" s="3"/>
      <c r="EE49" s="87" t="s">
        <v>179</v>
      </c>
      <c r="EF49" s="3" t="str">
        <f>IF(SUM(EE8,EE13,EE14,EE15)&gt;=3,1,0)</f>
        <v>0</v>
      </c>
      <c r="EG49" s="3"/>
      <c r="EH49" s="3"/>
      <c r="EI49" s="3"/>
      <c r="EJ49" s="87" t="s">
        <v>192</v>
      </c>
      <c r="EK49" s="3" t="str">
        <f>IF(SUM(EJ12,EJ17,EL10)=3,1,0)</f>
        <v>0</v>
      </c>
      <c r="EL49" s="3"/>
      <c r="EM49" s="3"/>
      <c r="EN49" s="3"/>
      <c r="EO49" s="87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</row>
    <row r="50" ht="12.0" customHeight="1">
      <c r="F50" s="86" t="s">
        <v>88</v>
      </c>
      <c r="G50" s="86" t="str">
        <f t="shared" si="97"/>
        <v>43</v>
      </c>
      <c r="H50" s="86" t="str">
        <f>$H$15</f>
        <v>43</v>
      </c>
      <c r="P50" s="3">
        <v>44.0</v>
      </c>
      <c r="Q50" s="12" t="str">
        <f t="shared" si="36"/>
        <v>2</v>
      </c>
      <c r="R50" s="12"/>
      <c r="S50" s="12" t="str">
        <f t="shared" si="37"/>
        <v>0</v>
      </c>
      <c r="T50" s="3" t="str">
        <f t="shared" si="38"/>
        <v>0</v>
      </c>
      <c r="U50" s="3" t="str">
        <f t="shared" si="39"/>
        <v>1</v>
      </c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12" t="s">
        <v>171</v>
      </c>
      <c r="CH50" s="3" t="str">
        <f>CG18</f>
        <v>0</v>
      </c>
      <c r="CI50" s="3"/>
      <c r="CJ50" s="3"/>
      <c r="CK50" s="3"/>
      <c r="CL50" s="12"/>
      <c r="CM50" s="3"/>
      <c r="CN50" s="3"/>
      <c r="CO50" s="3"/>
      <c r="CP50" s="3"/>
      <c r="CQ50" s="87" t="s">
        <v>192</v>
      </c>
      <c r="CR50" s="3" t="str">
        <f>IF(SUM(CQ19,CQ22,CQ27,CQ30)&gt;=3,1,0)</f>
        <v>0</v>
      </c>
      <c r="CS50" s="3"/>
      <c r="CT50" s="3"/>
      <c r="CU50" s="3"/>
      <c r="CV50" s="87" t="s">
        <v>192</v>
      </c>
      <c r="CW50" s="3" t="str">
        <f>IF(SUM(CV9,CV17)=2,1,0)</f>
        <v>0</v>
      </c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87" t="s">
        <v>192</v>
      </c>
      <c r="DL50" s="3" t="str">
        <f>IF(DK24+DK28=2,1,0)</f>
        <v>0</v>
      </c>
      <c r="DM50" s="3"/>
      <c r="DN50" s="3"/>
      <c r="DO50" s="3"/>
      <c r="DP50" s="3"/>
      <c r="DQ50" s="3"/>
      <c r="DR50" s="3"/>
      <c r="DS50" s="3"/>
      <c r="DT50" s="3"/>
      <c r="DU50" s="87" t="s">
        <v>192</v>
      </c>
      <c r="DV50" s="3" t="str">
        <f>IF(SUM(DU25,DU23,DU22,DU27)&gt;=3,1,0)</f>
        <v>0</v>
      </c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87" t="s">
        <v>193</v>
      </c>
      <c r="EK50" s="3" t="str">
        <f>IF(SUM(EJ24,EJ27)=2,1,0)</f>
        <v>0</v>
      </c>
      <c r="EL50" s="3"/>
      <c r="EM50" s="3"/>
      <c r="EN50" s="3"/>
      <c r="EO50" s="87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</row>
    <row r="51" ht="12.0" customHeight="1">
      <c r="F51" s="86" t="s">
        <v>5</v>
      </c>
      <c r="G51" s="86" t="str">
        <f t="shared" si="97"/>
        <v>44</v>
      </c>
      <c r="H51" s="86" t="str">
        <f>$H$16</f>
        <v>44</v>
      </c>
      <c r="P51" s="53">
        <v>45.0</v>
      </c>
      <c r="Q51" s="12" t="str">
        <f t="shared" si="36"/>
        <v>1</v>
      </c>
      <c r="R51" s="12" t="s">
        <v>105</v>
      </c>
      <c r="S51" s="12" t="str">
        <f t="shared" si="37"/>
        <v>0</v>
      </c>
      <c r="T51" s="3" t="str">
        <f t="shared" si="38"/>
        <v>1</v>
      </c>
      <c r="U51" s="3" t="str">
        <f t="shared" si="39"/>
        <v>0</v>
      </c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12" t="s">
        <v>174</v>
      </c>
      <c r="CH51" s="3" t="str">
        <f>CG28</f>
        <v>0</v>
      </c>
      <c r="CI51" s="3"/>
      <c r="CJ51" s="3"/>
      <c r="CK51" s="3"/>
      <c r="CL51" s="12"/>
      <c r="CM51" s="3"/>
      <c r="CN51" s="3"/>
      <c r="CO51" s="3"/>
      <c r="CP51" s="3"/>
      <c r="CQ51" s="87" t="s">
        <v>193</v>
      </c>
      <c r="CR51" s="3" t="str">
        <f>IF(SUM(CQ11,CQ14,CQ18,CQ21,CQ24)&gt;=4,1,0)</f>
        <v>0</v>
      </c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87" t="s">
        <v>193</v>
      </c>
      <c r="DL51" s="3" t="str">
        <f>IF(DK10+DK15+DK23=3,1,0)</f>
        <v>0</v>
      </c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</row>
    <row r="52" ht="12.0" customHeight="1">
      <c r="F52" s="86" t="s">
        <v>194</v>
      </c>
      <c r="G52" s="86"/>
      <c r="H52" s="86"/>
      <c r="P52" s="3">
        <v>46.0</v>
      </c>
      <c r="Q52" s="12" t="str">
        <f t="shared" si="36"/>
        <v>2</v>
      </c>
      <c r="R52" s="12"/>
      <c r="S52" s="12" t="str">
        <f t="shared" si="37"/>
        <v>0</v>
      </c>
      <c r="T52" s="3" t="str">
        <f t="shared" si="38"/>
        <v>0</v>
      </c>
      <c r="U52" s="3" t="str">
        <f t="shared" si="39"/>
        <v>1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12" t="s">
        <v>177</v>
      </c>
      <c r="CH52" s="3" t="str">
        <f>CG27</f>
        <v>0</v>
      </c>
      <c r="CI52" s="3"/>
      <c r="CJ52" s="3"/>
      <c r="CK52" s="3"/>
      <c r="CL52" s="12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</row>
    <row r="53" ht="12.0" customHeight="1">
      <c r="F53" s="86" t="s">
        <v>6</v>
      </c>
      <c r="G53" s="86" t="str">
        <f t="shared" ref="G53:G59" si="98">H53</f>
        <v>61</v>
      </c>
      <c r="H53" s="86" t="str">
        <f>$H$19</f>
        <v>61</v>
      </c>
      <c r="P53" s="3">
        <v>47.0</v>
      </c>
      <c r="Q53" s="12" t="str">
        <f t="shared" si="36"/>
        <v>2</v>
      </c>
      <c r="R53" s="12"/>
      <c r="S53" s="12" t="str">
        <f t="shared" si="37"/>
        <v>0</v>
      </c>
      <c r="T53" s="3" t="str">
        <f t="shared" si="38"/>
        <v>0</v>
      </c>
      <c r="U53" s="3" t="str">
        <f t="shared" si="39"/>
        <v>1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12" t="s">
        <v>179</v>
      </c>
      <c r="CH53" s="3" t="str">
        <f>CG13</f>
        <v>0</v>
      </c>
      <c r="CI53" s="3"/>
      <c r="CJ53" s="3"/>
      <c r="CK53" s="3"/>
      <c r="CL53" s="12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</row>
    <row r="54" ht="12.0" customHeight="1">
      <c r="F54" s="86" t="s">
        <v>7</v>
      </c>
      <c r="G54" s="86" t="str">
        <f t="shared" si="98"/>
        <v>39</v>
      </c>
      <c r="H54" s="86" t="str">
        <f>$H$20</f>
        <v>39</v>
      </c>
      <c r="P54" s="3">
        <v>48.0</v>
      </c>
      <c r="Q54" s="12" t="str">
        <f t="shared" si="36"/>
        <v>2</v>
      </c>
      <c r="R54" s="12"/>
      <c r="S54" s="12" t="str">
        <f t="shared" si="37"/>
        <v>0</v>
      </c>
      <c r="T54" s="3" t="str">
        <f t="shared" si="38"/>
        <v>0</v>
      </c>
      <c r="U54" s="3" t="str">
        <f t="shared" si="39"/>
        <v>1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12" t="s">
        <v>192</v>
      </c>
      <c r="CH54" s="3" t="str">
        <f>CG31</f>
        <v>0</v>
      </c>
      <c r="CI54" s="3"/>
      <c r="CJ54" s="3"/>
      <c r="CK54" s="3"/>
      <c r="CL54" s="12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</row>
    <row r="55" ht="12.0" customHeight="1">
      <c r="F55" s="86" t="s">
        <v>8</v>
      </c>
      <c r="G55" s="86" t="str">
        <f t="shared" si="98"/>
        <v>44</v>
      </c>
      <c r="H55" s="86" t="str">
        <f>$H$21</f>
        <v>44</v>
      </c>
      <c r="P55" s="3">
        <v>49.0</v>
      </c>
      <c r="Q55" s="12" t="str">
        <f t="shared" si="36"/>
        <v>2</v>
      </c>
      <c r="R55" s="12"/>
      <c r="S55" s="12" t="str">
        <f t="shared" si="37"/>
        <v>0</v>
      </c>
      <c r="T55" s="3" t="str">
        <f t="shared" si="38"/>
        <v>0</v>
      </c>
      <c r="U55" s="3" t="str">
        <f t="shared" si="39"/>
        <v>1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12" t="s">
        <v>193</v>
      </c>
      <c r="CH55" s="3" t="str">
        <f>CG8</f>
        <v>0</v>
      </c>
      <c r="CI55" s="3"/>
      <c r="CJ55" s="3"/>
      <c r="CK55" s="3"/>
      <c r="CL55" s="12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</row>
    <row r="56" ht="12.0" customHeight="1">
      <c r="F56" s="86" t="s">
        <v>9</v>
      </c>
      <c r="G56" s="86" t="str">
        <f t="shared" si="98"/>
        <v>46</v>
      </c>
      <c r="H56" s="86" t="str">
        <f>$H$22</f>
        <v>46</v>
      </c>
      <c r="P56" s="3">
        <v>50.0</v>
      </c>
      <c r="Q56" s="12" t="str">
        <f t="shared" si="36"/>
        <v>1</v>
      </c>
      <c r="R56" s="12"/>
      <c r="S56" s="12" t="str">
        <f t="shared" si="37"/>
        <v>1</v>
      </c>
      <c r="T56" s="3" t="str">
        <f t="shared" si="38"/>
        <v>1</v>
      </c>
      <c r="U56" s="3" t="str">
        <f t="shared" si="39"/>
        <v>0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12" t="s">
        <v>195</v>
      </c>
      <c r="CH56" s="3" t="str">
        <f>CG32</f>
        <v>0</v>
      </c>
      <c r="CI56" s="3"/>
      <c r="CJ56" s="3"/>
      <c r="CK56" s="3"/>
      <c r="CL56" s="12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</row>
    <row r="57" ht="12.0" customHeight="1">
      <c r="F57" s="86" t="s">
        <v>10</v>
      </c>
      <c r="G57" s="86" t="str">
        <f t="shared" si="98"/>
        <v>54</v>
      </c>
      <c r="H57" s="86" t="str">
        <f>$H$23</f>
        <v>54</v>
      </c>
      <c r="P57" s="3">
        <v>51.0</v>
      </c>
      <c r="Q57" s="12" t="str">
        <f t="shared" si="36"/>
        <v>1</v>
      </c>
      <c r="R57" s="12"/>
      <c r="S57" s="12" t="str">
        <f t="shared" si="37"/>
        <v>1</v>
      </c>
      <c r="T57" s="3" t="str">
        <f t="shared" si="38"/>
        <v>1</v>
      </c>
      <c r="U57" s="3" t="str">
        <f t="shared" si="39"/>
        <v>0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12" t="s">
        <v>196</v>
      </c>
      <c r="CH57" s="3" t="str">
        <f>CG9</f>
        <v>0</v>
      </c>
      <c r="CI57" s="3"/>
      <c r="CJ57" s="3"/>
      <c r="CK57" s="3"/>
      <c r="CL57" s="12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</row>
    <row r="58" ht="12.0" customHeight="1">
      <c r="F58" s="86" t="s">
        <v>13</v>
      </c>
      <c r="G58" s="86" t="str">
        <f t="shared" si="98"/>
        <v>41</v>
      </c>
      <c r="H58" s="86" t="str">
        <f>$H$26</f>
        <v>41</v>
      </c>
      <c r="P58" s="53">
        <v>52.0</v>
      </c>
      <c r="Q58" s="12" t="str">
        <f t="shared" si="36"/>
        <v>1</v>
      </c>
      <c r="R58" s="12" t="s">
        <v>105</v>
      </c>
      <c r="S58" s="12" t="str">
        <f t="shared" si="37"/>
        <v>0</v>
      </c>
      <c r="T58" s="3" t="str">
        <f t="shared" si="38"/>
        <v>1</v>
      </c>
      <c r="U58" s="3" t="str">
        <f t="shared" si="39"/>
        <v>0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12" t="s">
        <v>197</v>
      </c>
      <c r="CH58" s="3" t="str">
        <f>CG25</f>
        <v>0</v>
      </c>
      <c r="CI58" s="3"/>
      <c r="CJ58" s="3"/>
      <c r="CK58" s="3"/>
      <c r="CL58" s="12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</row>
    <row r="59" ht="12.0" customHeight="1">
      <c r="F59" s="86" t="s">
        <v>14</v>
      </c>
      <c r="G59" s="86" t="str">
        <f t="shared" si="98"/>
        <v>47</v>
      </c>
      <c r="H59" s="86" t="str">
        <f>$H$27</f>
        <v>47</v>
      </c>
      <c r="P59" s="3">
        <v>53.0</v>
      </c>
      <c r="Q59" s="12" t="str">
        <f t="shared" si="36"/>
        <v>2</v>
      </c>
      <c r="R59" s="12"/>
      <c r="S59" s="12" t="str">
        <f t="shared" si="37"/>
        <v>0</v>
      </c>
      <c r="T59" s="3" t="str">
        <f t="shared" si="38"/>
        <v>0</v>
      </c>
      <c r="U59" s="3" t="str">
        <f t="shared" si="39"/>
        <v>1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12" t="s">
        <v>198</v>
      </c>
      <c r="CH59" s="3" t="str">
        <f>CG20</f>
        <v>0</v>
      </c>
      <c r="CI59" s="3"/>
      <c r="CJ59" s="3"/>
      <c r="CK59" s="3"/>
      <c r="CL59" s="12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</row>
    <row r="60" ht="12.0" customHeight="1">
      <c r="F60" s="86" t="s">
        <v>194</v>
      </c>
      <c r="G60" s="86"/>
      <c r="H60" s="86"/>
      <c r="P60" s="3">
        <v>54.0</v>
      </c>
      <c r="Q60" s="12" t="str">
        <f t="shared" si="36"/>
        <v>1</v>
      </c>
      <c r="R60" s="12"/>
      <c r="S60" s="12" t="str">
        <f t="shared" si="37"/>
        <v>1</v>
      </c>
      <c r="T60" s="3" t="str">
        <f t="shared" si="38"/>
        <v>1</v>
      </c>
      <c r="U60" s="3" t="str">
        <f t="shared" si="39"/>
        <v>0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12" t="s">
        <v>191</v>
      </c>
      <c r="CH60" s="3" t="str">
        <f>SUM(CH49:CH59)</f>
        <v>0</v>
      </c>
      <c r="CI60" s="12" t="str">
        <f>IF(CH60&gt;=3,"Y","N")</f>
        <v>N</v>
      </c>
      <c r="CJ60" s="3"/>
      <c r="CK60" s="3"/>
      <c r="CL60" s="12"/>
      <c r="CM60" s="3"/>
      <c r="CN60" s="12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</row>
    <row r="61" ht="12.0" customHeight="1">
      <c r="F61" s="86" t="s">
        <v>15</v>
      </c>
      <c r="G61" s="86" t="str">
        <f t="shared" ref="G61:G64" si="99">H61</f>
        <v>40</v>
      </c>
      <c r="H61" s="86" t="str">
        <f>$H$29</f>
        <v>40</v>
      </c>
      <c r="P61" s="3">
        <v>55.0</v>
      </c>
      <c r="Q61" s="12" t="str">
        <f t="shared" si="36"/>
        <v>2</v>
      </c>
      <c r="R61" s="12"/>
      <c r="S61" s="12" t="str">
        <f t="shared" si="37"/>
        <v>0</v>
      </c>
      <c r="T61" s="3" t="str">
        <f t="shared" si="38"/>
        <v>0</v>
      </c>
      <c r="U61" s="3" t="str">
        <f t="shared" si="39"/>
        <v>1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</row>
    <row r="62" ht="12.0" customHeight="1">
      <c r="F62" s="86" t="s">
        <v>16</v>
      </c>
      <c r="G62" s="86" t="str">
        <f t="shared" si="99"/>
        <v>35</v>
      </c>
      <c r="H62" s="86" t="str">
        <f>$H$30</f>
        <v>35</v>
      </c>
      <c r="P62" s="3">
        <v>56.0</v>
      </c>
      <c r="Q62" s="12" t="str">
        <f t="shared" si="36"/>
        <v>2</v>
      </c>
      <c r="R62" s="12"/>
      <c r="S62" s="12" t="str">
        <f t="shared" si="37"/>
        <v>0</v>
      </c>
      <c r="T62" s="3" t="str">
        <f t="shared" si="38"/>
        <v>0</v>
      </c>
      <c r="U62" s="3" t="str">
        <f t="shared" si="39"/>
        <v>1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</row>
    <row r="63" ht="12.0" customHeight="1">
      <c r="F63" s="86" t="s">
        <v>17</v>
      </c>
      <c r="G63" s="86" t="str">
        <f t="shared" si="99"/>
        <v>30</v>
      </c>
      <c r="H63" s="86" t="str">
        <f>$H$31</f>
        <v>30</v>
      </c>
      <c r="P63" s="3">
        <v>57.0</v>
      </c>
      <c r="Q63" s="12" t="str">
        <f t="shared" si="36"/>
        <v>2</v>
      </c>
      <c r="R63" s="12"/>
      <c r="S63" s="12" t="str">
        <f t="shared" si="37"/>
        <v>0</v>
      </c>
      <c r="T63" s="3" t="str">
        <f t="shared" si="38"/>
        <v>0</v>
      </c>
      <c r="U63" s="3" t="str">
        <f t="shared" si="39"/>
        <v>1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</row>
    <row r="64" ht="12.0" customHeight="1">
      <c r="F64" s="86" t="s">
        <v>18</v>
      </c>
      <c r="G64" s="86" t="str">
        <f t="shared" si="99"/>
        <v>44</v>
      </c>
      <c r="H64" s="86" t="str">
        <f>$H$32</f>
        <v>44</v>
      </c>
      <c r="P64" s="53">
        <v>58.0</v>
      </c>
      <c r="Q64" s="12" t="str">
        <f t="shared" si="36"/>
        <v>1</v>
      </c>
      <c r="R64" s="12" t="s">
        <v>105</v>
      </c>
      <c r="S64" s="12" t="str">
        <f t="shared" si="37"/>
        <v>0</v>
      </c>
      <c r="T64" s="3" t="str">
        <f t="shared" si="38"/>
        <v>1</v>
      </c>
      <c r="U64" s="3" t="str">
        <f t="shared" si="39"/>
        <v>0</v>
      </c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</row>
    <row r="65" ht="12.0" customHeight="1">
      <c r="F65" s="86" t="s">
        <v>194</v>
      </c>
      <c r="G65" s="86"/>
      <c r="H65" s="86"/>
      <c r="P65" s="3">
        <v>59.0</v>
      </c>
      <c r="Q65" s="12" t="str">
        <f t="shared" si="36"/>
        <v>2</v>
      </c>
      <c r="R65" s="12"/>
      <c r="S65" s="12" t="str">
        <f t="shared" si="37"/>
        <v>0</v>
      </c>
      <c r="T65" s="3" t="str">
        <f t="shared" si="38"/>
        <v>0</v>
      </c>
      <c r="U65" s="3" t="str">
        <f t="shared" si="39"/>
        <v>1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</row>
    <row r="66" ht="12.0" customHeight="1">
      <c r="F66" s="86" t="s">
        <v>19</v>
      </c>
      <c r="G66" s="86" t="str">
        <f t="shared" ref="G66:G69" si="100">H66</f>
        <v>38</v>
      </c>
      <c r="H66" s="86" t="str">
        <f>$H$34</f>
        <v>38</v>
      </c>
      <c r="P66" s="3">
        <v>60.0</v>
      </c>
      <c r="Q66" s="12" t="str">
        <f t="shared" si="36"/>
        <v>2</v>
      </c>
      <c r="R66" s="12"/>
      <c r="S66" s="12" t="str">
        <f t="shared" si="37"/>
        <v>0</v>
      </c>
      <c r="T66" s="3" t="str">
        <f t="shared" si="38"/>
        <v>0</v>
      </c>
      <c r="U66" s="3" t="str">
        <f t="shared" si="39"/>
        <v>1</v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</row>
    <row r="67" ht="12.0" customHeight="1">
      <c r="F67" s="86" t="s">
        <v>20</v>
      </c>
      <c r="G67" s="86" t="str">
        <f t="shared" si="100"/>
        <v>41</v>
      </c>
      <c r="H67" s="86" t="str">
        <f>$H$35</f>
        <v>41</v>
      </c>
      <c r="P67" s="53">
        <v>61.0</v>
      </c>
      <c r="Q67" s="12" t="str">
        <f t="shared" ref="Q67:Q126" si="101">IF(ISERROR(VALUE(MID($C$12,$P67-60,1)))=TRUE,"TEXT",VALUE(MID($C$12,$P67-60,1)))</f>
        <v>1</v>
      </c>
      <c r="R67" s="12" t="s">
        <v>105</v>
      </c>
      <c r="S67" s="12" t="str">
        <f t="shared" si="37"/>
        <v>0</v>
      </c>
      <c r="T67" s="3" t="str">
        <f t="shared" si="38"/>
        <v>1</v>
      </c>
      <c r="U67" s="3" t="str">
        <f t="shared" si="39"/>
        <v>0</v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</row>
    <row r="68" ht="12.0" customHeight="1">
      <c r="F68" s="86" t="s">
        <v>21</v>
      </c>
      <c r="G68" s="86" t="str">
        <f t="shared" si="100"/>
        <v>64</v>
      </c>
      <c r="H68" s="86" t="str">
        <f>$H$36</f>
        <v>64</v>
      </c>
      <c r="P68" s="53">
        <v>62.0</v>
      </c>
      <c r="Q68" s="12" t="str">
        <f t="shared" si="101"/>
        <v>1</v>
      </c>
      <c r="R68" s="12" t="s">
        <v>105</v>
      </c>
      <c r="S68" s="12" t="str">
        <f t="shared" si="37"/>
        <v>0</v>
      </c>
      <c r="T68" s="3" t="str">
        <f t="shared" si="38"/>
        <v>1</v>
      </c>
      <c r="U68" s="3" t="str">
        <f t="shared" si="39"/>
        <v>0</v>
      </c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</row>
    <row r="69" ht="12.0" customHeight="1">
      <c r="F69" s="86" t="s">
        <v>22</v>
      </c>
      <c r="G69" s="86" t="str">
        <f t="shared" si="100"/>
        <v>65</v>
      </c>
      <c r="H69" s="86" t="str">
        <f>$H$37</f>
        <v>65</v>
      </c>
      <c r="P69" s="53">
        <v>63.0</v>
      </c>
      <c r="Q69" s="12" t="str">
        <f t="shared" si="101"/>
        <v>2</v>
      </c>
      <c r="R69" s="12" t="s">
        <v>105</v>
      </c>
      <c r="S69" s="12" t="str">
        <f t="shared" si="37"/>
        <v>1</v>
      </c>
      <c r="T69" s="3" t="str">
        <f t="shared" si="38"/>
        <v>0</v>
      </c>
      <c r="U69" s="3" t="str">
        <f t="shared" si="39"/>
        <v>1</v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</row>
    <row r="70" ht="12.0" customHeight="1">
      <c r="P70" s="3">
        <v>64.0</v>
      </c>
      <c r="Q70" s="12" t="str">
        <f t="shared" si="101"/>
        <v>1</v>
      </c>
      <c r="R70" s="12"/>
      <c r="S70" s="12" t="str">
        <f t="shared" si="37"/>
        <v>1</v>
      </c>
      <c r="T70" s="3" t="str">
        <f t="shared" si="38"/>
        <v>1</v>
      </c>
      <c r="U70" s="3" t="str">
        <f t="shared" si="39"/>
        <v>0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</row>
    <row r="71" ht="12.0" customHeight="1">
      <c r="G71" s="86"/>
      <c r="H71" s="86"/>
      <c r="P71" s="3">
        <v>65.0</v>
      </c>
      <c r="Q71" s="12" t="str">
        <f t="shared" si="101"/>
        <v>2</v>
      </c>
      <c r="R71" s="12"/>
      <c r="S71" s="12" t="str">
        <f t="shared" si="37"/>
        <v>0</v>
      </c>
      <c r="T71" s="3" t="str">
        <f t="shared" si="38"/>
        <v>0</v>
      </c>
      <c r="U71" s="3" t="str">
        <f t="shared" si="39"/>
        <v>1</v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</row>
    <row r="72" ht="12.0" customHeight="1">
      <c r="G72" s="86"/>
      <c r="H72" s="86"/>
      <c r="P72" s="3">
        <v>66.0</v>
      </c>
      <c r="Q72" s="12" t="str">
        <f t="shared" si="101"/>
        <v>2</v>
      </c>
      <c r="R72" s="12"/>
      <c r="S72" s="12" t="str">
        <f t="shared" si="37"/>
        <v>0</v>
      </c>
      <c r="T72" s="3" t="str">
        <f t="shared" si="38"/>
        <v>0</v>
      </c>
      <c r="U72" s="3" t="str">
        <f t="shared" si="39"/>
        <v>1</v>
      </c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</row>
    <row r="73" ht="12.0" customHeight="1">
      <c r="G73" s="86"/>
      <c r="H73" s="86"/>
      <c r="P73" s="3">
        <v>67.0</v>
      </c>
      <c r="Q73" s="12" t="str">
        <f t="shared" si="101"/>
        <v>2</v>
      </c>
      <c r="R73" s="12"/>
      <c r="S73" s="12" t="str">
        <f t="shared" si="37"/>
        <v>0</v>
      </c>
      <c r="T73" s="3" t="str">
        <f t="shared" si="38"/>
        <v>0</v>
      </c>
      <c r="U73" s="3" t="str">
        <f t="shared" si="39"/>
        <v>1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</row>
    <row r="74" ht="12.0" customHeight="1">
      <c r="F74" s="94"/>
      <c r="G74" s="86"/>
      <c r="H74" s="86"/>
      <c r="P74" s="3">
        <v>68.0</v>
      </c>
      <c r="Q74" s="12" t="str">
        <f t="shared" si="101"/>
        <v>1</v>
      </c>
      <c r="R74" s="12"/>
      <c r="S74" s="12" t="str">
        <f t="shared" si="37"/>
        <v>1</v>
      </c>
      <c r="T74" s="3" t="str">
        <f t="shared" si="38"/>
        <v>1</v>
      </c>
      <c r="U74" s="3" t="str">
        <f t="shared" si="39"/>
        <v>0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</row>
    <row r="75" ht="12.0" customHeight="1">
      <c r="F75" t="s">
        <v>199</v>
      </c>
      <c r="G75" s="86" t="str">
        <f t="shared" ref="G75:G77" si="102">H75</f>
        <v>39</v>
      </c>
      <c r="H75" s="86" t="str">
        <f t="shared" ref="H75:H77" si="103">L23</f>
        <v>39</v>
      </c>
      <c r="P75" s="3">
        <v>69.0</v>
      </c>
      <c r="Q75" s="12" t="str">
        <f t="shared" si="101"/>
        <v>2</v>
      </c>
      <c r="R75" s="12"/>
      <c r="S75" s="12" t="str">
        <f t="shared" si="37"/>
        <v>0</v>
      </c>
      <c r="T75" s="3" t="str">
        <f t="shared" si="38"/>
        <v>0</v>
      </c>
      <c r="U75" s="3" t="str">
        <f t="shared" si="39"/>
        <v>1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</row>
    <row r="76" ht="12.0" customHeight="1">
      <c r="F76" t="s">
        <v>200</v>
      </c>
      <c r="G76" s="86" t="str">
        <f t="shared" si="102"/>
        <v>41</v>
      </c>
      <c r="H76" s="86" t="str">
        <f t="shared" si="103"/>
        <v>41</v>
      </c>
      <c r="P76" s="3">
        <v>70.0</v>
      </c>
      <c r="Q76" s="12" t="str">
        <f t="shared" si="101"/>
        <v>2</v>
      </c>
      <c r="R76" s="12"/>
      <c r="S76" s="12" t="str">
        <f t="shared" si="37"/>
        <v>0</v>
      </c>
      <c r="T76" s="3" t="str">
        <f t="shared" si="38"/>
        <v>0</v>
      </c>
      <c r="U76" s="3" t="str">
        <f t="shared" si="39"/>
        <v>1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</row>
    <row r="77" ht="12.0" customHeight="1">
      <c r="F77" t="s">
        <v>201</v>
      </c>
      <c r="G77" s="86" t="str">
        <f t="shared" si="102"/>
        <v>37</v>
      </c>
      <c r="H77" s="86" t="str">
        <f t="shared" si="103"/>
        <v>37</v>
      </c>
      <c r="P77" s="3">
        <v>71.0</v>
      </c>
      <c r="Q77" s="12" t="str">
        <f t="shared" si="101"/>
        <v>2</v>
      </c>
      <c r="R77" s="12"/>
      <c r="S77" s="12" t="str">
        <f t="shared" si="37"/>
        <v>0</v>
      </c>
      <c r="T77" s="3" t="str">
        <f t="shared" si="38"/>
        <v>0</v>
      </c>
      <c r="U77" s="3" t="str">
        <f t="shared" si="39"/>
        <v>1</v>
      </c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</row>
    <row r="78" ht="12.0" customHeight="1">
      <c r="F78" t="s">
        <v>194</v>
      </c>
      <c r="G78" s="86"/>
      <c r="H78" s="86"/>
      <c r="P78" s="3">
        <v>72.0</v>
      </c>
      <c r="Q78" s="12" t="str">
        <f t="shared" si="101"/>
        <v>2</v>
      </c>
      <c r="R78" s="12"/>
      <c r="S78" s="12" t="str">
        <f t="shared" si="37"/>
        <v>0</v>
      </c>
      <c r="T78" s="3" t="str">
        <f t="shared" si="38"/>
        <v>0</v>
      </c>
      <c r="U78" s="3" t="str">
        <f t="shared" si="39"/>
        <v>1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</row>
    <row r="79" ht="12.0" customHeight="1">
      <c r="F79" t="s">
        <v>202</v>
      </c>
      <c r="G79" s="86" t="str">
        <f t="shared" ref="G79:G82" si="104">H79</f>
        <v>38</v>
      </c>
      <c r="H79" s="86" t="str">
        <f t="shared" ref="H79:H82" si="105">L27</f>
        <v>38</v>
      </c>
      <c r="P79" s="53">
        <v>73.0</v>
      </c>
      <c r="Q79" s="12" t="str">
        <f t="shared" si="101"/>
        <v>1</v>
      </c>
      <c r="R79" s="12" t="s">
        <v>105</v>
      </c>
      <c r="S79" s="12" t="str">
        <f t="shared" si="37"/>
        <v>0</v>
      </c>
      <c r="T79" s="3" t="str">
        <f t="shared" si="38"/>
        <v>1</v>
      </c>
      <c r="U79" s="3" t="str">
        <f t="shared" si="39"/>
        <v>0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</row>
    <row r="80" ht="12.0" customHeight="1">
      <c r="F80" t="s">
        <v>203</v>
      </c>
      <c r="G80" s="86" t="str">
        <f t="shared" si="104"/>
        <v>43</v>
      </c>
      <c r="H80" s="86" t="str">
        <f t="shared" si="105"/>
        <v>43</v>
      </c>
      <c r="P80" s="53">
        <v>74.0</v>
      </c>
      <c r="Q80" s="12" t="str">
        <f t="shared" si="101"/>
        <v>1</v>
      </c>
      <c r="R80" s="12" t="s">
        <v>105</v>
      </c>
      <c r="S80" s="12" t="str">
        <f t="shared" si="37"/>
        <v>0</v>
      </c>
      <c r="T80" s="3" t="str">
        <f t="shared" si="38"/>
        <v>1</v>
      </c>
      <c r="U80" s="3" t="str">
        <f t="shared" si="39"/>
        <v>0</v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</row>
    <row r="81" ht="12.0" customHeight="1">
      <c r="F81" t="s">
        <v>204</v>
      </c>
      <c r="G81" s="86" t="str">
        <f t="shared" si="104"/>
        <v>36</v>
      </c>
      <c r="H81" s="86" t="str">
        <f t="shared" si="105"/>
        <v>36</v>
      </c>
      <c r="P81" s="3">
        <v>75.0</v>
      </c>
      <c r="Q81" s="12" t="str">
        <f t="shared" si="101"/>
        <v>2</v>
      </c>
      <c r="R81" s="12"/>
      <c r="S81" s="12" t="str">
        <f t="shared" si="37"/>
        <v>0</v>
      </c>
      <c r="T81" s="3" t="str">
        <f t="shared" si="38"/>
        <v>0</v>
      </c>
      <c r="U81" s="3" t="str">
        <f t="shared" si="39"/>
        <v>1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</row>
    <row r="82" ht="12.0" customHeight="1">
      <c r="F82" t="s">
        <v>205</v>
      </c>
      <c r="G82" s="86" t="str">
        <f t="shared" si="104"/>
        <v>33</v>
      </c>
      <c r="H82" s="86" t="str">
        <f t="shared" si="105"/>
        <v>33</v>
      </c>
      <c r="P82" s="3">
        <v>76.0</v>
      </c>
      <c r="Q82" s="12" t="str">
        <f t="shared" si="101"/>
        <v>2</v>
      </c>
      <c r="R82" s="12"/>
      <c r="S82" s="12" t="str">
        <f t="shared" si="37"/>
        <v>0</v>
      </c>
      <c r="T82" s="3" t="str">
        <f t="shared" si="38"/>
        <v>0</v>
      </c>
      <c r="U82" s="3" t="str">
        <f t="shared" si="39"/>
        <v>1</v>
      </c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</row>
    <row r="83" ht="12.0" customHeight="1">
      <c r="F83" t="s">
        <v>194</v>
      </c>
      <c r="G83" s="86"/>
      <c r="H83" s="86"/>
      <c r="P83" s="53">
        <v>77.0</v>
      </c>
      <c r="Q83" s="12" t="str">
        <f t="shared" si="101"/>
        <v>2</v>
      </c>
      <c r="R83" s="12" t="s">
        <v>105</v>
      </c>
      <c r="S83" s="12" t="str">
        <f t="shared" si="37"/>
        <v>1</v>
      </c>
      <c r="T83" s="3" t="str">
        <f t="shared" si="38"/>
        <v>0</v>
      </c>
      <c r="U83" s="3" t="str">
        <f t="shared" si="39"/>
        <v>1</v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</row>
    <row r="84" ht="12.0" customHeight="1">
      <c r="F84" t="s">
        <v>206</v>
      </c>
      <c r="G84" s="86" t="str">
        <f t="shared" ref="G84:G86" si="106">H84</f>
        <v>59</v>
      </c>
      <c r="H84" s="86" t="str">
        <f t="shared" ref="H84:H86" si="107">L32</f>
        <v>59</v>
      </c>
      <c r="P84" s="3">
        <v>78.0</v>
      </c>
      <c r="Q84" s="12" t="str">
        <f t="shared" si="101"/>
        <v>1</v>
      </c>
      <c r="R84" s="12"/>
      <c r="S84" s="12" t="str">
        <f t="shared" si="37"/>
        <v>1</v>
      </c>
      <c r="T84" s="3" t="str">
        <f t="shared" si="38"/>
        <v>1</v>
      </c>
      <c r="U84" s="3" t="str">
        <f t="shared" si="39"/>
        <v>0</v>
      </c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</row>
    <row r="85" ht="12.0" customHeight="1">
      <c r="F85" t="s">
        <v>207</v>
      </c>
      <c r="G85" s="86" t="str">
        <f t="shared" si="106"/>
        <v>43</v>
      </c>
      <c r="H85" s="86" t="str">
        <f t="shared" si="107"/>
        <v>43</v>
      </c>
      <c r="P85" s="3">
        <v>79.0</v>
      </c>
      <c r="Q85" s="12" t="str">
        <f t="shared" si="101"/>
        <v>2</v>
      </c>
      <c r="R85" s="12"/>
      <c r="S85" s="12" t="str">
        <f t="shared" si="37"/>
        <v>0</v>
      </c>
      <c r="T85" s="3" t="str">
        <f t="shared" si="38"/>
        <v>0</v>
      </c>
      <c r="U85" s="3" t="str">
        <f t="shared" si="39"/>
        <v>1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</row>
    <row r="86" ht="12.0" customHeight="1">
      <c r="F86" t="s">
        <v>208</v>
      </c>
      <c r="G86" s="86" t="str">
        <f t="shared" si="106"/>
        <v>59</v>
      </c>
      <c r="H86" s="86" t="str">
        <f t="shared" si="107"/>
        <v>59</v>
      </c>
      <c r="P86" s="53">
        <v>80.0</v>
      </c>
      <c r="Q86" s="12" t="str">
        <f t="shared" si="101"/>
        <v>1</v>
      </c>
      <c r="R86" s="12" t="s">
        <v>105</v>
      </c>
      <c r="S86" s="12" t="str">
        <f t="shared" si="37"/>
        <v>0</v>
      </c>
      <c r="T86" s="3" t="str">
        <f t="shared" si="38"/>
        <v>1</v>
      </c>
      <c r="U86" s="3" t="str">
        <f t="shared" si="39"/>
        <v>0</v>
      </c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</row>
    <row r="87" ht="12.0" customHeight="1">
      <c r="F87" t="s">
        <v>194</v>
      </c>
      <c r="G87" s="86"/>
      <c r="H87" s="86"/>
      <c r="P87" s="3">
        <v>81.0</v>
      </c>
      <c r="Q87" s="12" t="str">
        <f t="shared" si="101"/>
        <v>1</v>
      </c>
      <c r="R87" s="12"/>
      <c r="S87" s="12" t="str">
        <f t="shared" si="37"/>
        <v>1</v>
      </c>
      <c r="T87" s="3" t="str">
        <f t="shared" si="38"/>
        <v>1</v>
      </c>
      <c r="U87" s="3" t="str">
        <f t="shared" si="39"/>
        <v>0</v>
      </c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</row>
    <row r="88" ht="12.0" customHeight="1">
      <c r="F88" t="s">
        <v>209</v>
      </c>
      <c r="G88" s="86" t="str">
        <f t="shared" ref="G88:G89" si="108">H88</f>
        <v>57</v>
      </c>
      <c r="H88" s="86" t="str">
        <f t="shared" ref="H88:H89" si="109">L36</f>
        <v>57</v>
      </c>
      <c r="P88" s="53">
        <v>82.0</v>
      </c>
      <c r="Q88" s="12" t="str">
        <f t="shared" si="101"/>
        <v>1</v>
      </c>
      <c r="R88" s="12" t="s">
        <v>105</v>
      </c>
      <c r="S88" s="12" t="str">
        <f t="shared" si="37"/>
        <v>0</v>
      </c>
      <c r="T88" s="3" t="str">
        <f t="shared" si="38"/>
        <v>1</v>
      </c>
      <c r="U88" s="3" t="str">
        <f t="shared" si="39"/>
        <v>0</v>
      </c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</row>
    <row r="89" ht="12.0" customHeight="1">
      <c r="F89" t="s">
        <v>210</v>
      </c>
      <c r="G89" s="86" t="str">
        <f t="shared" si="108"/>
        <v>46</v>
      </c>
      <c r="H89" s="86" t="str">
        <f t="shared" si="109"/>
        <v>46</v>
      </c>
      <c r="P89" s="53">
        <v>83.0</v>
      </c>
      <c r="Q89" s="12" t="str">
        <f t="shared" si="101"/>
        <v>1</v>
      </c>
      <c r="R89" s="12" t="s">
        <v>105</v>
      </c>
      <c r="S89" s="12" t="str">
        <f t="shared" si="37"/>
        <v>0</v>
      </c>
      <c r="T89" s="3" t="str">
        <f t="shared" si="38"/>
        <v>1</v>
      </c>
      <c r="U89" s="3" t="str">
        <f t="shared" si="39"/>
        <v>0</v>
      </c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</row>
    <row r="90" ht="12.0" customHeight="1">
      <c r="P90" s="53">
        <v>84.0</v>
      </c>
      <c r="Q90" s="12" t="str">
        <f t="shared" si="101"/>
        <v>1</v>
      </c>
      <c r="R90" s="12" t="s">
        <v>105</v>
      </c>
      <c r="S90" s="12" t="str">
        <f t="shared" si="37"/>
        <v>0</v>
      </c>
      <c r="T90" s="3" t="str">
        <f t="shared" si="38"/>
        <v>1</v>
      </c>
      <c r="U90" s="3" t="str">
        <f t="shared" si="39"/>
        <v>0</v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</row>
    <row r="91" ht="12.0" customHeight="1">
      <c r="P91" s="3">
        <v>85.0</v>
      </c>
      <c r="Q91" s="12" t="str">
        <f t="shared" si="101"/>
        <v>1</v>
      </c>
      <c r="R91" s="12"/>
      <c r="S91" s="12" t="str">
        <f t="shared" si="37"/>
        <v>1</v>
      </c>
      <c r="T91" s="3" t="str">
        <f t="shared" si="38"/>
        <v>1</v>
      </c>
      <c r="U91" s="3" t="str">
        <f t="shared" si="39"/>
        <v>0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</row>
    <row r="92" ht="12.0" customHeight="1">
      <c r="P92" s="3">
        <v>86.0</v>
      </c>
      <c r="Q92" s="12" t="str">
        <f t="shared" si="101"/>
        <v>2</v>
      </c>
      <c r="R92" s="12"/>
      <c r="S92" s="12" t="str">
        <f t="shared" si="37"/>
        <v>0</v>
      </c>
      <c r="T92" s="3" t="str">
        <f t="shared" si="38"/>
        <v>0</v>
      </c>
      <c r="U92" s="3" t="str">
        <f t="shared" si="39"/>
        <v>1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</row>
    <row r="93" ht="12.0" customHeight="1">
      <c r="P93" s="3">
        <v>87.0</v>
      </c>
      <c r="Q93" s="12" t="str">
        <f t="shared" si="101"/>
        <v>2</v>
      </c>
      <c r="R93" s="12"/>
      <c r="S93" s="12" t="str">
        <f t="shared" si="37"/>
        <v>0</v>
      </c>
      <c r="T93" s="3" t="str">
        <f t="shared" si="38"/>
        <v>0</v>
      </c>
      <c r="U93" s="3" t="str">
        <f t="shared" si="39"/>
        <v>1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</row>
    <row r="94" ht="12.0" customHeight="1">
      <c r="P94" s="3">
        <v>88.0</v>
      </c>
      <c r="Q94" s="12" t="str">
        <f t="shared" si="101"/>
        <v>2</v>
      </c>
      <c r="R94" s="12"/>
      <c r="S94" s="12" t="str">
        <f t="shared" si="37"/>
        <v>0</v>
      </c>
      <c r="T94" s="3" t="str">
        <f t="shared" si="38"/>
        <v>0</v>
      </c>
      <c r="U94" s="3" t="str">
        <f t="shared" si="39"/>
        <v>1</v>
      </c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</row>
    <row r="95" ht="12.0" customHeight="1">
      <c r="P95" s="53">
        <v>89.0</v>
      </c>
      <c r="Q95" s="12" t="str">
        <f t="shared" si="101"/>
        <v>1</v>
      </c>
      <c r="R95" s="12" t="s">
        <v>105</v>
      </c>
      <c r="S95" s="12" t="str">
        <f t="shared" si="37"/>
        <v>0</v>
      </c>
      <c r="T95" s="3" t="str">
        <f t="shared" si="38"/>
        <v>1</v>
      </c>
      <c r="U95" s="3" t="str">
        <f t="shared" si="39"/>
        <v>0</v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</row>
    <row r="96" ht="12.0" customHeight="1">
      <c r="P96" s="3">
        <v>90.0</v>
      </c>
      <c r="Q96" s="12" t="str">
        <f t="shared" si="101"/>
        <v>2</v>
      </c>
      <c r="R96" s="12"/>
      <c r="S96" s="12" t="str">
        <f t="shared" si="37"/>
        <v>0</v>
      </c>
      <c r="T96" s="3" t="str">
        <f t="shared" si="38"/>
        <v>0</v>
      </c>
      <c r="U96" s="3" t="str">
        <f t="shared" si="39"/>
        <v>1</v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</row>
    <row r="97" ht="12.0" customHeight="1">
      <c r="P97" s="3">
        <v>91.0</v>
      </c>
      <c r="Q97" s="12" t="str">
        <f t="shared" si="101"/>
        <v>2</v>
      </c>
      <c r="R97" s="12"/>
      <c r="S97" s="12" t="str">
        <f t="shared" si="37"/>
        <v>0</v>
      </c>
      <c r="T97" s="3" t="str">
        <f t="shared" si="38"/>
        <v>0</v>
      </c>
      <c r="U97" s="3" t="str">
        <f t="shared" si="39"/>
        <v>1</v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</row>
    <row r="98" ht="12.0" customHeight="1">
      <c r="P98" s="3">
        <v>92.0</v>
      </c>
      <c r="Q98" s="12" t="str">
        <f t="shared" si="101"/>
        <v>1</v>
      </c>
      <c r="R98" s="12"/>
      <c r="S98" s="12" t="str">
        <f t="shared" si="37"/>
        <v>1</v>
      </c>
      <c r="T98" s="3" t="str">
        <f t="shared" si="38"/>
        <v>1</v>
      </c>
      <c r="U98" s="3" t="str">
        <f t="shared" si="39"/>
        <v>0</v>
      </c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</row>
    <row r="99" ht="12.0" customHeight="1">
      <c r="P99" s="3">
        <v>93.0</v>
      </c>
      <c r="Q99" s="12" t="str">
        <f t="shared" si="101"/>
        <v>2</v>
      </c>
      <c r="R99" s="12"/>
      <c r="S99" s="12" t="str">
        <f t="shared" si="37"/>
        <v>0</v>
      </c>
      <c r="T99" s="3" t="str">
        <f t="shared" si="38"/>
        <v>0</v>
      </c>
      <c r="U99" s="3" t="str">
        <f t="shared" si="39"/>
        <v>1</v>
      </c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</row>
    <row r="100" ht="12.0" customHeight="1">
      <c r="P100" s="53">
        <v>94.0</v>
      </c>
      <c r="Q100" s="12" t="str">
        <f t="shared" si="101"/>
        <v>2</v>
      </c>
      <c r="R100" s="12" t="s">
        <v>105</v>
      </c>
      <c r="S100" s="12" t="str">
        <f t="shared" si="37"/>
        <v>1</v>
      </c>
      <c r="T100" s="3" t="str">
        <f t="shared" si="38"/>
        <v>0</v>
      </c>
      <c r="U100" s="3" t="str">
        <f t="shared" si="39"/>
        <v>1</v>
      </c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</row>
    <row r="101" ht="12.0" customHeight="1">
      <c r="P101" s="3">
        <v>95.0</v>
      </c>
      <c r="Q101" s="12" t="str">
        <f t="shared" si="101"/>
        <v>2</v>
      </c>
      <c r="R101" s="12"/>
      <c r="S101" s="12" t="str">
        <f t="shared" si="37"/>
        <v>0</v>
      </c>
      <c r="T101" s="3" t="str">
        <f t="shared" si="38"/>
        <v>0</v>
      </c>
      <c r="U101" s="3" t="str">
        <f t="shared" si="39"/>
        <v>1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</row>
    <row r="102" ht="12.0" customHeight="1">
      <c r="P102" s="3">
        <v>96.0</v>
      </c>
      <c r="Q102" s="12" t="str">
        <f t="shared" si="101"/>
        <v>2</v>
      </c>
      <c r="R102" s="12"/>
      <c r="S102" s="12" t="str">
        <f t="shared" si="37"/>
        <v>0</v>
      </c>
      <c r="T102" s="3" t="str">
        <f t="shared" si="38"/>
        <v>0</v>
      </c>
      <c r="U102" s="3" t="str">
        <f t="shared" si="39"/>
        <v>1</v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</row>
    <row r="103" ht="12.0" customHeight="1">
      <c r="P103" s="3">
        <v>97.0</v>
      </c>
      <c r="Q103" s="12" t="str">
        <f t="shared" si="101"/>
        <v>2</v>
      </c>
      <c r="R103" s="12"/>
      <c r="S103" s="12" t="str">
        <f t="shared" si="37"/>
        <v>0</v>
      </c>
      <c r="T103" s="3" t="str">
        <f t="shared" si="38"/>
        <v>0</v>
      </c>
      <c r="U103" s="3" t="str">
        <f t="shared" si="39"/>
        <v>1</v>
      </c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</row>
    <row r="104" ht="12.0" customHeight="1">
      <c r="P104" s="3">
        <v>98.0</v>
      </c>
      <c r="Q104" s="12" t="str">
        <f t="shared" si="101"/>
        <v>2</v>
      </c>
      <c r="R104" s="12"/>
      <c r="S104" s="12" t="str">
        <f t="shared" si="37"/>
        <v>0</v>
      </c>
      <c r="T104" s="3" t="str">
        <f t="shared" si="38"/>
        <v>0</v>
      </c>
      <c r="U104" s="3" t="str">
        <f t="shared" si="39"/>
        <v>1</v>
      </c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</row>
    <row r="105" ht="12.0" customHeight="1">
      <c r="P105" s="3">
        <v>99.0</v>
      </c>
      <c r="Q105" s="12" t="str">
        <f t="shared" si="101"/>
        <v>2</v>
      </c>
      <c r="R105" s="12"/>
      <c r="S105" s="12" t="str">
        <f t="shared" si="37"/>
        <v>0</v>
      </c>
      <c r="T105" s="3" t="str">
        <f t="shared" si="38"/>
        <v>0</v>
      </c>
      <c r="U105" s="3" t="str">
        <f t="shared" si="39"/>
        <v>1</v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</row>
    <row r="106" ht="12.0" customHeight="1">
      <c r="P106" s="3">
        <v>100.0</v>
      </c>
      <c r="Q106" s="12" t="str">
        <f t="shared" si="101"/>
        <v>2</v>
      </c>
      <c r="R106" s="12"/>
      <c r="S106" s="12" t="str">
        <f t="shared" si="37"/>
        <v>0</v>
      </c>
      <c r="T106" s="3" t="str">
        <f t="shared" si="38"/>
        <v>0</v>
      </c>
      <c r="U106" s="3" t="str">
        <f t="shared" si="39"/>
        <v>1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</row>
    <row r="107" ht="12.0" customHeight="1">
      <c r="P107" s="53">
        <v>101.0</v>
      </c>
      <c r="Q107" s="12" t="str">
        <f t="shared" si="101"/>
        <v>1</v>
      </c>
      <c r="R107" s="12" t="s">
        <v>105</v>
      </c>
      <c r="S107" s="12" t="str">
        <f t="shared" si="37"/>
        <v>0</v>
      </c>
      <c r="T107" s="3" t="str">
        <f t="shared" si="38"/>
        <v>1</v>
      </c>
      <c r="U107" s="3" t="str">
        <f t="shared" si="39"/>
        <v>0</v>
      </c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</row>
    <row r="108" ht="12.0" customHeight="1">
      <c r="P108" s="3">
        <v>102.0</v>
      </c>
      <c r="Q108" s="12" t="str">
        <f t="shared" si="101"/>
        <v>2</v>
      </c>
      <c r="R108" s="12"/>
      <c r="S108" s="12" t="str">
        <f t="shared" si="37"/>
        <v>0</v>
      </c>
      <c r="T108" s="3" t="str">
        <f t="shared" si="38"/>
        <v>0</v>
      </c>
      <c r="U108" s="3" t="str">
        <f t="shared" si="39"/>
        <v>1</v>
      </c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</row>
    <row r="109" ht="12.0" customHeight="1">
      <c r="P109" s="3">
        <v>103.0</v>
      </c>
      <c r="Q109" s="12" t="str">
        <f t="shared" si="101"/>
        <v>2</v>
      </c>
      <c r="R109" s="12"/>
      <c r="S109" s="12" t="str">
        <f t="shared" si="37"/>
        <v>0</v>
      </c>
      <c r="T109" s="3" t="str">
        <f t="shared" si="38"/>
        <v>0</v>
      </c>
      <c r="U109" s="3" t="str">
        <f t="shared" si="39"/>
        <v>1</v>
      </c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</row>
    <row r="110" ht="12.0" customHeight="1">
      <c r="P110" s="3">
        <v>104.0</v>
      </c>
      <c r="Q110" s="12" t="str">
        <f t="shared" si="101"/>
        <v>2</v>
      </c>
      <c r="R110" s="12"/>
      <c r="S110" s="12" t="str">
        <f t="shared" si="37"/>
        <v>0</v>
      </c>
      <c r="T110" s="3" t="str">
        <f t="shared" si="38"/>
        <v>0</v>
      </c>
      <c r="U110" s="3" t="str">
        <f t="shared" si="39"/>
        <v>1</v>
      </c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</row>
    <row r="111" ht="12.0" customHeight="1">
      <c r="P111" s="3">
        <v>105.0</v>
      </c>
      <c r="Q111" s="12" t="str">
        <f t="shared" si="101"/>
        <v>2</v>
      </c>
      <c r="R111" s="12"/>
      <c r="S111" s="12" t="str">
        <f t="shared" si="37"/>
        <v>0</v>
      </c>
      <c r="T111" s="3" t="str">
        <f t="shared" si="38"/>
        <v>0</v>
      </c>
      <c r="U111" s="3" t="str">
        <f t="shared" si="39"/>
        <v>1</v>
      </c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</row>
    <row r="112" ht="12.0" customHeight="1">
      <c r="P112" s="3">
        <v>106.0</v>
      </c>
      <c r="Q112" s="12" t="str">
        <f t="shared" si="101"/>
        <v>2</v>
      </c>
      <c r="R112" s="12"/>
      <c r="S112" s="12" t="str">
        <f t="shared" si="37"/>
        <v>0</v>
      </c>
      <c r="T112" s="3" t="str">
        <f t="shared" si="38"/>
        <v>0</v>
      </c>
      <c r="U112" s="3" t="str">
        <f t="shared" si="39"/>
        <v>1</v>
      </c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</row>
    <row r="113" ht="12.0" customHeight="1">
      <c r="P113" s="3">
        <v>107.0</v>
      </c>
      <c r="Q113" s="12" t="str">
        <f t="shared" si="101"/>
        <v>2</v>
      </c>
      <c r="R113" s="12"/>
      <c r="S113" s="12" t="str">
        <f t="shared" si="37"/>
        <v>0</v>
      </c>
      <c r="T113" s="3" t="str">
        <f t="shared" si="38"/>
        <v>0</v>
      </c>
      <c r="U113" s="3" t="str">
        <f t="shared" si="39"/>
        <v>1</v>
      </c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</row>
    <row r="114" ht="12.0" customHeight="1">
      <c r="P114" s="3">
        <v>108.0</v>
      </c>
      <c r="Q114" s="12" t="str">
        <f t="shared" si="101"/>
        <v>2</v>
      </c>
      <c r="R114" s="12"/>
      <c r="S114" s="12" t="str">
        <f t="shared" si="37"/>
        <v>0</v>
      </c>
      <c r="T114" s="3" t="str">
        <f t="shared" si="38"/>
        <v>0</v>
      </c>
      <c r="U114" s="3" t="str">
        <f t="shared" si="39"/>
        <v>1</v>
      </c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</row>
    <row r="115" ht="12.0" customHeight="1">
      <c r="P115" s="53">
        <v>109.0</v>
      </c>
      <c r="Q115" s="12" t="str">
        <f t="shared" si="101"/>
        <v>1</v>
      </c>
      <c r="R115" s="12" t="s">
        <v>105</v>
      </c>
      <c r="S115" s="12" t="str">
        <f t="shared" si="37"/>
        <v>0</v>
      </c>
      <c r="T115" s="3" t="str">
        <f t="shared" si="38"/>
        <v>1</v>
      </c>
      <c r="U115" s="3" t="str">
        <f t="shared" si="39"/>
        <v>0</v>
      </c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</row>
    <row r="116" ht="12.0" customHeight="1">
      <c r="P116" s="53">
        <v>110.0</v>
      </c>
      <c r="Q116" s="12" t="str">
        <f t="shared" si="101"/>
        <v>1</v>
      </c>
      <c r="R116" s="12" t="s">
        <v>105</v>
      </c>
      <c r="S116" s="12" t="str">
        <f t="shared" si="37"/>
        <v>0</v>
      </c>
      <c r="T116" s="3" t="str">
        <f t="shared" si="38"/>
        <v>1</v>
      </c>
      <c r="U116" s="3" t="str">
        <f t="shared" si="39"/>
        <v>0</v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</row>
    <row r="117" ht="12.0" customHeight="1">
      <c r="P117" s="3">
        <v>111.0</v>
      </c>
      <c r="Q117" s="12" t="str">
        <f t="shared" si="101"/>
        <v>1</v>
      </c>
      <c r="R117" s="12"/>
      <c r="S117" s="12" t="str">
        <f t="shared" si="37"/>
        <v>1</v>
      </c>
      <c r="T117" s="3" t="str">
        <f t="shared" si="38"/>
        <v>1</v>
      </c>
      <c r="U117" s="3" t="str">
        <f t="shared" si="39"/>
        <v>0</v>
      </c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</row>
    <row r="118" ht="12.0" customHeight="1">
      <c r="P118" s="53">
        <v>112.0</v>
      </c>
      <c r="Q118" s="12" t="str">
        <f t="shared" si="101"/>
        <v>2</v>
      </c>
      <c r="R118" s="12" t="s">
        <v>105</v>
      </c>
      <c r="S118" s="12" t="str">
        <f t="shared" si="37"/>
        <v>1</v>
      </c>
      <c r="T118" s="3" t="str">
        <f t="shared" si="38"/>
        <v>0</v>
      </c>
      <c r="U118" s="3" t="str">
        <f t="shared" si="39"/>
        <v>1</v>
      </c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</row>
    <row r="119" ht="12.0" customHeight="1">
      <c r="P119" s="3">
        <v>113.0</v>
      </c>
      <c r="Q119" s="12" t="str">
        <f t="shared" si="101"/>
        <v>2</v>
      </c>
      <c r="R119" s="12"/>
      <c r="S119" s="12" t="str">
        <f t="shared" si="37"/>
        <v>0</v>
      </c>
      <c r="T119" s="3" t="str">
        <f t="shared" si="38"/>
        <v>0</v>
      </c>
      <c r="U119" s="3" t="str">
        <f t="shared" si="39"/>
        <v>1</v>
      </c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</row>
    <row r="120" ht="12.0" customHeight="1">
      <c r="P120" s="3">
        <v>114.0</v>
      </c>
      <c r="Q120" s="12" t="str">
        <f t="shared" si="101"/>
        <v>2</v>
      </c>
      <c r="R120" s="12"/>
      <c r="S120" s="12" t="str">
        <f t="shared" si="37"/>
        <v>0</v>
      </c>
      <c r="T120" s="3" t="str">
        <f t="shared" si="38"/>
        <v>0</v>
      </c>
      <c r="U120" s="3" t="str">
        <f t="shared" si="39"/>
        <v>1</v>
      </c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</row>
    <row r="121" ht="12.0" customHeight="1">
      <c r="P121" s="3">
        <v>115.0</v>
      </c>
      <c r="Q121" s="12" t="str">
        <f t="shared" si="101"/>
        <v>1</v>
      </c>
      <c r="R121" s="12"/>
      <c r="S121" s="12" t="str">
        <f t="shared" si="37"/>
        <v>1</v>
      </c>
      <c r="T121" s="3" t="str">
        <f t="shared" si="38"/>
        <v>1</v>
      </c>
      <c r="U121" s="3" t="str">
        <f t="shared" si="39"/>
        <v>0</v>
      </c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</row>
    <row r="122" ht="12.0" customHeight="1">
      <c r="P122" s="3">
        <v>116.0</v>
      </c>
      <c r="Q122" s="12" t="str">
        <f t="shared" si="101"/>
        <v>1</v>
      </c>
      <c r="R122" s="12"/>
      <c r="S122" s="12" t="str">
        <f t="shared" si="37"/>
        <v>1</v>
      </c>
      <c r="T122" s="3" t="str">
        <f t="shared" si="38"/>
        <v>1</v>
      </c>
      <c r="U122" s="3" t="str">
        <f t="shared" si="39"/>
        <v>0</v>
      </c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</row>
    <row r="123" ht="12.0" customHeight="1">
      <c r="P123" s="3">
        <v>117.0</v>
      </c>
      <c r="Q123" s="12" t="str">
        <f t="shared" si="101"/>
        <v>2</v>
      </c>
      <c r="R123" s="12"/>
      <c r="S123" s="12" t="str">
        <f t="shared" si="37"/>
        <v>0</v>
      </c>
      <c r="T123" s="3" t="str">
        <f t="shared" si="38"/>
        <v>0</v>
      </c>
      <c r="U123" s="3" t="str">
        <f t="shared" si="39"/>
        <v>1</v>
      </c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</row>
    <row r="124" ht="12.0" customHeight="1">
      <c r="P124" s="3">
        <v>118.0</v>
      </c>
      <c r="Q124" s="12" t="str">
        <f t="shared" si="101"/>
        <v>2</v>
      </c>
      <c r="R124" s="12"/>
      <c r="S124" s="12" t="str">
        <f t="shared" si="37"/>
        <v>0</v>
      </c>
      <c r="T124" s="3" t="str">
        <f t="shared" si="38"/>
        <v>0</v>
      </c>
      <c r="U124" s="3" t="str">
        <f t="shared" si="39"/>
        <v>1</v>
      </c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</row>
    <row r="125" ht="12.0" customHeight="1">
      <c r="P125" s="3">
        <v>119.0</v>
      </c>
      <c r="Q125" s="12" t="str">
        <f t="shared" si="101"/>
        <v>2</v>
      </c>
      <c r="R125" s="12"/>
      <c r="S125" s="12" t="str">
        <f t="shared" si="37"/>
        <v>0</v>
      </c>
      <c r="T125" s="3" t="str">
        <f t="shared" si="38"/>
        <v>0</v>
      </c>
      <c r="U125" s="3" t="str">
        <f t="shared" si="39"/>
        <v>1</v>
      </c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</row>
    <row r="126" ht="12.0" customHeight="1">
      <c r="P126" s="3">
        <v>120.0</v>
      </c>
      <c r="Q126" s="12" t="str">
        <f t="shared" si="101"/>
        <v>2</v>
      </c>
      <c r="R126" s="12"/>
      <c r="S126" s="12" t="str">
        <f t="shared" si="37"/>
        <v>0</v>
      </c>
      <c r="T126" s="3" t="str">
        <f t="shared" si="38"/>
        <v>0</v>
      </c>
      <c r="U126" s="3" t="str">
        <f t="shared" si="39"/>
        <v>1</v>
      </c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</row>
    <row r="127" ht="12.0" customHeight="1">
      <c r="P127" s="3">
        <v>121.0</v>
      </c>
      <c r="Q127" s="12" t="str">
        <f t="shared" ref="Q127:Q186" si="110">IF(ISERROR(VALUE(MID($C$13,$P127-120,1)))=TRUE,"TEXT",VALUE(MID($C$13,$P127-120,1)))</f>
        <v>2</v>
      </c>
      <c r="R127" s="12"/>
      <c r="S127" s="12" t="str">
        <f t="shared" si="37"/>
        <v>0</v>
      </c>
      <c r="T127" s="3" t="str">
        <f t="shared" si="38"/>
        <v>0</v>
      </c>
      <c r="U127" s="3" t="str">
        <f t="shared" si="39"/>
        <v>1</v>
      </c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</row>
    <row r="128" ht="12.0" customHeight="1">
      <c r="P128" s="3">
        <v>122.0</v>
      </c>
      <c r="Q128" s="12" t="str">
        <f t="shared" si="110"/>
        <v>2</v>
      </c>
      <c r="R128" s="12"/>
      <c r="S128" s="12" t="str">
        <f t="shared" si="37"/>
        <v>0</v>
      </c>
      <c r="T128" s="3" t="str">
        <f t="shared" si="38"/>
        <v>0</v>
      </c>
      <c r="U128" s="3" t="str">
        <f t="shared" si="39"/>
        <v>1</v>
      </c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</row>
    <row r="129" ht="12.0" customHeight="1">
      <c r="P129" s="3">
        <v>123.0</v>
      </c>
      <c r="Q129" s="12" t="str">
        <f t="shared" si="110"/>
        <v>2</v>
      </c>
      <c r="R129" s="12"/>
      <c r="S129" s="12" t="str">
        <f t="shared" si="37"/>
        <v>0</v>
      </c>
      <c r="T129" s="3" t="str">
        <f t="shared" si="38"/>
        <v>0</v>
      </c>
      <c r="U129" s="3" t="str">
        <f t="shared" si="39"/>
        <v>1</v>
      </c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</row>
    <row r="130" ht="12.0" customHeight="1">
      <c r="P130" s="3">
        <v>124.0</v>
      </c>
      <c r="Q130" s="12" t="str">
        <f t="shared" si="110"/>
        <v>1</v>
      </c>
      <c r="R130" s="12"/>
      <c r="S130" s="12" t="str">
        <f t="shared" si="37"/>
        <v>1</v>
      </c>
      <c r="T130" s="3" t="str">
        <f t="shared" si="38"/>
        <v>1</v>
      </c>
      <c r="U130" s="3" t="str">
        <f t="shared" si="39"/>
        <v>0</v>
      </c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</row>
    <row r="131" ht="12.0" customHeight="1">
      <c r="P131" s="3">
        <v>125.0</v>
      </c>
      <c r="Q131" s="12" t="str">
        <f t="shared" si="110"/>
        <v>2</v>
      </c>
      <c r="R131" s="12"/>
      <c r="S131" s="12" t="str">
        <f t="shared" si="37"/>
        <v>0</v>
      </c>
      <c r="T131" s="3" t="str">
        <f t="shared" si="38"/>
        <v>0</v>
      </c>
      <c r="U131" s="3" t="str">
        <f t="shared" si="39"/>
        <v>1</v>
      </c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</row>
    <row r="132" ht="12.0" customHeight="1">
      <c r="P132" s="53">
        <v>126.0</v>
      </c>
      <c r="Q132" s="12" t="str">
        <f t="shared" si="110"/>
        <v>1</v>
      </c>
      <c r="R132" s="12" t="s">
        <v>105</v>
      </c>
      <c r="S132" s="12" t="str">
        <f t="shared" si="37"/>
        <v>0</v>
      </c>
      <c r="T132" s="3" t="str">
        <f t="shared" si="38"/>
        <v>1</v>
      </c>
      <c r="U132" s="3" t="str">
        <f t="shared" si="39"/>
        <v>0</v>
      </c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</row>
    <row r="133" ht="12.0" customHeight="1">
      <c r="P133" s="53">
        <v>127.0</v>
      </c>
      <c r="Q133" s="12" t="str">
        <f t="shared" si="110"/>
        <v>1</v>
      </c>
      <c r="R133" s="12" t="s">
        <v>105</v>
      </c>
      <c r="S133" s="12" t="str">
        <f t="shared" si="37"/>
        <v>0</v>
      </c>
      <c r="T133" s="3" t="str">
        <f t="shared" si="38"/>
        <v>1</v>
      </c>
      <c r="U133" s="3" t="str">
        <f t="shared" si="39"/>
        <v>0</v>
      </c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</row>
    <row r="134" ht="12.0" customHeight="1">
      <c r="P134" s="3">
        <v>128.0</v>
      </c>
      <c r="Q134" s="12" t="str">
        <f t="shared" si="110"/>
        <v>2</v>
      </c>
      <c r="R134" s="12"/>
      <c r="S134" s="12" t="str">
        <f t="shared" si="37"/>
        <v>0</v>
      </c>
      <c r="T134" s="3" t="str">
        <f t="shared" si="38"/>
        <v>0</v>
      </c>
      <c r="U134" s="3" t="str">
        <f t="shared" si="39"/>
        <v>1</v>
      </c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</row>
    <row r="135" ht="12.0" customHeight="1">
      <c r="P135" s="3">
        <v>129.0</v>
      </c>
      <c r="Q135" s="12" t="str">
        <f t="shared" si="110"/>
        <v>2</v>
      </c>
      <c r="R135" s="12"/>
      <c r="S135" s="12" t="str">
        <f t="shared" si="37"/>
        <v>0</v>
      </c>
      <c r="T135" s="3" t="str">
        <f t="shared" si="38"/>
        <v>0</v>
      </c>
      <c r="U135" s="3" t="str">
        <f t="shared" si="39"/>
        <v>1</v>
      </c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</row>
    <row r="136" ht="12.0" customHeight="1">
      <c r="P136" s="53">
        <v>130.0</v>
      </c>
      <c r="Q136" s="12" t="str">
        <f t="shared" si="110"/>
        <v>1</v>
      </c>
      <c r="R136" s="12" t="s">
        <v>105</v>
      </c>
      <c r="S136" s="12" t="str">
        <f t="shared" si="37"/>
        <v>0</v>
      </c>
      <c r="T136" s="3" t="str">
        <f t="shared" si="38"/>
        <v>1</v>
      </c>
      <c r="U136" s="3" t="str">
        <f t="shared" si="39"/>
        <v>0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</row>
    <row r="137" ht="12.0" customHeight="1">
      <c r="P137" s="53">
        <v>131.0</v>
      </c>
      <c r="Q137" s="12" t="str">
        <f t="shared" si="110"/>
        <v>1</v>
      </c>
      <c r="R137" s="12" t="s">
        <v>105</v>
      </c>
      <c r="S137" s="12" t="str">
        <f t="shared" si="37"/>
        <v>0</v>
      </c>
      <c r="T137" s="3" t="str">
        <f t="shared" si="38"/>
        <v>1</v>
      </c>
      <c r="U137" s="3" t="str">
        <f t="shared" si="39"/>
        <v>0</v>
      </c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</row>
    <row r="138" ht="12.0" customHeight="1">
      <c r="P138" s="3">
        <v>132.0</v>
      </c>
      <c r="Q138" s="12" t="str">
        <f t="shared" si="110"/>
        <v>2</v>
      </c>
      <c r="R138" s="12"/>
      <c r="S138" s="12" t="str">
        <f t="shared" si="37"/>
        <v>0</v>
      </c>
      <c r="T138" s="3" t="str">
        <f t="shared" si="38"/>
        <v>0</v>
      </c>
      <c r="U138" s="3" t="str">
        <f t="shared" si="39"/>
        <v>1</v>
      </c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</row>
    <row r="139" ht="12.0" customHeight="1">
      <c r="P139" s="53">
        <v>133.0</v>
      </c>
      <c r="Q139" s="12" t="str">
        <f t="shared" si="110"/>
        <v>1</v>
      </c>
      <c r="R139" s="12" t="s">
        <v>105</v>
      </c>
      <c r="S139" s="12" t="str">
        <f t="shared" si="37"/>
        <v>0</v>
      </c>
      <c r="T139" s="3" t="str">
        <f t="shared" si="38"/>
        <v>1</v>
      </c>
      <c r="U139" s="3" t="str">
        <f t="shared" si="39"/>
        <v>0</v>
      </c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</row>
    <row r="140" ht="12.0" customHeight="1">
      <c r="P140" s="3">
        <v>134.0</v>
      </c>
      <c r="Q140" s="12" t="str">
        <f t="shared" si="110"/>
        <v>2</v>
      </c>
      <c r="R140" s="12"/>
      <c r="S140" s="12" t="str">
        <f t="shared" si="37"/>
        <v>0</v>
      </c>
      <c r="T140" s="3" t="str">
        <f t="shared" si="38"/>
        <v>0</v>
      </c>
      <c r="U140" s="3" t="str">
        <f t="shared" si="39"/>
        <v>1</v>
      </c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</row>
    <row r="141" ht="12.0" customHeight="1">
      <c r="P141" s="3">
        <v>135.0</v>
      </c>
      <c r="Q141" s="12" t="str">
        <f t="shared" si="110"/>
        <v>1</v>
      </c>
      <c r="R141" s="12"/>
      <c r="S141" s="12" t="str">
        <f t="shared" si="37"/>
        <v>1</v>
      </c>
      <c r="T141" s="3" t="str">
        <f t="shared" si="38"/>
        <v>1</v>
      </c>
      <c r="U141" s="3" t="str">
        <f t="shared" si="39"/>
        <v>0</v>
      </c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</row>
    <row r="142" ht="12.0" customHeight="1">
      <c r="P142" s="53">
        <v>136.0</v>
      </c>
      <c r="Q142" s="12" t="str">
        <f t="shared" si="110"/>
        <v>2</v>
      </c>
      <c r="R142" s="12" t="s">
        <v>105</v>
      </c>
      <c r="S142" s="12" t="str">
        <f t="shared" si="37"/>
        <v>1</v>
      </c>
      <c r="T142" s="3" t="str">
        <f t="shared" si="38"/>
        <v>0</v>
      </c>
      <c r="U142" s="3" t="str">
        <f t="shared" si="39"/>
        <v>1</v>
      </c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</row>
    <row r="143" ht="12.0" customHeight="1">
      <c r="P143" s="53">
        <v>137.0</v>
      </c>
      <c r="Q143" s="12" t="str">
        <f t="shared" si="110"/>
        <v>2</v>
      </c>
      <c r="R143" s="12" t="s">
        <v>105</v>
      </c>
      <c r="S143" s="12" t="str">
        <f t="shared" si="37"/>
        <v>1</v>
      </c>
      <c r="T143" s="3" t="str">
        <f t="shared" si="38"/>
        <v>0</v>
      </c>
      <c r="U143" s="3" t="str">
        <f t="shared" si="39"/>
        <v>1</v>
      </c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</row>
    <row r="144" ht="12.0" customHeight="1">
      <c r="P144" s="53">
        <v>138.0</v>
      </c>
      <c r="Q144" s="12" t="str">
        <f t="shared" si="110"/>
        <v>1</v>
      </c>
      <c r="R144" s="12" t="s">
        <v>105</v>
      </c>
      <c r="S144" s="12" t="str">
        <f t="shared" si="37"/>
        <v>0</v>
      </c>
      <c r="T144" s="3" t="str">
        <f t="shared" si="38"/>
        <v>1</v>
      </c>
      <c r="U144" s="3" t="str">
        <f t="shared" si="39"/>
        <v>0</v>
      </c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</row>
    <row r="145" ht="12.0" customHeight="1">
      <c r="P145" s="3">
        <v>139.0</v>
      </c>
      <c r="Q145" s="12" t="str">
        <f t="shared" si="110"/>
        <v>1</v>
      </c>
      <c r="R145" s="12"/>
      <c r="S145" s="12" t="str">
        <f t="shared" si="37"/>
        <v>1</v>
      </c>
      <c r="T145" s="3" t="str">
        <f t="shared" si="38"/>
        <v>1</v>
      </c>
      <c r="U145" s="3" t="str">
        <f t="shared" si="39"/>
        <v>0</v>
      </c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</row>
    <row r="146" ht="12.0" customHeight="1">
      <c r="P146" s="3">
        <v>140.0</v>
      </c>
      <c r="Q146" s="12" t="str">
        <f t="shared" si="110"/>
        <v>2</v>
      </c>
      <c r="R146" s="12"/>
      <c r="S146" s="12" t="str">
        <f t="shared" si="37"/>
        <v>0</v>
      </c>
      <c r="T146" s="3" t="str">
        <f t="shared" si="38"/>
        <v>0</v>
      </c>
      <c r="U146" s="3" t="str">
        <f t="shared" si="39"/>
        <v>1</v>
      </c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</row>
    <row r="147" ht="12.0" customHeight="1">
      <c r="P147" s="3">
        <v>141.0</v>
      </c>
      <c r="Q147" s="12" t="str">
        <f t="shared" si="110"/>
        <v>2</v>
      </c>
      <c r="R147" s="12"/>
      <c r="S147" s="12" t="str">
        <f t="shared" si="37"/>
        <v>0</v>
      </c>
      <c r="T147" s="3" t="str">
        <f t="shared" si="38"/>
        <v>0</v>
      </c>
      <c r="U147" s="3" t="str">
        <f t="shared" si="39"/>
        <v>1</v>
      </c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</row>
    <row r="148" ht="12.0" customHeight="1">
      <c r="P148" s="3">
        <v>142.0</v>
      </c>
      <c r="Q148" s="12" t="str">
        <f t="shared" si="110"/>
        <v>2</v>
      </c>
      <c r="R148" s="12"/>
      <c r="S148" s="12" t="str">
        <f t="shared" si="37"/>
        <v>0</v>
      </c>
      <c r="T148" s="3" t="str">
        <f t="shared" si="38"/>
        <v>0</v>
      </c>
      <c r="U148" s="3" t="str">
        <f t="shared" si="39"/>
        <v>1</v>
      </c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</row>
    <row r="149" ht="12.0" customHeight="1">
      <c r="P149" s="3">
        <v>143.0</v>
      </c>
      <c r="Q149" s="12" t="str">
        <f t="shared" si="110"/>
        <v>2</v>
      </c>
      <c r="R149" s="12"/>
      <c r="S149" s="12" t="str">
        <f t="shared" si="37"/>
        <v>0</v>
      </c>
      <c r="T149" s="3" t="str">
        <f t="shared" si="38"/>
        <v>0</v>
      </c>
      <c r="U149" s="3" t="str">
        <f t="shared" si="39"/>
        <v>1</v>
      </c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</row>
    <row r="150" ht="12.0" customHeight="1">
      <c r="P150" s="3">
        <v>144.0</v>
      </c>
      <c r="Q150" s="12" t="str">
        <f t="shared" si="110"/>
        <v>2</v>
      </c>
      <c r="R150" s="12"/>
      <c r="S150" s="12" t="str">
        <f t="shared" si="37"/>
        <v>0</v>
      </c>
      <c r="T150" s="3" t="str">
        <f t="shared" si="38"/>
        <v>0</v>
      </c>
      <c r="U150" s="3" t="str">
        <f t="shared" si="39"/>
        <v>1</v>
      </c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</row>
    <row r="151" ht="12.0" customHeight="1">
      <c r="P151" s="53">
        <v>145.0</v>
      </c>
      <c r="Q151" s="12" t="str">
        <f t="shared" si="110"/>
        <v>1</v>
      </c>
      <c r="R151" s="12" t="s">
        <v>105</v>
      </c>
      <c r="S151" s="12" t="str">
        <f t="shared" si="37"/>
        <v>0</v>
      </c>
      <c r="T151" s="3" t="str">
        <f t="shared" si="38"/>
        <v>1</v>
      </c>
      <c r="U151" s="3" t="str">
        <f t="shared" si="39"/>
        <v>0</v>
      </c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</row>
    <row r="152" ht="12.0" customHeight="1">
      <c r="P152" s="53">
        <v>146.0</v>
      </c>
      <c r="Q152" s="12" t="str">
        <f t="shared" si="110"/>
        <v>1</v>
      </c>
      <c r="R152" s="12" t="s">
        <v>105</v>
      </c>
      <c r="S152" s="12" t="str">
        <f t="shared" si="37"/>
        <v>0</v>
      </c>
      <c r="T152" s="3" t="str">
        <f t="shared" si="38"/>
        <v>1</v>
      </c>
      <c r="U152" s="3" t="str">
        <f t="shared" si="39"/>
        <v>0</v>
      </c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</row>
    <row r="153" ht="12.0" customHeight="1">
      <c r="P153" s="53">
        <v>147.0</v>
      </c>
      <c r="Q153" s="12" t="str">
        <f t="shared" si="110"/>
        <v>1</v>
      </c>
      <c r="R153" s="12" t="s">
        <v>105</v>
      </c>
      <c r="S153" s="12" t="str">
        <f t="shared" si="37"/>
        <v>0</v>
      </c>
      <c r="T153" s="3" t="str">
        <f t="shared" si="38"/>
        <v>1</v>
      </c>
      <c r="U153" s="3" t="str">
        <f t="shared" si="39"/>
        <v>0</v>
      </c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</row>
    <row r="154" ht="12.0" customHeight="1">
      <c r="P154" s="53">
        <v>148.0</v>
      </c>
      <c r="Q154" s="12" t="str">
        <f t="shared" si="110"/>
        <v>1</v>
      </c>
      <c r="R154" s="12" t="s">
        <v>105</v>
      </c>
      <c r="S154" s="12" t="str">
        <f t="shared" si="37"/>
        <v>0</v>
      </c>
      <c r="T154" s="3" t="str">
        <f t="shared" si="38"/>
        <v>1</v>
      </c>
      <c r="U154" s="3" t="str">
        <f t="shared" si="39"/>
        <v>0</v>
      </c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</row>
    <row r="155" ht="12.0" customHeight="1">
      <c r="P155" s="3">
        <v>149.0</v>
      </c>
      <c r="Q155" s="12" t="str">
        <f t="shared" si="110"/>
        <v>2</v>
      </c>
      <c r="R155" s="12"/>
      <c r="S155" s="12" t="str">
        <f t="shared" si="37"/>
        <v>0</v>
      </c>
      <c r="T155" s="3" t="str">
        <f t="shared" si="38"/>
        <v>0</v>
      </c>
      <c r="U155" s="3" t="str">
        <f t="shared" si="39"/>
        <v>1</v>
      </c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</row>
    <row r="156" ht="12.0" customHeight="1">
      <c r="P156" s="3">
        <v>150.0</v>
      </c>
      <c r="Q156" s="12" t="str">
        <f t="shared" si="110"/>
        <v>2</v>
      </c>
      <c r="R156" s="12"/>
      <c r="S156" s="12" t="str">
        <f t="shared" si="37"/>
        <v>0</v>
      </c>
      <c r="T156" s="3" t="str">
        <f t="shared" si="38"/>
        <v>0</v>
      </c>
      <c r="U156" s="3" t="str">
        <f t="shared" si="39"/>
        <v>1</v>
      </c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</row>
    <row r="157" ht="12.0" customHeight="1">
      <c r="P157" s="3">
        <v>151.0</v>
      </c>
      <c r="Q157" s="12" t="str">
        <f t="shared" si="110"/>
        <v>1</v>
      </c>
      <c r="R157" s="12"/>
      <c r="S157" s="12" t="str">
        <f t="shared" si="37"/>
        <v>1</v>
      </c>
      <c r="T157" s="3" t="str">
        <f t="shared" si="38"/>
        <v>1</v>
      </c>
      <c r="U157" s="3" t="str">
        <f t="shared" si="39"/>
        <v>0</v>
      </c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</row>
    <row r="158" ht="12.0" customHeight="1">
      <c r="P158" s="3">
        <v>152.0</v>
      </c>
      <c r="Q158" s="12" t="str">
        <f t="shared" si="110"/>
        <v>2</v>
      </c>
      <c r="R158" s="12"/>
      <c r="S158" s="12" t="str">
        <f t="shared" si="37"/>
        <v>0</v>
      </c>
      <c r="T158" s="3" t="str">
        <f t="shared" si="38"/>
        <v>0</v>
      </c>
      <c r="U158" s="3" t="str">
        <f t="shared" si="39"/>
        <v>1</v>
      </c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</row>
    <row r="159" ht="12.0" customHeight="1">
      <c r="P159" s="53">
        <v>153.0</v>
      </c>
      <c r="Q159" s="12" t="str">
        <f t="shared" si="110"/>
        <v>2</v>
      </c>
      <c r="R159" s="12" t="s">
        <v>105</v>
      </c>
      <c r="S159" s="12" t="str">
        <f t="shared" si="37"/>
        <v>1</v>
      </c>
      <c r="T159" s="3" t="str">
        <f t="shared" si="38"/>
        <v>0</v>
      </c>
      <c r="U159" s="3" t="str">
        <f t="shared" si="39"/>
        <v>1</v>
      </c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</row>
    <row r="160" ht="12.0" customHeight="1">
      <c r="P160" s="53">
        <v>154.0</v>
      </c>
      <c r="Q160" s="12" t="str">
        <f t="shared" si="110"/>
        <v>1</v>
      </c>
      <c r="R160" s="12" t="s">
        <v>105</v>
      </c>
      <c r="S160" s="12" t="str">
        <f t="shared" si="37"/>
        <v>0</v>
      </c>
      <c r="T160" s="3" t="str">
        <f t="shared" si="38"/>
        <v>1</v>
      </c>
      <c r="U160" s="3" t="str">
        <f t="shared" si="39"/>
        <v>0</v>
      </c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</row>
    <row r="161" ht="12.0" customHeight="1">
      <c r="P161" s="3">
        <v>155.0</v>
      </c>
      <c r="Q161" s="12" t="str">
        <f t="shared" si="110"/>
        <v>2</v>
      </c>
      <c r="R161" s="12"/>
      <c r="S161" s="12" t="str">
        <f t="shared" si="37"/>
        <v>0</v>
      </c>
      <c r="T161" s="3" t="str">
        <f t="shared" si="38"/>
        <v>0</v>
      </c>
      <c r="U161" s="3" t="str">
        <f t="shared" si="39"/>
        <v>1</v>
      </c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</row>
    <row r="162" ht="12.0" customHeight="1">
      <c r="P162" s="53">
        <v>156.0</v>
      </c>
      <c r="Q162" s="12" t="str">
        <f t="shared" si="110"/>
        <v>1</v>
      </c>
      <c r="R162" s="12" t="s">
        <v>105</v>
      </c>
      <c r="S162" s="12" t="str">
        <f t="shared" si="37"/>
        <v>0</v>
      </c>
      <c r="T162" s="3" t="str">
        <f t="shared" si="38"/>
        <v>1</v>
      </c>
      <c r="U162" s="3" t="str">
        <f t="shared" si="39"/>
        <v>0</v>
      </c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</row>
    <row r="163" ht="12.0" customHeight="1">
      <c r="P163" s="3">
        <v>157.0</v>
      </c>
      <c r="Q163" s="12" t="str">
        <f t="shared" si="110"/>
        <v>2</v>
      </c>
      <c r="R163" s="12"/>
      <c r="S163" s="12" t="str">
        <f t="shared" si="37"/>
        <v>0</v>
      </c>
      <c r="T163" s="3" t="str">
        <f t="shared" si="38"/>
        <v>0</v>
      </c>
      <c r="U163" s="3" t="str">
        <f t="shared" si="39"/>
        <v>1</v>
      </c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</row>
    <row r="164" ht="12.0" customHeight="1">
      <c r="P164" s="53">
        <v>158.0</v>
      </c>
      <c r="Q164" s="12" t="str">
        <f t="shared" si="110"/>
        <v>1</v>
      </c>
      <c r="R164" s="12" t="s">
        <v>105</v>
      </c>
      <c r="S164" s="12" t="str">
        <f t="shared" si="37"/>
        <v>0</v>
      </c>
      <c r="T164" s="3" t="str">
        <f t="shared" si="38"/>
        <v>1</v>
      </c>
      <c r="U164" s="3" t="str">
        <f t="shared" si="39"/>
        <v>0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</row>
    <row r="165" ht="12.0" customHeight="1">
      <c r="P165" s="3">
        <v>159.0</v>
      </c>
      <c r="Q165" s="12" t="str">
        <f t="shared" si="110"/>
        <v>2</v>
      </c>
      <c r="R165" s="12"/>
      <c r="S165" s="12" t="str">
        <f t="shared" si="37"/>
        <v>0</v>
      </c>
      <c r="T165" s="3" t="str">
        <f t="shared" si="38"/>
        <v>0</v>
      </c>
      <c r="U165" s="3" t="str">
        <f t="shared" si="39"/>
        <v>1</v>
      </c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</row>
    <row r="166" ht="12.0" customHeight="1">
      <c r="P166" s="3">
        <v>160.0</v>
      </c>
      <c r="Q166" s="12" t="str">
        <f t="shared" si="110"/>
        <v>1</v>
      </c>
      <c r="R166" s="12"/>
      <c r="S166" s="12" t="str">
        <f t="shared" si="37"/>
        <v>1</v>
      </c>
      <c r="T166" s="3" t="str">
        <f t="shared" si="38"/>
        <v>1</v>
      </c>
      <c r="U166" s="3" t="str">
        <f t="shared" si="39"/>
        <v>0</v>
      </c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</row>
    <row r="167" ht="12.0" customHeight="1">
      <c r="P167" s="53">
        <v>161.0</v>
      </c>
      <c r="Q167" s="12" t="str">
        <f t="shared" si="110"/>
        <v>1</v>
      </c>
      <c r="R167" s="12" t="s">
        <v>105</v>
      </c>
      <c r="S167" s="12" t="str">
        <f t="shared" si="37"/>
        <v>0</v>
      </c>
      <c r="T167" s="3" t="str">
        <f t="shared" si="38"/>
        <v>1</v>
      </c>
      <c r="U167" s="3" t="str">
        <f t="shared" si="39"/>
        <v>0</v>
      </c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</row>
    <row r="168" ht="12.0" customHeight="1">
      <c r="P168" s="3">
        <v>162.0</v>
      </c>
      <c r="Q168" s="12" t="str">
        <f t="shared" si="110"/>
        <v>2</v>
      </c>
      <c r="R168" s="12"/>
      <c r="S168" s="12" t="str">
        <f t="shared" si="37"/>
        <v>0</v>
      </c>
      <c r="T168" s="3" t="str">
        <f t="shared" si="38"/>
        <v>0</v>
      </c>
      <c r="U168" s="3" t="str">
        <f t="shared" si="39"/>
        <v>1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</row>
    <row r="169" ht="12.0" customHeight="1">
      <c r="P169" s="3">
        <v>163.0</v>
      </c>
      <c r="Q169" s="12" t="str">
        <f t="shared" si="110"/>
        <v>2</v>
      </c>
      <c r="R169" s="12"/>
      <c r="S169" s="12" t="str">
        <f t="shared" si="37"/>
        <v>0</v>
      </c>
      <c r="T169" s="3" t="str">
        <f t="shared" si="38"/>
        <v>0</v>
      </c>
      <c r="U169" s="3" t="str">
        <f t="shared" si="39"/>
        <v>1</v>
      </c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</row>
    <row r="170" ht="12.0" customHeight="1">
      <c r="P170" s="3">
        <v>164.0</v>
      </c>
      <c r="Q170" s="12" t="str">
        <f t="shared" si="110"/>
        <v>2</v>
      </c>
      <c r="R170" s="12"/>
      <c r="S170" s="12" t="str">
        <f t="shared" si="37"/>
        <v>0</v>
      </c>
      <c r="T170" s="3" t="str">
        <f t="shared" si="38"/>
        <v>0</v>
      </c>
      <c r="U170" s="3" t="str">
        <f t="shared" si="39"/>
        <v>1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</row>
    <row r="171" ht="12.0" customHeight="1">
      <c r="P171" s="3">
        <v>165.0</v>
      </c>
      <c r="Q171" s="12" t="str">
        <f t="shared" si="110"/>
        <v>2</v>
      </c>
      <c r="R171" s="12"/>
      <c r="S171" s="12" t="str">
        <f t="shared" si="37"/>
        <v>0</v>
      </c>
      <c r="T171" s="3" t="str">
        <f t="shared" si="38"/>
        <v>0</v>
      </c>
      <c r="U171" s="3" t="str">
        <f t="shared" si="39"/>
        <v>1</v>
      </c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</row>
    <row r="172" ht="12.0" customHeight="1">
      <c r="P172" s="3">
        <v>166.0</v>
      </c>
      <c r="Q172" s="12" t="str">
        <f t="shared" si="110"/>
        <v>2</v>
      </c>
      <c r="R172" s="12"/>
      <c r="S172" s="12" t="str">
        <f t="shared" si="37"/>
        <v>0</v>
      </c>
      <c r="T172" s="3" t="str">
        <f t="shared" si="38"/>
        <v>0</v>
      </c>
      <c r="U172" s="3" t="str">
        <f t="shared" si="39"/>
        <v>1</v>
      </c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</row>
    <row r="173" ht="12.0" customHeight="1">
      <c r="P173" s="3">
        <v>167.0</v>
      </c>
      <c r="Q173" s="12" t="str">
        <f t="shared" si="110"/>
        <v>2</v>
      </c>
      <c r="R173" s="12"/>
      <c r="S173" s="12" t="str">
        <f t="shared" si="37"/>
        <v>0</v>
      </c>
      <c r="T173" s="3" t="str">
        <f t="shared" si="38"/>
        <v>0</v>
      </c>
      <c r="U173" s="3" t="str">
        <f t="shared" si="39"/>
        <v>1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</row>
    <row r="174" ht="12.0" customHeight="1">
      <c r="P174" s="3">
        <v>168.0</v>
      </c>
      <c r="Q174" s="12" t="str">
        <f t="shared" si="110"/>
        <v>1</v>
      </c>
      <c r="R174" s="12"/>
      <c r="S174" s="12" t="str">
        <f t="shared" si="37"/>
        <v>1</v>
      </c>
      <c r="T174" s="3" t="str">
        <f t="shared" si="38"/>
        <v>1</v>
      </c>
      <c r="U174" s="3" t="str">
        <f t="shared" si="39"/>
        <v>0</v>
      </c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</row>
    <row r="175" ht="12.0" customHeight="1">
      <c r="P175" s="3">
        <v>169.0</v>
      </c>
      <c r="Q175" s="12" t="str">
        <f t="shared" si="110"/>
        <v>2</v>
      </c>
      <c r="R175" s="12"/>
      <c r="S175" s="12" t="str">
        <f t="shared" si="37"/>
        <v>0</v>
      </c>
      <c r="T175" s="3" t="str">
        <f t="shared" si="38"/>
        <v>0</v>
      </c>
      <c r="U175" s="3" t="str">
        <f t="shared" si="39"/>
        <v>1</v>
      </c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</row>
    <row r="176" ht="12.0" customHeight="1">
      <c r="P176" s="53">
        <v>170.0</v>
      </c>
      <c r="Q176" s="12" t="str">
        <f t="shared" si="110"/>
        <v>1</v>
      </c>
      <c r="R176" s="12" t="s">
        <v>105</v>
      </c>
      <c r="S176" s="12" t="str">
        <f t="shared" si="37"/>
        <v>0</v>
      </c>
      <c r="T176" s="3" t="str">
        <f t="shared" si="38"/>
        <v>1</v>
      </c>
      <c r="U176" s="3" t="str">
        <f t="shared" si="39"/>
        <v>0</v>
      </c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</row>
    <row r="177" ht="12.0" customHeight="1">
      <c r="P177" s="3">
        <v>171.0</v>
      </c>
      <c r="Q177" s="12" t="str">
        <f t="shared" si="110"/>
        <v>2</v>
      </c>
      <c r="R177" s="12"/>
      <c r="S177" s="12" t="str">
        <f t="shared" si="37"/>
        <v>0</v>
      </c>
      <c r="T177" s="3" t="str">
        <f t="shared" si="38"/>
        <v>0</v>
      </c>
      <c r="U177" s="3" t="str">
        <f t="shared" si="39"/>
        <v>1</v>
      </c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</row>
    <row r="178" ht="12.0" customHeight="1">
      <c r="P178" s="3">
        <v>172.0</v>
      </c>
      <c r="Q178" s="12" t="str">
        <f t="shared" si="110"/>
        <v>2</v>
      </c>
      <c r="R178" s="12"/>
      <c r="S178" s="12" t="str">
        <f t="shared" si="37"/>
        <v>0</v>
      </c>
      <c r="T178" s="3" t="str">
        <f t="shared" si="38"/>
        <v>0</v>
      </c>
      <c r="U178" s="3" t="str">
        <f t="shared" si="39"/>
        <v>1</v>
      </c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</row>
    <row r="179" ht="12.0" customHeight="1">
      <c r="P179" s="53">
        <v>173.0</v>
      </c>
      <c r="Q179" s="12" t="str">
        <f t="shared" si="110"/>
        <v>1</v>
      </c>
      <c r="R179" s="12" t="s">
        <v>105</v>
      </c>
      <c r="S179" s="12" t="str">
        <f t="shared" si="37"/>
        <v>0</v>
      </c>
      <c r="T179" s="3" t="str">
        <f t="shared" si="38"/>
        <v>1</v>
      </c>
      <c r="U179" s="3" t="str">
        <f t="shared" si="39"/>
        <v>0</v>
      </c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</row>
    <row r="180" ht="12.0" customHeight="1">
      <c r="P180" s="3">
        <v>174.0</v>
      </c>
      <c r="Q180" s="12" t="str">
        <f t="shared" si="110"/>
        <v>2</v>
      </c>
      <c r="R180" s="12"/>
      <c r="S180" s="12" t="str">
        <f t="shared" si="37"/>
        <v>0</v>
      </c>
      <c r="T180" s="3" t="str">
        <f t="shared" si="38"/>
        <v>0</v>
      </c>
      <c r="U180" s="3" t="str">
        <f t="shared" si="39"/>
        <v>1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</row>
    <row r="181" ht="12.0" customHeight="1">
      <c r="P181" s="3">
        <v>175.0</v>
      </c>
      <c r="Q181" s="12" t="str">
        <f t="shared" si="110"/>
        <v>2</v>
      </c>
      <c r="R181" s="12"/>
      <c r="S181" s="12" t="str">
        <f t="shared" si="37"/>
        <v>0</v>
      </c>
      <c r="T181" s="3" t="str">
        <f t="shared" si="38"/>
        <v>0</v>
      </c>
      <c r="U181" s="3" t="str">
        <f t="shared" si="39"/>
        <v>1</v>
      </c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</row>
    <row r="182" ht="12.0" customHeight="1">
      <c r="P182" s="3">
        <v>176.0</v>
      </c>
      <c r="Q182" s="12" t="str">
        <f t="shared" si="110"/>
        <v>2</v>
      </c>
      <c r="R182" s="12"/>
      <c r="S182" s="12" t="str">
        <f t="shared" si="37"/>
        <v>0</v>
      </c>
      <c r="T182" s="3" t="str">
        <f t="shared" si="38"/>
        <v>0</v>
      </c>
      <c r="U182" s="3" t="str">
        <f t="shared" si="39"/>
        <v>1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</row>
    <row r="183" ht="12.0" customHeight="1">
      <c r="P183" s="3">
        <v>177.0</v>
      </c>
      <c r="Q183" s="12" t="str">
        <f t="shared" si="110"/>
        <v>2</v>
      </c>
      <c r="R183" s="12"/>
      <c r="S183" s="12" t="str">
        <f t="shared" si="37"/>
        <v>0</v>
      </c>
      <c r="T183" s="3" t="str">
        <f t="shared" si="38"/>
        <v>0</v>
      </c>
      <c r="U183" s="3" t="str">
        <f t="shared" si="39"/>
        <v>1</v>
      </c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</row>
    <row r="184" ht="12.0" customHeight="1">
      <c r="P184" s="3">
        <v>178.0</v>
      </c>
      <c r="Q184" s="12" t="str">
        <f t="shared" si="110"/>
        <v>2</v>
      </c>
      <c r="R184" s="12"/>
      <c r="S184" s="12" t="str">
        <f t="shared" si="37"/>
        <v>0</v>
      </c>
      <c r="T184" s="3" t="str">
        <f t="shared" si="38"/>
        <v>0</v>
      </c>
      <c r="U184" s="3" t="str">
        <f t="shared" si="39"/>
        <v>1</v>
      </c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</row>
    <row r="185" ht="12.0" customHeight="1">
      <c r="P185" s="3">
        <v>179.0</v>
      </c>
      <c r="Q185" s="12" t="str">
        <f t="shared" si="110"/>
        <v>2</v>
      </c>
      <c r="R185" s="12"/>
      <c r="S185" s="12" t="str">
        <f t="shared" si="37"/>
        <v>0</v>
      </c>
      <c r="T185" s="3" t="str">
        <f t="shared" si="38"/>
        <v>0</v>
      </c>
      <c r="U185" s="3" t="str">
        <f t="shared" si="39"/>
        <v>1</v>
      </c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</row>
    <row r="186" ht="12.0" customHeight="1">
      <c r="P186" s="3">
        <v>180.0</v>
      </c>
      <c r="Q186" s="12" t="str">
        <f t="shared" si="110"/>
        <v>1</v>
      </c>
      <c r="R186" s="12"/>
      <c r="S186" s="12" t="str">
        <f t="shared" si="37"/>
        <v>1</v>
      </c>
      <c r="T186" s="3" t="str">
        <f t="shared" si="38"/>
        <v>1</v>
      </c>
      <c r="U186" s="3" t="str">
        <f t="shared" si="39"/>
        <v>0</v>
      </c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</row>
    <row r="187" ht="12.0" customHeight="1">
      <c r="P187" s="53">
        <v>181.0</v>
      </c>
      <c r="Q187" s="12" t="str">
        <f t="shared" ref="Q187:Q246" si="111">IF(ISERROR(VALUE(MID($C$14,$P187-180,1)))=TRUE,"TEXT",VALUE(MID($C$14,$P187-180,1)))</f>
        <v>1</v>
      </c>
      <c r="R187" s="12" t="s">
        <v>105</v>
      </c>
      <c r="S187" s="12" t="str">
        <f t="shared" si="37"/>
        <v>0</v>
      </c>
      <c r="T187" s="3" t="str">
        <f t="shared" si="38"/>
        <v>1</v>
      </c>
      <c r="U187" s="3" t="str">
        <f t="shared" si="39"/>
        <v>0</v>
      </c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</row>
    <row r="188" ht="12.0" customHeight="1">
      <c r="P188" s="53">
        <v>182.0</v>
      </c>
      <c r="Q188" s="12" t="str">
        <f t="shared" si="111"/>
        <v>2</v>
      </c>
      <c r="R188" s="12" t="s">
        <v>105</v>
      </c>
      <c r="S188" s="12" t="str">
        <f t="shared" si="37"/>
        <v>1</v>
      </c>
      <c r="T188" s="3" t="str">
        <f t="shared" si="38"/>
        <v>0</v>
      </c>
      <c r="U188" s="3" t="str">
        <f t="shared" si="39"/>
        <v>1</v>
      </c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</row>
    <row r="189" ht="12.0" customHeight="1">
      <c r="P189" s="3">
        <v>183.0</v>
      </c>
      <c r="Q189" s="12" t="str">
        <f t="shared" si="111"/>
        <v>2</v>
      </c>
      <c r="R189" s="12"/>
      <c r="S189" s="12" t="str">
        <f t="shared" si="37"/>
        <v>0</v>
      </c>
      <c r="T189" s="3" t="str">
        <f t="shared" si="38"/>
        <v>0</v>
      </c>
      <c r="U189" s="3" t="str">
        <f t="shared" si="39"/>
        <v>1</v>
      </c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</row>
    <row r="190" ht="12.0" customHeight="1">
      <c r="P190" s="3">
        <v>184.0</v>
      </c>
      <c r="Q190" s="12" t="str">
        <f t="shared" si="111"/>
        <v>1</v>
      </c>
      <c r="R190" s="12"/>
      <c r="S190" s="12" t="str">
        <f t="shared" si="37"/>
        <v>1</v>
      </c>
      <c r="T190" s="3" t="str">
        <f t="shared" si="38"/>
        <v>1</v>
      </c>
      <c r="U190" s="3" t="str">
        <f t="shared" si="39"/>
        <v>0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</row>
    <row r="191" ht="12.0" customHeight="1">
      <c r="P191" s="53">
        <v>185.0</v>
      </c>
      <c r="Q191" s="12" t="str">
        <f t="shared" si="111"/>
        <v>1</v>
      </c>
      <c r="R191" s="12" t="s">
        <v>105</v>
      </c>
      <c r="S191" s="12" t="str">
        <f t="shared" si="37"/>
        <v>0</v>
      </c>
      <c r="T191" s="3" t="str">
        <f t="shared" si="38"/>
        <v>1</v>
      </c>
      <c r="U191" s="3" t="str">
        <f t="shared" si="39"/>
        <v>0</v>
      </c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</row>
    <row r="192" ht="12.0" customHeight="1">
      <c r="P192" s="3">
        <v>186.0</v>
      </c>
      <c r="Q192" s="12" t="str">
        <f t="shared" si="111"/>
        <v>2</v>
      </c>
      <c r="R192" s="12"/>
      <c r="S192" s="12" t="str">
        <f t="shared" si="37"/>
        <v>0</v>
      </c>
      <c r="T192" s="3" t="str">
        <f t="shared" si="38"/>
        <v>0</v>
      </c>
      <c r="U192" s="3" t="str">
        <f t="shared" si="39"/>
        <v>1</v>
      </c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</row>
    <row r="193" ht="12.0" customHeight="1">
      <c r="P193" s="3">
        <v>187.0</v>
      </c>
      <c r="Q193" s="12" t="str">
        <f t="shared" si="111"/>
        <v>1</v>
      </c>
      <c r="R193" s="12"/>
      <c r="S193" s="12" t="str">
        <f t="shared" si="37"/>
        <v>1</v>
      </c>
      <c r="T193" s="3" t="str">
        <f t="shared" si="38"/>
        <v>1</v>
      </c>
      <c r="U193" s="3" t="str">
        <f t="shared" si="39"/>
        <v>0</v>
      </c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</row>
    <row r="194" ht="12.0" customHeight="1">
      <c r="P194" s="3">
        <v>188.0</v>
      </c>
      <c r="Q194" s="12" t="str">
        <f t="shared" si="111"/>
        <v>2</v>
      </c>
      <c r="R194" s="12"/>
      <c r="S194" s="12" t="str">
        <f t="shared" si="37"/>
        <v>0</v>
      </c>
      <c r="T194" s="3" t="str">
        <f t="shared" si="38"/>
        <v>0</v>
      </c>
      <c r="U194" s="3" t="str">
        <f t="shared" si="39"/>
        <v>1</v>
      </c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</row>
    <row r="195" ht="12.0" customHeight="1">
      <c r="P195" s="3">
        <v>189.0</v>
      </c>
      <c r="Q195" s="12" t="str">
        <f t="shared" si="111"/>
        <v>2</v>
      </c>
      <c r="R195" s="12"/>
      <c r="S195" s="12" t="str">
        <f t="shared" si="37"/>
        <v>0</v>
      </c>
      <c r="T195" s="3" t="str">
        <f t="shared" si="38"/>
        <v>0</v>
      </c>
      <c r="U195" s="3" t="str">
        <f t="shared" si="39"/>
        <v>1</v>
      </c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</row>
    <row r="196" ht="12.0" customHeight="1">
      <c r="P196" s="3">
        <v>190.0</v>
      </c>
      <c r="Q196" s="12" t="str">
        <f t="shared" si="111"/>
        <v>2</v>
      </c>
      <c r="R196" s="12"/>
      <c r="S196" s="12" t="str">
        <f t="shared" si="37"/>
        <v>0</v>
      </c>
      <c r="T196" s="3" t="str">
        <f t="shared" si="38"/>
        <v>0</v>
      </c>
      <c r="U196" s="3" t="str">
        <f t="shared" si="39"/>
        <v>1</v>
      </c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</row>
    <row r="197" ht="12.0" customHeight="1">
      <c r="P197" s="3">
        <v>191.0</v>
      </c>
      <c r="Q197" s="12" t="str">
        <f t="shared" si="111"/>
        <v>2</v>
      </c>
      <c r="R197" s="12"/>
      <c r="S197" s="12" t="str">
        <f t="shared" si="37"/>
        <v>0</v>
      </c>
      <c r="T197" s="3" t="str">
        <f t="shared" si="38"/>
        <v>0</v>
      </c>
      <c r="U197" s="3" t="str">
        <f t="shared" si="39"/>
        <v>1</v>
      </c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</row>
    <row r="198" ht="12.0" customHeight="1">
      <c r="P198" s="3">
        <v>192.0</v>
      </c>
      <c r="Q198" s="12" t="str">
        <f t="shared" si="111"/>
        <v>1</v>
      </c>
      <c r="R198" s="12"/>
      <c r="S198" s="12" t="str">
        <f t="shared" si="37"/>
        <v>1</v>
      </c>
      <c r="T198" s="3" t="str">
        <f t="shared" si="38"/>
        <v>1</v>
      </c>
      <c r="U198" s="3" t="str">
        <f t="shared" si="39"/>
        <v>0</v>
      </c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</row>
    <row r="199" ht="12.0" customHeight="1">
      <c r="P199" s="3">
        <v>193.0</v>
      </c>
      <c r="Q199" s="12" t="str">
        <f t="shared" si="111"/>
        <v>2</v>
      </c>
      <c r="R199" s="12"/>
      <c r="S199" s="12" t="str">
        <f t="shared" si="37"/>
        <v>0</v>
      </c>
      <c r="T199" s="3" t="str">
        <f t="shared" si="38"/>
        <v>0</v>
      </c>
      <c r="U199" s="3" t="str">
        <f t="shared" si="39"/>
        <v>1</v>
      </c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</row>
    <row r="200" ht="12.0" customHeight="1">
      <c r="P200" s="3">
        <v>194.0</v>
      </c>
      <c r="Q200" s="12" t="str">
        <f t="shared" si="111"/>
        <v>2</v>
      </c>
      <c r="R200" s="12"/>
      <c r="S200" s="12" t="str">
        <f t="shared" si="37"/>
        <v>0</v>
      </c>
      <c r="T200" s="3" t="str">
        <f t="shared" si="38"/>
        <v>0</v>
      </c>
      <c r="U200" s="3" t="str">
        <f t="shared" si="39"/>
        <v>1</v>
      </c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</row>
    <row r="201" ht="12.0" customHeight="1">
      <c r="P201" s="3">
        <v>195.0</v>
      </c>
      <c r="Q201" s="12" t="str">
        <f t="shared" si="111"/>
        <v>2</v>
      </c>
      <c r="R201" s="12"/>
      <c r="S201" s="12" t="str">
        <f t="shared" si="37"/>
        <v>0</v>
      </c>
      <c r="T201" s="3" t="str">
        <f t="shared" si="38"/>
        <v>0</v>
      </c>
      <c r="U201" s="3" t="str">
        <f t="shared" si="39"/>
        <v>1</v>
      </c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</row>
    <row r="202" ht="12.0" customHeight="1">
      <c r="P202" s="3">
        <v>196.0</v>
      </c>
      <c r="Q202" s="12" t="str">
        <f t="shared" si="111"/>
        <v>2</v>
      </c>
      <c r="R202" s="12"/>
      <c r="S202" s="12" t="str">
        <f t="shared" si="37"/>
        <v>0</v>
      </c>
      <c r="T202" s="3" t="str">
        <f t="shared" si="38"/>
        <v>0</v>
      </c>
      <c r="U202" s="3" t="str">
        <f t="shared" si="39"/>
        <v>1</v>
      </c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</row>
    <row r="203" ht="12.0" customHeight="1">
      <c r="P203" s="3">
        <v>197.0</v>
      </c>
      <c r="Q203" s="12" t="str">
        <f t="shared" si="111"/>
        <v>2</v>
      </c>
      <c r="R203" s="12"/>
      <c r="S203" s="12" t="str">
        <f t="shared" si="37"/>
        <v>0</v>
      </c>
      <c r="T203" s="3" t="str">
        <f t="shared" si="38"/>
        <v>0</v>
      </c>
      <c r="U203" s="3" t="str">
        <f t="shared" si="39"/>
        <v>1</v>
      </c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</row>
    <row r="204" ht="12.0" customHeight="1">
      <c r="P204" s="3">
        <v>198.0</v>
      </c>
      <c r="Q204" s="12" t="str">
        <f t="shared" si="111"/>
        <v>2</v>
      </c>
      <c r="R204" s="12"/>
      <c r="S204" s="12" t="str">
        <f t="shared" si="37"/>
        <v>0</v>
      </c>
      <c r="T204" s="3" t="str">
        <f t="shared" si="38"/>
        <v>0</v>
      </c>
      <c r="U204" s="3" t="str">
        <f t="shared" si="39"/>
        <v>1</v>
      </c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</row>
    <row r="205" ht="12.0" customHeight="1">
      <c r="P205" s="53">
        <v>199.0</v>
      </c>
      <c r="Q205" s="12" t="str">
        <f t="shared" si="111"/>
        <v>1</v>
      </c>
      <c r="R205" s="12" t="s">
        <v>105</v>
      </c>
      <c r="S205" s="12" t="str">
        <f t="shared" si="37"/>
        <v>0</v>
      </c>
      <c r="T205" s="3" t="str">
        <f t="shared" si="38"/>
        <v>1</v>
      </c>
      <c r="U205" s="3" t="str">
        <f t="shared" si="39"/>
        <v>0</v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</row>
    <row r="206" ht="12.0" customHeight="1">
      <c r="P206" s="53">
        <v>200.0</v>
      </c>
      <c r="Q206" s="12" t="str">
        <f t="shared" si="111"/>
        <v>1</v>
      </c>
      <c r="R206" s="12" t="s">
        <v>105</v>
      </c>
      <c r="S206" s="12" t="str">
        <f t="shared" si="37"/>
        <v>0</v>
      </c>
      <c r="T206" s="3" t="str">
        <f t="shared" si="38"/>
        <v>1</v>
      </c>
      <c r="U206" s="3" t="str">
        <f t="shared" si="39"/>
        <v>0</v>
      </c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</row>
    <row r="207" ht="12.0" customHeight="1">
      <c r="P207" s="3">
        <v>201.0</v>
      </c>
      <c r="Q207" s="12" t="str">
        <f t="shared" si="111"/>
        <v>1</v>
      </c>
      <c r="R207" s="12"/>
      <c r="S207" s="12" t="str">
        <f t="shared" si="37"/>
        <v>1</v>
      </c>
      <c r="T207" s="3" t="str">
        <f t="shared" si="38"/>
        <v>1</v>
      </c>
      <c r="U207" s="3" t="str">
        <f t="shared" si="39"/>
        <v>0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</row>
    <row r="208" ht="12.0" customHeight="1">
      <c r="P208" s="3">
        <v>202.0</v>
      </c>
      <c r="Q208" s="12" t="str">
        <f t="shared" si="111"/>
        <v>1</v>
      </c>
      <c r="R208" s="12"/>
      <c r="S208" s="12" t="str">
        <f t="shared" si="37"/>
        <v>1</v>
      </c>
      <c r="T208" s="3" t="str">
        <f t="shared" si="38"/>
        <v>1</v>
      </c>
      <c r="U208" s="3" t="str">
        <f t="shared" si="39"/>
        <v>0</v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</row>
    <row r="209" ht="12.0" customHeight="1">
      <c r="P209" s="3">
        <v>203.0</v>
      </c>
      <c r="Q209" s="12" t="str">
        <f t="shared" si="111"/>
        <v>2</v>
      </c>
      <c r="R209" s="12"/>
      <c r="S209" s="12" t="str">
        <f t="shared" si="37"/>
        <v>0</v>
      </c>
      <c r="T209" s="3" t="str">
        <f t="shared" si="38"/>
        <v>0</v>
      </c>
      <c r="U209" s="3" t="str">
        <f t="shared" si="39"/>
        <v>1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</row>
    <row r="210" ht="12.0" customHeight="1">
      <c r="P210" s="3">
        <v>204.0</v>
      </c>
      <c r="Q210" s="12" t="str">
        <f t="shared" si="111"/>
        <v>2</v>
      </c>
      <c r="R210" s="12"/>
      <c r="S210" s="12" t="str">
        <f t="shared" si="37"/>
        <v>0</v>
      </c>
      <c r="T210" s="3" t="str">
        <f t="shared" si="38"/>
        <v>0</v>
      </c>
      <c r="U210" s="3" t="str">
        <f t="shared" si="39"/>
        <v>1</v>
      </c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</row>
    <row r="211" ht="12.0" customHeight="1">
      <c r="P211" s="3">
        <v>205.0</v>
      </c>
      <c r="Q211" s="12" t="str">
        <f t="shared" si="111"/>
        <v>2</v>
      </c>
      <c r="R211" s="12"/>
      <c r="S211" s="12" t="str">
        <f t="shared" si="37"/>
        <v>0</v>
      </c>
      <c r="T211" s="3" t="str">
        <f t="shared" si="38"/>
        <v>0</v>
      </c>
      <c r="U211" s="3" t="str">
        <f t="shared" si="39"/>
        <v>1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</row>
    <row r="212" ht="12.0" customHeight="1">
      <c r="P212" s="53">
        <v>206.0</v>
      </c>
      <c r="Q212" s="12" t="str">
        <f t="shared" si="111"/>
        <v>1</v>
      </c>
      <c r="R212" s="12" t="s">
        <v>105</v>
      </c>
      <c r="S212" s="12" t="str">
        <f t="shared" si="37"/>
        <v>0</v>
      </c>
      <c r="T212" s="3" t="str">
        <f t="shared" si="38"/>
        <v>1</v>
      </c>
      <c r="U212" s="3" t="str">
        <f t="shared" si="39"/>
        <v>0</v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</row>
    <row r="213" ht="12.0" customHeight="1">
      <c r="P213" s="3">
        <v>207.0</v>
      </c>
      <c r="Q213" s="12" t="str">
        <f t="shared" si="111"/>
        <v>1</v>
      </c>
      <c r="R213" s="12"/>
      <c r="S213" s="12" t="str">
        <f t="shared" si="37"/>
        <v>1</v>
      </c>
      <c r="T213" s="3" t="str">
        <f t="shared" si="38"/>
        <v>1</v>
      </c>
      <c r="U213" s="3" t="str">
        <f t="shared" si="39"/>
        <v>0</v>
      </c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</row>
    <row r="214" ht="12.0" customHeight="1">
      <c r="P214" s="3">
        <v>208.0</v>
      </c>
      <c r="Q214" s="12" t="str">
        <f t="shared" si="111"/>
        <v>2</v>
      </c>
      <c r="R214" s="12"/>
      <c r="S214" s="12" t="str">
        <f t="shared" si="37"/>
        <v>0</v>
      </c>
      <c r="T214" s="3" t="str">
        <f t="shared" si="38"/>
        <v>0</v>
      </c>
      <c r="U214" s="3" t="str">
        <f t="shared" si="39"/>
        <v>1</v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</row>
    <row r="215" ht="12.0" customHeight="1">
      <c r="P215" s="3">
        <v>209.0</v>
      </c>
      <c r="Q215" s="12" t="str">
        <f t="shared" si="111"/>
        <v>2</v>
      </c>
      <c r="R215" s="12"/>
      <c r="S215" s="12" t="str">
        <f t="shared" si="37"/>
        <v>0</v>
      </c>
      <c r="T215" s="3" t="str">
        <f t="shared" si="38"/>
        <v>0</v>
      </c>
      <c r="U215" s="3" t="str">
        <f t="shared" si="39"/>
        <v>1</v>
      </c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</row>
    <row r="216" ht="12.0" customHeight="1">
      <c r="P216" s="3">
        <v>210.0</v>
      </c>
      <c r="Q216" s="12" t="str">
        <f t="shared" si="111"/>
        <v>1</v>
      </c>
      <c r="R216" s="12"/>
      <c r="S216" s="12" t="str">
        <f t="shared" si="37"/>
        <v>1</v>
      </c>
      <c r="T216" s="3" t="str">
        <f t="shared" si="38"/>
        <v>1</v>
      </c>
      <c r="U216" s="3" t="str">
        <f t="shared" si="39"/>
        <v>0</v>
      </c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</row>
    <row r="217" ht="12.0" customHeight="1">
      <c r="P217" s="3">
        <v>211.0</v>
      </c>
      <c r="Q217" s="12" t="str">
        <f t="shared" si="111"/>
        <v>1</v>
      </c>
      <c r="R217" s="12"/>
      <c r="S217" s="12" t="str">
        <f t="shared" si="37"/>
        <v>1</v>
      </c>
      <c r="T217" s="3" t="str">
        <f t="shared" si="38"/>
        <v>1</v>
      </c>
      <c r="U217" s="3" t="str">
        <f t="shared" si="39"/>
        <v>0</v>
      </c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</row>
    <row r="218" ht="12.0" customHeight="1">
      <c r="P218" s="3">
        <v>212.0</v>
      </c>
      <c r="Q218" s="12" t="str">
        <f t="shared" si="111"/>
        <v>2</v>
      </c>
      <c r="R218" s="12"/>
      <c r="S218" s="12" t="str">
        <f t="shared" si="37"/>
        <v>0</v>
      </c>
      <c r="T218" s="3" t="str">
        <f t="shared" si="38"/>
        <v>0</v>
      </c>
      <c r="U218" s="3" t="str">
        <f t="shared" si="39"/>
        <v>1</v>
      </c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</row>
    <row r="219" ht="12.0" customHeight="1">
      <c r="P219" s="3">
        <v>213.0</v>
      </c>
      <c r="Q219" s="12" t="str">
        <f t="shared" si="111"/>
        <v>2</v>
      </c>
      <c r="R219" s="12"/>
      <c r="S219" s="12" t="str">
        <f t="shared" si="37"/>
        <v>0</v>
      </c>
      <c r="T219" s="3" t="str">
        <f t="shared" si="38"/>
        <v>0</v>
      </c>
      <c r="U219" s="3" t="str">
        <f t="shared" si="39"/>
        <v>1</v>
      </c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</row>
    <row r="220" ht="12.0" customHeight="1">
      <c r="P220" s="3">
        <v>214.0</v>
      </c>
      <c r="Q220" s="12" t="str">
        <f t="shared" si="111"/>
        <v>1</v>
      </c>
      <c r="R220" s="12"/>
      <c r="S220" s="12" t="str">
        <f t="shared" si="37"/>
        <v>1</v>
      </c>
      <c r="T220" s="3" t="str">
        <f t="shared" si="38"/>
        <v>1</v>
      </c>
      <c r="U220" s="3" t="str">
        <f t="shared" si="39"/>
        <v>0</v>
      </c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</row>
    <row r="221" ht="12.0" customHeight="1">
      <c r="P221" s="53">
        <v>215.0</v>
      </c>
      <c r="Q221" s="12" t="str">
        <f t="shared" si="111"/>
        <v>2</v>
      </c>
      <c r="R221" s="12" t="s">
        <v>105</v>
      </c>
      <c r="S221" s="12" t="str">
        <f t="shared" si="37"/>
        <v>1</v>
      </c>
      <c r="T221" s="3" t="str">
        <f t="shared" si="38"/>
        <v>0</v>
      </c>
      <c r="U221" s="3" t="str">
        <f t="shared" si="39"/>
        <v>1</v>
      </c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</row>
    <row r="222" ht="12.0" customHeight="1">
      <c r="P222" s="3">
        <v>216.0</v>
      </c>
      <c r="Q222" s="12" t="str">
        <f t="shared" si="111"/>
        <v>2</v>
      </c>
      <c r="R222" s="12"/>
      <c r="S222" s="12" t="str">
        <f t="shared" si="37"/>
        <v>0</v>
      </c>
      <c r="T222" s="3" t="str">
        <f t="shared" si="38"/>
        <v>0</v>
      </c>
      <c r="U222" s="3" t="str">
        <f t="shared" si="39"/>
        <v>1</v>
      </c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</row>
    <row r="223" ht="12.0" customHeight="1">
      <c r="P223" s="3">
        <v>217.0</v>
      </c>
      <c r="Q223" s="12" t="str">
        <f t="shared" si="111"/>
        <v>2</v>
      </c>
      <c r="R223" s="12"/>
      <c r="S223" s="12" t="str">
        <f t="shared" si="37"/>
        <v>0</v>
      </c>
      <c r="T223" s="3" t="str">
        <f t="shared" si="38"/>
        <v>0</v>
      </c>
      <c r="U223" s="3" t="str">
        <f t="shared" si="39"/>
        <v>1</v>
      </c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</row>
    <row r="224" ht="12.0" customHeight="1">
      <c r="P224" s="53">
        <v>218.0</v>
      </c>
      <c r="Q224" s="12" t="str">
        <f t="shared" si="111"/>
        <v>1</v>
      </c>
      <c r="R224" s="12" t="s">
        <v>105</v>
      </c>
      <c r="S224" s="12" t="str">
        <f t="shared" si="37"/>
        <v>0</v>
      </c>
      <c r="T224" s="3" t="str">
        <f t="shared" si="38"/>
        <v>1</v>
      </c>
      <c r="U224" s="3" t="str">
        <f t="shared" si="39"/>
        <v>0</v>
      </c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</row>
    <row r="225" ht="12.0" customHeight="1">
      <c r="P225" s="3">
        <v>219.0</v>
      </c>
      <c r="Q225" s="12" t="str">
        <f t="shared" si="111"/>
        <v>1</v>
      </c>
      <c r="R225" s="12"/>
      <c r="S225" s="12" t="str">
        <f t="shared" si="37"/>
        <v>1</v>
      </c>
      <c r="T225" s="3" t="str">
        <f t="shared" si="38"/>
        <v>1</v>
      </c>
      <c r="U225" s="3" t="str">
        <f t="shared" si="39"/>
        <v>0</v>
      </c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</row>
    <row r="226" ht="12.0" customHeight="1">
      <c r="P226" s="3">
        <v>220.0</v>
      </c>
      <c r="Q226" s="12" t="str">
        <f t="shared" si="111"/>
        <v>2</v>
      </c>
      <c r="R226" s="12"/>
      <c r="S226" s="12" t="str">
        <f t="shared" si="37"/>
        <v>0</v>
      </c>
      <c r="T226" s="3" t="str">
        <f t="shared" si="38"/>
        <v>0</v>
      </c>
      <c r="U226" s="3" t="str">
        <f t="shared" si="39"/>
        <v>1</v>
      </c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</row>
    <row r="227" ht="12.0" customHeight="1">
      <c r="P227" s="3">
        <v>221.0</v>
      </c>
      <c r="Q227" s="12" t="str">
        <f t="shared" si="111"/>
        <v>2</v>
      </c>
      <c r="R227" s="12"/>
      <c r="S227" s="12" t="str">
        <f t="shared" si="37"/>
        <v>0</v>
      </c>
      <c r="T227" s="3" t="str">
        <f t="shared" si="38"/>
        <v>0</v>
      </c>
      <c r="U227" s="3" t="str">
        <f t="shared" si="39"/>
        <v>1</v>
      </c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</row>
    <row r="228" ht="12.0" customHeight="1">
      <c r="P228" s="3">
        <v>222.0</v>
      </c>
      <c r="Q228" s="12" t="str">
        <f t="shared" si="111"/>
        <v>1</v>
      </c>
      <c r="R228" s="12"/>
      <c r="S228" s="12" t="str">
        <f t="shared" si="37"/>
        <v>1</v>
      </c>
      <c r="T228" s="3" t="str">
        <f t="shared" si="38"/>
        <v>1</v>
      </c>
      <c r="U228" s="3" t="str">
        <f t="shared" si="39"/>
        <v>0</v>
      </c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</row>
    <row r="229" ht="12.0" customHeight="1">
      <c r="P229" s="3">
        <v>223.0</v>
      </c>
      <c r="Q229" s="12" t="str">
        <f t="shared" si="111"/>
        <v>2</v>
      </c>
      <c r="R229" s="12"/>
      <c r="S229" s="12" t="str">
        <f t="shared" si="37"/>
        <v>0</v>
      </c>
      <c r="T229" s="3" t="str">
        <f t="shared" si="38"/>
        <v>0</v>
      </c>
      <c r="U229" s="3" t="str">
        <f t="shared" si="39"/>
        <v>1</v>
      </c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</row>
    <row r="230" ht="12.0" customHeight="1">
      <c r="P230" s="3">
        <v>224.0</v>
      </c>
      <c r="Q230" s="12" t="str">
        <f t="shared" si="111"/>
        <v>2</v>
      </c>
      <c r="R230" s="12"/>
      <c r="S230" s="12" t="str">
        <f t="shared" si="37"/>
        <v>0</v>
      </c>
      <c r="T230" s="3" t="str">
        <f t="shared" si="38"/>
        <v>0</v>
      </c>
      <c r="U230" s="3" t="str">
        <f t="shared" si="39"/>
        <v>1</v>
      </c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</row>
    <row r="231" ht="12.0" customHeight="1">
      <c r="P231" s="53">
        <v>225.0</v>
      </c>
      <c r="Q231" s="12" t="str">
        <f t="shared" si="111"/>
        <v>1</v>
      </c>
      <c r="R231" s="12" t="s">
        <v>105</v>
      </c>
      <c r="S231" s="12" t="str">
        <f t="shared" si="37"/>
        <v>0</v>
      </c>
      <c r="T231" s="3" t="str">
        <f t="shared" si="38"/>
        <v>1</v>
      </c>
      <c r="U231" s="3" t="str">
        <f t="shared" si="39"/>
        <v>0</v>
      </c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</row>
    <row r="232" ht="12.0" customHeight="1">
      <c r="P232" s="53">
        <v>226.0</v>
      </c>
      <c r="Q232" s="12" t="str">
        <f t="shared" si="111"/>
        <v>1</v>
      </c>
      <c r="R232" s="12" t="s">
        <v>105</v>
      </c>
      <c r="S232" s="12" t="str">
        <f t="shared" si="37"/>
        <v>0</v>
      </c>
      <c r="T232" s="3" t="str">
        <f t="shared" si="38"/>
        <v>1</v>
      </c>
      <c r="U232" s="3" t="str">
        <f t="shared" si="39"/>
        <v>0</v>
      </c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</row>
    <row r="233" ht="12.0" customHeight="1">
      <c r="P233" s="53">
        <v>227.0</v>
      </c>
      <c r="Q233" s="12" t="str">
        <f t="shared" si="111"/>
        <v>2</v>
      </c>
      <c r="R233" s="12" t="s">
        <v>105</v>
      </c>
      <c r="S233" s="12" t="str">
        <f t="shared" si="37"/>
        <v>1</v>
      </c>
      <c r="T233" s="3" t="str">
        <f t="shared" si="38"/>
        <v>0</v>
      </c>
      <c r="U233" s="3" t="str">
        <f t="shared" si="39"/>
        <v>1</v>
      </c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</row>
    <row r="234" ht="12.0" customHeight="1">
      <c r="P234" s="3">
        <v>228.0</v>
      </c>
      <c r="Q234" s="12" t="str">
        <f t="shared" si="111"/>
        <v>2</v>
      </c>
      <c r="R234" s="12"/>
      <c r="S234" s="12" t="str">
        <f t="shared" si="37"/>
        <v>0</v>
      </c>
      <c r="T234" s="3" t="str">
        <f t="shared" si="38"/>
        <v>0</v>
      </c>
      <c r="U234" s="3" t="str">
        <f t="shared" si="39"/>
        <v>1</v>
      </c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</row>
    <row r="235" ht="12.0" customHeight="1">
      <c r="P235" s="3">
        <v>229.0</v>
      </c>
      <c r="Q235" s="12" t="str">
        <f t="shared" si="111"/>
        <v>2</v>
      </c>
      <c r="R235" s="12"/>
      <c r="S235" s="12" t="str">
        <f t="shared" si="37"/>
        <v>0</v>
      </c>
      <c r="T235" s="3" t="str">
        <f t="shared" si="38"/>
        <v>0</v>
      </c>
      <c r="U235" s="3" t="str">
        <f t="shared" si="39"/>
        <v>1</v>
      </c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</row>
    <row r="236" ht="12.0" customHeight="1">
      <c r="P236" s="3">
        <v>230.0</v>
      </c>
      <c r="Q236" s="12" t="str">
        <f t="shared" si="111"/>
        <v>2</v>
      </c>
      <c r="R236" s="12"/>
      <c r="S236" s="12" t="str">
        <f t="shared" si="37"/>
        <v>0</v>
      </c>
      <c r="T236" s="3" t="str">
        <f t="shared" si="38"/>
        <v>0</v>
      </c>
      <c r="U236" s="3" t="str">
        <f t="shared" si="39"/>
        <v>1</v>
      </c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</row>
    <row r="237" ht="12.0" customHeight="1">
      <c r="P237" s="3">
        <v>231.0</v>
      </c>
      <c r="Q237" s="12" t="str">
        <f t="shared" si="111"/>
        <v>2</v>
      </c>
      <c r="R237" s="12"/>
      <c r="S237" s="12" t="str">
        <f t="shared" si="37"/>
        <v>0</v>
      </c>
      <c r="T237" s="3" t="str">
        <f t="shared" si="38"/>
        <v>0</v>
      </c>
      <c r="U237" s="3" t="str">
        <f t="shared" si="39"/>
        <v>1</v>
      </c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</row>
    <row r="238" ht="12.0" customHeight="1">
      <c r="P238" s="3">
        <v>232.0</v>
      </c>
      <c r="Q238" s="12" t="str">
        <f t="shared" si="111"/>
        <v>2</v>
      </c>
      <c r="R238" s="12"/>
      <c r="S238" s="12" t="str">
        <f t="shared" si="37"/>
        <v>0</v>
      </c>
      <c r="T238" s="3" t="str">
        <f t="shared" si="38"/>
        <v>0</v>
      </c>
      <c r="U238" s="3" t="str">
        <f t="shared" si="39"/>
        <v>1</v>
      </c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</row>
    <row r="239" ht="12.0" customHeight="1">
      <c r="P239" s="3">
        <v>233.0</v>
      </c>
      <c r="Q239" s="12" t="str">
        <f t="shared" si="111"/>
        <v>2</v>
      </c>
      <c r="R239" s="12"/>
      <c r="S239" s="12" t="str">
        <f t="shared" si="37"/>
        <v>0</v>
      </c>
      <c r="T239" s="3" t="str">
        <f t="shared" si="38"/>
        <v>0</v>
      </c>
      <c r="U239" s="3" t="str">
        <f t="shared" si="39"/>
        <v>1</v>
      </c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</row>
    <row r="240" ht="12.0" customHeight="1">
      <c r="P240" s="3">
        <v>234.0</v>
      </c>
      <c r="Q240" s="12" t="str">
        <f t="shared" si="111"/>
        <v>1</v>
      </c>
      <c r="R240" s="12"/>
      <c r="S240" s="12" t="str">
        <f t="shared" si="37"/>
        <v>1</v>
      </c>
      <c r="T240" s="3" t="str">
        <f t="shared" si="38"/>
        <v>1</v>
      </c>
      <c r="U240" s="3" t="str">
        <f t="shared" si="39"/>
        <v>0</v>
      </c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</row>
    <row r="241" ht="12.0" customHeight="1">
      <c r="P241" s="3">
        <v>235.0</v>
      </c>
      <c r="Q241" s="12" t="str">
        <f t="shared" si="111"/>
        <v>2</v>
      </c>
      <c r="R241" s="12"/>
      <c r="S241" s="12" t="str">
        <f t="shared" si="37"/>
        <v>0</v>
      </c>
      <c r="T241" s="3" t="str">
        <f t="shared" si="38"/>
        <v>0</v>
      </c>
      <c r="U241" s="3" t="str">
        <f t="shared" si="39"/>
        <v>1</v>
      </c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</row>
    <row r="242" ht="12.0" customHeight="1">
      <c r="P242" s="53">
        <v>236.0</v>
      </c>
      <c r="Q242" s="12" t="str">
        <f t="shared" si="111"/>
        <v>1</v>
      </c>
      <c r="R242" s="12" t="s">
        <v>105</v>
      </c>
      <c r="S242" s="12" t="str">
        <f t="shared" si="37"/>
        <v>0</v>
      </c>
      <c r="T242" s="3" t="str">
        <f t="shared" si="38"/>
        <v>1</v>
      </c>
      <c r="U242" s="3" t="str">
        <f t="shared" si="39"/>
        <v>0</v>
      </c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</row>
    <row r="243" ht="12.0" customHeight="1">
      <c r="P243" s="53">
        <v>237.0</v>
      </c>
      <c r="Q243" s="12" t="str">
        <f t="shared" si="111"/>
        <v>2</v>
      </c>
      <c r="R243" s="12" t="s">
        <v>105</v>
      </c>
      <c r="S243" s="12" t="str">
        <f t="shared" si="37"/>
        <v>1</v>
      </c>
      <c r="T243" s="3" t="str">
        <f t="shared" si="38"/>
        <v>0</v>
      </c>
      <c r="U243" s="3" t="str">
        <f t="shared" si="39"/>
        <v>1</v>
      </c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</row>
    <row r="244" ht="12.0" customHeight="1">
      <c r="P244" s="3">
        <v>238.0</v>
      </c>
      <c r="Q244" s="12" t="str">
        <f t="shared" si="111"/>
        <v>1</v>
      </c>
      <c r="R244" s="12"/>
      <c r="S244" s="12" t="str">
        <f t="shared" si="37"/>
        <v>1</v>
      </c>
      <c r="T244" s="3" t="str">
        <f t="shared" si="38"/>
        <v>1</v>
      </c>
      <c r="U244" s="3" t="str">
        <f t="shared" si="39"/>
        <v>0</v>
      </c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</row>
    <row r="245" ht="12.0" customHeight="1">
      <c r="P245" s="3">
        <v>239.0</v>
      </c>
      <c r="Q245" s="12" t="str">
        <f t="shared" si="111"/>
        <v>1</v>
      </c>
      <c r="R245" s="12"/>
      <c r="S245" s="12" t="str">
        <f t="shared" si="37"/>
        <v>1</v>
      </c>
      <c r="T245" s="3" t="str">
        <f t="shared" si="38"/>
        <v>1</v>
      </c>
      <c r="U245" s="3" t="str">
        <f t="shared" si="39"/>
        <v>0</v>
      </c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</row>
    <row r="246" ht="12.0" customHeight="1">
      <c r="P246" s="3">
        <v>240.0</v>
      </c>
      <c r="Q246" s="12" t="str">
        <f t="shared" si="111"/>
        <v>1</v>
      </c>
      <c r="R246" s="12"/>
      <c r="S246" s="12" t="str">
        <f t="shared" si="37"/>
        <v>1</v>
      </c>
      <c r="T246" s="3" t="str">
        <f t="shared" si="38"/>
        <v>1</v>
      </c>
      <c r="U246" s="3" t="str">
        <f t="shared" si="39"/>
        <v>0</v>
      </c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</row>
    <row r="247" ht="12.0" customHeight="1">
      <c r="P247" s="3">
        <v>241.0</v>
      </c>
      <c r="Q247" s="12" t="str">
        <f t="shared" ref="Q247:Q306" si="112">IF(ISERROR(VALUE(MID($C$15,$P247-240,1)))=TRUE,"TEXT",VALUE(MID($C$15,$P247-240,1)))</f>
        <v>2</v>
      </c>
      <c r="R247" s="12"/>
      <c r="S247" s="12" t="str">
        <f t="shared" si="37"/>
        <v>0</v>
      </c>
      <c r="T247" s="3" t="str">
        <f t="shared" si="38"/>
        <v>0</v>
      </c>
      <c r="U247" s="3" t="str">
        <f t="shared" si="39"/>
        <v>1</v>
      </c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</row>
    <row r="248" ht="12.0" customHeight="1">
      <c r="P248" s="3">
        <v>242.0</v>
      </c>
      <c r="Q248" s="12" t="str">
        <f t="shared" si="112"/>
        <v>1</v>
      </c>
      <c r="R248" s="12"/>
      <c r="S248" s="12" t="str">
        <f t="shared" si="37"/>
        <v>1</v>
      </c>
      <c r="T248" s="3" t="str">
        <f t="shared" si="38"/>
        <v>1</v>
      </c>
      <c r="U248" s="3" t="str">
        <f t="shared" si="39"/>
        <v>0</v>
      </c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</row>
    <row r="249" ht="12.0" customHeight="1">
      <c r="P249" s="3">
        <v>243.0</v>
      </c>
      <c r="Q249" s="12" t="str">
        <f t="shared" si="112"/>
        <v>2</v>
      </c>
      <c r="R249" s="12"/>
      <c r="S249" s="12" t="str">
        <f t="shared" si="37"/>
        <v>0</v>
      </c>
      <c r="T249" s="3" t="str">
        <f t="shared" si="38"/>
        <v>0</v>
      </c>
      <c r="U249" s="3" t="str">
        <f t="shared" si="39"/>
        <v>1</v>
      </c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</row>
    <row r="250" ht="12.0" customHeight="1">
      <c r="P250" s="3">
        <v>244.0</v>
      </c>
      <c r="Q250" s="12" t="str">
        <f t="shared" si="112"/>
        <v>1</v>
      </c>
      <c r="R250" s="12"/>
      <c r="S250" s="12" t="str">
        <f t="shared" si="37"/>
        <v>1</v>
      </c>
      <c r="T250" s="3" t="str">
        <f t="shared" si="38"/>
        <v>1</v>
      </c>
      <c r="U250" s="3" t="str">
        <f t="shared" si="39"/>
        <v>0</v>
      </c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</row>
    <row r="251" ht="12.0" customHeight="1">
      <c r="P251" s="3">
        <v>245.0</v>
      </c>
      <c r="Q251" s="12" t="str">
        <f t="shared" si="112"/>
        <v>2</v>
      </c>
      <c r="R251" s="12"/>
      <c r="S251" s="12" t="str">
        <f t="shared" si="37"/>
        <v>0</v>
      </c>
      <c r="T251" s="3" t="str">
        <f t="shared" si="38"/>
        <v>0</v>
      </c>
      <c r="U251" s="3" t="str">
        <f t="shared" si="39"/>
        <v>1</v>
      </c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</row>
    <row r="252" ht="12.0" customHeight="1">
      <c r="P252" s="3">
        <v>246.0</v>
      </c>
      <c r="Q252" s="12" t="str">
        <f t="shared" si="112"/>
        <v>2</v>
      </c>
      <c r="R252" s="12"/>
      <c r="S252" s="12" t="str">
        <f t="shared" si="37"/>
        <v>0</v>
      </c>
      <c r="T252" s="3" t="str">
        <f t="shared" si="38"/>
        <v>0</v>
      </c>
      <c r="U252" s="3" t="str">
        <f t="shared" si="39"/>
        <v>1</v>
      </c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</row>
    <row r="253" ht="12.0" customHeight="1">
      <c r="P253" s="3">
        <v>247.0</v>
      </c>
      <c r="Q253" s="12" t="str">
        <f t="shared" si="112"/>
        <v>2</v>
      </c>
      <c r="R253" s="12"/>
      <c r="S253" s="12" t="str">
        <f t="shared" si="37"/>
        <v>0</v>
      </c>
      <c r="T253" s="3" t="str">
        <f t="shared" si="38"/>
        <v>0</v>
      </c>
      <c r="U253" s="3" t="str">
        <f t="shared" si="39"/>
        <v>1</v>
      </c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</row>
    <row r="254" ht="12.0" customHeight="1">
      <c r="P254" s="3">
        <v>248.0</v>
      </c>
      <c r="Q254" s="12" t="str">
        <f t="shared" si="112"/>
        <v>1</v>
      </c>
      <c r="R254" s="12"/>
      <c r="S254" s="12" t="str">
        <f t="shared" si="37"/>
        <v>1</v>
      </c>
      <c r="T254" s="3" t="str">
        <f t="shared" si="38"/>
        <v>1</v>
      </c>
      <c r="U254" s="3" t="str">
        <f t="shared" si="39"/>
        <v>0</v>
      </c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</row>
    <row r="255" ht="12.0" customHeight="1">
      <c r="P255" s="3">
        <v>249.0</v>
      </c>
      <c r="Q255" s="12" t="str">
        <f t="shared" si="112"/>
        <v>2</v>
      </c>
      <c r="R255" s="12"/>
      <c r="S255" s="12" t="str">
        <f t="shared" si="37"/>
        <v>0</v>
      </c>
      <c r="T255" s="3" t="str">
        <f t="shared" si="38"/>
        <v>0</v>
      </c>
      <c r="U255" s="3" t="str">
        <f t="shared" si="39"/>
        <v>1</v>
      </c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</row>
    <row r="256" ht="12.0" customHeight="1">
      <c r="P256" s="3">
        <v>250.0</v>
      </c>
      <c r="Q256" s="12" t="str">
        <f t="shared" si="112"/>
        <v>1</v>
      </c>
      <c r="R256" s="12"/>
      <c r="S256" s="12" t="str">
        <f t="shared" si="37"/>
        <v>1</v>
      </c>
      <c r="T256" s="3" t="str">
        <f t="shared" si="38"/>
        <v>1</v>
      </c>
      <c r="U256" s="3" t="str">
        <f t="shared" si="39"/>
        <v>0</v>
      </c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</row>
    <row r="257" ht="12.0" customHeight="1">
      <c r="P257" s="3">
        <v>251.0</v>
      </c>
      <c r="Q257" s="12" t="str">
        <f t="shared" si="112"/>
        <v>1</v>
      </c>
      <c r="R257" s="12"/>
      <c r="S257" s="12" t="str">
        <f t="shared" si="37"/>
        <v>1</v>
      </c>
      <c r="T257" s="3" t="str">
        <f t="shared" si="38"/>
        <v>1</v>
      </c>
      <c r="U257" s="3" t="str">
        <f t="shared" si="39"/>
        <v>0</v>
      </c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</row>
    <row r="258" ht="12.0" customHeight="1">
      <c r="P258" s="3">
        <v>252.0</v>
      </c>
      <c r="Q258" s="12" t="str">
        <f t="shared" si="112"/>
        <v>2</v>
      </c>
      <c r="R258" s="12"/>
      <c r="S258" s="12" t="str">
        <f t="shared" si="37"/>
        <v>0</v>
      </c>
      <c r="T258" s="3" t="str">
        <f t="shared" si="38"/>
        <v>0</v>
      </c>
      <c r="U258" s="3" t="str">
        <f t="shared" si="39"/>
        <v>1</v>
      </c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</row>
    <row r="259" ht="12.0" customHeight="1">
      <c r="P259" s="3">
        <v>253.0</v>
      </c>
      <c r="Q259" s="12" t="str">
        <f t="shared" si="112"/>
        <v>1</v>
      </c>
      <c r="R259" s="12"/>
      <c r="S259" s="12" t="str">
        <f t="shared" si="37"/>
        <v>1</v>
      </c>
      <c r="T259" s="3" t="str">
        <f t="shared" si="38"/>
        <v>1</v>
      </c>
      <c r="U259" s="3" t="str">
        <f t="shared" si="39"/>
        <v>0</v>
      </c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</row>
    <row r="260" ht="12.0" customHeight="1">
      <c r="P260" s="3">
        <v>254.0</v>
      </c>
      <c r="Q260" s="12" t="str">
        <f t="shared" si="112"/>
        <v>1</v>
      </c>
      <c r="R260" s="12"/>
      <c r="S260" s="12" t="str">
        <f t="shared" si="37"/>
        <v>1</v>
      </c>
      <c r="T260" s="3" t="str">
        <f t="shared" si="38"/>
        <v>1</v>
      </c>
      <c r="U260" s="3" t="str">
        <f t="shared" si="39"/>
        <v>0</v>
      </c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</row>
    <row r="261" ht="12.0" customHeight="1">
      <c r="P261" s="3">
        <v>255.0</v>
      </c>
      <c r="Q261" s="12" t="str">
        <f t="shared" si="112"/>
        <v>2</v>
      </c>
      <c r="R261" s="12"/>
      <c r="S261" s="12" t="str">
        <f t="shared" si="37"/>
        <v>0</v>
      </c>
      <c r="T261" s="3" t="str">
        <f t="shared" si="38"/>
        <v>0</v>
      </c>
      <c r="U261" s="3" t="str">
        <f t="shared" si="39"/>
        <v>1</v>
      </c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</row>
    <row r="262" ht="12.0" customHeight="1">
      <c r="P262" s="3">
        <v>256.0</v>
      </c>
      <c r="Q262" s="12" t="str">
        <f t="shared" si="112"/>
        <v>1</v>
      </c>
      <c r="R262" s="12"/>
      <c r="S262" s="12" t="str">
        <f t="shared" si="37"/>
        <v>1</v>
      </c>
      <c r="T262" s="3" t="str">
        <f t="shared" si="38"/>
        <v>1</v>
      </c>
      <c r="U262" s="3" t="str">
        <f t="shared" si="39"/>
        <v>0</v>
      </c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</row>
    <row r="263" ht="12.0" customHeight="1">
      <c r="P263" s="3">
        <v>257.0</v>
      </c>
      <c r="Q263" s="12" t="str">
        <f t="shared" si="112"/>
        <v>1</v>
      </c>
      <c r="R263" s="12"/>
      <c r="S263" s="12" t="str">
        <f t="shared" si="37"/>
        <v>1</v>
      </c>
      <c r="T263" s="3" t="str">
        <f t="shared" si="38"/>
        <v>1</v>
      </c>
      <c r="U263" s="3" t="str">
        <f t="shared" si="39"/>
        <v>0</v>
      </c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</row>
    <row r="264" ht="12.0" customHeight="1">
      <c r="P264" s="3">
        <v>258.0</v>
      </c>
      <c r="Q264" s="12" t="str">
        <f t="shared" si="112"/>
        <v>2</v>
      </c>
      <c r="R264" s="12"/>
      <c r="S264" s="12" t="str">
        <f t="shared" si="37"/>
        <v>0</v>
      </c>
      <c r="T264" s="3" t="str">
        <f t="shared" si="38"/>
        <v>0</v>
      </c>
      <c r="U264" s="3" t="str">
        <f t="shared" si="39"/>
        <v>1</v>
      </c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</row>
    <row r="265" ht="12.0" customHeight="1">
      <c r="P265" s="3">
        <v>259.0</v>
      </c>
      <c r="Q265" s="12" t="str">
        <f t="shared" si="112"/>
        <v>2</v>
      </c>
      <c r="R265" s="12"/>
      <c r="S265" s="12" t="str">
        <f t="shared" si="37"/>
        <v>0</v>
      </c>
      <c r="T265" s="3" t="str">
        <f t="shared" si="38"/>
        <v>0</v>
      </c>
      <c r="U265" s="3" t="str">
        <f t="shared" si="39"/>
        <v>1</v>
      </c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</row>
    <row r="266" ht="12.0" customHeight="1">
      <c r="P266" s="3">
        <v>260.0</v>
      </c>
      <c r="Q266" s="12" t="str">
        <f t="shared" si="112"/>
        <v>2</v>
      </c>
      <c r="R266" s="12"/>
      <c r="S266" s="12" t="str">
        <f t="shared" si="37"/>
        <v>0</v>
      </c>
      <c r="T266" s="3" t="str">
        <f t="shared" si="38"/>
        <v>0</v>
      </c>
      <c r="U266" s="3" t="str">
        <f t="shared" si="39"/>
        <v>1</v>
      </c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</row>
    <row r="267" ht="12.0" customHeight="1">
      <c r="P267" s="3">
        <v>261.0</v>
      </c>
      <c r="Q267" s="12" t="str">
        <f t="shared" si="112"/>
        <v>2</v>
      </c>
      <c r="R267" s="12"/>
      <c r="S267" s="12" t="str">
        <f t="shared" si="37"/>
        <v>0</v>
      </c>
      <c r="T267" s="3" t="str">
        <f t="shared" si="38"/>
        <v>0</v>
      </c>
      <c r="U267" s="3" t="str">
        <f t="shared" si="39"/>
        <v>1</v>
      </c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</row>
    <row r="268" ht="12.0" customHeight="1">
      <c r="P268" s="3">
        <v>262.0</v>
      </c>
      <c r="Q268" s="12" t="str">
        <f t="shared" si="112"/>
        <v>2</v>
      </c>
      <c r="R268" s="12"/>
      <c r="S268" s="12" t="str">
        <f t="shared" si="37"/>
        <v>0</v>
      </c>
      <c r="T268" s="3" t="str">
        <f t="shared" si="38"/>
        <v>0</v>
      </c>
      <c r="U268" s="3" t="str">
        <f t="shared" si="39"/>
        <v>1</v>
      </c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</row>
    <row r="269" ht="12.0" customHeight="1">
      <c r="P269" s="53">
        <v>263.0</v>
      </c>
      <c r="Q269" s="12" t="str">
        <f t="shared" si="112"/>
        <v>1</v>
      </c>
      <c r="R269" s="12" t="s">
        <v>105</v>
      </c>
      <c r="S269" s="12" t="str">
        <f t="shared" si="37"/>
        <v>0</v>
      </c>
      <c r="T269" s="3" t="str">
        <f t="shared" si="38"/>
        <v>1</v>
      </c>
      <c r="U269" s="3" t="str">
        <f t="shared" si="39"/>
        <v>0</v>
      </c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</row>
    <row r="270" ht="12.0" customHeight="1">
      <c r="P270" s="3">
        <v>264.0</v>
      </c>
      <c r="Q270" s="12" t="str">
        <f t="shared" si="112"/>
        <v>1</v>
      </c>
      <c r="R270" s="12"/>
      <c r="S270" s="12" t="str">
        <f t="shared" si="37"/>
        <v>1</v>
      </c>
      <c r="T270" s="3" t="str">
        <f t="shared" si="38"/>
        <v>1</v>
      </c>
      <c r="U270" s="3" t="str">
        <f t="shared" si="39"/>
        <v>0</v>
      </c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</row>
    <row r="271" ht="12.0" customHeight="1">
      <c r="P271" s="3">
        <v>265.0</v>
      </c>
      <c r="Q271" s="12" t="str">
        <f t="shared" si="112"/>
        <v>2</v>
      </c>
      <c r="R271" s="12"/>
      <c r="S271" s="12" t="str">
        <f t="shared" si="37"/>
        <v>0</v>
      </c>
      <c r="T271" s="3" t="str">
        <f t="shared" si="38"/>
        <v>0</v>
      </c>
      <c r="U271" s="3" t="str">
        <f t="shared" si="39"/>
        <v>1</v>
      </c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</row>
    <row r="272" ht="12.0" customHeight="1">
      <c r="P272" s="3">
        <v>266.0</v>
      </c>
      <c r="Q272" s="12" t="str">
        <f t="shared" si="112"/>
        <v>2</v>
      </c>
      <c r="R272" s="12"/>
      <c r="S272" s="12" t="str">
        <f t="shared" si="37"/>
        <v>0</v>
      </c>
      <c r="T272" s="3" t="str">
        <f t="shared" si="38"/>
        <v>0</v>
      </c>
      <c r="U272" s="3" t="str">
        <f t="shared" si="39"/>
        <v>1</v>
      </c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</row>
    <row r="273" ht="12.0" customHeight="1">
      <c r="P273" s="3">
        <v>267.0</v>
      </c>
      <c r="Q273" s="12" t="str">
        <f t="shared" si="112"/>
        <v>2</v>
      </c>
      <c r="R273" s="12"/>
      <c r="S273" s="12" t="str">
        <f t="shared" si="37"/>
        <v>0</v>
      </c>
      <c r="T273" s="3" t="str">
        <f t="shared" si="38"/>
        <v>0</v>
      </c>
      <c r="U273" s="3" t="str">
        <f t="shared" si="39"/>
        <v>1</v>
      </c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</row>
    <row r="274" ht="12.0" customHeight="1">
      <c r="P274" s="3">
        <v>268.0</v>
      </c>
      <c r="Q274" s="12" t="str">
        <f t="shared" si="112"/>
        <v>2</v>
      </c>
      <c r="R274" s="12"/>
      <c r="S274" s="12" t="str">
        <f t="shared" si="37"/>
        <v>0</v>
      </c>
      <c r="T274" s="3" t="str">
        <f t="shared" si="38"/>
        <v>0</v>
      </c>
      <c r="U274" s="3" t="str">
        <f t="shared" si="39"/>
        <v>1</v>
      </c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</row>
    <row r="275" ht="12.0" customHeight="1">
      <c r="P275" s="3">
        <v>269.0</v>
      </c>
      <c r="Q275" s="12" t="str">
        <f t="shared" si="112"/>
        <v>2</v>
      </c>
      <c r="R275" s="12"/>
      <c r="S275" s="12" t="str">
        <f t="shared" si="37"/>
        <v>0</v>
      </c>
      <c r="T275" s="3" t="str">
        <f t="shared" si="38"/>
        <v>0</v>
      </c>
      <c r="U275" s="3" t="str">
        <f t="shared" si="39"/>
        <v>1</v>
      </c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</row>
    <row r="276" ht="12.0" customHeight="1">
      <c r="P276" s="3">
        <v>270.0</v>
      </c>
      <c r="Q276" s="12" t="str">
        <f t="shared" si="112"/>
        <v>2</v>
      </c>
      <c r="R276" s="12"/>
      <c r="S276" s="12" t="str">
        <f t="shared" si="37"/>
        <v>0</v>
      </c>
      <c r="T276" s="3" t="str">
        <f t="shared" si="38"/>
        <v>0</v>
      </c>
      <c r="U276" s="3" t="str">
        <f t="shared" si="39"/>
        <v>1</v>
      </c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</row>
    <row r="277" ht="12.0" customHeight="1">
      <c r="P277" s="3">
        <v>271.0</v>
      </c>
      <c r="Q277" s="12" t="str">
        <f t="shared" si="112"/>
        <v>1</v>
      </c>
      <c r="R277" s="12"/>
      <c r="S277" s="12" t="str">
        <f t="shared" si="37"/>
        <v>1</v>
      </c>
      <c r="T277" s="3" t="str">
        <f t="shared" si="38"/>
        <v>1</v>
      </c>
      <c r="U277" s="3" t="str">
        <f t="shared" si="39"/>
        <v>0</v>
      </c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</row>
    <row r="278" ht="12.0" customHeight="1">
      <c r="P278" s="3">
        <v>272.0</v>
      </c>
      <c r="Q278" s="12" t="str">
        <f t="shared" si="112"/>
        <v>2</v>
      </c>
      <c r="R278" s="12"/>
      <c r="S278" s="12" t="str">
        <f t="shared" si="37"/>
        <v>0</v>
      </c>
      <c r="T278" s="3" t="str">
        <f t="shared" si="38"/>
        <v>0</v>
      </c>
      <c r="U278" s="3" t="str">
        <f t="shared" si="39"/>
        <v>1</v>
      </c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</row>
    <row r="279" ht="12.0" customHeight="1">
      <c r="P279" s="3">
        <v>273.0</v>
      </c>
      <c r="Q279" s="12" t="str">
        <f t="shared" si="112"/>
        <v>1</v>
      </c>
      <c r="R279" s="12"/>
      <c r="S279" s="12" t="str">
        <f t="shared" si="37"/>
        <v>1</v>
      </c>
      <c r="T279" s="3" t="str">
        <f t="shared" si="38"/>
        <v>1</v>
      </c>
      <c r="U279" s="3" t="str">
        <f t="shared" si="39"/>
        <v>0</v>
      </c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</row>
    <row r="280" ht="12.0" customHeight="1">
      <c r="P280" s="3">
        <v>274.0</v>
      </c>
      <c r="Q280" s="12" t="str">
        <f t="shared" si="112"/>
        <v>2</v>
      </c>
      <c r="R280" s="12"/>
      <c r="S280" s="12" t="str">
        <f t="shared" si="37"/>
        <v>0</v>
      </c>
      <c r="T280" s="3" t="str">
        <f t="shared" si="38"/>
        <v>0</v>
      </c>
      <c r="U280" s="3" t="str">
        <f t="shared" si="39"/>
        <v>1</v>
      </c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</row>
    <row r="281" ht="12.0" customHeight="1">
      <c r="P281" s="3">
        <v>275.0</v>
      </c>
      <c r="Q281" s="12" t="str">
        <f t="shared" si="112"/>
        <v>2</v>
      </c>
      <c r="R281" s="12"/>
      <c r="S281" s="12" t="str">
        <f t="shared" si="37"/>
        <v>0</v>
      </c>
      <c r="T281" s="3" t="str">
        <f t="shared" si="38"/>
        <v>0</v>
      </c>
      <c r="U281" s="3" t="str">
        <f t="shared" si="39"/>
        <v>1</v>
      </c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</row>
    <row r="282" ht="12.0" customHeight="1">
      <c r="P282" s="3">
        <v>276.0</v>
      </c>
      <c r="Q282" s="12" t="str">
        <f t="shared" si="112"/>
        <v>1</v>
      </c>
      <c r="R282" s="12"/>
      <c r="S282" s="12" t="str">
        <f t="shared" si="37"/>
        <v>1</v>
      </c>
      <c r="T282" s="3" t="str">
        <f t="shared" si="38"/>
        <v>1</v>
      </c>
      <c r="U282" s="3" t="str">
        <f t="shared" si="39"/>
        <v>0</v>
      </c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</row>
    <row r="283" ht="12.0" customHeight="1">
      <c r="P283" s="3">
        <v>277.0</v>
      </c>
      <c r="Q283" s="12" t="str">
        <f t="shared" si="112"/>
        <v>1</v>
      </c>
      <c r="R283" s="12"/>
      <c r="S283" s="12" t="str">
        <f t="shared" si="37"/>
        <v>1</v>
      </c>
      <c r="T283" s="3" t="str">
        <f t="shared" si="38"/>
        <v>1</v>
      </c>
      <c r="U283" s="3" t="str">
        <f t="shared" si="39"/>
        <v>0</v>
      </c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</row>
    <row r="284" ht="12.0" customHeight="1">
      <c r="P284" s="3">
        <v>278.0</v>
      </c>
      <c r="Q284" s="12" t="str">
        <f t="shared" si="112"/>
        <v>2</v>
      </c>
      <c r="R284" s="12"/>
      <c r="S284" s="12" t="str">
        <f t="shared" si="37"/>
        <v>0</v>
      </c>
      <c r="T284" s="3" t="str">
        <f t="shared" si="38"/>
        <v>0</v>
      </c>
      <c r="U284" s="3" t="str">
        <f t="shared" si="39"/>
        <v>1</v>
      </c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</row>
    <row r="285" ht="12.0" customHeight="1">
      <c r="P285" s="3">
        <v>279.0</v>
      </c>
      <c r="Q285" s="12" t="str">
        <f t="shared" si="112"/>
        <v>2</v>
      </c>
      <c r="R285" s="12"/>
      <c r="S285" s="12" t="str">
        <f t="shared" si="37"/>
        <v>0</v>
      </c>
      <c r="T285" s="3" t="str">
        <f t="shared" si="38"/>
        <v>0</v>
      </c>
      <c r="U285" s="3" t="str">
        <f t="shared" si="39"/>
        <v>1</v>
      </c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</row>
    <row r="286" ht="12.0" customHeight="1">
      <c r="P286" s="53">
        <v>280.0</v>
      </c>
      <c r="Q286" s="12" t="str">
        <f t="shared" si="112"/>
        <v>1</v>
      </c>
      <c r="R286" s="12" t="s">
        <v>105</v>
      </c>
      <c r="S286" s="12" t="str">
        <f t="shared" si="37"/>
        <v>0</v>
      </c>
      <c r="T286" s="3" t="str">
        <f t="shared" si="38"/>
        <v>1</v>
      </c>
      <c r="U286" s="3" t="str">
        <f t="shared" si="39"/>
        <v>0</v>
      </c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</row>
    <row r="287" ht="12.0" customHeight="1">
      <c r="P287" s="3">
        <v>281.0</v>
      </c>
      <c r="Q287" s="12" t="str">
        <f t="shared" si="112"/>
        <v>1</v>
      </c>
      <c r="R287" s="12"/>
      <c r="S287" s="12" t="str">
        <f t="shared" si="37"/>
        <v>1</v>
      </c>
      <c r="T287" s="3" t="str">
        <f t="shared" si="38"/>
        <v>1</v>
      </c>
      <c r="U287" s="3" t="str">
        <f t="shared" si="39"/>
        <v>0</v>
      </c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</row>
    <row r="288" ht="12.0" customHeight="1">
      <c r="P288" s="3">
        <v>282.0</v>
      </c>
      <c r="Q288" s="12" t="str">
        <f t="shared" si="112"/>
        <v>2</v>
      </c>
      <c r="R288" s="12"/>
      <c r="S288" s="12" t="str">
        <f t="shared" si="37"/>
        <v>0</v>
      </c>
      <c r="T288" s="3" t="str">
        <f t="shared" si="38"/>
        <v>0</v>
      </c>
      <c r="U288" s="3" t="str">
        <f t="shared" si="39"/>
        <v>1</v>
      </c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</row>
    <row r="289" ht="12.0" customHeight="1">
      <c r="P289" s="3">
        <v>283.0</v>
      </c>
      <c r="Q289" s="12" t="str">
        <f t="shared" si="112"/>
        <v>1</v>
      </c>
      <c r="R289" s="12"/>
      <c r="S289" s="12" t="str">
        <f t="shared" si="37"/>
        <v>1</v>
      </c>
      <c r="T289" s="3" t="str">
        <f t="shared" si="38"/>
        <v>1</v>
      </c>
      <c r="U289" s="3" t="str">
        <f t="shared" si="39"/>
        <v>0</v>
      </c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</row>
    <row r="290" ht="12.0" customHeight="1">
      <c r="P290" s="53">
        <v>284.0</v>
      </c>
      <c r="Q290" s="12" t="str">
        <f t="shared" si="112"/>
        <v>1</v>
      </c>
      <c r="R290" s="12" t="s">
        <v>105</v>
      </c>
      <c r="S290" s="12" t="str">
        <f t="shared" si="37"/>
        <v>0</v>
      </c>
      <c r="T290" s="3" t="str">
        <f t="shared" si="38"/>
        <v>1</v>
      </c>
      <c r="U290" s="3" t="str">
        <f t="shared" si="39"/>
        <v>0</v>
      </c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</row>
    <row r="291" ht="12.0" customHeight="1">
      <c r="P291" s="3">
        <v>285.0</v>
      </c>
      <c r="Q291" s="12" t="str">
        <f t="shared" si="112"/>
        <v>2</v>
      </c>
      <c r="R291" s="12"/>
      <c r="S291" s="12" t="str">
        <f t="shared" si="37"/>
        <v>0</v>
      </c>
      <c r="T291" s="3" t="str">
        <f t="shared" si="38"/>
        <v>0</v>
      </c>
      <c r="U291" s="3" t="str">
        <f t="shared" si="39"/>
        <v>1</v>
      </c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</row>
    <row r="292" ht="12.0" customHeight="1">
      <c r="P292" s="3">
        <v>286.0</v>
      </c>
      <c r="Q292" s="12" t="str">
        <f t="shared" si="112"/>
        <v>2</v>
      </c>
      <c r="R292" s="12"/>
      <c r="S292" s="12" t="str">
        <f t="shared" si="37"/>
        <v>0</v>
      </c>
      <c r="T292" s="3" t="str">
        <f t="shared" si="38"/>
        <v>0</v>
      </c>
      <c r="U292" s="3" t="str">
        <f t="shared" si="39"/>
        <v>1</v>
      </c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</row>
    <row r="293" ht="12.0" customHeight="1">
      <c r="P293" s="3">
        <v>287.0</v>
      </c>
      <c r="Q293" s="12" t="str">
        <f t="shared" si="112"/>
        <v>2</v>
      </c>
      <c r="R293" s="12"/>
      <c r="S293" s="12" t="str">
        <f t="shared" si="37"/>
        <v>0</v>
      </c>
      <c r="T293" s="3" t="str">
        <f t="shared" si="38"/>
        <v>0</v>
      </c>
      <c r="U293" s="3" t="str">
        <f t="shared" si="39"/>
        <v>1</v>
      </c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</row>
    <row r="294" ht="12.0" customHeight="1">
      <c r="P294" s="3">
        <v>288.0</v>
      </c>
      <c r="Q294" s="12" t="str">
        <f t="shared" si="112"/>
        <v>2</v>
      </c>
      <c r="R294" s="12"/>
      <c r="S294" s="12" t="str">
        <f t="shared" si="37"/>
        <v>0</v>
      </c>
      <c r="T294" s="3" t="str">
        <f t="shared" si="38"/>
        <v>0</v>
      </c>
      <c r="U294" s="3" t="str">
        <f t="shared" si="39"/>
        <v>1</v>
      </c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</row>
    <row r="295" ht="12.0" customHeight="1">
      <c r="P295" s="3">
        <v>289.0</v>
      </c>
      <c r="Q295" s="12" t="str">
        <f t="shared" si="112"/>
        <v>2</v>
      </c>
      <c r="R295" s="12"/>
      <c r="S295" s="12" t="str">
        <f t="shared" si="37"/>
        <v>0</v>
      </c>
      <c r="T295" s="3" t="str">
        <f t="shared" si="38"/>
        <v>0</v>
      </c>
      <c r="U295" s="3" t="str">
        <f t="shared" si="39"/>
        <v>1</v>
      </c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</row>
    <row r="296" ht="12.0" customHeight="1">
      <c r="P296" s="3">
        <v>290.0</v>
      </c>
      <c r="Q296" s="12" t="str">
        <f t="shared" si="112"/>
        <v>1</v>
      </c>
      <c r="R296" s="12"/>
      <c r="S296" s="12" t="str">
        <f t="shared" si="37"/>
        <v>1</v>
      </c>
      <c r="T296" s="3" t="str">
        <f t="shared" si="38"/>
        <v>1</v>
      </c>
      <c r="U296" s="3" t="str">
        <f t="shared" si="39"/>
        <v>0</v>
      </c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</row>
    <row r="297" ht="12.0" customHeight="1">
      <c r="P297" s="3">
        <v>291.0</v>
      </c>
      <c r="Q297" s="12" t="str">
        <f t="shared" si="112"/>
        <v>2</v>
      </c>
      <c r="R297" s="12"/>
      <c r="S297" s="12" t="str">
        <f t="shared" si="37"/>
        <v>0</v>
      </c>
      <c r="T297" s="3" t="str">
        <f t="shared" si="38"/>
        <v>0</v>
      </c>
      <c r="U297" s="3" t="str">
        <f t="shared" si="39"/>
        <v>1</v>
      </c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</row>
    <row r="298" ht="12.0" customHeight="1">
      <c r="P298" s="3">
        <v>292.0</v>
      </c>
      <c r="Q298" s="12" t="str">
        <f t="shared" si="112"/>
        <v>2</v>
      </c>
      <c r="R298" s="12"/>
      <c r="S298" s="12" t="str">
        <f t="shared" si="37"/>
        <v>0</v>
      </c>
      <c r="T298" s="3" t="str">
        <f t="shared" si="38"/>
        <v>0</v>
      </c>
      <c r="U298" s="3" t="str">
        <f t="shared" si="39"/>
        <v>1</v>
      </c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</row>
    <row r="299" ht="12.0" customHeight="1">
      <c r="P299" s="3">
        <v>293.0</v>
      </c>
      <c r="Q299" s="12" t="str">
        <f t="shared" si="112"/>
        <v>2</v>
      </c>
      <c r="R299" s="12"/>
      <c r="S299" s="12" t="str">
        <f t="shared" si="37"/>
        <v>0</v>
      </c>
      <c r="T299" s="3" t="str">
        <f t="shared" si="38"/>
        <v>0</v>
      </c>
      <c r="U299" s="3" t="str">
        <f t="shared" si="39"/>
        <v>1</v>
      </c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</row>
    <row r="300" ht="12.0" customHeight="1">
      <c r="P300" s="3">
        <v>294.0</v>
      </c>
      <c r="Q300" s="12" t="str">
        <f t="shared" si="112"/>
        <v>1</v>
      </c>
      <c r="R300" s="12"/>
      <c r="S300" s="12" t="str">
        <f t="shared" si="37"/>
        <v>1</v>
      </c>
      <c r="T300" s="3" t="str">
        <f t="shared" si="38"/>
        <v>1</v>
      </c>
      <c r="U300" s="3" t="str">
        <f t="shared" si="39"/>
        <v>0</v>
      </c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</row>
    <row r="301" ht="12.0" customHeight="1">
      <c r="P301" s="3">
        <v>295.0</v>
      </c>
      <c r="Q301" s="12" t="str">
        <f t="shared" si="112"/>
        <v>2</v>
      </c>
      <c r="R301" s="12"/>
      <c r="S301" s="12" t="str">
        <f t="shared" si="37"/>
        <v>0</v>
      </c>
      <c r="T301" s="3" t="str">
        <f t="shared" si="38"/>
        <v>0</v>
      </c>
      <c r="U301" s="3" t="str">
        <f t="shared" si="39"/>
        <v>1</v>
      </c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</row>
    <row r="302" ht="12.0" customHeight="1">
      <c r="P302" s="53">
        <v>296.0</v>
      </c>
      <c r="Q302" s="12" t="str">
        <f t="shared" si="112"/>
        <v>1</v>
      </c>
      <c r="R302" s="12" t="s">
        <v>105</v>
      </c>
      <c r="S302" s="12" t="str">
        <f t="shared" si="37"/>
        <v>0</v>
      </c>
      <c r="T302" s="3" t="str">
        <f t="shared" si="38"/>
        <v>1</v>
      </c>
      <c r="U302" s="3" t="str">
        <f t="shared" si="39"/>
        <v>0</v>
      </c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</row>
    <row r="303" ht="12.0" customHeight="1">
      <c r="P303" s="3">
        <v>297.0</v>
      </c>
      <c r="Q303" s="12" t="str">
        <f t="shared" si="112"/>
        <v>2</v>
      </c>
      <c r="R303" s="12"/>
      <c r="S303" s="12" t="str">
        <f t="shared" si="37"/>
        <v>0</v>
      </c>
      <c r="T303" s="3" t="str">
        <f t="shared" si="38"/>
        <v>0</v>
      </c>
      <c r="U303" s="3" t="str">
        <f t="shared" si="39"/>
        <v>1</v>
      </c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</row>
    <row r="304" ht="12.0" customHeight="1">
      <c r="P304" s="53">
        <v>298.0</v>
      </c>
      <c r="Q304" s="12" t="str">
        <f t="shared" si="112"/>
        <v>2</v>
      </c>
      <c r="R304" s="12" t="s">
        <v>105</v>
      </c>
      <c r="S304" s="12" t="str">
        <f t="shared" si="37"/>
        <v>1</v>
      </c>
      <c r="T304" s="3" t="str">
        <f t="shared" si="38"/>
        <v>0</v>
      </c>
      <c r="U304" s="3" t="str">
        <f t="shared" si="39"/>
        <v>1</v>
      </c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</row>
    <row r="305" ht="12.0" customHeight="1">
      <c r="P305" s="3">
        <v>299.0</v>
      </c>
      <c r="Q305" s="12" t="str">
        <f t="shared" si="112"/>
        <v>2</v>
      </c>
      <c r="R305" s="12"/>
      <c r="S305" s="12" t="str">
        <f t="shared" si="37"/>
        <v>0</v>
      </c>
      <c r="T305" s="3" t="str">
        <f t="shared" si="38"/>
        <v>0</v>
      </c>
      <c r="U305" s="3" t="str">
        <f t="shared" si="39"/>
        <v>1</v>
      </c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</row>
    <row r="306" ht="12.0" customHeight="1">
      <c r="P306" s="3">
        <v>300.0</v>
      </c>
      <c r="Q306" s="12" t="str">
        <f t="shared" si="112"/>
        <v>2</v>
      </c>
      <c r="R306" s="12"/>
      <c r="S306" s="12" t="str">
        <f t="shared" si="37"/>
        <v>0</v>
      </c>
      <c r="T306" s="3" t="str">
        <f t="shared" si="38"/>
        <v>0</v>
      </c>
      <c r="U306" s="3" t="str">
        <f t="shared" si="39"/>
        <v>1</v>
      </c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</row>
    <row r="307" ht="12.0" customHeight="1">
      <c r="P307" s="3">
        <v>301.0</v>
      </c>
      <c r="Q307" s="12" t="str">
        <f t="shared" ref="Q307:Q366" si="113">IF(ISERROR(VALUE(MID($C$16,$P307-300,1)))=TRUE,"TEXT",VALUE(MID($C$16,$P307-300,1)))</f>
        <v>2</v>
      </c>
      <c r="R307" s="12"/>
      <c r="S307" s="12" t="str">
        <f t="shared" si="37"/>
        <v>0</v>
      </c>
      <c r="T307" s="3" t="str">
        <f t="shared" si="38"/>
        <v>0</v>
      </c>
      <c r="U307" s="3" t="str">
        <f t="shared" si="39"/>
        <v>1</v>
      </c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</row>
    <row r="308" ht="12.0" customHeight="1">
      <c r="P308" s="3">
        <v>302.0</v>
      </c>
      <c r="Q308" s="12" t="str">
        <f t="shared" si="113"/>
        <v>2</v>
      </c>
      <c r="R308" s="12"/>
      <c r="S308" s="12" t="str">
        <f t="shared" si="37"/>
        <v>0</v>
      </c>
      <c r="T308" s="3" t="str">
        <f t="shared" si="38"/>
        <v>0</v>
      </c>
      <c r="U308" s="3" t="str">
        <f t="shared" si="39"/>
        <v>1</v>
      </c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</row>
    <row r="309" ht="12.0" customHeight="1">
      <c r="P309" s="3">
        <v>303.0</v>
      </c>
      <c r="Q309" s="12" t="str">
        <f t="shared" si="113"/>
        <v>1</v>
      </c>
      <c r="R309" s="12"/>
      <c r="S309" s="12" t="str">
        <f t="shared" si="37"/>
        <v>1</v>
      </c>
      <c r="T309" s="3" t="str">
        <f t="shared" si="38"/>
        <v>1</v>
      </c>
      <c r="U309" s="3" t="str">
        <f t="shared" si="39"/>
        <v>0</v>
      </c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</row>
    <row r="310" ht="12.0" customHeight="1">
      <c r="P310" s="3">
        <v>304.0</v>
      </c>
      <c r="Q310" s="12" t="str">
        <f t="shared" si="113"/>
        <v>1</v>
      </c>
      <c r="R310" s="12"/>
      <c r="S310" s="12" t="str">
        <f t="shared" si="37"/>
        <v>1</v>
      </c>
      <c r="T310" s="3" t="str">
        <f t="shared" si="38"/>
        <v>1</v>
      </c>
      <c r="U310" s="3" t="str">
        <f t="shared" si="39"/>
        <v>0</v>
      </c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</row>
    <row r="311" ht="12.0" customHeight="1">
      <c r="P311" s="3">
        <v>305.0</v>
      </c>
      <c r="Q311" s="12" t="str">
        <f t="shared" si="113"/>
        <v>2</v>
      </c>
      <c r="R311" s="12"/>
      <c r="S311" s="12" t="str">
        <f t="shared" si="37"/>
        <v>0</v>
      </c>
      <c r="T311" s="3" t="str">
        <f t="shared" si="38"/>
        <v>0</v>
      </c>
      <c r="U311" s="3" t="str">
        <f t="shared" si="39"/>
        <v>1</v>
      </c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</row>
    <row r="312" ht="12.0" customHeight="1">
      <c r="P312" s="3">
        <v>306.0</v>
      </c>
      <c r="Q312" s="12" t="str">
        <f t="shared" si="113"/>
        <v>1</v>
      </c>
      <c r="R312" s="12"/>
      <c r="S312" s="12" t="str">
        <f t="shared" si="37"/>
        <v>1</v>
      </c>
      <c r="T312" s="3" t="str">
        <f t="shared" si="38"/>
        <v>1</v>
      </c>
      <c r="U312" s="3" t="str">
        <f t="shared" si="39"/>
        <v>0</v>
      </c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</row>
    <row r="313" ht="12.0" customHeight="1">
      <c r="P313" s="3">
        <v>307.0</v>
      </c>
      <c r="Q313" s="12" t="str">
        <f t="shared" si="113"/>
        <v>1</v>
      </c>
      <c r="R313" s="12"/>
      <c r="S313" s="12" t="str">
        <f t="shared" si="37"/>
        <v>1</v>
      </c>
      <c r="T313" s="3" t="str">
        <f t="shared" si="38"/>
        <v>1</v>
      </c>
      <c r="U313" s="3" t="str">
        <f t="shared" si="39"/>
        <v>0</v>
      </c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</row>
    <row r="314" ht="12.0" customHeight="1">
      <c r="P314" s="3">
        <v>308.0</v>
      </c>
      <c r="Q314" s="12" t="str">
        <f t="shared" si="113"/>
        <v>1</v>
      </c>
      <c r="R314" s="12"/>
      <c r="S314" s="12" t="str">
        <f t="shared" si="37"/>
        <v>1</v>
      </c>
      <c r="T314" s="3" t="str">
        <f t="shared" si="38"/>
        <v>1</v>
      </c>
      <c r="U314" s="3" t="str">
        <f t="shared" si="39"/>
        <v>0</v>
      </c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</row>
    <row r="315" ht="12.0" customHeight="1">
      <c r="P315" s="3">
        <v>309.0</v>
      </c>
      <c r="Q315" s="12" t="str">
        <f t="shared" si="113"/>
        <v>2</v>
      </c>
      <c r="R315" s="12"/>
      <c r="S315" s="12" t="str">
        <f t="shared" si="37"/>
        <v>0</v>
      </c>
      <c r="T315" s="3" t="str">
        <f t="shared" si="38"/>
        <v>0</v>
      </c>
      <c r="U315" s="3" t="str">
        <f t="shared" si="39"/>
        <v>1</v>
      </c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</row>
    <row r="316" ht="12.0" customHeight="1">
      <c r="P316" s="3">
        <v>310.0</v>
      </c>
      <c r="Q316" s="12" t="str">
        <f t="shared" si="113"/>
        <v>2</v>
      </c>
      <c r="R316" s="12"/>
      <c r="S316" s="12" t="str">
        <f t="shared" si="37"/>
        <v>0</v>
      </c>
      <c r="T316" s="3" t="str">
        <f t="shared" si="38"/>
        <v>0</v>
      </c>
      <c r="U316" s="3" t="str">
        <f t="shared" si="39"/>
        <v>1</v>
      </c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</row>
    <row r="317" ht="12.0" customHeight="1">
      <c r="P317" s="3">
        <v>311.0</v>
      </c>
      <c r="Q317" s="12" t="str">
        <f t="shared" si="113"/>
        <v>1</v>
      </c>
      <c r="R317" s="12"/>
      <c r="S317" s="12" t="str">
        <f t="shared" si="37"/>
        <v>1</v>
      </c>
      <c r="T317" s="3" t="str">
        <f t="shared" si="38"/>
        <v>1</v>
      </c>
      <c r="U317" s="3" t="str">
        <f t="shared" si="39"/>
        <v>0</v>
      </c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</row>
    <row r="318" ht="12.0" customHeight="1">
      <c r="P318" s="53">
        <v>312.0</v>
      </c>
      <c r="Q318" s="12" t="str">
        <f t="shared" si="113"/>
        <v>2</v>
      </c>
      <c r="R318" s="12" t="s">
        <v>105</v>
      </c>
      <c r="S318" s="12" t="str">
        <f t="shared" si="37"/>
        <v>1</v>
      </c>
      <c r="T318" s="3" t="str">
        <f t="shared" si="38"/>
        <v>0</v>
      </c>
      <c r="U318" s="3" t="str">
        <f t="shared" si="39"/>
        <v>1</v>
      </c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</row>
    <row r="319" ht="12.0" customHeight="1">
      <c r="P319" s="3">
        <v>313.0</v>
      </c>
      <c r="Q319" s="12" t="str">
        <f t="shared" si="113"/>
        <v>2</v>
      </c>
      <c r="R319" s="12"/>
      <c r="S319" s="12" t="str">
        <f t="shared" si="37"/>
        <v>0</v>
      </c>
      <c r="T319" s="3" t="str">
        <f t="shared" si="38"/>
        <v>0</v>
      </c>
      <c r="U319" s="3" t="str">
        <f t="shared" si="39"/>
        <v>1</v>
      </c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</row>
    <row r="320" ht="12.0" customHeight="1">
      <c r="P320" s="53">
        <v>314.0</v>
      </c>
      <c r="Q320" s="12" t="str">
        <f t="shared" si="113"/>
        <v>2</v>
      </c>
      <c r="R320" s="12" t="s">
        <v>105</v>
      </c>
      <c r="S320" s="12" t="str">
        <f t="shared" si="37"/>
        <v>1</v>
      </c>
      <c r="T320" s="3" t="str">
        <f t="shared" si="38"/>
        <v>0</v>
      </c>
      <c r="U320" s="3" t="str">
        <f t="shared" si="39"/>
        <v>1</v>
      </c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</row>
    <row r="321" ht="12.0" customHeight="1">
      <c r="P321" s="3">
        <v>315.0</v>
      </c>
      <c r="Q321" s="12" t="str">
        <f t="shared" si="113"/>
        <v>2</v>
      </c>
      <c r="R321" s="12"/>
      <c r="S321" s="12" t="str">
        <f t="shared" si="37"/>
        <v>0</v>
      </c>
      <c r="T321" s="3" t="str">
        <f t="shared" si="38"/>
        <v>0</v>
      </c>
      <c r="U321" s="3" t="str">
        <f t="shared" si="39"/>
        <v>1</v>
      </c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</row>
    <row r="322" ht="12.0" customHeight="1">
      <c r="P322" s="3">
        <v>316.0</v>
      </c>
      <c r="Q322" s="12" t="str">
        <f t="shared" si="113"/>
        <v>1</v>
      </c>
      <c r="R322" s="12"/>
      <c r="S322" s="12" t="str">
        <f t="shared" si="37"/>
        <v>1</v>
      </c>
      <c r="T322" s="3" t="str">
        <f t="shared" si="38"/>
        <v>1</v>
      </c>
      <c r="U322" s="3" t="str">
        <f t="shared" si="39"/>
        <v>0</v>
      </c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</row>
    <row r="323" ht="12.0" customHeight="1">
      <c r="P323" s="3">
        <v>317.0</v>
      </c>
      <c r="Q323" s="12" t="str">
        <f t="shared" si="113"/>
        <v>2</v>
      </c>
      <c r="R323" s="12"/>
      <c r="S323" s="12" t="str">
        <f t="shared" si="37"/>
        <v>0</v>
      </c>
      <c r="T323" s="3" t="str">
        <f t="shared" si="38"/>
        <v>0</v>
      </c>
      <c r="U323" s="3" t="str">
        <f t="shared" si="39"/>
        <v>1</v>
      </c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</row>
    <row r="324" ht="12.0" customHeight="1">
      <c r="P324" s="3">
        <v>318.0</v>
      </c>
      <c r="Q324" s="12" t="str">
        <f t="shared" si="113"/>
        <v>2</v>
      </c>
      <c r="R324" s="12"/>
      <c r="S324" s="12" t="str">
        <f t="shared" si="37"/>
        <v>0</v>
      </c>
      <c r="T324" s="3" t="str">
        <f t="shared" si="38"/>
        <v>0</v>
      </c>
      <c r="U324" s="3" t="str">
        <f t="shared" si="39"/>
        <v>1</v>
      </c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</row>
    <row r="325" ht="12.0" customHeight="1">
      <c r="P325" s="3">
        <v>319.0</v>
      </c>
      <c r="Q325" s="12" t="str">
        <f t="shared" si="113"/>
        <v>2</v>
      </c>
      <c r="R325" s="12"/>
      <c r="S325" s="12" t="str">
        <f t="shared" si="37"/>
        <v>0</v>
      </c>
      <c r="T325" s="3" t="str">
        <f t="shared" si="38"/>
        <v>0</v>
      </c>
      <c r="U325" s="3" t="str">
        <f t="shared" si="39"/>
        <v>1</v>
      </c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</row>
    <row r="326" ht="12.0" customHeight="1">
      <c r="P326" s="3">
        <v>320.0</v>
      </c>
      <c r="Q326" s="12" t="str">
        <f t="shared" si="113"/>
        <v>1</v>
      </c>
      <c r="R326" s="12"/>
      <c r="S326" s="12" t="str">
        <f t="shared" si="37"/>
        <v>1</v>
      </c>
      <c r="T326" s="3" t="str">
        <f t="shared" si="38"/>
        <v>1</v>
      </c>
      <c r="U326" s="3" t="str">
        <f t="shared" si="39"/>
        <v>0</v>
      </c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</row>
    <row r="327" ht="12.0" customHeight="1">
      <c r="P327" s="3">
        <v>321.0</v>
      </c>
      <c r="Q327" s="12" t="str">
        <f t="shared" si="113"/>
        <v>2</v>
      </c>
      <c r="R327" s="12"/>
      <c r="S327" s="12" t="str">
        <f t="shared" si="37"/>
        <v>0</v>
      </c>
      <c r="T327" s="3" t="str">
        <f t="shared" si="38"/>
        <v>0</v>
      </c>
      <c r="U327" s="3" t="str">
        <f t="shared" si="39"/>
        <v>1</v>
      </c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</row>
    <row r="328" ht="12.0" customHeight="1">
      <c r="P328" s="3">
        <v>322.0</v>
      </c>
      <c r="Q328" s="12" t="str">
        <f t="shared" si="113"/>
        <v>2</v>
      </c>
      <c r="R328" s="12"/>
      <c r="S328" s="12" t="str">
        <f t="shared" si="37"/>
        <v>0</v>
      </c>
      <c r="T328" s="3" t="str">
        <f t="shared" si="38"/>
        <v>0</v>
      </c>
      <c r="U328" s="3" t="str">
        <f t="shared" si="39"/>
        <v>1</v>
      </c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</row>
    <row r="329" ht="12.0" customHeight="1">
      <c r="P329" s="3">
        <v>323.0</v>
      </c>
      <c r="Q329" s="12" t="str">
        <f t="shared" si="113"/>
        <v>1</v>
      </c>
      <c r="R329" s="12"/>
      <c r="S329" s="12" t="str">
        <f t="shared" si="37"/>
        <v>1</v>
      </c>
      <c r="T329" s="3" t="str">
        <f t="shared" si="38"/>
        <v>1</v>
      </c>
      <c r="U329" s="3" t="str">
        <f t="shared" si="39"/>
        <v>0</v>
      </c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</row>
    <row r="330" ht="12.0" customHeight="1">
      <c r="P330" s="3">
        <v>324.0</v>
      </c>
      <c r="Q330" s="12" t="str">
        <f t="shared" si="113"/>
        <v>1</v>
      </c>
      <c r="R330" s="12"/>
      <c r="S330" s="12" t="str">
        <f t="shared" si="37"/>
        <v>1</v>
      </c>
      <c r="T330" s="3" t="str">
        <f t="shared" si="38"/>
        <v>1</v>
      </c>
      <c r="U330" s="3" t="str">
        <f t="shared" si="39"/>
        <v>0</v>
      </c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</row>
    <row r="331" ht="12.0" customHeight="1">
      <c r="P331" s="3">
        <v>325.0</v>
      </c>
      <c r="Q331" s="12" t="str">
        <f t="shared" si="113"/>
        <v>1</v>
      </c>
      <c r="R331" s="12"/>
      <c r="S331" s="12" t="str">
        <f t="shared" si="37"/>
        <v>1</v>
      </c>
      <c r="T331" s="3" t="str">
        <f t="shared" si="38"/>
        <v>1</v>
      </c>
      <c r="U331" s="3" t="str">
        <f t="shared" si="39"/>
        <v>0</v>
      </c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</row>
    <row r="332" ht="12.0" customHeight="1">
      <c r="P332" s="3">
        <v>326.0</v>
      </c>
      <c r="Q332" s="12" t="str">
        <f t="shared" si="113"/>
        <v>2</v>
      </c>
      <c r="R332" s="12"/>
      <c r="S332" s="12" t="str">
        <f t="shared" si="37"/>
        <v>0</v>
      </c>
      <c r="T332" s="3" t="str">
        <f t="shared" si="38"/>
        <v>0</v>
      </c>
      <c r="U332" s="3" t="str">
        <f t="shared" si="39"/>
        <v>1</v>
      </c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</row>
    <row r="333" ht="12.0" customHeight="1">
      <c r="P333" s="3">
        <v>327.0</v>
      </c>
      <c r="Q333" s="12" t="str">
        <f t="shared" si="113"/>
        <v>2</v>
      </c>
      <c r="R333" s="12"/>
      <c r="S333" s="12" t="str">
        <f t="shared" si="37"/>
        <v>0</v>
      </c>
      <c r="T333" s="3" t="str">
        <f t="shared" si="38"/>
        <v>0</v>
      </c>
      <c r="U333" s="3" t="str">
        <f t="shared" si="39"/>
        <v>1</v>
      </c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</row>
    <row r="334" ht="12.0" customHeight="1">
      <c r="P334" s="3">
        <v>328.0</v>
      </c>
      <c r="Q334" s="12" t="str">
        <f t="shared" si="113"/>
        <v>2</v>
      </c>
      <c r="R334" s="12"/>
      <c r="S334" s="12" t="str">
        <f t="shared" si="37"/>
        <v>0</v>
      </c>
      <c r="T334" s="3" t="str">
        <f t="shared" si="38"/>
        <v>0</v>
      </c>
      <c r="U334" s="3" t="str">
        <f t="shared" si="39"/>
        <v>1</v>
      </c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</row>
    <row r="335" ht="12.0" customHeight="1">
      <c r="P335" s="3">
        <v>329.0</v>
      </c>
      <c r="Q335" s="12" t="str">
        <f t="shared" si="113"/>
        <v>2</v>
      </c>
      <c r="R335" s="12"/>
      <c r="S335" s="12" t="str">
        <f t="shared" si="37"/>
        <v>0</v>
      </c>
      <c r="T335" s="3" t="str">
        <f t="shared" si="38"/>
        <v>0</v>
      </c>
      <c r="U335" s="3" t="str">
        <f t="shared" si="39"/>
        <v>1</v>
      </c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</row>
    <row r="336" ht="12.0" customHeight="1">
      <c r="P336" s="53">
        <v>330.0</v>
      </c>
      <c r="Q336" s="12" t="str">
        <f t="shared" si="113"/>
        <v>1</v>
      </c>
      <c r="R336" s="12" t="s">
        <v>105</v>
      </c>
      <c r="S336" s="12" t="str">
        <f t="shared" si="37"/>
        <v>0</v>
      </c>
      <c r="T336" s="3" t="str">
        <f t="shared" si="38"/>
        <v>1</v>
      </c>
      <c r="U336" s="3" t="str">
        <f t="shared" si="39"/>
        <v>0</v>
      </c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</row>
    <row r="337" ht="12.0" customHeight="1">
      <c r="P337" s="53">
        <v>331.0</v>
      </c>
      <c r="Q337" s="12" t="str">
        <f t="shared" si="113"/>
        <v>2</v>
      </c>
      <c r="R337" s="12" t="s">
        <v>105</v>
      </c>
      <c r="S337" s="12" t="str">
        <f t="shared" si="37"/>
        <v>1</v>
      </c>
      <c r="T337" s="3" t="str">
        <f t="shared" si="38"/>
        <v>0</v>
      </c>
      <c r="U337" s="3" t="str">
        <f t="shared" si="39"/>
        <v>1</v>
      </c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</row>
    <row r="338" ht="12.0" customHeight="1">
      <c r="P338" s="3">
        <v>332.0</v>
      </c>
      <c r="Q338" s="12" t="str">
        <f t="shared" si="113"/>
        <v>2</v>
      </c>
      <c r="R338" s="12"/>
      <c r="S338" s="12" t="str">
        <f t="shared" si="37"/>
        <v>0</v>
      </c>
      <c r="T338" s="3" t="str">
        <f t="shared" si="38"/>
        <v>0</v>
      </c>
      <c r="U338" s="3" t="str">
        <f t="shared" si="39"/>
        <v>1</v>
      </c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</row>
    <row r="339" ht="12.0" customHeight="1">
      <c r="P339" s="3">
        <v>333.0</v>
      </c>
      <c r="Q339" s="12" t="str">
        <f t="shared" si="113"/>
        <v>1</v>
      </c>
      <c r="R339" s="12"/>
      <c r="S339" s="12" t="str">
        <f t="shared" si="37"/>
        <v>1</v>
      </c>
      <c r="T339" s="3" t="str">
        <f t="shared" si="38"/>
        <v>1</v>
      </c>
      <c r="U339" s="3" t="str">
        <f t="shared" si="39"/>
        <v>0</v>
      </c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</row>
    <row r="340" ht="12.0" customHeight="1">
      <c r="P340" s="3">
        <v>334.0</v>
      </c>
      <c r="Q340" s="12" t="str">
        <f t="shared" si="113"/>
        <v>1</v>
      </c>
      <c r="R340" s="12"/>
      <c r="S340" s="12" t="str">
        <f t="shared" si="37"/>
        <v>1</v>
      </c>
      <c r="T340" s="3" t="str">
        <f t="shared" si="38"/>
        <v>1</v>
      </c>
      <c r="U340" s="3" t="str">
        <f t="shared" si="39"/>
        <v>0</v>
      </c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</row>
    <row r="341" ht="12.0" customHeight="1">
      <c r="P341" s="3">
        <v>335.0</v>
      </c>
      <c r="Q341" s="12" t="str">
        <f t="shared" si="113"/>
        <v>2</v>
      </c>
      <c r="R341" s="12"/>
      <c r="S341" s="12" t="str">
        <f t="shared" si="37"/>
        <v>0</v>
      </c>
      <c r="T341" s="3" t="str">
        <f t="shared" si="38"/>
        <v>0</v>
      </c>
      <c r="U341" s="3" t="str">
        <f t="shared" si="39"/>
        <v>1</v>
      </c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</row>
    <row r="342" ht="12.0" customHeight="1">
      <c r="P342" s="3">
        <v>336.0</v>
      </c>
      <c r="Q342" s="12" t="str">
        <f t="shared" si="113"/>
        <v>2</v>
      </c>
      <c r="R342" s="12"/>
      <c r="S342" s="12" t="str">
        <f t="shared" si="37"/>
        <v>0</v>
      </c>
      <c r="T342" s="3" t="str">
        <f t="shared" si="38"/>
        <v>0</v>
      </c>
      <c r="U342" s="3" t="str">
        <f t="shared" si="39"/>
        <v>1</v>
      </c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</row>
    <row r="343" ht="12.0" customHeight="1">
      <c r="P343" s="3">
        <v>337.0</v>
      </c>
      <c r="Q343" s="12" t="str">
        <f t="shared" si="113"/>
        <v>2</v>
      </c>
      <c r="R343" s="12"/>
      <c r="S343" s="12" t="str">
        <f t="shared" si="37"/>
        <v>0</v>
      </c>
      <c r="T343" s="3" t="str">
        <f t="shared" si="38"/>
        <v>0</v>
      </c>
      <c r="U343" s="3" t="str">
        <f t="shared" si="39"/>
        <v>1</v>
      </c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</row>
    <row r="344" ht="12.0" customHeight="1">
      <c r="P344" s="3">
        <v>338.0</v>
      </c>
      <c r="Q344" s="12" t="str">
        <f t="shared" si="113"/>
        <v>1</v>
      </c>
      <c r="R344" s="12"/>
      <c r="S344" s="12" t="str">
        <f t="shared" si="37"/>
        <v>1</v>
      </c>
      <c r="T344" s="3" t="str">
        <f t="shared" si="38"/>
        <v>1</v>
      </c>
      <c r="U344" s="3" t="str">
        <f t="shared" si="39"/>
        <v>0</v>
      </c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</row>
    <row r="345" ht="12.0" customHeight="1">
      <c r="P345" s="3">
        <v>339.0</v>
      </c>
      <c r="Q345" s="12" t="str">
        <f t="shared" si="113"/>
        <v>1</v>
      </c>
      <c r="R345" s="12"/>
      <c r="S345" s="12" t="str">
        <f t="shared" si="37"/>
        <v>1</v>
      </c>
      <c r="T345" s="3" t="str">
        <f t="shared" si="38"/>
        <v>1</v>
      </c>
      <c r="U345" s="3" t="str">
        <f t="shared" si="39"/>
        <v>0</v>
      </c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</row>
    <row r="346" ht="12.0" customHeight="1">
      <c r="P346" s="3">
        <v>340.0</v>
      </c>
      <c r="Q346" s="12" t="str">
        <f t="shared" si="113"/>
        <v>1</v>
      </c>
      <c r="R346" s="12"/>
      <c r="S346" s="12" t="str">
        <f t="shared" si="37"/>
        <v>1</v>
      </c>
      <c r="T346" s="3" t="str">
        <f t="shared" si="38"/>
        <v>1</v>
      </c>
      <c r="U346" s="3" t="str">
        <f t="shared" si="39"/>
        <v>0</v>
      </c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</row>
    <row r="347" ht="12.0" customHeight="1">
      <c r="P347" s="3">
        <v>341.0</v>
      </c>
      <c r="Q347" s="12" t="str">
        <f t="shared" si="113"/>
        <v>1</v>
      </c>
      <c r="R347" s="12"/>
      <c r="S347" s="12" t="str">
        <f t="shared" si="37"/>
        <v>1</v>
      </c>
      <c r="T347" s="3" t="str">
        <f t="shared" si="38"/>
        <v>1</v>
      </c>
      <c r="U347" s="3" t="str">
        <f t="shared" si="39"/>
        <v>0</v>
      </c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</row>
    <row r="348" ht="12.0" customHeight="1">
      <c r="P348" s="3">
        <v>342.0</v>
      </c>
      <c r="Q348" s="12" t="str">
        <f t="shared" si="113"/>
        <v>2</v>
      </c>
      <c r="R348" s="12"/>
      <c r="S348" s="12" t="str">
        <f t="shared" si="37"/>
        <v>0</v>
      </c>
      <c r="T348" s="3" t="str">
        <f t="shared" si="38"/>
        <v>0</v>
      </c>
      <c r="U348" s="3" t="str">
        <f t="shared" si="39"/>
        <v>1</v>
      </c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</row>
    <row r="349" ht="12.0" customHeight="1">
      <c r="P349" s="3">
        <v>343.0</v>
      </c>
      <c r="Q349" s="12" t="str">
        <f t="shared" si="113"/>
        <v>1</v>
      </c>
      <c r="R349" s="12"/>
      <c r="S349" s="12" t="str">
        <f t="shared" si="37"/>
        <v>1</v>
      </c>
      <c r="T349" s="3" t="str">
        <f t="shared" si="38"/>
        <v>1</v>
      </c>
      <c r="U349" s="3" t="str">
        <f t="shared" si="39"/>
        <v>0</v>
      </c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</row>
    <row r="350" ht="12.0" customHeight="1">
      <c r="P350" s="3">
        <v>344.0</v>
      </c>
      <c r="Q350" s="12" t="str">
        <f t="shared" si="113"/>
        <v>2</v>
      </c>
      <c r="R350" s="12"/>
      <c r="S350" s="12" t="str">
        <f t="shared" si="37"/>
        <v>0</v>
      </c>
      <c r="T350" s="3" t="str">
        <f t="shared" si="38"/>
        <v>0</v>
      </c>
      <c r="U350" s="3" t="str">
        <f t="shared" si="39"/>
        <v>1</v>
      </c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</row>
    <row r="351" ht="12.0" customHeight="1">
      <c r="P351" s="3">
        <v>345.0</v>
      </c>
      <c r="Q351" s="12" t="str">
        <f t="shared" si="113"/>
        <v>2</v>
      </c>
      <c r="R351" s="12"/>
      <c r="S351" s="12" t="str">
        <f t="shared" si="37"/>
        <v>0</v>
      </c>
      <c r="T351" s="3" t="str">
        <f t="shared" si="38"/>
        <v>0</v>
      </c>
      <c r="U351" s="3" t="str">
        <f t="shared" si="39"/>
        <v>1</v>
      </c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</row>
    <row r="352" ht="12.0" customHeight="1">
      <c r="P352" s="3">
        <v>346.0</v>
      </c>
      <c r="Q352" s="12" t="str">
        <f t="shared" si="113"/>
        <v>2</v>
      </c>
      <c r="R352" s="12"/>
      <c r="S352" s="12" t="str">
        <f t="shared" si="37"/>
        <v>0</v>
      </c>
      <c r="T352" s="3" t="str">
        <f t="shared" si="38"/>
        <v>0</v>
      </c>
      <c r="U352" s="3" t="str">
        <f t="shared" si="39"/>
        <v>1</v>
      </c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</row>
    <row r="353" ht="12.0" customHeight="1">
      <c r="P353" s="53">
        <v>347.0</v>
      </c>
      <c r="Q353" s="12" t="str">
        <f t="shared" si="113"/>
        <v>2</v>
      </c>
      <c r="R353" s="12" t="s">
        <v>105</v>
      </c>
      <c r="S353" s="12" t="str">
        <f t="shared" si="37"/>
        <v>1</v>
      </c>
      <c r="T353" s="3" t="str">
        <f t="shared" si="38"/>
        <v>0</v>
      </c>
      <c r="U353" s="3" t="str">
        <f t="shared" si="39"/>
        <v>1</v>
      </c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</row>
    <row r="354" ht="12.0" customHeight="1">
      <c r="P354" s="3">
        <v>348.0</v>
      </c>
      <c r="Q354" s="12" t="str">
        <f t="shared" si="113"/>
        <v>1</v>
      </c>
      <c r="R354" s="12"/>
      <c r="S354" s="12" t="str">
        <f t="shared" si="37"/>
        <v>1</v>
      </c>
      <c r="T354" s="3" t="str">
        <f t="shared" si="38"/>
        <v>1</v>
      </c>
      <c r="U354" s="3" t="str">
        <f t="shared" si="39"/>
        <v>0</v>
      </c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</row>
    <row r="355" ht="12.0" customHeight="1">
      <c r="P355" s="3">
        <v>349.0</v>
      </c>
      <c r="Q355" s="12" t="str">
        <f t="shared" si="113"/>
        <v>2</v>
      </c>
      <c r="R355" s="12"/>
      <c r="S355" s="12" t="str">
        <f t="shared" si="37"/>
        <v>0</v>
      </c>
      <c r="T355" s="3" t="str">
        <f t="shared" si="38"/>
        <v>0</v>
      </c>
      <c r="U355" s="3" t="str">
        <f t="shared" si="39"/>
        <v>1</v>
      </c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</row>
    <row r="356" ht="12.0" customHeight="1">
      <c r="P356" s="3">
        <v>350.0</v>
      </c>
      <c r="Q356" s="12" t="str">
        <f t="shared" si="113"/>
        <v>1</v>
      </c>
      <c r="R356" s="12"/>
      <c r="S356" s="12" t="str">
        <f t="shared" si="37"/>
        <v>1</v>
      </c>
      <c r="T356" s="3" t="str">
        <f t="shared" si="38"/>
        <v>1</v>
      </c>
      <c r="U356" s="3" t="str">
        <f t="shared" si="39"/>
        <v>0</v>
      </c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</row>
    <row r="357" ht="12.0" customHeight="1">
      <c r="P357" s="3">
        <v>351.0</v>
      </c>
      <c r="Q357" s="12" t="str">
        <f t="shared" si="113"/>
        <v>2</v>
      </c>
      <c r="R357" s="12"/>
      <c r="S357" s="12" t="str">
        <f t="shared" si="37"/>
        <v>0</v>
      </c>
      <c r="T357" s="3" t="str">
        <f t="shared" si="38"/>
        <v>0</v>
      </c>
      <c r="U357" s="3" t="str">
        <f t="shared" si="39"/>
        <v>1</v>
      </c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</row>
    <row r="358" ht="12.0" customHeight="1">
      <c r="P358" s="3">
        <v>352.0</v>
      </c>
      <c r="Q358" s="12" t="str">
        <f t="shared" si="113"/>
        <v>1</v>
      </c>
      <c r="R358" s="12"/>
      <c r="S358" s="12" t="str">
        <f t="shared" si="37"/>
        <v>1</v>
      </c>
      <c r="T358" s="3" t="str">
        <f t="shared" si="38"/>
        <v>1</v>
      </c>
      <c r="U358" s="3" t="str">
        <f t="shared" si="39"/>
        <v>0</v>
      </c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</row>
    <row r="359" ht="12.0" customHeight="1">
      <c r="P359" s="3">
        <v>353.0</v>
      </c>
      <c r="Q359" s="12" t="str">
        <f t="shared" si="113"/>
        <v>2</v>
      </c>
      <c r="R359" s="12"/>
      <c r="S359" s="12" t="str">
        <f t="shared" si="37"/>
        <v>0</v>
      </c>
      <c r="T359" s="3" t="str">
        <f t="shared" si="38"/>
        <v>0</v>
      </c>
      <c r="U359" s="3" t="str">
        <f t="shared" si="39"/>
        <v>1</v>
      </c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</row>
    <row r="360" ht="12.0" customHeight="1">
      <c r="P360" s="3">
        <v>354.0</v>
      </c>
      <c r="Q360" s="12" t="str">
        <f t="shared" si="113"/>
        <v>2</v>
      </c>
      <c r="R360" s="12"/>
      <c r="S360" s="12" t="str">
        <f t="shared" si="37"/>
        <v>0</v>
      </c>
      <c r="T360" s="3" t="str">
        <f t="shared" si="38"/>
        <v>0</v>
      </c>
      <c r="U360" s="3" t="str">
        <f t="shared" si="39"/>
        <v>1</v>
      </c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</row>
    <row r="361" ht="12.0" customHeight="1">
      <c r="P361" s="3">
        <v>355.0</v>
      </c>
      <c r="Q361" s="12" t="str">
        <f t="shared" si="113"/>
        <v>2</v>
      </c>
      <c r="R361" s="12"/>
      <c r="S361" s="12" t="str">
        <f t="shared" si="37"/>
        <v>0</v>
      </c>
      <c r="T361" s="3" t="str">
        <f t="shared" si="38"/>
        <v>0</v>
      </c>
      <c r="U361" s="3" t="str">
        <f t="shared" si="39"/>
        <v>1</v>
      </c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</row>
    <row r="362" ht="12.0" customHeight="1">
      <c r="P362" s="3">
        <v>356.0</v>
      </c>
      <c r="Q362" s="12" t="str">
        <f t="shared" si="113"/>
        <v>2</v>
      </c>
      <c r="R362" s="12"/>
      <c r="S362" s="12" t="str">
        <f t="shared" si="37"/>
        <v>0</v>
      </c>
      <c r="T362" s="3" t="str">
        <f t="shared" si="38"/>
        <v>0</v>
      </c>
      <c r="U362" s="3" t="str">
        <f t="shared" si="39"/>
        <v>1</v>
      </c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</row>
    <row r="363" ht="12.0" customHeight="1">
      <c r="P363" s="3">
        <v>357.0</v>
      </c>
      <c r="Q363" s="12" t="str">
        <f t="shared" si="113"/>
        <v>2</v>
      </c>
      <c r="R363" s="12"/>
      <c r="S363" s="12" t="str">
        <f t="shared" si="37"/>
        <v>0</v>
      </c>
      <c r="T363" s="3" t="str">
        <f t="shared" si="38"/>
        <v>0</v>
      </c>
      <c r="U363" s="3" t="str">
        <f t="shared" si="39"/>
        <v>1</v>
      </c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</row>
    <row r="364" ht="12.0" customHeight="1">
      <c r="P364" s="3">
        <v>358.0</v>
      </c>
      <c r="Q364" s="12" t="str">
        <f t="shared" si="113"/>
        <v>2</v>
      </c>
      <c r="R364" s="12"/>
      <c r="S364" s="12" t="str">
        <f t="shared" si="37"/>
        <v>0</v>
      </c>
      <c r="T364" s="3" t="str">
        <f t="shared" si="38"/>
        <v>0</v>
      </c>
      <c r="U364" s="3" t="str">
        <f t="shared" si="39"/>
        <v>1</v>
      </c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</row>
    <row r="365" ht="12.0" customHeight="1">
      <c r="P365" s="3">
        <v>359.0</v>
      </c>
      <c r="Q365" s="12" t="str">
        <f t="shared" si="113"/>
        <v>2</v>
      </c>
      <c r="R365" s="12"/>
      <c r="S365" s="12" t="str">
        <f t="shared" si="37"/>
        <v>0</v>
      </c>
      <c r="T365" s="3" t="str">
        <f t="shared" si="38"/>
        <v>0</v>
      </c>
      <c r="U365" s="3" t="str">
        <f t="shared" si="39"/>
        <v>1</v>
      </c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</row>
    <row r="366" ht="12.0" customHeight="1">
      <c r="P366" s="3">
        <v>360.0</v>
      </c>
      <c r="Q366" s="12" t="str">
        <f t="shared" si="113"/>
        <v>2</v>
      </c>
      <c r="R366" s="12"/>
      <c r="S366" s="12" t="str">
        <f t="shared" si="37"/>
        <v>0</v>
      </c>
      <c r="T366" s="3" t="str">
        <f t="shared" si="38"/>
        <v>0</v>
      </c>
      <c r="U366" s="3" t="str">
        <f t="shared" si="39"/>
        <v>1</v>
      </c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</row>
    <row r="367" ht="12.0" customHeight="1">
      <c r="P367" s="3">
        <v>361.0</v>
      </c>
      <c r="Q367" s="12" t="str">
        <f t="shared" ref="Q367:Q396" si="114">IF(ISERROR(VALUE(MID($C$17,$P367-360,1)))=TRUE,"TEXT",VALUE(MID($C$17,$P367-360,1)))</f>
        <v>2</v>
      </c>
      <c r="R367" s="12"/>
      <c r="S367" s="12" t="str">
        <f t="shared" si="37"/>
        <v>0</v>
      </c>
      <c r="T367" s="3" t="str">
        <f t="shared" si="38"/>
        <v>0</v>
      </c>
      <c r="U367" s="3" t="str">
        <f t="shared" si="39"/>
        <v>1</v>
      </c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</row>
    <row r="368" ht="12.0" customHeight="1">
      <c r="P368" s="3">
        <v>362.0</v>
      </c>
      <c r="Q368" s="12" t="str">
        <f t="shared" si="114"/>
        <v>2</v>
      </c>
      <c r="R368" s="12"/>
      <c r="S368" s="12" t="str">
        <f t="shared" si="37"/>
        <v>0</v>
      </c>
      <c r="T368" s="3" t="str">
        <f t="shared" si="38"/>
        <v>0</v>
      </c>
      <c r="U368" s="3" t="str">
        <f t="shared" si="39"/>
        <v>1</v>
      </c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</row>
    <row r="369" ht="12.0" customHeight="1">
      <c r="P369" s="3">
        <v>363.0</v>
      </c>
      <c r="Q369" s="12" t="str">
        <f t="shared" si="114"/>
        <v>2</v>
      </c>
      <c r="R369" s="12"/>
      <c r="S369" s="12" t="str">
        <f t="shared" si="37"/>
        <v>0</v>
      </c>
      <c r="T369" s="3" t="str">
        <f t="shared" si="38"/>
        <v>0</v>
      </c>
      <c r="U369" s="3" t="str">
        <f t="shared" si="39"/>
        <v>1</v>
      </c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</row>
    <row r="370" ht="12.0" customHeight="1">
      <c r="P370" s="3">
        <v>364.0</v>
      </c>
      <c r="Q370" s="12" t="str">
        <f t="shared" si="114"/>
        <v>1</v>
      </c>
      <c r="R370" s="12"/>
      <c r="S370" s="12" t="str">
        <f t="shared" si="37"/>
        <v>1</v>
      </c>
      <c r="T370" s="3" t="str">
        <f t="shared" si="38"/>
        <v>1</v>
      </c>
      <c r="U370" s="3" t="str">
        <f t="shared" si="39"/>
        <v>0</v>
      </c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</row>
    <row r="371" ht="12.0" customHeight="1">
      <c r="P371" s="3">
        <v>365.0</v>
      </c>
      <c r="Q371" s="12" t="str">
        <f t="shared" si="114"/>
        <v>2</v>
      </c>
      <c r="R371" s="12"/>
      <c r="S371" s="12" t="str">
        <f t="shared" si="37"/>
        <v>0</v>
      </c>
      <c r="T371" s="3" t="str">
        <f t="shared" si="38"/>
        <v>0</v>
      </c>
      <c r="U371" s="3" t="str">
        <f t="shared" si="39"/>
        <v>1</v>
      </c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</row>
    <row r="372" ht="12.0" customHeight="1">
      <c r="P372" s="3">
        <v>366.0</v>
      </c>
      <c r="Q372" s="12" t="str">
        <f t="shared" si="114"/>
        <v>2</v>
      </c>
      <c r="R372" s="12"/>
      <c r="S372" s="12" t="str">
        <f t="shared" si="37"/>
        <v>0</v>
      </c>
      <c r="T372" s="3" t="str">
        <f t="shared" si="38"/>
        <v>0</v>
      </c>
      <c r="U372" s="3" t="str">
        <f t="shared" si="39"/>
        <v>1</v>
      </c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</row>
    <row r="373" ht="12.0" customHeight="1">
      <c r="P373" s="3">
        <v>367.0</v>
      </c>
      <c r="Q373" s="12" t="str">
        <f t="shared" si="114"/>
        <v>1</v>
      </c>
      <c r="R373" s="12"/>
      <c r="S373" s="12" t="str">
        <f t="shared" si="37"/>
        <v>1</v>
      </c>
      <c r="T373" s="3" t="str">
        <f t="shared" si="38"/>
        <v>1</v>
      </c>
      <c r="U373" s="3" t="str">
        <f t="shared" si="39"/>
        <v>0</v>
      </c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</row>
    <row r="374" ht="12.0" customHeight="1">
      <c r="P374" s="53">
        <v>368.0</v>
      </c>
      <c r="Q374" s="12" t="str">
        <f t="shared" si="114"/>
        <v>2</v>
      </c>
      <c r="R374" s="12" t="s">
        <v>105</v>
      </c>
      <c r="S374" s="12" t="str">
        <f t="shared" si="37"/>
        <v>1</v>
      </c>
      <c r="T374" s="3" t="str">
        <f t="shared" si="38"/>
        <v>0</v>
      </c>
      <c r="U374" s="3" t="str">
        <f t="shared" si="39"/>
        <v>1</v>
      </c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</row>
    <row r="375" ht="12.0" customHeight="1">
      <c r="P375" s="3">
        <v>369.0</v>
      </c>
      <c r="Q375" s="12" t="str">
        <f t="shared" si="114"/>
        <v>2</v>
      </c>
      <c r="R375" s="12"/>
      <c r="S375" s="12" t="str">
        <f t="shared" si="37"/>
        <v>0</v>
      </c>
      <c r="T375" s="3" t="str">
        <f t="shared" si="38"/>
        <v>0</v>
      </c>
      <c r="U375" s="3" t="str">
        <f t="shared" si="39"/>
        <v>1</v>
      </c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</row>
    <row r="376" ht="12.0" customHeight="1">
      <c r="P376" s="3">
        <v>370.0</v>
      </c>
      <c r="Q376" s="12" t="str">
        <f t="shared" si="114"/>
        <v>2</v>
      </c>
      <c r="R376" s="12"/>
      <c r="S376" s="12" t="str">
        <f t="shared" si="37"/>
        <v>0</v>
      </c>
      <c r="T376" s="3" t="str">
        <f t="shared" si="38"/>
        <v>0</v>
      </c>
      <c r="U376" s="3" t="str">
        <f t="shared" si="39"/>
        <v>1</v>
      </c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</row>
    <row r="377" ht="12.0" customHeight="1">
      <c r="P377" s="3">
        <v>371.0</v>
      </c>
      <c r="Q377" s="12" t="str">
        <f t="shared" si="114"/>
        <v>2</v>
      </c>
      <c r="R377" s="12"/>
      <c r="S377" s="12" t="str">
        <f t="shared" si="37"/>
        <v>0</v>
      </c>
      <c r="T377" s="3" t="str">
        <f t="shared" si="38"/>
        <v>0</v>
      </c>
      <c r="U377" s="3" t="str">
        <f t="shared" si="39"/>
        <v>1</v>
      </c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</row>
    <row r="378" ht="12.0" customHeight="1">
      <c r="P378" s="3">
        <v>372.0</v>
      </c>
      <c r="Q378" s="12" t="str">
        <f t="shared" si="114"/>
        <v>2</v>
      </c>
      <c r="R378" s="12"/>
      <c r="S378" s="12" t="str">
        <f t="shared" si="37"/>
        <v>0</v>
      </c>
      <c r="T378" s="3" t="str">
        <f t="shared" si="38"/>
        <v>0</v>
      </c>
      <c r="U378" s="3" t="str">
        <f t="shared" si="39"/>
        <v>1</v>
      </c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</row>
    <row r="379" ht="12.0" customHeight="1">
      <c r="P379" s="3">
        <v>373.0</v>
      </c>
      <c r="Q379" s="12" t="str">
        <f t="shared" si="114"/>
        <v>1</v>
      </c>
      <c r="R379" s="12"/>
      <c r="S379" s="12" t="str">
        <f t="shared" si="37"/>
        <v>1</v>
      </c>
      <c r="T379" s="3" t="str">
        <f t="shared" si="38"/>
        <v>1</v>
      </c>
      <c r="U379" s="3" t="str">
        <f t="shared" si="39"/>
        <v>0</v>
      </c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</row>
    <row r="380" ht="12.0" customHeight="1">
      <c r="P380" s="3">
        <v>374.0</v>
      </c>
      <c r="Q380" s="12" t="str">
        <f t="shared" si="114"/>
        <v>2</v>
      </c>
      <c r="R380" s="12"/>
      <c r="S380" s="12" t="str">
        <f t="shared" si="37"/>
        <v>0</v>
      </c>
      <c r="T380" s="3" t="str">
        <f t="shared" si="38"/>
        <v>0</v>
      </c>
      <c r="U380" s="3" t="str">
        <f t="shared" si="39"/>
        <v>1</v>
      </c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</row>
    <row r="381" ht="12.0" customHeight="1">
      <c r="P381" s="3">
        <v>375.0</v>
      </c>
      <c r="Q381" s="12" t="str">
        <f t="shared" si="114"/>
        <v>2</v>
      </c>
      <c r="R381" s="12"/>
      <c r="S381" s="12" t="str">
        <f t="shared" si="37"/>
        <v>0</v>
      </c>
      <c r="T381" s="3" t="str">
        <f t="shared" si="38"/>
        <v>0</v>
      </c>
      <c r="U381" s="3" t="str">
        <f t="shared" si="39"/>
        <v>1</v>
      </c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</row>
    <row r="382" ht="12.0" customHeight="1">
      <c r="P382" s="3">
        <v>376.0</v>
      </c>
      <c r="Q382" s="12" t="str">
        <f t="shared" si="114"/>
        <v>2</v>
      </c>
      <c r="R382" s="12"/>
      <c r="S382" s="12" t="str">
        <f t="shared" si="37"/>
        <v>0</v>
      </c>
      <c r="T382" s="3" t="str">
        <f t="shared" si="38"/>
        <v>0</v>
      </c>
      <c r="U382" s="3" t="str">
        <f t="shared" si="39"/>
        <v>1</v>
      </c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</row>
    <row r="383" ht="12.0" customHeight="1">
      <c r="P383" s="3">
        <v>377.0</v>
      </c>
      <c r="Q383" s="12" t="str">
        <f t="shared" si="114"/>
        <v>2</v>
      </c>
      <c r="R383" s="12"/>
      <c r="S383" s="12" t="str">
        <f t="shared" si="37"/>
        <v>0</v>
      </c>
      <c r="T383" s="3" t="str">
        <f t="shared" si="38"/>
        <v>0</v>
      </c>
      <c r="U383" s="3" t="str">
        <f t="shared" si="39"/>
        <v>1</v>
      </c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</row>
    <row r="384" ht="12.0" customHeight="1">
      <c r="P384" s="3">
        <v>378.0</v>
      </c>
      <c r="Q384" s="12" t="str">
        <f t="shared" si="114"/>
        <v>1</v>
      </c>
      <c r="R384" s="12"/>
      <c r="S384" s="12" t="str">
        <f t="shared" si="37"/>
        <v>1</v>
      </c>
      <c r="T384" s="3" t="str">
        <f t="shared" si="38"/>
        <v>1</v>
      </c>
      <c r="U384" s="3" t="str">
        <f t="shared" si="39"/>
        <v>0</v>
      </c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</row>
    <row r="385" ht="12.0" customHeight="1">
      <c r="P385" s="3">
        <v>379.0</v>
      </c>
      <c r="Q385" s="12" t="str">
        <f t="shared" si="114"/>
        <v>2</v>
      </c>
      <c r="R385" s="12"/>
      <c r="S385" s="12" t="str">
        <f t="shared" si="37"/>
        <v>0</v>
      </c>
      <c r="T385" s="3" t="str">
        <f t="shared" si="38"/>
        <v>0</v>
      </c>
      <c r="U385" s="3" t="str">
        <f t="shared" si="39"/>
        <v>1</v>
      </c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</row>
    <row r="386" ht="12.0" customHeight="1">
      <c r="P386" s="3">
        <v>380.0</v>
      </c>
      <c r="Q386" s="12" t="str">
        <f t="shared" si="114"/>
        <v>2</v>
      </c>
      <c r="R386" s="12"/>
      <c r="S386" s="12" t="str">
        <f t="shared" si="37"/>
        <v>0</v>
      </c>
      <c r="T386" s="3" t="str">
        <f t="shared" si="38"/>
        <v>0</v>
      </c>
      <c r="U386" s="3" t="str">
        <f t="shared" si="39"/>
        <v>1</v>
      </c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</row>
    <row r="387" ht="12.0" customHeight="1">
      <c r="P387" s="3">
        <v>381.0</v>
      </c>
      <c r="Q387" s="12" t="str">
        <f t="shared" si="114"/>
        <v>2</v>
      </c>
      <c r="R387" s="12"/>
      <c r="S387" s="12" t="str">
        <f t="shared" si="37"/>
        <v>0</v>
      </c>
      <c r="T387" s="3" t="str">
        <f t="shared" si="38"/>
        <v>0</v>
      </c>
      <c r="U387" s="3" t="str">
        <f t="shared" si="39"/>
        <v>1</v>
      </c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</row>
    <row r="388" ht="12.0" customHeight="1">
      <c r="P388" s="3">
        <v>382.0</v>
      </c>
      <c r="Q388" s="12" t="str">
        <f t="shared" si="114"/>
        <v>2</v>
      </c>
      <c r="R388" s="12"/>
      <c r="S388" s="12" t="str">
        <f t="shared" si="37"/>
        <v>0</v>
      </c>
      <c r="T388" s="3" t="str">
        <f t="shared" si="38"/>
        <v>0</v>
      </c>
      <c r="U388" s="3" t="str">
        <f t="shared" si="39"/>
        <v>1</v>
      </c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</row>
    <row r="389" ht="12.0" customHeight="1">
      <c r="P389" s="3">
        <v>383.0</v>
      </c>
      <c r="Q389" s="12" t="str">
        <f t="shared" si="114"/>
        <v>2</v>
      </c>
      <c r="R389" s="12"/>
      <c r="S389" s="12" t="str">
        <f t="shared" si="37"/>
        <v>0</v>
      </c>
      <c r="T389" s="3" t="str">
        <f t="shared" si="38"/>
        <v>0</v>
      </c>
      <c r="U389" s="3" t="str">
        <f t="shared" si="39"/>
        <v>1</v>
      </c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</row>
    <row r="390" ht="12.0" customHeight="1">
      <c r="P390" s="3">
        <v>384.0</v>
      </c>
      <c r="Q390" s="12" t="str">
        <f t="shared" si="114"/>
        <v>2</v>
      </c>
      <c r="R390" s="12"/>
      <c r="S390" s="12" t="str">
        <f t="shared" si="37"/>
        <v>0</v>
      </c>
      <c r="T390" s="3" t="str">
        <f t="shared" si="38"/>
        <v>0</v>
      </c>
      <c r="U390" s="3" t="str">
        <f t="shared" si="39"/>
        <v>1</v>
      </c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</row>
    <row r="391" ht="12.0" customHeight="1">
      <c r="P391" s="3">
        <v>385.0</v>
      </c>
      <c r="Q391" s="12" t="str">
        <f t="shared" si="114"/>
        <v>2</v>
      </c>
      <c r="R391" s="12"/>
      <c r="S391" s="12" t="str">
        <f t="shared" si="37"/>
        <v>0</v>
      </c>
      <c r="T391" s="3" t="str">
        <f t="shared" si="38"/>
        <v>0</v>
      </c>
      <c r="U391" s="3" t="str">
        <f t="shared" si="39"/>
        <v>1</v>
      </c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</row>
    <row r="392" ht="12.0" customHeight="1">
      <c r="P392" s="3">
        <v>386.0</v>
      </c>
      <c r="Q392" s="12" t="str">
        <f t="shared" si="114"/>
        <v>2</v>
      </c>
      <c r="R392" s="12"/>
      <c r="S392" s="12" t="str">
        <f t="shared" si="37"/>
        <v>0</v>
      </c>
      <c r="T392" s="3" t="str">
        <f t="shared" si="38"/>
        <v>0</v>
      </c>
      <c r="U392" s="3" t="str">
        <f t="shared" si="39"/>
        <v>1</v>
      </c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</row>
    <row r="393" ht="12.0" customHeight="1">
      <c r="P393" s="3">
        <v>387.0</v>
      </c>
      <c r="Q393" s="12" t="str">
        <f t="shared" si="114"/>
        <v>2</v>
      </c>
      <c r="R393" s="12"/>
      <c r="S393" s="12" t="str">
        <f t="shared" si="37"/>
        <v>0</v>
      </c>
      <c r="T393" s="3" t="str">
        <f t="shared" si="38"/>
        <v>0</v>
      </c>
      <c r="U393" s="3" t="str">
        <f t="shared" si="39"/>
        <v>1</v>
      </c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</row>
    <row r="394" ht="12.0" customHeight="1">
      <c r="P394" s="3">
        <v>388.0</v>
      </c>
      <c r="Q394" s="12" t="str">
        <f t="shared" si="114"/>
        <v>1</v>
      </c>
      <c r="R394" s="12"/>
      <c r="S394" s="12" t="str">
        <f t="shared" si="37"/>
        <v>1</v>
      </c>
      <c r="T394" s="3" t="str">
        <f t="shared" si="38"/>
        <v>1</v>
      </c>
      <c r="U394" s="3" t="str">
        <f t="shared" si="39"/>
        <v>0</v>
      </c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</row>
    <row r="395" ht="12.0" customHeight="1">
      <c r="P395" s="3">
        <v>389.0</v>
      </c>
      <c r="Q395" s="12" t="str">
        <f t="shared" si="114"/>
        <v>2</v>
      </c>
      <c r="R395" s="12"/>
      <c r="S395" s="12" t="str">
        <f t="shared" si="37"/>
        <v>0</v>
      </c>
      <c r="T395" s="3" t="str">
        <f t="shared" si="38"/>
        <v>0</v>
      </c>
      <c r="U395" s="3" t="str">
        <f t="shared" si="39"/>
        <v>1</v>
      </c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</row>
    <row r="396" ht="12.0" customHeight="1">
      <c r="P396" s="3">
        <v>390.0</v>
      </c>
      <c r="Q396" s="12" t="str">
        <f t="shared" si="114"/>
        <v>2</v>
      </c>
      <c r="R396" s="12"/>
      <c r="S396" s="12" t="str">
        <f t="shared" si="37"/>
        <v>0</v>
      </c>
      <c r="T396" s="3" t="str">
        <f t="shared" si="38"/>
        <v>0</v>
      </c>
      <c r="U396" s="3" t="str">
        <f t="shared" si="39"/>
        <v>1</v>
      </c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</row>
    <row r="397" ht="12.0" customHeight="1">
      <c r="P397" s="3"/>
      <c r="Q397" s="12"/>
      <c r="R397" s="12"/>
      <c r="S397" s="12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</row>
    <row r="398" ht="12.0" customHeight="1">
      <c r="P398" s="3"/>
      <c r="Q398" s="12"/>
      <c r="R398" s="12" t="str">
        <f>COUNTIF(R7:R396,"y")</f>
        <v>72</v>
      </c>
      <c r="S398" s="12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</row>
  </sheetData>
  <mergeCells count="3">
    <mergeCell ref="T5:U5"/>
    <mergeCell ref="G6:H6"/>
    <mergeCell ref="K20:L20"/>
  </mergeCells>
  <printOptions horizontalCentered="1" verticalCentered="1"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57"/>
    <col customWidth="1" min="2" max="2" width="17.0"/>
    <col customWidth="1" min="3" max="3" width="68.14"/>
    <col customWidth="1" min="4" max="19" width="8.43"/>
    <col customWidth="1" min="20" max="20" width="1.57"/>
    <col customWidth="1" min="21" max="21" width="21.57"/>
    <col customWidth="1" min="22" max="23" width="8.86"/>
    <col customWidth="1" min="24" max="24" width="1.57"/>
    <col customWidth="1" min="25" max="25" width="21.57"/>
    <col customWidth="1" min="26" max="30" width="8.86"/>
    <col customWidth="1" hidden="1" min="31" max="179" width="9.14"/>
    <col customWidth="1" hidden="1" min="180" max="183" width="8.86"/>
  </cols>
  <sheetData>
    <row r="1" ht="12.0" customHeight="1">
      <c r="A1" s="1"/>
      <c r="B1" s="1"/>
      <c r="C1" s="1"/>
      <c r="AG1" s="2"/>
      <c r="AS1" t="s">
        <v>0</v>
      </c>
      <c r="AU1" t="s">
        <v>1</v>
      </c>
      <c r="AW1" t="s">
        <v>2</v>
      </c>
      <c r="AY1" t="s">
        <v>3</v>
      </c>
      <c r="BA1" t="s">
        <v>4</v>
      </c>
      <c r="BC1" t="s">
        <v>5</v>
      </c>
      <c r="BE1" t="s">
        <v>6</v>
      </c>
      <c r="BG1" t="s">
        <v>7</v>
      </c>
      <c r="BI1" t="s">
        <v>8</v>
      </c>
      <c r="BK1" t="s">
        <v>9</v>
      </c>
      <c r="BM1" t="s">
        <v>10</v>
      </c>
      <c r="BO1" t="s">
        <v>11</v>
      </c>
      <c r="BQ1" t="s">
        <v>12</v>
      </c>
      <c r="BS1" t="s">
        <v>13</v>
      </c>
      <c r="BU1" t="s">
        <v>14</v>
      </c>
      <c r="BW1" t="s">
        <v>15</v>
      </c>
      <c r="BY1" t="s">
        <v>16</v>
      </c>
      <c r="CA1" t="s">
        <v>17</v>
      </c>
      <c r="CC1" t="s">
        <v>18</v>
      </c>
      <c r="CE1" t="s">
        <v>19</v>
      </c>
      <c r="CG1" t="s">
        <v>20</v>
      </c>
      <c r="CI1" t="s">
        <v>21</v>
      </c>
      <c r="CK1" t="s">
        <v>22</v>
      </c>
      <c r="CM1" t="s">
        <v>23</v>
      </c>
      <c r="CQ1" t="s">
        <v>24</v>
      </c>
      <c r="CU1" t="s">
        <v>25</v>
      </c>
      <c r="CY1" t="s">
        <v>26</v>
      </c>
      <c r="DC1" t="s">
        <v>27</v>
      </c>
      <c r="DG1" t="s">
        <v>28</v>
      </c>
      <c r="DK1" t="s">
        <v>29</v>
      </c>
      <c r="DO1" t="s">
        <v>30</v>
      </c>
      <c r="DS1" t="s">
        <v>31</v>
      </c>
      <c r="DW1" t="s">
        <v>32</v>
      </c>
      <c r="EA1" t="s">
        <v>33</v>
      </c>
      <c r="EE1" t="s">
        <v>34</v>
      </c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</row>
    <row r="2" ht="12.0" customHeight="1">
      <c r="A2" s="1"/>
      <c r="B2" s="4" t="s">
        <v>238</v>
      </c>
      <c r="AE2" s="5" t="s">
        <v>36</v>
      </c>
      <c r="AF2" s="5" t="s">
        <v>37</v>
      </c>
      <c r="AG2" s="6" t="s">
        <v>38</v>
      </c>
      <c r="AH2" s="5" t="s">
        <v>39</v>
      </c>
      <c r="AI2" s="7" t="s">
        <v>40</v>
      </c>
      <c r="AJ2" s="5" t="s">
        <v>41</v>
      </c>
      <c r="AK2" s="5" t="s">
        <v>42</v>
      </c>
      <c r="AL2" s="5" t="s">
        <v>43</v>
      </c>
      <c r="AM2" s="5" t="s">
        <v>44</v>
      </c>
      <c r="AN2" s="5" t="s">
        <v>45</v>
      </c>
      <c r="AO2" s="5" t="s">
        <v>46</v>
      </c>
      <c r="AP2" s="5" t="s">
        <v>47</v>
      </c>
      <c r="AQ2" s="5" t="s">
        <v>48</v>
      </c>
      <c r="AR2" s="5" t="s">
        <v>49</v>
      </c>
      <c r="AS2" s="5" t="s">
        <v>50</v>
      </c>
      <c r="AT2" s="5" t="s">
        <v>51</v>
      </c>
      <c r="AU2" s="5" t="s">
        <v>50</v>
      </c>
      <c r="AV2" s="5" t="s">
        <v>51</v>
      </c>
      <c r="AW2" s="5" t="s">
        <v>50</v>
      </c>
      <c r="AX2" s="5" t="s">
        <v>51</v>
      </c>
      <c r="AY2" s="5" t="s">
        <v>50</v>
      </c>
      <c r="AZ2" s="5" t="s">
        <v>51</v>
      </c>
      <c r="BA2" s="5" t="s">
        <v>50</v>
      </c>
      <c r="BB2" s="5" t="s">
        <v>51</v>
      </c>
      <c r="BC2" s="5" t="s">
        <v>50</v>
      </c>
      <c r="BD2" s="5" t="s">
        <v>51</v>
      </c>
      <c r="BE2" s="5" t="s">
        <v>50</v>
      </c>
      <c r="BF2" s="5" t="s">
        <v>51</v>
      </c>
      <c r="BG2" s="5" t="s">
        <v>50</v>
      </c>
      <c r="BH2" s="5" t="s">
        <v>51</v>
      </c>
      <c r="BI2" s="5" t="s">
        <v>50</v>
      </c>
      <c r="BJ2" s="5" t="s">
        <v>51</v>
      </c>
      <c r="BK2" s="5" t="s">
        <v>50</v>
      </c>
      <c r="BL2" s="5" t="s">
        <v>51</v>
      </c>
      <c r="BM2" s="5" t="s">
        <v>50</v>
      </c>
      <c r="BN2" s="5" t="s">
        <v>51</v>
      </c>
      <c r="BO2" s="5" t="s">
        <v>50</v>
      </c>
      <c r="BP2" s="5" t="s">
        <v>51</v>
      </c>
      <c r="BQ2" s="5" t="s">
        <v>50</v>
      </c>
      <c r="BR2" s="5" t="s">
        <v>51</v>
      </c>
      <c r="BS2" s="5" t="s">
        <v>50</v>
      </c>
      <c r="BT2" s="5" t="s">
        <v>51</v>
      </c>
      <c r="BU2" s="5" t="s">
        <v>50</v>
      </c>
      <c r="BV2" s="5" t="s">
        <v>51</v>
      </c>
      <c r="BW2" s="5" t="s">
        <v>50</v>
      </c>
      <c r="BX2" s="5" t="s">
        <v>51</v>
      </c>
      <c r="BY2" s="5" t="s">
        <v>50</v>
      </c>
      <c r="BZ2" s="5" t="s">
        <v>51</v>
      </c>
      <c r="CA2" s="5" t="s">
        <v>50</v>
      </c>
      <c r="CB2" s="5" t="s">
        <v>51</v>
      </c>
      <c r="CC2" s="5" t="s">
        <v>50</v>
      </c>
      <c r="CD2" s="5" t="s">
        <v>51</v>
      </c>
      <c r="CE2" s="5" t="s">
        <v>50</v>
      </c>
      <c r="CF2" s="5" t="s">
        <v>51</v>
      </c>
      <c r="CG2" s="5" t="s">
        <v>50</v>
      </c>
      <c r="CH2" s="5" t="s">
        <v>51</v>
      </c>
      <c r="CI2" s="5" t="s">
        <v>50</v>
      </c>
      <c r="CJ2" s="5" t="s">
        <v>51</v>
      </c>
      <c r="CK2" s="5" t="s">
        <v>50</v>
      </c>
      <c r="CL2" s="5" t="s">
        <v>51</v>
      </c>
      <c r="CM2" s="5" t="s">
        <v>50</v>
      </c>
      <c r="CN2" s="5" t="s">
        <v>51</v>
      </c>
      <c r="CO2" s="5" t="s">
        <v>52</v>
      </c>
      <c r="CP2" s="5" t="s">
        <v>53</v>
      </c>
      <c r="CQ2" s="5" t="s">
        <v>50</v>
      </c>
      <c r="CR2" s="5" t="s">
        <v>51</v>
      </c>
      <c r="CS2" s="5" t="s">
        <v>52</v>
      </c>
      <c r="CT2" s="5" t="s">
        <v>53</v>
      </c>
      <c r="CU2" s="5" t="s">
        <v>50</v>
      </c>
      <c r="CV2" s="5" t="s">
        <v>51</v>
      </c>
      <c r="CW2" s="5" t="s">
        <v>52</v>
      </c>
      <c r="CX2" s="5" t="s">
        <v>53</v>
      </c>
      <c r="CY2" s="5" t="s">
        <v>50</v>
      </c>
      <c r="CZ2" s="5" t="s">
        <v>51</v>
      </c>
      <c r="DA2" s="5" t="s">
        <v>52</v>
      </c>
      <c r="DB2" s="5" t="s">
        <v>53</v>
      </c>
      <c r="DC2" s="5" t="s">
        <v>50</v>
      </c>
      <c r="DD2" s="5" t="s">
        <v>51</v>
      </c>
      <c r="DE2" s="5" t="s">
        <v>52</v>
      </c>
      <c r="DF2" s="5" t="s">
        <v>53</v>
      </c>
      <c r="DG2" s="5" t="s">
        <v>50</v>
      </c>
      <c r="DH2" s="5" t="s">
        <v>51</v>
      </c>
      <c r="DI2" s="5" t="s">
        <v>52</v>
      </c>
      <c r="DJ2" s="5" t="s">
        <v>53</v>
      </c>
      <c r="DK2" s="5" t="s">
        <v>50</v>
      </c>
      <c r="DL2" s="5" t="s">
        <v>51</v>
      </c>
      <c r="DM2" s="5" t="s">
        <v>52</v>
      </c>
      <c r="DN2" s="5" t="s">
        <v>53</v>
      </c>
      <c r="DO2" s="5" t="s">
        <v>50</v>
      </c>
      <c r="DP2" s="5" t="s">
        <v>51</v>
      </c>
      <c r="DQ2" s="5" t="s">
        <v>52</v>
      </c>
      <c r="DR2" s="5" t="s">
        <v>53</v>
      </c>
      <c r="DS2" s="5" t="s">
        <v>50</v>
      </c>
      <c r="DT2" s="5" t="s">
        <v>51</v>
      </c>
      <c r="DU2" s="5" t="s">
        <v>52</v>
      </c>
      <c r="DV2" s="5" t="s">
        <v>53</v>
      </c>
      <c r="DW2" s="5" t="s">
        <v>50</v>
      </c>
      <c r="DX2" s="5" t="s">
        <v>51</v>
      </c>
      <c r="DY2" s="5" t="s">
        <v>52</v>
      </c>
      <c r="DZ2" s="5" t="s">
        <v>53</v>
      </c>
      <c r="EA2" s="5" t="s">
        <v>50</v>
      </c>
      <c r="EB2" s="5" t="s">
        <v>51</v>
      </c>
      <c r="EC2" s="5" t="s">
        <v>52</v>
      </c>
      <c r="ED2" s="5" t="s">
        <v>53</v>
      </c>
      <c r="EE2" s="5" t="s">
        <v>50</v>
      </c>
      <c r="EF2" s="5" t="s">
        <v>51</v>
      </c>
      <c r="EG2" s="5" t="s">
        <v>52</v>
      </c>
      <c r="EH2" s="5" t="s">
        <v>53</v>
      </c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</row>
    <row r="3" ht="12.0" customHeight="1">
      <c r="A3" s="1"/>
      <c r="B3" t="s">
        <v>239</v>
      </c>
      <c r="AE3" s="8" t="str">
        <f>C5</f>
        <v>Jason Smith</v>
      </c>
      <c r="AF3" s="8" t="str">
        <f>C6</f>
        <v/>
      </c>
      <c r="AG3" s="9" t="str">
        <f>C7</f>
        <v/>
      </c>
      <c r="AH3" s="8" t="str">
        <f>C8</f>
        <v/>
      </c>
      <c r="AI3" s="10" t="str">
        <f>C11</f>
        <v>221122222122222112122221112212222221122222221212211121222122</v>
      </c>
      <c r="AJ3" s="10" t="str">
        <f>C12</f>
        <v>111122212222112212212111222212212122222212222222111122212222</v>
      </c>
      <c r="AK3" s="10" t="str">
        <f>C13</f>
        <v>212121222212122221222222211121121121222112222221212212222221</v>
      </c>
      <c r="AL3" s="10" t="str">
        <f>C14</f>
        <v>122122122221222222111122211122122122221222221112222221211211</v>
      </c>
      <c r="AM3" s="10" t="str">
        <f>C15</f>
        <v>212222221212112112222212212221122221221112122221211222211221</v>
      </c>
      <c r="AN3" s="10" t="str">
        <f>C16</f>
        <v>222211112122222212122221222121122221122212122222222222222222</v>
      </c>
      <c r="AO3" s="10" t="str">
        <f>C17</f>
        <v>222222222222222222222222222122</v>
      </c>
      <c r="AP3" s="11" t="str">
        <f>C20</f>
        <v>0</v>
      </c>
      <c r="AQ3" s="11" t="str">
        <f>C21</f>
        <v>0</v>
      </c>
      <c r="AR3" s="11" t="str">
        <f>C22</f>
        <v>0</v>
      </c>
      <c r="AS3" s="11" t="str">
        <f t="shared" ref="AS3:AT3" si="1">V10</f>
        <v>2</v>
      </c>
      <c r="AT3" s="11" t="str">
        <f t="shared" si="1"/>
        <v>35</v>
      </c>
      <c r="AU3" s="11" t="str">
        <f t="shared" ref="AU3:AV3" si="2">V11</f>
        <v>17</v>
      </c>
      <c r="AV3" s="11" t="str">
        <f t="shared" si="2"/>
        <v>49</v>
      </c>
      <c r="AW3" s="11" t="str">
        <f t="shared" ref="AW3:AX3" si="3">V12</f>
        <v>14</v>
      </c>
      <c r="AX3" s="11" t="str">
        <f t="shared" si="3"/>
        <v>25</v>
      </c>
      <c r="AY3" s="11" t="str">
        <f t="shared" ref="AY3:AZ3" si="4">V13</f>
        <v>4</v>
      </c>
      <c r="AZ3" s="11" t="str">
        <f t="shared" si="4"/>
        <v>54</v>
      </c>
      <c r="BA3" s="11" t="str">
        <f t="shared" ref="BA3:BB3" si="5">V14</f>
        <v>3</v>
      </c>
      <c r="BB3" s="11" t="str">
        <f t="shared" si="5"/>
        <v>52</v>
      </c>
      <c r="BC3" s="11" t="str">
        <f t="shared" ref="BC3:BD3" si="6">V16</f>
        <v>15</v>
      </c>
      <c r="BD3" s="11" t="str">
        <f t="shared" si="6"/>
        <v>48</v>
      </c>
      <c r="BE3" s="11" t="str">
        <f t="shared" ref="BE3:BF3" si="7">V19</f>
        <v>5</v>
      </c>
      <c r="BF3" s="11" t="str">
        <f t="shared" si="7"/>
        <v>43</v>
      </c>
      <c r="BG3" s="11" t="str">
        <f t="shared" ref="BG3:BH3" si="8">V20</f>
        <v>0</v>
      </c>
      <c r="BH3" s="11" t="str">
        <f t="shared" si="8"/>
        <v>39</v>
      </c>
      <c r="BI3" s="11" t="str">
        <f t="shared" ref="BI3:BJ3" si="9">V21</f>
        <v>2</v>
      </c>
      <c r="BJ3" s="11" t="str">
        <f t="shared" si="9"/>
        <v>44</v>
      </c>
      <c r="BK3" s="11" t="str">
        <f t="shared" ref="BK3:BL3" si="10">V22</f>
        <v>1</v>
      </c>
      <c r="BL3" s="11" t="str">
        <f t="shared" si="10"/>
        <v>43</v>
      </c>
      <c r="BM3" s="11" t="str">
        <f t="shared" ref="BM3:BN3" si="11">V23</f>
        <v>0</v>
      </c>
      <c r="BN3" s="11" t="str">
        <f t="shared" si="11"/>
        <v>43</v>
      </c>
      <c r="BO3" s="11" t="str">
        <f t="shared" ref="BO3:BP3" si="12">V24</f>
        <v>0</v>
      </c>
      <c r="BP3" s="11" t="str">
        <f t="shared" si="12"/>
        <v>45</v>
      </c>
      <c r="BQ3" s="11" t="str">
        <f t="shared" ref="BQ3:BR3" si="13">V25</f>
        <v>0</v>
      </c>
      <c r="BR3" s="11" t="str">
        <f t="shared" si="13"/>
        <v>43</v>
      </c>
      <c r="BS3" s="11" t="str">
        <f t="shared" ref="BS3:BT3" si="14">V26</f>
        <v>2</v>
      </c>
      <c r="BT3" s="11" t="str">
        <f t="shared" si="14"/>
        <v>44</v>
      </c>
      <c r="BU3" s="11" t="str">
        <f t="shared" ref="BU3:BV3" si="15">V27</f>
        <v>1</v>
      </c>
      <c r="BV3" s="11" t="str">
        <f t="shared" si="15"/>
        <v>40</v>
      </c>
      <c r="BW3" s="11" t="str">
        <f t="shared" ref="BW3:BX3" si="16">V29</f>
        <v>26</v>
      </c>
      <c r="BX3" s="11" t="str">
        <f t="shared" si="16"/>
        <v>63</v>
      </c>
      <c r="BY3" s="11" t="str">
        <f t="shared" ref="BY3:BZ3" si="17">V30</f>
        <v>3</v>
      </c>
      <c r="BZ3" s="11" t="str">
        <f t="shared" si="17"/>
        <v>40</v>
      </c>
      <c r="CA3" s="11" t="str">
        <f t="shared" ref="CA3:CB3" si="18">V31</f>
        <v>1</v>
      </c>
      <c r="CB3" s="11" t="str">
        <f t="shared" si="18"/>
        <v>30</v>
      </c>
      <c r="CC3" s="11" t="str">
        <f t="shared" ref="CC3:CD3" si="19">V32</f>
        <v>5</v>
      </c>
      <c r="CD3" s="11" t="str">
        <f t="shared" si="19"/>
        <v>49</v>
      </c>
      <c r="CE3" s="11" t="str">
        <f t="shared" ref="CE3:CF3" si="20">V34</f>
        <v>3</v>
      </c>
      <c r="CF3" s="11" t="str">
        <f t="shared" si="20"/>
        <v>40</v>
      </c>
      <c r="CG3" s="11" t="str">
        <f t="shared" ref="CG3:CH3" si="21">V35</f>
        <v>2</v>
      </c>
      <c r="CH3" s="11" t="str">
        <f t="shared" si="21"/>
        <v>41</v>
      </c>
      <c r="CI3" s="11" t="str">
        <f t="shared" ref="CI3:CJ3" si="22">V36</f>
        <v>10</v>
      </c>
      <c r="CJ3" s="11" t="str">
        <f t="shared" si="22"/>
        <v>47</v>
      </c>
      <c r="CK3" s="11" t="str">
        <f t="shared" ref="CK3:CL3" si="23">V37</f>
        <v>14</v>
      </c>
      <c r="CL3" s="11" t="str">
        <f t="shared" si="23"/>
        <v>68</v>
      </c>
      <c r="CM3" s="11" t="str">
        <f t="shared" ref="CM3:CP3" si="24">Z23</f>
        <v>2</v>
      </c>
      <c r="CN3" s="11" t="str">
        <f t="shared" si="24"/>
        <v>42</v>
      </c>
      <c r="CO3" s="11" t="str">
        <f t="shared" si="24"/>
        <v>0</v>
      </c>
      <c r="CP3" s="11" t="str">
        <f t="shared" si="24"/>
        <v>N</v>
      </c>
      <c r="CQ3" s="11" t="str">
        <f t="shared" ref="CQ3:CT3" si="25">Z24</f>
        <v>3</v>
      </c>
      <c r="CR3" s="11" t="str">
        <f t="shared" si="25"/>
        <v>44</v>
      </c>
      <c r="CS3" s="11" t="str">
        <f t="shared" si="25"/>
        <v>0</v>
      </c>
      <c r="CT3" s="11" t="str">
        <f t="shared" si="25"/>
        <v>N</v>
      </c>
      <c r="CU3" s="11" t="str">
        <f t="shared" ref="CU3:CX3" si="26">Z25</f>
        <v>2</v>
      </c>
      <c r="CV3" s="11" t="str">
        <f t="shared" si="26"/>
        <v>40</v>
      </c>
      <c r="CW3" s="11" t="str">
        <f t="shared" si="26"/>
        <v>0</v>
      </c>
      <c r="CX3" s="11" t="str">
        <f t="shared" si="26"/>
        <v>N</v>
      </c>
      <c r="CY3" s="11" t="str">
        <f t="shared" ref="CY3:DB3" si="27">Z27</f>
        <v>1</v>
      </c>
      <c r="CZ3" s="11" t="str">
        <f t="shared" si="27"/>
        <v>38</v>
      </c>
      <c r="DA3" s="11" t="str">
        <f t="shared" si="27"/>
        <v>0/0</v>
      </c>
      <c r="DB3" s="11" t="str">
        <f t="shared" si="27"/>
        <v>N</v>
      </c>
      <c r="DC3" s="11" t="str">
        <f t="shared" ref="DC3:DF3" si="28">Z28</f>
        <v>2</v>
      </c>
      <c r="DD3" s="11" t="str">
        <f t="shared" si="28"/>
        <v>41</v>
      </c>
      <c r="DE3" s="11" t="str">
        <f t="shared" si="28"/>
        <v>0</v>
      </c>
      <c r="DF3" s="11" t="str">
        <f t="shared" si="28"/>
        <v>N</v>
      </c>
      <c r="DG3" s="11" t="str">
        <f t="shared" ref="DG3:DJ3" si="29">Z29</f>
        <v>2</v>
      </c>
      <c r="DH3" s="11" t="str">
        <f t="shared" si="29"/>
        <v>34</v>
      </c>
      <c r="DI3" s="11" t="str">
        <f t="shared" si="29"/>
        <v>0</v>
      </c>
      <c r="DJ3" s="11" t="str">
        <f t="shared" si="29"/>
        <v>N</v>
      </c>
      <c r="DK3" s="11" t="str">
        <f t="shared" ref="DK3:DN3" si="30">Z30</f>
        <v>4</v>
      </c>
      <c r="DL3" s="11" t="str">
        <f t="shared" si="30"/>
        <v>36</v>
      </c>
      <c r="DM3" s="11" t="str">
        <f t="shared" si="30"/>
        <v>0</v>
      </c>
      <c r="DN3" s="11" t="str">
        <f t="shared" si="30"/>
        <v>N</v>
      </c>
      <c r="DO3" s="11" t="str">
        <f t="shared" ref="DO3:DR3" si="31">Z32</f>
        <v>5</v>
      </c>
      <c r="DP3" s="11" t="str">
        <f t="shared" si="31"/>
        <v>49</v>
      </c>
      <c r="DQ3" s="11" t="str">
        <f t="shared" si="31"/>
        <v>0</v>
      </c>
      <c r="DR3" s="11" t="str">
        <f t="shared" si="31"/>
        <v>N</v>
      </c>
      <c r="DS3" s="11" t="str">
        <f t="shared" ref="DS3:DV3" si="32">Z33</f>
        <v>0</v>
      </c>
      <c r="DT3" s="11" t="str">
        <f t="shared" si="32"/>
        <v>40</v>
      </c>
      <c r="DU3" s="11" t="str">
        <f t="shared" si="32"/>
        <v>0</v>
      </c>
      <c r="DV3" s="11" t="str">
        <f t="shared" si="32"/>
        <v>N</v>
      </c>
      <c r="DW3" s="11" t="str">
        <f t="shared" ref="DW3:DZ3" si="33">Z34</f>
        <v>14</v>
      </c>
      <c r="DX3" s="11" t="str">
        <f t="shared" si="33"/>
        <v>57</v>
      </c>
      <c r="DY3" s="11" t="str">
        <f t="shared" si="33"/>
        <v>2</v>
      </c>
      <c r="DZ3" s="11" t="str">
        <f t="shared" si="33"/>
        <v>N</v>
      </c>
      <c r="EA3" s="11" t="str">
        <f t="shared" ref="EA3:ED3" si="34">Z36</f>
        <v>2</v>
      </c>
      <c r="EB3" s="11" t="str">
        <f t="shared" si="34"/>
        <v>40</v>
      </c>
      <c r="EC3" s="11" t="str">
        <f t="shared" si="34"/>
        <v>0</v>
      </c>
      <c r="ED3" s="11" t="str">
        <f t="shared" si="34"/>
        <v>N</v>
      </c>
      <c r="EE3" s="11" t="str">
        <f t="shared" ref="EE3:EH3" si="35">Z37</f>
        <v>1</v>
      </c>
      <c r="EF3" s="11" t="str">
        <f t="shared" si="35"/>
        <v>41</v>
      </c>
      <c r="EG3" s="11" t="str">
        <f t="shared" si="35"/>
        <v>0</v>
      </c>
      <c r="EH3" s="11" t="str">
        <f t="shared" si="35"/>
        <v>N</v>
      </c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</row>
    <row r="4" ht="12.0" customHeight="1">
      <c r="A4" s="1"/>
      <c r="AE4" s="3"/>
      <c r="AF4" s="12"/>
      <c r="AG4" s="12"/>
      <c r="AH4" s="12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</row>
    <row r="5" ht="12.0" customHeight="1">
      <c r="A5" s="13"/>
      <c r="B5" s="14" t="s">
        <v>55</v>
      </c>
      <c r="C5" s="15" t="s">
        <v>240</v>
      </c>
      <c r="T5" s="16"/>
      <c r="U5" s="17" t="s">
        <v>57</v>
      </c>
      <c r="V5" s="18"/>
      <c r="W5" s="18"/>
      <c r="X5" s="16"/>
      <c r="Y5" s="18"/>
      <c r="Z5" s="18"/>
      <c r="AA5" s="18"/>
      <c r="AB5" s="18"/>
      <c r="AC5" s="19"/>
      <c r="AE5" s="3"/>
      <c r="AF5" s="12"/>
      <c r="AG5" s="12"/>
      <c r="AH5" s="12"/>
      <c r="AI5" s="20" t="s">
        <v>58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</row>
    <row r="6" ht="12.0" customHeight="1">
      <c r="A6" s="13"/>
      <c r="B6" s="21" t="s">
        <v>59</v>
      </c>
      <c r="C6" s="22"/>
      <c r="T6" s="23"/>
      <c r="U6" s="24"/>
      <c r="V6" s="25" t="s">
        <v>60</v>
      </c>
      <c r="W6" s="26"/>
      <c r="X6" s="27"/>
      <c r="Y6" s="24"/>
      <c r="Z6" s="28"/>
      <c r="AA6" s="28"/>
      <c r="AB6" s="24"/>
      <c r="AC6" s="29"/>
      <c r="AE6" s="20" t="s">
        <v>61</v>
      </c>
      <c r="AF6" s="20" t="s">
        <v>62</v>
      </c>
      <c r="AG6" s="20" t="s">
        <v>63</v>
      </c>
      <c r="AH6" s="20" t="s">
        <v>64</v>
      </c>
      <c r="AI6" s="20" t="s">
        <v>65</v>
      </c>
      <c r="AJ6" s="20" t="s">
        <v>66</v>
      </c>
      <c r="AK6" s="3"/>
      <c r="AL6" s="8" t="s">
        <v>6</v>
      </c>
      <c r="AM6" s="8"/>
      <c r="AN6" s="8"/>
      <c r="AO6" s="8" t="s">
        <v>7</v>
      </c>
      <c r="AP6" s="8"/>
      <c r="AQ6" s="8"/>
      <c r="AR6" s="8" t="s">
        <v>8</v>
      </c>
      <c r="AS6" s="8"/>
      <c r="AT6" s="8"/>
      <c r="AU6" s="8" t="s">
        <v>9</v>
      </c>
      <c r="AV6" s="8"/>
      <c r="AW6" s="8"/>
      <c r="AX6" s="8" t="s">
        <v>10</v>
      </c>
      <c r="AY6" s="8"/>
      <c r="AZ6" s="3"/>
      <c r="BA6" s="8" t="s">
        <v>67</v>
      </c>
      <c r="BB6" s="8"/>
      <c r="BC6" s="8"/>
      <c r="BD6" s="8" t="s">
        <v>68</v>
      </c>
      <c r="BE6" s="8"/>
      <c r="BF6" s="8"/>
      <c r="BG6" s="8" t="s">
        <v>69</v>
      </c>
      <c r="BH6" s="8"/>
      <c r="BI6" s="8"/>
      <c r="BJ6" s="8" t="s">
        <v>70</v>
      </c>
      <c r="BK6" s="8"/>
      <c r="BL6" s="8"/>
      <c r="BM6" s="8" t="s">
        <v>15</v>
      </c>
      <c r="BN6" s="8"/>
      <c r="BO6" s="3"/>
      <c r="BP6" s="8" t="s">
        <v>71</v>
      </c>
      <c r="BQ6" s="8"/>
      <c r="BR6" s="8"/>
      <c r="BS6" s="8" t="s">
        <v>72</v>
      </c>
      <c r="BT6" s="8"/>
      <c r="BU6" s="8"/>
      <c r="BV6" s="8" t="s">
        <v>73</v>
      </c>
      <c r="BW6" s="8"/>
      <c r="BX6" s="8"/>
      <c r="BY6" s="8" t="s">
        <v>74</v>
      </c>
      <c r="BZ6" s="8"/>
      <c r="CA6" s="8"/>
      <c r="CB6" s="8" t="s">
        <v>75</v>
      </c>
      <c r="CC6" s="8"/>
      <c r="CD6" s="3"/>
      <c r="CE6" s="8" t="s">
        <v>76</v>
      </c>
      <c r="CF6" s="8"/>
      <c r="CG6" s="3"/>
      <c r="CH6" s="8" t="s">
        <v>3</v>
      </c>
      <c r="CI6" s="8"/>
      <c r="CJ6" s="3"/>
      <c r="CK6" s="8" t="s">
        <v>4</v>
      </c>
      <c r="CL6" s="8"/>
      <c r="CM6" s="3"/>
      <c r="CN6" s="3"/>
      <c r="CO6" s="3"/>
      <c r="CP6" s="8" t="s">
        <v>19</v>
      </c>
      <c r="CQ6" s="8"/>
      <c r="CR6" s="3"/>
      <c r="CS6" s="3"/>
      <c r="CT6" s="3"/>
      <c r="CU6" s="8" t="s">
        <v>77</v>
      </c>
      <c r="CV6" s="8"/>
      <c r="CW6" s="3"/>
      <c r="CX6" s="3"/>
      <c r="CY6" s="3"/>
      <c r="CZ6" s="8" t="s">
        <v>78</v>
      </c>
      <c r="DA6" s="8"/>
      <c r="DB6" s="3"/>
      <c r="DC6" s="3"/>
      <c r="DD6" s="3"/>
      <c r="DE6" s="8" t="s">
        <v>79</v>
      </c>
      <c r="DF6" s="8"/>
      <c r="DG6" s="3"/>
      <c r="DH6" s="3"/>
      <c r="DI6" s="3"/>
      <c r="DJ6" s="8" t="s">
        <v>80</v>
      </c>
      <c r="DK6" s="8"/>
      <c r="DL6" s="3"/>
      <c r="DM6" s="3"/>
      <c r="DN6" s="3"/>
      <c r="DO6" s="8" t="s">
        <v>81</v>
      </c>
      <c r="DP6" s="8"/>
      <c r="DQ6" s="3"/>
      <c r="DR6" s="3"/>
      <c r="DS6" s="3"/>
      <c r="DT6" s="8" t="s">
        <v>82</v>
      </c>
      <c r="DU6" s="8"/>
      <c r="DV6" s="3"/>
      <c r="DW6" s="3"/>
      <c r="DX6" s="3"/>
      <c r="DY6" s="8" t="s">
        <v>83</v>
      </c>
      <c r="DZ6" s="8"/>
      <c r="EA6" s="3"/>
      <c r="EB6" s="3"/>
      <c r="EC6" s="3"/>
      <c r="ED6" s="8" t="s">
        <v>84</v>
      </c>
      <c r="EE6" s="8"/>
      <c r="EF6" s="3"/>
      <c r="EG6" s="3"/>
      <c r="EH6" s="3"/>
      <c r="EI6" s="8" t="s">
        <v>32</v>
      </c>
      <c r="EJ6" s="8"/>
      <c r="EK6" s="3"/>
      <c r="EL6" s="3"/>
      <c r="EM6" s="3"/>
      <c r="EN6" s="8" t="s">
        <v>85</v>
      </c>
      <c r="EO6" s="8"/>
      <c r="EP6" s="3"/>
      <c r="EQ6" s="3"/>
      <c r="ER6" s="3"/>
      <c r="ES6" s="8" t="s">
        <v>86</v>
      </c>
      <c r="ET6" s="8"/>
      <c r="EU6" s="3"/>
      <c r="EV6" s="3"/>
      <c r="EW6" s="3"/>
      <c r="EX6" s="8" t="s">
        <v>87</v>
      </c>
      <c r="EY6" s="8"/>
      <c r="EZ6" s="3"/>
      <c r="FA6" s="3"/>
      <c r="FB6" s="3"/>
      <c r="FC6" s="8" t="s">
        <v>0</v>
      </c>
      <c r="FD6" s="8"/>
      <c r="FE6" s="3"/>
      <c r="FF6" s="3"/>
      <c r="FG6" s="3"/>
      <c r="FH6" s="3"/>
      <c r="FI6" s="8" t="s">
        <v>1</v>
      </c>
      <c r="FJ6" s="8"/>
      <c r="FK6" s="3"/>
      <c r="FL6" s="3"/>
      <c r="FM6" s="3"/>
      <c r="FN6" s="3"/>
      <c r="FO6" s="8" t="s">
        <v>2</v>
      </c>
      <c r="FP6" s="8"/>
      <c r="FQ6" s="3"/>
      <c r="FR6" s="3"/>
      <c r="FS6" s="3"/>
      <c r="FT6" s="3"/>
      <c r="FU6" s="3"/>
      <c r="FV6" s="3"/>
      <c r="FW6" s="3"/>
      <c r="FX6" s="8" t="s">
        <v>88</v>
      </c>
      <c r="FY6" s="8"/>
      <c r="FZ6" s="3"/>
      <c r="GA6" s="3"/>
    </row>
    <row r="7" ht="12.0" customHeight="1">
      <c r="A7" s="13"/>
      <c r="B7" s="21" t="s">
        <v>89</v>
      </c>
      <c r="C7" s="30"/>
      <c r="T7" s="31"/>
      <c r="U7" s="32"/>
      <c r="V7" s="33" t="s">
        <v>50</v>
      </c>
      <c r="W7" s="34" t="s">
        <v>51</v>
      </c>
      <c r="X7" s="27"/>
      <c r="Y7" s="24"/>
      <c r="Z7" s="28"/>
      <c r="AA7" s="28"/>
      <c r="AB7" s="28"/>
      <c r="AC7" s="29"/>
      <c r="AE7" s="3">
        <v>1.0</v>
      </c>
      <c r="AF7" s="12" t="str">
        <f t="shared" ref="AF7:AF66" si="36">IF(ISERROR(VALUE(MID($C$11,$AE7,1)))=TRUE,"TEXT",VALUE(MID($C$11,$AE7,1)))</f>
        <v>2</v>
      </c>
      <c r="AG7" s="12"/>
      <c r="AH7" s="12" t="str">
        <f t="shared" ref="AH7:AH396" si="37">IF(AF7=9,0,(IF(AG7="Y",AF7-1,2-AF7)))</f>
        <v>0</v>
      </c>
      <c r="AI7" s="3" t="str">
        <f t="shared" ref="AI7:AI396" si="38">IF(AF7=1,1,0)</f>
        <v>0</v>
      </c>
      <c r="AJ7" s="3" t="str">
        <f t="shared" ref="AJ7:AJ396" si="39">IF(AF7=2,1,0)</f>
        <v>1</v>
      </c>
      <c r="AK7" s="3"/>
      <c r="AL7" s="35" t="s">
        <v>90</v>
      </c>
      <c r="AM7" s="35" t="s">
        <v>91</v>
      </c>
      <c r="AN7" s="8"/>
      <c r="AO7" s="35" t="s">
        <v>90</v>
      </c>
      <c r="AP7" s="35" t="s">
        <v>91</v>
      </c>
      <c r="AQ7" s="8"/>
      <c r="AR7" s="35" t="s">
        <v>90</v>
      </c>
      <c r="AS7" s="35" t="s">
        <v>91</v>
      </c>
      <c r="AT7" s="8"/>
      <c r="AU7" s="35" t="s">
        <v>90</v>
      </c>
      <c r="AV7" s="35" t="s">
        <v>91</v>
      </c>
      <c r="AW7" s="8"/>
      <c r="AX7" s="35" t="s">
        <v>90</v>
      </c>
      <c r="AY7" s="35" t="s">
        <v>91</v>
      </c>
      <c r="AZ7" s="3"/>
      <c r="BA7" s="35" t="s">
        <v>90</v>
      </c>
      <c r="BB7" s="35" t="s">
        <v>91</v>
      </c>
      <c r="BC7" s="8"/>
      <c r="BD7" s="35" t="s">
        <v>90</v>
      </c>
      <c r="BE7" s="35" t="s">
        <v>91</v>
      </c>
      <c r="BF7" s="8"/>
      <c r="BG7" s="35" t="s">
        <v>90</v>
      </c>
      <c r="BH7" s="35" t="s">
        <v>91</v>
      </c>
      <c r="BI7" s="8"/>
      <c r="BJ7" s="35" t="s">
        <v>90</v>
      </c>
      <c r="BK7" s="35" t="s">
        <v>91</v>
      </c>
      <c r="BL7" s="8"/>
      <c r="BM7" s="35" t="s">
        <v>90</v>
      </c>
      <c r="BN7" s="35" t="s">
        <v>91</v>
      </c>
      <c r="BO7" s="3"/>
      <c r="BP7" s="35" t="s">
        <v>90</v>
      </c>
      <c r="BQ7" s="35" t="s">
        <v>91</v>
      </c>
      <c r="BR7" s="8"/>
      <c r="BS7" s="35" t="s">
        <v>90</v>
      </c>
      <c r="BT7" s="35" t="s">
        <v>91</v>
      </c>
      <c r="BU7" s="8"/>
      <c r="BV7" s="35" t="s">
        <v>90</v>
      </c>
      <c r="BW7" s="35" t="s">
        <v>91</v>
      </c>
      <c r="BX7" s="8"/>
      <c r="BY7" s="35" t="s">
        <v>90</v>
      </c>
      <c r="BZ7" s="35" t="s">
        <v>91</v>
      </c>
      <c r="CA7" s="8"/>
      <c r="CB7" s="35" t="s">
        <v>90</v>
      </c>
      <c r="CC7" s="35" t="s">
        <v>91</v>
      </c>
      <c r="CD7" s="3"/>
      <c r="CE7" s="35" t="s">
        <v>90</v>
      </c>
      <c r="CF7" s="35" t="s">
        <v>91</v>
      </c>
      <c r="CG7" s="3"/>
      <c r="CH7" s="35" t="s">
        <v>90</v>
      </c>
      <c r="CI7" s="35" t="s">
        <v>91</v>
      </c>
      <c r="CJ7" s="3"/>
      <c r="CK7" s="35" t="s">
        <v>92</v>
      </c>
      <c r="CL7" s="35" t="s">
        <v>93</v>
      </c>
      <c r="CM7" s="35" t="s">
        <v>94</v>
      </c>
      <c r="CN7" s="35" t="s">
        <v>93</v>
      </c>
      <c r="CO7" s="3"/>
      <c r="CP7" s="35" t="s">
        <v>92</v>
      </c>
      <c r="CQ7" s="35" t="s">
        <v>93</v>
      </c>
      <c r="CR7" s="35" t="s">
        <v>94</v>
      </c>
      <c r="CS7" s="35" t="s">
        <v>93</v>
      </c>
      <c r="CT7" s="3"/>
      <c r="CU7" s="35" t="s">
        <v>92</v>
      </c>
      <c r="CV7" s="35" t="s">
        <v>93</v>
      </c>
      <c r="CW7" s="35" t="s">
        <v>94</v>
      </c>
      <c r="CX7" s="35" t="s">
        <v>93</v>
      </c>
      <c r="CY7" s="3"/>
      <c r="CZ7" s="35" t="s">
        <v>92</v>
      </c>
      <c r="DA7" s="35" t="s">
        <v>93</v>
      </c>
      <c r="DB7" s="35" t="s">
        <v>94</v>
      </c>
      <c r="DC7" s="35" t="s">
        <v>93</v>
      </c>
      <c r="DD7" s="3"/>
      <c r="DE7" s="35" t="s">
        <v>92</v>
      </c>
      <c r="DF7" s="35" t="s">
        <v>93</v>
      </c>
      <c r="DG7" s="35" t="s">
        <v>94</v>
      </c>
      <c r="DH7" s="35" t="s">
        <v>93</v>
      </c>
      <c r="DI7" s="3"/>
      <c r="DJ7" s="35" t="s">
        <v>92</v>
      </c>
      <c r="DK7" s="35" t="s">
        <v>93</v>
      </c>
      <c r="DL7" s="35" t="s">
        <v>94</v>
      </c>
      <c r="DM7" s="35" t="s">
        <v>93</v>
      </c>
      <c r="DN7" s="3"/>
      <c r="DO7" s="35" t="s">
        <v>92</v>
      </c>
      <c r="DP7" s="35" t="s">
        <v>93</v>
      </c>
      <c r="DQ7" s="35" t="s">
        <v>94</v>
      </c>
      <c r="DR7" s="35" t="s">
        <v>93</v>
      </c>
      <c r="DS7" s="3"/>
      <c r="DT7" s="35" t="s">
        <v>92</v>
      </c>
      <c r="DU7" s="35" t="s">
        <v>93</v>
      </c>
      <c r="DV7" s="35" t="s">
        <v>94</v>
      </c>
      <c r="DW7" s="35" t="s">
        <v>93</v>
      </c>
      <c r="DX7" s="3"/>
      <c r="DY7" s="35" t="s">
        <v>92</v>
      </c>
      <c r="DZ7" s="35" t="s">
        <v>93</v>
      </c>
      <c r="EA7" s="35" t="s">
        <v>94</v>
      </c>
      <c r="EB7" s="35" t="s">
        <v>93</v>
      </c>
      <c r="EC7" s="3"/>
      <c r="ED7" s="35" t="s">
        <v>92</v>
      </c>
      <c r="EE7" s="35" t="s">
        <v>93</v>
      </c>
      <c r="EF7" s="35" t="s">
        <v>94</v>
      </c>
      <c r="EG7" s="35" t="s">
        <v>93</v>
      </c>
      <c r="EH7" s="3"/>
      <c r="EI7" s="35" t="s">
        <v>92</v>
      </c>
      <c r="EJ7" s="35" t="s">
        <v>93</v>
      </c>
      <c r="EK7" s="35" t="s">
        <v>94</v>
      </c>
      <c r="EL7" s="35" t="s">
        <v>93</v>
      </c>
      <c r="EM7" s="3"/>
      <c r="EN7" s="35" t="s">
        <v>92</v>
      </c>
      <c r="EO7" s="35" t="s">
        <v>93</v>
      </c>
      <c r="EP7" s="35" t="s">
        <v>94</v>
      </c>
      <c r="EQ7" s="35" t="s">
        <v>93</v>
      </c>
      <c r="ER7" s="3"/>
      <c r="ES7" s="35" t="s">
        <v>92</v>
      </c>
      <c r="ET7" s="35" t="s">
        <v>93</v>
      </c>
      <c r="EU7" s="35" t="s">
        <v>94</v>
      </c>
      <c r="EV7" s="35" t="s">
        <v>93</v>
      </c>
      <c r="EW7" s="3"/>
      <c r="EX7" s="35" t="s">
        <v>92</v>
      </c>
      <c r="EY7" s="35" t="s">
        <v>93</v>
      </c>
      <c r="EZ7" s="35" t="s">
        <v>94</v>
      </c>
      <c r="FA7" s="35" t="s">
        <v>93</v>
      </c>
      <c r="FB7" s="3"/>
      <c r="FC7" s="35" t="s">
        <v>95</v>
      </c>
      <c r="FD7" s="35" t="s">
        <v>93</v>
      </c>
      <c r="FE7" s="35" t="s">
        <v>96</v>
      </c>
      <c r="FF7" s="35" t="s">
        <v>93</v>
      </c>
      <c r="FG7" s="35" t="s">
        <v>97</v>
      </c>
      <c r="FH7" s="3"/>
      <c r="FI7" s="35" t="s">
        <v>92</v>
      </c>
      <c r="FJ7" s="35" t="s">
        <v>93</v>
      </c>
      <c r="FK7" s="35"/>
      <c r="FL7" s="35"/>
      <c r="FM7" s="35"/>
      <c r="FN7" s="3"/>
      <c r="FO7" s="36" t="s">
        <v>98</v>
      </c>
      <c r="FP7" s="36" t="s">
        <v>93</v>
      </c>
      <c r="FQ7" s="36" t="s">
        <v>63</v>
      </c>
      <c r="FR7" s="36" t="s">
        <v>99</v>
      </c>
      <c r="FS7" s="36" t="s">
        <v>100</v>
      </c>
      <c r="FT7" s="36" t="s">
        <v>93</v>
      </c>
      <c r="FU7" s="36" t="s">
        <v>63</v>
      </c>
      <c r="FV7" s="36" t="s">
        <v>99</v>
      </c>
      <c r="FW7" s="3"/>
      <c r="FX7" s="35" t="s">
        <v>92</v>
      </c>
      <c r="FY7" s="35" t="s">
        <v>93</v>
      </c>
      <c r="FZ7" s="35" t="s">
        <v>94</v>
      </c>
      <c r="GA7" s="35" t="s">
        <v>93</v>
      </c>
    </row>
    <row r="8" ht="12.0" customHeight="1">
      <c r="A8" s="13"/>
      <c r="B8" s="37" t="s">
        <v>101</v>
      </c>
      <c r="C8" s="38"/>
      <c r="T8" s="39"/>
      <c r="U8" s="40"/>
      <c r="V8" s="41"/>
      <c r="W8" s="20"/>
      <c r="X8" s="23"/>
      <c r="Y8" s="42" t="s">
        <v>102</v>
      </c>
      <c r="Z8" s="43" t="str">
        <f t="shared" ref="Z8:Z11" si="40">C5</f>
        <v>Jason Smith</v>
      </c>
      <c r="AA8" s="44"/>
      <c r="AB8" s="44"/>
      <c r="AC8" s="45"/>
      <c r="AE8" s="3">
        <v>2.0</v>
      </c>
      <c r="AF8" s="12" t="str">
        <f t="shared" si="36"/>
        <v>2</v>
      </c>
      <c r="AG8" s="12"/>
      <c r="AH8" s="12" t="str">
        <f t="shared" si="37"/>
        <v>0</v>
      </c>
      <c r="AI8" s="3" t="str">
        <f t="shared" si="38"/>
        <v>0</v>
      </c>
      <c r="AJ8" s="3" t="str">
        <f t="shared" si="39"/>
        <v>1</v>
      </c>
      <c r="AK8" s="3"/>
      <c r="AL8" s="3">
        <v>241.0</v>
      </c>
      <c r="AM8" s="3" t="str">
        <f t="shared" ref="AM8:AM35" si="41">VLOOKUP(AL8,$AE$7:$AH$396,4)</f>
        <v>0</v>
      </c>
      <c r="AN8" s="3"/>
      <c r="AO8" s="3">
        <v>8.0</v>
      </c>
      <c r="AP8" s="3" t="str">
        <f t="shared" ref="AP8:AP26" si="42">VLOOKUP(AO8,$AE$7:$AH$396,4)</f>
        <v>0</v>
      </c>
      <c r="AQ8" s="3"/>
      <c r="AR8" s="3">
        <v>12.0</v>
      </c>
      <c r="AS8" s="3" t="str">
        <f t="shared" ref="AS8:AS27" si="43">VLOOKUP(AR8,$AE$7:$AH$396,4)</f>
        <v>0</v>
      </c>
      <c r="AT8" s="3"/>
      <c r="AU8" s="3">
        <v>2.0</v>
      </c>
      <c r="AV8" s="3" t="str">
        <f t="shared" ref="AV8:AV27" si="44">VLOOKUP(AU8,$AE$7:$AH$396,4)</f>
        <v>0</v>
      </c>
      <c r="AW8" s="3"/>
      <c r="AX8" s="3">
        <v>13.0</v>
      </c>
      <c r="AY8" s="3" t="str">
        <f t="shared" ref="AY8:AY23" si="45">VLOOKUP(AX8,$AE$7:$AH$396,4)</f>
        <v>0</v>
      </c>
      <c r="AZ8" s="3"/>
      <c r="BA8" s="3">
        <v>13.0</v>
      </c>
      <c r="BB8" s="3" t="str">
        <f t="shared" ref="BB8:BB14" si="46">VLOOKUP(BA8,$AE$7:$AH$396,4)</f>
        <v>0</v>
      </c>
      <c r="BC8" s="3"/>
      <c r="BD8" s="3">
        <v>30.0</v>
      </c>
      <c r="BE8" s="3" t="str">
        <f t="shared" ref="BE8:BE16" si="47">VLOOKUP(BD8,$AE$7:$AH$396,4)</f>
        <v>0</v>
      </c>
      <c r="BF8" s="3"/>
      <c r="BG8" s="3">
        <v>7.0</v>
      </c>
      <c r="BH8" s="3" t="str">
        <f t="shared" ref="BH8:BH22" si="48">VLOOKUP(BG8,$AE$7:$AH$396,4)</f>
        <v>0</v>
      </c>
      <c r="BI8" s="3"/>
      <c r="BJ8" s="3">
        <v>16.0</v>
      </c>
      <c r="BK8" s="3" t="str">
        <f t="shared" ref="BK8:BK25" si="49">VLOOKUP(BJ8,$AE$7:$AH$396,4)</f>
        <v>0</v>
      </c>
      <c r="BL8" s="3"/>
      <c r="BM8" s="3">
        <v>211.0</v>
      </c>
      <c r="BN8" s="3" t="str">
        <f t="shared" ref="BN8:BN34" si="50">VLOOKUP(BM8,$AE$7:$AH$396,4)</f>
        <v>1</v>
      </c>
      <c r="BO8" s="3"/>
      <c r="BP8" s="3">
        <v>6.0</v>
      </c>
      <c r="BQ8" s="3" t="str">
        <f t="shared" ref="BQ8:BQ23" si="51">VLOOKUP(BP8,$AE$7:$AH$396,4)</f>
        <v>1</v>
      </c>
      <c r="BR8" s="3"/>
      <c r="BS8" s="3">
        <v>49.0</v>
      </c>
      <c r="BT8" s="3" t="str">
        <f t="shared" ref="BT8:BT23" si="52">VLOOKUP(BS8,$AE$7:$AH$396,4)</f>
        <v>0</v>
      </c>
      <c r="BU8" s="3"/>
      <c r="BV8" s="3">
        <v>9.0</v>
      </c>
      <c r="BW8" s="3" t="str">
        <f t="shared" ref="BW8:BW25" si="53">VLOOKUP(BV8,$AE$7:$AH$396,4)</f>
        <v>0</v>
      </c>
      <c r="BX8" s="3"/>
      <c r="BY8" s="3">
        <v>4.0</v>
      </c>
      <c r="BZ8" s="3" t="str">
        <f t="shared" ref="BZ8:BZ26" si="54">VLOOKUP(BY8,$AE$7:$AH$396,4)</f>
        <v>0</v>
      </c>
      <c r="CA8" s="3"/>
      <c r="CB8" s="3">
        <v>3.0</v>
      </c>
      <c r="CC8" s="3" t="str">
        <f t="shared" ref="CC8:CC27" si="55">VLOOKUP(CB8,$AE$7:$AH$396,4)</f>
        <v>1</v>
      </c>
      <c r="CD8" s="3"/>
      <c r="CE8" s="3">
        <v>1.0</v>
      </c>
      <c r="CF8" s="3" t="str">
        <f t="shared" ref="CF8:CF25" si="56">VLOOKUP(CE8,$AE$7:$AH$396,4)</f>
        <v>0</v>
      </c>
      <c r="CG8" s="3"/>
      <c r="CH8" s="3">
        <v>255.0</v>
      </c>
      <c r="CI8" s="3" t="str">
        <f t="shared" ref="CI8:CI19" si="57">VLOOKUP(CH8,$AE$7:$AH$396,4)</f>
        <v>0</v>
      </c>
      <c r="CJ8" s="3"/>
      <c r="CK8" s="3">
        <v>22.0</v>
      </c>
      <c r="CL8" s="3" t="str">
        <f t="shared" ref="CL8:CL15" si="58">VLOOKUP(CK8,$AE$7:$AJ$396,5)</f>
        <v>0</v>
      </c>
      <c r="CM8" s="3">
        <v>3.0</v>
      </c>
      <c r="CN8" s="3" t="str">
        <f t="shared" ref="CN8:CN19" si="59">VLOOKUP(CM8,$AE$7:$AJ$396,6)</f>
        <v>0</v>
      </c>
      <c r="CO8" s="3"/>
      <c r="CP8" s="3">
        <v>33.0</v>
      </c>
      <c r="CQ8" s="3" t="str">
        <f t="shared" ref="CQ8:CQ28" si="60">VLOOKUP(CP8,$AE$7:$AJ$396,5)</f>
        <v>0</v>
      </c>
      <c r="CR8" s="3">
        <v>4.0</v>
      </c>
      <c r="CS8" s="3" t="str">
        <f t="shared" ref="CS8:CS21" si="61">VLOOKUP(CR8,$AE$7:$AJ$396,6)</f>
        <v>0</v>
      </c>
      <c r="CT8" s="3"/>
      <c r="CU8" s="3">
        <v>5.0</v>
      </c>
      <c r="CV8" s="3" t="str">
        <f t="shared" ref="CV8:CV33" si="62">VLOOKUP(CU8,$AE$7:$AJ$396,5)</f>
        <v>0</v>
      </c>
      <c r="CW8" s="3">
        <v>29.0</v>
      </c>
      <c r="CX8" s="3" t="str">
        <f t="shared" ref="CX8:CX15" si="63">VLOOKUP(CW8,$AE$7:$AJ$396,6)</f>
        <v>0</v>
      </c>
      <c r="CY8" s="3"/>
      <c r="CZ8" s="3">
        <v>6.0</v>
      </c>
      <c r="DA8" s="3" t="str">
        <f t="shared" ref="DA8:DA24" si="64">VLOOKUP(CZ8,$AE$7:$AJ$396,5)</f>
        <v>0</v>
      </c>
      <c r="DB8" s="3">
        <v>74.0</v>
      </c>
      <c r="DC8" s="3" t="str">
        <f t="shared" ref="DC8:DC9" si="65">VLOOKUP(DB8,$AE$7:$AJ$396,6)</f>
        <v>0</v>
      </c>
      <c r="DD8" s="3"/>
      <c r="DE8" s="3">
        <v>11.0</v>
      </c>
      <c r="DF8" s="3" t="str">
        <f t="shared" ref="DF8:DF36" si="66">VLOOKUP(DE8,$AE$7:$AJ$396,5)</f>
        <v>0</v>
      </c>
      <c r="DG8" s="3">
        <v>37.0</v>
      </c>
      <c r="DH8" s="3" t="str">
        <f t="shared" ref="DH8:DH11" si="67">VLOOKUP(DG8,$AE$7:$AJ$396,6)</f>
        <v>0</v>
      </c>
      <c r="DI8" s="3"/>
      <c r="DJ8" s="3">
        <v>40.0</v>
      </c>
      <c r="DK8" s="3" t="str">
        <f t="shared" ref="DK8:DK21" si="68">VLOOKUP(DJ8,$AE$7:$AJ$396,5)</f>
        <v>0</v>
      </c>
      <c r="DL8" s="3">
        <v>16.0</v>
      </c>
      <c r="DM8" s="3" t="str">
        <f t="shared" ref="DM8:DM13" si="69">VLOOKUP(DL8,$AE$7:$AJ$396,6)</f>
        <v>0</v>
      </c>
      <c r="DN8" s="3"/>
      <c r="DO8" s="3">
        <v>13.0</v>
      </c>
      <c r="DP8" s="3" t="str">
        <f t="shared" ref="DP8:DP27" si="70">VLOOKUP(DO8,$AE$7:$AJ$396,5)</f>
        <v>0</v>
      </c>
      <c r="DQ8" s="3">
        <v>161.0</v>
      </c>
      <c r="DR8" s="3" t="str">
        <f t="shared" ref="DR8:DR10" si="71">VLOOKUP(DQ8,$AE$7:$AJ$396,6)</f>
        <v>0</v>
      </c>
      <c r="DS8" s="3"/>
      <c r="DT8" s="3">
        <v>57.0</v>
      </c>
      <c r="DU8" s="3" t="str">
        <f t="shared" ref="DU8:DU25" si="72">VLOOKUP(DT8,$AE$7:$AJ$396,5)</f>
        <v>0</v>
      </c>
      <c r="DV8" s="3">
        <v>19.0</v>
      </c>
      <c r="DW8" s="3" t="str">
        <f t="shared" ref="DW8:DW12" si="73">VLOOKUP(DV8,$AE$7:$AJ$396,6)</f>
        <v>0</v>
      </c>
      <c r="DX8" s="3"/>
      <c r="DY8" s="3">
        <v>49.0</v>
      </c>
      <c r="DZ8" s="3" t="str">
        <f t="shared" ref="DZ8:DZ28" si="74">VLOOKUP(DY8,$AE$7:$AJ$396,5)</f>
        <v>0</v>
      </c>
      <c r="EA8" s="3">
        <v>25.0</v>
      </c>
      <c r="EB8" s="3" t="str">
        <f t="shared" ref="EB8:EB11" si="75">VLOOKUP(EA8,$AE$7:$AJ$396,6)</f>
        <v>0</v>
      </c>
      <c r="EC8" s="3"/>
      <c r="ED8" s="3">
        <v>12.0</v>
      </c>
      <c r="EE8" s="3" t="str">
        <f t="shared" ref="EE8:EE26" si="76">VLOOKUP(ED8,$AE$7:$AJ$396,5)</f>
        <v>0</v>
      </c>
      <c r="EF8" s="3">
        <v>147.0</v>
      </c>
      <c r="EG8" s="3" t="str">
        <f>VLOOKUP(EF8,$AE$7:$AJ$396,6)</f>
        <v>0</v>
      </c>
      <c r="EH8" s="3"/>
      <c r="EI8" s="3">
        <v>18.0</v>
      </c>
      <c r="EJ8" s="3" t="str">
        <f t="shared" ref="EJ8:EJ27" si="77">VLOOKUP(EI8,$AE$7:$AJ$396,5)</f>
        <v>0</v>
      </c>
      <c r="EK8" s="3">
        <v>127.0</v>
      </c>
      <c r="EL8" s="3" t="str">
        <f t="shared" ref="EL8:EL12" si="78">VLOOKUP(EK8,$AE$7:$AJ$396,6)</f>
        <v>1</v>
      </c>
      <c r="EM8" s="3"/>
      <c r="EN8" s="3">
        <v>8.0</v>
      </c>
      <c r="EO8" s="3" t="str">
        <f t="shared" ref="EO8:EO27" si="79">VLOOKUP(EN8,$AE$7:$AJ$396,5)</f>
        <v>0</v>
      </c>
      <c r="EP8" s="3">
        <v>24.0</v>
      </c>
      <c r="EQ8" s="3" t="str">
        <f t="shared" ref="EQ8:EQ11" si="80">VLOOKUP(EP8,$AE$7:$AJ$396,6)</f>
        <v>0</v>
      </c>
      <c r="ER8" s="3"/>
      <c r="ES8" s="3">
        <v>11.0</v>
      </c>
      <c r="ET8" s="3" t="str">
        <f t="shared" ref="ET8:ET20" si="81">VLOOKUP(ES8,$AE$7:$AJ$396,5)</f>
        <v>0</v>
      </c>
      <c r="EU8" s="3">
        <v>74.0</v>
      </c>
      <c r="EV8" s="3" t="str">
        <f t="shared" ref="EV8:EV15" si="82">VLOOKUP(EU8,$AE$7:$AJ$396,6)</f>
        <v>0</v>
      </c>
      <c r="EW8" s="3"/>
      <c r="EX8" s="3">
        <v>7.0</v>
      </c>
      <c r="EY8" s="3" t="str">
        <f t="shared" ref="EY8:EY29" si="83">VLOOKUP(EX8,$AE$7:$AJ$396,5)</f>
        <v>0</v>
      </c>
      <c r="EZ8" s="3">
        <v>133.0</v>
      </c>
      <c r="FA8" s="3" t="str">
        <f t="shared" ref="FA8:FA10" si="84">VLOOKUP(EZ8,$AE$7:$AJ$396,6)</f>
        <v>0</v>
      </c>
      <c r="FB8" s="3"/>
      <c r="FC8" s="3">
        <v>27.0</v>
      </c>
      <c r="FD8" s="3" t="str">
        <f t="shared" ref="FD8:FD29" si="85">VLOOKUP(FC8,$AE$7:$AJ$396,2)</f>
        <v>2</v>
      </c>
      <c r="FE8" s="3">
        <v>87.0</v>
      </c>
      <c r="FF8" s="3" t="str">
        <f t="shared" ref="FF8:FF29" si="86">VLOOKUP(FE8,$AE$7:$AJ$396,2)</f>
        <v>2</v>
      </c>
      <c r="FG8" s="3" t="str">
        <f t="shared" ref="FG8:FG29" si="87">IF(FD8&lt;&gt;FF8,1,0)</f>
        <v>0</v>
      </c>
      <c r="FH8" s="3"/>
      <c r="FI8" s="3">
        <v>133.0</v>
      </c>
      <c r="FJ8" s="3" t="str">
        <f t="shared" ref="FJ8:FJ47" si="88">VLOOKUP(FI8,$AE$7:$AJ$396,2)</f>
        <v>1</v>
      </c>
      <c r="FK8" s="3"/>
      <c r="FL8" s="3"/>
      <c r="FM8" s="3"/>
      <c r="FN8" s="3"/>
      <c r="FO8" s="3">
        <v>18.0</v>
      </c>
      <c r="FP8" s="3" t="str">
        <f t="shared" ref="FP8:FP24" si="89">VLOOKUP(FO8,$AE$7:$AJ$396,2)</f>
        <v>2</v>
      </c>
      <c r="FQ8" s="12"/>
      <c r="FR8" s="12" t="str">
        <f t="shared" ref="FR8:FR24" si="90">IF(OR(AND(FP8=1,FQ8&lt;&gt;"Y"),AND(FP8=2,FQ8="Y")),1,0)</f>
        <v>0</v>
      </c>
      <c r="FS8" s="12">
        <v>31.0</v>
      </c>
      <c r="FT8" s="12" t="str">
        <f t="shared" ref="FT8:FT24" si="91">VLOOKUP(FS8,$AE$7:$AJ$396,2)</f>
        <v>2</v>
      </c>
      <c r="FU8" s="12"/>
      <c r="FV8" s="3" t="str">
        <f t="shared" ref="FV8:FV24" si="92">IF(OR(AND(FT8=1,FU8&lt;&gt;"Y"),AND(FT8=2,FU8="Y")),1,0)</f>
        <v>0</v>
      </c>
      <c r="FW8" s="3"/>
      <c r="FX8" s="3">
        <v>204.0</v>
      </c>
      <c r="FY8" s="3" t="str">
        <f t="shared" ref="FY8:FY24" si="93">VLOOKUP(FX8,$AE$7:$AJ$396,5)</f>
        <v>0</v>
      </c>
      <c r="FZ8" s="3">
        <v>276.0</v>
      </c>
      <c r="GA8" s="3" t="str">
        <f t="shared" ref="GA8:GA10" si="94">VLOOKUP(FZ8,$AE$7:$AJ$396,6)</f>
        <v>0</v>
      </c>
    </row>
    <row r="9" ht="12.0" customHeight="1">
      <c r="A9" s="1"/>
      <c r="T9" s="23"/>
      <c r="U9" s="46" t="s">
        <v>103</v>
      </c>
      <c r="V9" s="47"/>
      <c r="W9" s="20"/>
      <c r="X9" s="23"/>
      <c r="Y9" s="42" t="s">
        <v>104</v>
      </c>
      <c r="Z9" s="43" t="str">
        <f t="shared" si="40"/>
        <v/>
      </c>
      <c r="AA9" s="44"/>
      <c r="AB9" s="44"/>
      <c r="AC9" s="45"/>
      <c r="AE9" s="3">
        <v>3.0</v>
      </c>
      <c r="AF9" s="12" t="str">
        <f t="shared" si="36"/>
        <v>1</v>
      </c>
      <c r="AG9" s="12"/>
      <c r="AH9" s="12" t="str">
        <f t="shared" si="37"/>
        <v>1</v>
      </c>
      <c r="AI9" s="3" t="str">
        <f t="shared" si="38"/>
        <v>1</v>
      </c>
      <c r="AJ9" s="3" t="str">
        <f t="shared" si="39"/>
        <v>0</v>
      </c>
      <c r="AK9" s="3"/>
      <c r="AL9" s="3">
        <v>244.0</v>
      </c>
      <c r="AM9" s="3" t="str">
        <f t="shared" si="41"/>
        <v>0</v>
      </c>
      <c r="AN9" s="3"/>
      <c r="AO9" s="3">
        <v>14.0</v>
      </c>
      <c r="AP9" s="3" t="str">
        <f t="shared" si="42"/>
        <v>0</v>
      </c>
      <c r="AQ9" s="3"/>
      <c r="AR9" s="3">
        <v>25.0</v>
      </c>
      <c r="AS9" s="3" t="str">
        <f t="shared" si="43"/>
        <v>0</v>
      </c>
      <c r="AT9" s="3"/>
      <c r="AU9" s="3">
        <v>17.0</v>
      </c>
      <c r="AV9" s="3" t="str">
        <f t="shared" si="44"/>
        <v>0</v>
      </c>
      <c r="AW9" s="3"/>
      <c r="AX9" s="3">
        <v>30.0</v>
      </c>
      <c r="AY9" s="3" t="str">
        <f t="shared" si="45"/>
        <v>0</v>
      </c>
      <c r="AZ9" s="3"/>
      <c r="BA9" s="3">
        <v>77.0</v>
      </c>
      <c r="BB9" s="3" t="str">
        <f t="shared" si="46"/>
        <v>0</v>
      </c>
      <c r="BC9" s="3"/>
      <c r="BD9" s="3">
        <v>65.0</v>
      </c>
      <c r="BE9" s="3" t="str">
        <f t="shared" si="47"/>
        <v>0</v>
      </c>
      <c r="BF9" s="3"/>
      <c r="BG9" s="3">
        <v>20.0</v>
      </c>
      <c r="BH9" s="3" t="str">
        <f t="shared" si="48"/>
        <v>0</v>
      </c>
      <c r="BI9" s="3"/>
      <c r="BJ9" s="3">
        <v>26.0</v>
      </c>
      <c r="BK9" s="3" t="str">
        <f t="shared" si="49"/>
        <v>0</v>
      </c>
      <c r="BL9" s="3"/>
      <c r="BM9" s="3">
        <v>239.0</v>
      </c>
      <c r="BN9" s="3" t="str">
        <f t="shared" si="50"/>
        <v>1</v>
      </c>
      <c r="BO9" s="3"/>
      <c r="BP9" s="3">
        <v>19.0</v>
      </c>
      <c r="BQ9" s="3" t="str">
        <f t="shared" si="51"/>
        <v>0</v>
      </c>
      <c r="BR9" s="3"/>
      <c r="BS9" s="3">
        <v>71.0</v>
      </c>
      <c r="BT9" s="3" t="str">
        <f t="shared" si="52"/>
        <v>0</v>
      </c>
      <c r="BU9" s="3"/>
      <c r="BV9" s="3">
        <v>11.0</v>
      </c>
      <c r="BW9" s="3" t="str">
        <f t="shared" si="53"/>
        <v>0</v>
      </c>
      <c r="BX9" s="3"/>
      <c r="BY9" s="3">
        <v>37.0</v>
      </c>
      <c r="BZ9" s="3" t="str">
        <f t="shared" si="54"/>
        <v>0</v>
      </c>
      <c r="CA9" s="3"/>
      <c r="CB9" s="3">
        <v>10.0</v>
      </c>
      <c r="CC9" s="3" t="str">
        <f t="shared" si="55"/>
        <v>1</v>
      </c>
      <c r="CD9" s="3"/>
      <c r="CE9" s="3">
        <v>18.0</v>
      </c>
      <c r="CF9" s="3" t="str">
        <f t="shared" si="56"/>
        <v>0</v>
      </c>
      <c r="CG9" s="3"/>
      <c r="CH9" s="3">
        <v>263.0</v>
      </c>
      <c r="CI9" s="3" t="str">
        <f t="shared" si="57"/>
        <v>0</v>
      </c>
      <c r="CJ9" s="3"/>
      <c r="CK9" s="3">
        <v>30.0</v>
      </c>
      <c r="CL9" s="3" t="str">
        <f t="shared" si="58"/>
        <v>0</v>
      </c>
      <c r="CM9" s="3">
        <v>10.0</v>
      </c>
      <c r="CN9" s="3" t="str">
        <f t="shared" si="59"/>
        <v>0</v>
      </c>
      <c r="CO9" s="3"/>
      <c r="CP9" s="3">
        <v>57.0</v>
      </c>
      <c r="CQ9" s="3" t="str">
        <f t="shared" si="60"/>
        <v>0</v>
      </c>
      <c r="CR9" s="3">
        <v>25.0</v>
      </c>
      <c r="CS9" s="3" t="str">
        <f t="shared" si="61"/>
        <v>0</v>
      </c>
      <c r="CT9" s="3"/>
      <c r="CU9" s="3">
        <v>23.0</v>
      </c>
      <c r="CV9" s="3" t="str">
        <f t="shared" si="62"/>
        <v>0</v>
      </c>
      <c r="CW9" s="3">
        <v>37.0</v>
      </c>
      <c r="CX9" s="3" t="str">
        <f t="shared" si="63"/>
        <v>0</v>
      </c>
      <c r="CY9" s="3"/>
      <c r="CZ9" s="3">
        <v>15.0</v>
      </c>
      <c r="DA9" s="3" t="str">
        <f t="shared" si="64"/>
        <v>0</v>
      </c>
      <c r="DB9" s="3">
        <v>158.0</v>
      </c>
      <c r="DC9" s="3" t="str">
        <f t="shared" si="65"/>
        <v>1</v>
      </c>
      <c r="DD9" s="3"/>
      <c r="DE9" s="3">
        <v>21.0</v>
      </c>
      <c r="DF9" s="3" t="str">
        <f t="shared" si="66"/>
        <v>0</v>
      </c>
      <c r="DG9" s="3">
        <v>73.0</v>
      </c>
      <c r="DH9" s="3" t="str">
        <f t="shared" si="67"/>
        <v>0</v>
      </c>
      <c r="DI9" s="3"/>
      <c r="DJ9" s="3">
        <v>55.0</v>
      </c>
      <c r="DK9" s="3" t="str">
        <f t="shared" si="68"/>
        <v>0</v>
      </c>
      <c r="DL9" s="3">
        <v>26.0</v>
      </c>
      <c r="DM9" s="3" t="str">
        <f t="shared" si="69"/>
        <v>0</v>
      </c>
      <c r="DN9" s="3"/>
      <c r="DO9" s="3">
        <v>67.0</v>
      </c>
      <c r="DP9" s="3" t="str">
        <f t="shared" si="70"/>
        <v>0</v>
      </c>
      <c r="DQ9" s="3">
        <v>237.0</v>
      </c>
      <c r="DR9" s="3" t="str">
        <f t="shared" si="71"/>
        <v>0</v>
      </c>
      <c r="DS9" s="3"/>
      <c r="DT9" s="3">
        <v>69.0</v>
      </c>
      <c r="DU9" s="3" t="str">
        <f t="shared" si="72"/>
        <v>0</v>
      </c>
      <c r="DV9" s="3">
        <v>82.0</v>
      </c>
      <c r="DW9" s="3" t="str">
        <f t="shared" si="73"/>
        <v>0</v>
      </c>
      <c r="DX9" s="3"/>
      <c r="DY9" s="3">
        <v>51.0</v>
      </c>
      <c r="DZ9" s="3" t="str">
        <f t="shared" si="74"/>
        <v>1</v>
      </c>
      <c r="EA9" s="3">
        <v>82.0</v>
      </c>
      <c r="EB9" s="3" t="str">
        <f t="shared" si="75"/>
        <v>0</v>
      </c>
      <c r="EC9" s="3"/>
      <c r="ED9" s="3">
        <v>21.0</v>
      </c>
      <c r="EE9" s="3" t="str">
        <f t="shared" si="76"/>
        <v>0</v>
      </c>
      <c r="EF9" s="3"/>
      <c r="EG9" s="3"/>
      <c r="EH9" s="3"/>
      <c r="EI9" s="3">
        <v>34.0</v>
      </c>
      <c r="EJ9" s="3" t="str">
        <f t="shared" si="77"/>
        <v>0</v>
      </c>
      <c r="EK9" s="3">
        <v>170.0</v>
      </c>
      <c r="EL9" s="3" t="str">
        <f t="shared" si="78"/>
        <v>0</v>
      </c>
      <c r="EM9" s="3"/>
      <c r="EN9" s="3">
        <v>9.0</v>
      </c>
      <c r="EO9" s="3" t="str">
        <f t="shared" si="79"/>
        <v>0</v>
      </c>
      <c r="EP9" s="3">
        <v>133.0</v>
      </c>
      <c r="EQ9" s="3" t="str">
        <f t="shared" si="80"/>
        <v>0</v>
      </c>
      <c r="ER9" s="3"/>
      <c r="ES9" s="3">
        <v>22.0</v>
      </c>
      <c r="ET9" s="3" t="str">
        <f t="shared" si="81"/>
        <v>0</v>
      </c>
      <c r="EU9" s="3">
        <v>101.0</v>
      </c>
      <c r="EV9" s="3" t="str">
        <f t="shared" si="82"/>
        <v>0</v>
      </c>
      <c r="EW9" s="3"/>
      <c r="EX9" s="3">
        <v>14.0</v>
      </c>
      <c r="EY9" s="3" t="str">
        <f t="shared" si="83"/>
        <v>0</v>
      </c>
      <c r="EZ9" s="3">
        <v>199.0</v>
      </c>
      <c r="FA9" s="3" t="str">
        <f t="shared" si="84"/>
        <v>0</v>
      </c>
      <c r="FB9" s="3"/>
      <c r="FC9" s="3">
        <v>176.0</v>
      </c>
      <c r="FD9" s="3" t="str">
        <f t="shared" si="85"/>
        <v>2</v>
      </c>
      <c r="FE9" s="3">
        <v>205.0</v>
      </c>
      <c r="FF9" s="3" t="str">
        <f t="shared" si="86"/>
        <v>2</v>
      </c>
      <c r="FG9" s="3" t="str">
        <f t="shared" si="87"/>
        <v>0</v>
      </c>
      <c r="FH9" s="3"/>
      <c r="FI9" s="3">
        <v>224.0</v>
      </c>
      <c r="FJ9" s="3" t="str">
        <f t="shared" si="88"/>
        <v>2</v>
      </c>
      <c r="FK9" s="3"/>
      <c r="FL9" s="3"/>
      <c r="FM9" s="3"/>
      <c r="FN9" s="3"/>
      <c r="FO9" s="3">
        <v>25.0</v>
      </c>
      <c r="FP9" s="3" t="str">
        <f t="shared" si="89"/>
        <v>1</v>
      </c>
      <c r="FQ9" s="12" t="s">
        <v>105</v>
      </c>
      <c r="FR9" s="12" t="str">
        <f t="shared" si="90"/>
        <v>0</v>
      </c>
      <c r="FS9" s="12">
        <v>47.0</v>
      </c>
      <c r="FT9" s="12" t="str">
        <f t="shared" si="91"/>
        <v>1</v>
      </c>
      <c r="FU9" s="12"/>
      <c r="FV9" s="3" t="str">
        <f t="shared" si="92"/>
        <v>1</v>
      </c>
      <c r="FW9" s="3"/>
      <c r="FX9" s="3">
        <v>212.0</v>
      </c>
      <c r="FY9" s="3" t="str">
        <f t="shared" si="93"/>
        <v>0</v>
      </c>
      <c r="FZ9" s="3">
        <v>306.0</v>
      </c>
      <c r="GA9" s="3" t="str">
        <f t="shared" si="94"/>
        <v>0</v>
      </c>
    </row>
    <row r="10" ht="12.0" customHeight="1">
      <c r="A10" s="1"/>
      <c r="B10" s="48" t="s">
        <v>106</v>
      </c>
      <c r="C10" s="49"/>
      <c r="T10" s="23"/>
      <c r="U10" s="50" t="s">
        <v>0</v>
      </c>
      <c r="V10" s="47" t="str">
        <f>FF38</f>
        <v>2</v>
      </c>
      <c r="W10" s="51" t="str">
        <f>FF39</f>
        <v>35</v>
      </c>
      <c r="X10" s="23"/>
      <c r="Y10" s="42" t="s">
        <v>107</v>
      </c>
      <c r="Z10" s="52" t="str">
        <f t="shared" si="40"/>
        <v/>
      </c>
      <c r="AA10" s="44"/>
      <c r="AB10" s="44"/>
      <c r="AC10" s="45"/>
      <c r="AE10" s="53">
        <v>4.0</v>
      </c>
      <c r="AF10" s="12" t="str">
        <f t="shared" si="36"/>
        <v>1</v>
      </c>
      <c r="AG10" s="12" t="s">
        <v>105</v>
      </c>
      <c r="AH10" s="12" t="str">
        <f t="shared" si="37"/>
        <v>0</v>
      </c>
      <c r="AI10" s="3" t="str">
        <f t="shared" si="38"/>
        <v>1</v>
      </c>
      <c r="AJ10" s="3" t="str">
        <f t="shared" si="39"/>
        <v>0</v>
      </c>
      <c r="AK10" s="3"/>
      <c r="AL10" s="3">
        <v>245.0</v>
      </c>
      <c r="AM10" s="3" t="str">
        <f t="shared" si="41"/>
        <v>0</v>
      </c>
      <c r="AN10" s="3"/>
      <c r="AO10" s="3">
        <v>27.0</v>
      </c>
      <c r="AP10" s="3" t="str">
        <f t="shared" si="42"/>
        <v>0</v>
      </c>
      <c r="AQ10" s="3"/>
      <c r="AR10" s="3">
        <v>33.0</v>
      </c>
      <c r="AS10" s="3" t="str">
        <f t="shared" si="43"/>
        <v>0</v>
      </c>
      <c r="AT10" s="3"/>
      <c r="AU10" s="3">
        <v>21.0</v>
      </c>
      <c r="AV10" s="3" t="str">
        <f t="shared" si="44"/>
        <v>0</v>
      </c>
      <c r="AW10" s="3"/>
      <c r="AX10" s="3">
        <v>65.0</v>
      </c>
      <c r="AY10" s="3" t="str">
        <f t="shared" si="45"/>
        <v>0</v>
      </c>
      <c r="AZ10" s="3"/>
      <c r="BA10" s="3">
        <v>98.0</v>
      </c>
      <c r="BB10" s="3" t="str">
        <f t="shared" si="46"/>
        <v>0</v>
      </c>
      <c r="BC10" s="3"/>
      <c r="BD10" s="3">
        <v>110.0</v>
      </c>
      <c r="BE10" s="3" t="str">
        <f t="shared" si="47"/>
        <v>0</v>
      </c>
      <c r="BF10" s="3"/>
      <c r="BG10" s="3">
        <v>42.0</v>
      </c>
      <c r="BH10" s="3" t="str">
        <f t="shared" si="48"/>
        <v>0</v>
      </c>
      <c r="BI10" s="3"/>
      <c r="BJ10" s="3">
        <v>36.0</v>
      </c>
      <c r="BK10" s="3" t="str">
        <f t="shared" si="49"/>
        <v>0</v>
      </c>
      <c r="BL10" s="3"/>
      <c r="BM10" s="3">
        <v>240.0</v>
      </c>
      <c r="BN10" s="3" t="str">
        <f t="shared" si="50"/>
        <v>1</v>
      </c>
      <c r="BO10" s="3"/>
      <c r="BP10" s="3">
        <v>28.0</v>
      </c>
      <c r="BQ10" s="3" t="str">
        <f t="shared" si="51"/>
        <v>0</v>
      </c>
      <c r="BR10" s="3"/>
      <c r="BS10" s="3">
        <v>83.0</v>
      </c>
      <c r="BT10" s="3" t="str">
        <f t="shared" si="52"/>
        <v>0</v>
      </c>
      <c r="BU10" s="3"/>
      <c r="BV10" s="3">
        <v>22.0</v>
      </c>
      <c r="BW10" s="3" t="str">
        <f t="shared" si="53"/>
        <v>0</v>
      </c>
      <c r="BX10" s="3"/>
      <c r="BY10" s="3">
        <v>41.0</v>
      </c>
      <c r="BZ10" s="3" t="str">
        <f t="shared" si="54"/>
        <v>0</v>
      </c>
      <c r="CA10" s="3"/>
      <c r="CB10" s="3">
        <v>32.0</v>
      </c>
      <c r="CC10" s="3" t="str">
        <f t="shared" si="55"/>
        <v>0</v>
      </c>
      <c r="CD10" s="3"/>
      <c r="CE10" s="3">
        <v>29.0</v>
      </c>
      <c r="CF10" s="3" t="str">
        <f t="shared" si="56"/>
        <v>1</v>
      </c>
      <c r="CG10" s="3"/>
      <c r="CH10" s="3">
        <v>271.0</v>
      </c>
      <c r="CI10" s="3" t="str">
        <f t="shared" si="57"/>
        <v>1</v>
      </c>
      <c r="CJ10" s="3"/>
      <c r="CK10" s="3">
        <v>142.0</v>
      </c>
      <c r="CL10" s="3" t="str">
        <f t="shared" si="58"/>
        <v>0</v>
      </c>
      <c r="CM10" s="3">
        <v>26.0</v>
      </c>
      <c r="CN10" s="3" t="str">
        <f t="shared" si="59"/>
        <v>0</v>
      </c>
      <c r="CO10" s="3"/>
      <c r="CP10" s="3">
        <v>88.0</v>
      </c>
      <c r="CQ10" s="3" t="str">
        <f t="shared" si="60"/>
        <v>0</v>
      </c>
      <c r="CR10" s="3">
        <v>34.0</v>
      </c>
      <c r="CS10" s="3" t="str">
        <f t="shared" si="61"/>
        <v>1</v>
      </c>
      <c r="CT10" s="3"/>
      <c r="CU10" s="3">
        <v>56.0</v>
      </c>
      <c r="CV10" s="3" t="str">
        <f t="shared" si="62"/>
        <v>0</v>
      </c>
      <c r="CW10" s="3">
        <v>73.0</v>
      </c>
      <c r="CX10" s="3" t="str">
        <f t="shared" si="63"/>
        <v>0</v>
      </c>
      <c r="CY10" s="3"/>
      <c r="CZ10" s="3">
        <v>19.0</v>
      </c>
      <c r="DA10" s="3" t="str">
        <f t="shared" si="64"/>
        <v>1</v>
      </c>
      <c r="DB10" s="3"/>
      <c r="DC10" s="3"/>
      <c r="DD10" s="3"/>
      <c r="DE10" s="3">
        <v>39.0</v>
      </c>
      <c r="DF10" s="3" t="str">
        <f t="shared" si="66"/>
        <v>0</v>
      </c>
      <c r="DG10" s="3">
        <v>185.0</v>
      </c>
      <c r="DH10" s="3" t="str">
        <f t="shared" si="67"/>
        <v>1</v>
      </c>
      <c r="DI10" s="3"/>
      <c r="DJ10" s="3">
        <v>100.0</v>
      </c>
      <c r="DK10" s="3" t="str">
        <f t="shared" si="68"/>
        <v>0</v>
      </c>
      <c r="DL10" s="3">
        <v>36.0</v>
      </c>
      <c r="DM10" s="3" t="str">
        <f t="shared" si="69"/>
        <v>0</v>
      </c>
      <c r="DN10" s="3"/>
      <c r="DO10" s="3">
        <v>98.0</v>
      </c>
      <c r="DP10" s="3" t="str">
        <f t="shared" si="70"/>
        <v>0</v>
      </c>
      <c r="DQ10" s="3">
        <v>253.0</v>
      </c>
      <c r="DR10" s="3" t="str">
        <f t="shared" si="71"/>
        <v>0</v>
      </c>
      <c r="DS10" s="3"/>
      <c r="DT10" s="3">
        <v>100.0</v>
      </c>
      <c r="DU10" s="3" t="str">
        <f t="shared" si="72"/>
        <v>0</v>
      </c>
      <c r="DV10" s="3">
        <v>83.0</v>
      </c>
      <c r="DW10" s="3" t="str">
        <f t="shared" si="73"/>
        <v>0</v>
      </c>
      <c r="DX10" s="3"/>
      <c r="DY10" s="3">
        <v>57.0</v>
      </c>
      <c r="DZ10" s="3" t="str">
        <f t="shared" si="74"/>
        <v>0</v>
      </c>
      <c r="EA10" s="3">
        <v>350.0</v>
      </c>
      <c r="EB10" s="3" t="str">
        <f t="shared" si="75"/>
        <v>1</v>
      </c>
      <c r="EC10" s="3"/>
      <c r="ED10" s="3">
        <v>59.0</v>
      </c>
      <c r="EE10" s="3" t="str">
        <f t="shared" si="76"/>
        <v>0</v>
      </c>
      <c r="EF10" s="3"/>
      <c r="EG10" s="3"/>
      <c r="EH10" s="3"/>
      <c r="EI10" s="3">
        <v>71.0</v>
      </c>
      <c r="EJ10" s="3" t="str">
        <f t="shared" si="77"/>
        <v>0</v>
      </c>
      <c r="EK10" s="3">
        <v>198.0</v>
      </c>
      <c r="EL10" s="3" t="str">
        <f t="shared" si="78"/>
        <v>1</v>
      </c>
      <c r="EM10" s="3"/>
      <c r="EN10" s="3">
        <v>14.0</v>
      </c>
      <c r="EO10" s="3" t="str">
        <f t="shared" si="79"/>
        <v>0</v>
      </c>
      <c r="EP10" s="3">
        <v>147.0</v>
      </c>
      <c r="EQ10" s="3" t="str">
        <f t="shared" si="80"/>
        <v>0</v>
      </c>
      <c r="ER10" s="3"/>
      <c r="ES10" s="3">
        <v>35.0</v>
      </c>
      <c r="ET10" s="3" t="str">
        <f t="shared" si="81"/>
        <v>0</v>
      </c>
      <c r="EU10" s="3">
        <v>182.0</v>
      </c>
      <c r="EV10" s="3" t="str">
        <f t="shared" si="82"/>
        <v>1</v>
      </c>
      <c r="EW10" s="3"/>
      <c r="EX10" s="3">
        <v>20.0</v>
      </c>
      <c r="EY10" s="3" t="str">
        <f t="shared" si="83"/>
        <v>0</v>
      </c>
      <c r="EZ10" s="3">
        <v>218.0</v>
      </c>
      <c r="FA10" s="3" t="str">
        <f t="shared" si="84"/>
        <v>1</v>
      </c>
      <c r="FB10" s="3"/>
      <c r="FC10" s="3">
        <v>25.0</v>
      </c>
      <c r="FD10" s="3" t="str">
        <f t="shared" si="85"/>
        <v>1</v>
      </c>
      <c r="FE10" s="3">
        <v>200.0</v>
      </c>
      <c r="FF10" s="3" t="str">
        <f t="shared" si="86"/>
        <v>1</v>
      </c>
      <c r="FG10" s="3" t="str">
        <f t="shared" si="87"/>
        <v>0</v>
      </c>
      <c r="FH10" s="3"/>
      <c r="FI10" s="3">
        <v>25.0</v>
      </c>
      <c r="FJ10" s="3" t="str">
        <f t="shared" si="88"/>
        <v>1</v>
      </c>
      <c r="FK10" s="3"/>
      <c r="FL10" s="3"/>
      <c r="FM10" s="3"/>
      <c r="FN10" s="3"/>
      <c r="FO10" s="3">
        <v>49.0</v>
      </c>
      <c r="FP10" s="3" t="str">
        <f t="shared" si="89"/>
        <v>2</v>
      </c>
      <c r="FQ10" s="12"/>
      <c r="FR10" s="12" t="str">
        <f t="shared" si="90"/>
        <v>0</v>
      </c>
      <c r="FS10" s="12">
        <v>54.0</v>
      </c>
      <c r="FT10" s="12" t="str">
        <f t="shared" si="91"/>
        <v>1</v>
      </c>
      <c r="FU10" s="12"/>
      <c r="FV10" s="3" t="str">
        <f t="shared" si="92"/>
        <v>1</v>
      </c>
      <c r="FW10" s="3"/>
      <c r="FX10" s="3">
        <v>220.0</v>
      </c>
      <c r="FY10" s="3" t="str">
        <f t="shared" si="93"/>
        <v>0</v>
      </c>
      <c r="FZ10" s="3">
        <v>308.0</v>
      </c>
      <c r="GA10" s="3" t="str">
        <f t="shared" si="94"/>
        <v>0</v>
      </c>
    </row>
    <row r="11" ht="12.0" customHeight="1">
      <c r="A11" s="1"/>
      <c r="B11" s="54" t="s">
        <v>108</v>
      </c>
      <c r="C11" s="55" t="s">
        <v>241</v>
      </c>
      <c r="T11" s="23"/>
      <c r="U11" s="50" t="s">
        <v>1</v>
      </c>
      <c r="V11" s="47" t="str">
        <f>FM38</f>
        <v>17</v>
      </c>
      <c r="W11" s="51" t="str">
        <f>FM39</f>
        <v>49</v>
      </c>
      <c r="X11" s="23"/>
      <c r="Y11" s="42" t="s">
        <v>110</v>
      </c>
      <c r="Z11" s="43" t="str">
        <f t="shared" si="40"/>
        <v/>
      </c>
      <c r="AA11" s="44"/>
      <c r="AB11" s="44"/>
      <c r="AC11" s="45"/>
      <c r="AE11" s="3">
        <v>5.0</v>
      </c>
      <c r="AF11" s="12" t="str">
        <f t="shared" si="36"/>
        <v>2</v>
      </c>
      <c r="AG11" s="12"/>
      <c r="AH11" s="12" t="str">
        <f t="shared" si="37"/>
        <v>0</v>
      </c>
      <c r="AI11" s="3" t="str">
        <f t="shared" si="38"/>
        <v>0</v>
      </c>
      <c r="AJ11" s="3" t="str">
        <f t="shared" si="39"/>
        <v>1</v>
      </c>
      <c r="AK11" s="3"/>
      <c r="AL11" s="3">
        <v>248.0</v>
      </c>
      <c r="AM11" s="3" t="str">
        <f t="shared" si="41"/>
        <v>0</v>
      </c>
      <c r="AN11" s="3"/>
      <c r="AO11" s="3">
        <v>38.0</v>
      </c>
      <c r="AP11" s="3" t="str">
        <f t="shared" si="42"/>
        <v>0</v>
      </c>
      <c r="AQ11" s="3"/>
      <c r="AR11" s="3">
        <v>46.0</v>
      </c>
      <c r="AS11" s="3" t="str">
        <f t="shared" si="43"/>
        <v>0</v>
      </c>
      <c r="AT11" s="3"/>
      <c r="AU11" s="3">
        <v>24.0</v>
      </c>
      <c r="AV11" s="3" t="str">
        <f t="shared" si="44"/>
        <v>0</v>
      </c>
      <c r="AW11" s="3"/>
      <c r="AX11" s="3">
        <v>77.0</v>
      </c>
      <c r="AY11" s="3" t="str">
        <f t="shared" si="45"/>
        <v>0</v>
      </c>
      <c r="AZ11" s="3"/>
      <c r="BA11" s="3">
        <v>139.0</v>
      </c>
      <c r="BB11" s="3" t="str">
        <f t="shared" si="46"/>
        <v>0</v>
      </c>
      <c r="BC11" s="3"/>
      <c r="BD11" s="3">
        <v>142.0</v>
      </c>
      <c r="BE11" s="3" t="str">
        <f t="shared" si="47"/>
        <v>0</v>
      </c>
      <c r="BF11" s="3"/>
      <c r="BG11" s="3">
        <v>51.0</v>
      </c>
      <c r="BH11" s="3" t="str">
        <f t="shared" si="48"/>
        <v>1</v>
      </c>
      <c r="BI11" s="3"/>
      <c r="BJ11" s="3">
        <v>40.0</v>
      </c>
      <c r="BK11" s="3" t="str">
        <f t="shared" si="49"/>
        <v>0</v>
      </c>
      <c r="BL11" s="3"/>
      <c r="BM11" s="3">
        <v>242.0</v>
      </c>
      <c r="BN11" s="3" t="str">
        <f t="shared" si="50"/>
        <v>1</v>
      </c>
      <c r="BO11" s="3"/>
      <c r="BP11" s="3">
        <v>45.0</v>
      </c>
      <c r="BQ11" s="3" t="str">
        <f t="shared" si="51"/>
        <v>0</v>
      </c>
      <c r="BR11" s="3"/>
      <c r="BS11" s="3">
        <v>90.0</v>
      </c>
      <c r="BT11" s="3" t="str">
        <f t="shared" si="52"/>
        <v>0</v>
      </c>
      <c r="BU11" s="3"/>
      <c r="BV11" s="3">
        <v>35.0</v>
      </c>
      <c r="BW11" s="3" t="str">
        <f t="shared" si="53"/>
        <v>0</v>
      </c>
      <c r="BX11" s="3"/>
      <c r="BY11" s="3">
        <v>58.0</v>
      </c>
      <c r="BZ11" s="3" t="str">
        <f t="shared" si="54"/>
        <v>0</v>
      </c>
      <c r="CA11" s="3"/>
      <c r="CB11" s="3">
        <v>34.0</v>
      </c>
      <c r="CC11" s="3" t="str">
        <f t="shared" si="55"/>
        <v>0</v>
      </c>
      <c r="CD11" s="3"/>
      <c r="CE11" s="3">
        <v>47.0</v>
      </c>
      <c r="CF11" s="3" t="str">
        <f t="shared" si="56"/>
        <v>1</v>
      </c>
      <c r="CG11" s="3"/>
      <c r="CH11" s="3">
        <v>280.0</v>
      </c>
      <c r="CI11" s="3" t="str">
        <f t="shared" si="57"/>
        <v>0</v>
      </c>
      <c r="CJ11" s="3"/>
      <c r="CK11" s="3">
        <v>2.0</v>
      </c>
      <c r="CL11" s="3" t="str">
        <f t="shared" si="58"/>
        <v>0</v>
      </c>
      <c r="CM11" s="3">
        <v>49.0</v>
      </c>
      <c r="CN11" s="3" t="str">
        <f t="shared" si="59"/>
        <v>1</v>
      </c>
      <c r="CO11" s="3"/>
      <c r="CP11" s="3">
        <v>91.0</v>
      </c>
      <c r="CQ11" s="3" t="str">
        <f t="shared" si="60"/>
        <v>0</v>
      </c>
      <c r="CR11" s="3">
        <v>37.0</v>
      </c>
      <c r="CS11" s="3" t="str">
        <f t="shared" si="61"/>
        <v>0</v>
      </c>
      <c r="CT11" s="3"/>
      <c r="CU11" s="3">
        <v>66.0</v>
      </c>
      <c r="CV11" s="3" t="str">
        <f t="shared" si="62"/>
        <v>0</v>
      </c>
      <c r="CW11" s="3">
        <v>80.0</v>
      </c>
      <c r="CX11" s="3" t="str">
        <f t="shared" si="63"/>
        <v>0</v>
      </c>
      <c r="CY11" s="3"/>
      <c r="CZ11" s="3">
        <v>92.0</v>
      </c>
      <c r="DA11" s="3" t="str">
        <f t="shared" si="64"/>
        <v>1</v>
      </c>
      <c r="DB11" s="3"/>
      <c r="DC11" s="3"/>
      <c r="DD11" s="3"/>
      <c r="DE11" s="3">
        <v>42.0</v>
      </c>
      <c r="DF11" s="3" t="str">
        <f t="shared" si="66"/>
        <v>0</v>
      </c>
      <c r="DG11" s="3">
        <v>199.0</v>
      </c>
      <c r="DH11" s="3" t="str">
        <f t="shared" si="67"/>
        <v>0</v>
      </c>
      <c r="DI11" s="3"/>
      <c r="DJ11" s="3">
        <v>123.0</v>
      </c>
      <c r="DK11" s="3" t="str">
        <f t="shared" si="68"/>
        <v>0</v>
      </c>
      <c r="DL11" s="3">
        <v>62.0</v>
      </c>
      <c r="DM11" s="3" t="str">
        <f t="shared" si="69"/>
        <v>0</v>
      </c>
      <c r="DN11" s="3"/>
      <c r="DO11" s="3">
        <v>115.0</v>
      </c>
      <c r="DP11" s="3" t="str">
        <f t="shared" si="70"/>
        <v>0</v>
      </c>
      <c r="DQ11" s="3"/>
      <c r="DR11" s="3"/>
      <c r="DS11" s="3"/>
      <c r="DT11" s="3">
        <v>123.0</v>
      </c>
      <c r="DU11" s="3" t="str">
        <f t="shared" si="72"/>
        <v>0</v>
      </c>
      <c r="DV11" s="3">
        <v>145.0</v>
      </c>
      <c r="DW11" s="3" t="str">
        <f t="shared" si="73"/>
        <v>1</v>
      </c>
      <c r="DX11" s="3"/>
      <c r="DY11" s="3">
        <v>69.0</v>
      </c>
      <c r="DZ11" s="3" t="str">
        <f t="shared" si="74"/>
        <v>0</v>
      </c>
      <c r="EA11" s="3">
        <v>368.0</v>
      </c>
      <c r="EB11" s="3" t="str">
        <f t="shared" si="75"/>
        <v>1</v>
      </c>
      <c r="EC11" s="3"/>
      <c r="ED11" s="3">
        <v>107.0</v>
      </c>
      <c r="EE11" s="3" t="str">
        <f t="shared" si="76"/>
        <v>0</v>
      </c>
      <c r="EF11" s="3"/>
      <c r="EG11" s="3"/>
      <c r="EH11" s="3"/>
      <c r="EI11" s="3">
        <v>111.0</v>
      </c>
      <c r="EJ11" s="3" t="str">
        <f t="shared" si="77"/>
        <v>1</v>
      </c>
      <c r="EK11" s="3">
        <v>228.0</v>
      </c>
      <c r="EL11" s="3" t="str">
        <f t="shared" si="78"/>
        <v>1</v>
      </c>
      <c r="EM11" s="3"/>
      <c r="EN11" s="3">
        <v>38.0</v>
      </c>
      <c r="EO11" s="3" t="str">
        <f t="shared" si="79"/>
        <v>0</v>
      </c>
      <c r="EP11" s="3">
        <v>148.0</v>
      </c>
      <c r="EQ11" s="3" t="str">
        <f t="shared" si="80"/>
        <v>0</v>
      </c>
      <c r="ER11" s="3"/>
      <c r="ES11" s="3">
        <v>48.0</v>
      </c>
      <c r="ET11" s="3" t="str">
        <f t="shared" si="81"/>
        <v>0</v>
      </c>
      <c r="EU11" s="3">
        <v>218.0</v>
      </c>
      <c r="EV11" s="3" t="str">
        <f t="shared" si="82"/>
        <v>1</v>
      </c>
      <c r="EW11" s="3"/>
      <c r="EX11" s="3">
        <v>38.0</v>
      </c>
      <c r="EY11" s="3" t="str">
        <f t="shared" si="83"/>
        <v>0</v>
      </c>
      <c r="EZ11" s="3"/>
      <c r="FA11" s="3"/>
      <c r="FB11" s="3"/>
      <c r="FC11" s="3">
        <v>91.0</v>
      </c>
      <c r="FD11" s="3" t="str">
        <f t="shared" si="85"/>
        <v>2</v>
      </c>
      <c r="FE11" s="3">
        <v>102.0</v>
      </c>
      <c r="FF11" s="3" t="str">
        <f t="shared" si="86"/>
        <v>2</v>
      </c>
      <c r="FG11" s="3" t="str">
        <f t="shared" si="87"/>
        <v>0</v>
      </c>
      <c r="FH11" s="3"/>
      <c r="FI11" s="3">
        <v>105.0</v>
      </c>
      <c r="FJ11" s="3" t="str">
        <f t="shared" si="88"/>
        <v>2</v>
      </c>
      <c r="FK11" s="3"/>
      <c r="FL11" s="3"/>
      <c r="FM11" s="3"/>
      <c r="FN11" s="3"/>
      <c r="FO11" s="3">
        <v>79.0</v>
      </c>
      <c r="FP11" s="3" t="str">
        <f t="shared" si="89"/>
        <v>2</v>
      </c>
      <c r="FQ11" s="12"/>
      <c r="FR11" s="12" t="str">
        <f t="shared" si="90"/>
        <v>0</v>
      </c>
      <c r="FS11" s="12">
        <v>84.0</v>
      </c>
      <c r="FT11" s="12" t="str">
        <f t="shared" si="91"/>
        <v>1</v>
      </c>
      <c r="FU11" s="12" t="s">
        <v>105</v>
      </c>
      <c r="FV11" s="3" t="str">
        <f t="shared" si="92"/>
        <v>0</v>
      </c>
      <c r="FW11" s="3"/>
      <c r="FX11" s="3">
        <v>229.0</v>
      </c>
      <c r="FY11" s="3" t="str">
        <f t="shared" si="93"/>
        <v>0</v>
      </c>
      <c r="FZ11" s="3"/>
      <c r="GA11" s="3"/>
    </row>
    <row r="12" ht="12.0" customHeight="1">
      <c r="A12" s="1"/>
      <c r="B12" s="56" t="s">
        <v>111</v>
      </c>
      <c r="C12" s="57" t="s">
        <v>242</v>
      </c>
      <c r="T12" s="23"/>
      <c r="U12" s="50" t="s">
        <v>2</v>
      </c>
      <c r="V12" s="47" t="str">
        <f>FS30</f>
        <v>14</v>
      </c>
      <c r="W12" s="51" t="str">
        <f>FS31</f>
        <v>25</v>
      </c>
      <c r="X12" s="23"/>
      <c r="Y12" s="24"/>
      <c r="Z12" s="24"/>
      <c r="AA12" s="44"/>
      <c r="AB12" s="44"/>
      <c r="AC12" s="45"/>
      <c r="AE12" s="53">
        <v>6.0</v>
      </c>
      <c r="AF12" s="12" t="str">
        <f t="shared" si="36"/>
        <v>2</v>
      </c>
      <c r="AG12" s="12" t="s">
        <v>105</v>
      </c>
      <c r="AH12" s="12" t="str">
        <f t="shared" si="37"/>
        <v>1</v>
      </c>
      <c r="AI12" s="3" t="str">
        <f t="shared" si="38"/>
        <v>0</v>
      </c>
      <c r="AJ12" s="3" t="str">
        <f t="shared" si="39"/>
        <v>1</v>
      </c>
      <c r="AK12" s="3"/>
      <c r="AL12" s="3">
        <v>250.0</v>
      </c>
      <c r="AM12" s="3" t="str">
        <f t="shared" si="41"/>
        <v>0</v>
      </c>
      <c r="AN12" s="3"/>
      <c r="AO12" s="3">
        <v>53.0</v>
      </c>
      <c r="AP12" s="3" t="str">
        <f t="shared" si="42"/>
        <v>0</v>
      </c>
      <c r="AQ12" s="3"/>
      <c r="AR12" s="3">
        <v>63.0</v>
      </c>
      <c r="AS12" s="3" t="str">
        <f t="shared" si="43"/>
        <v>0</v>
      </c>
      <c r="AT12" s="3"/>
      <c r="AU12" s="3">
        <v>31.0</v>
      </c>
      <c r="AV12" s="3" t="str">
        <f t="shared" si="44"/>
        <v>0</v>
      </c>
      <c r="AW12" s="3"/>
      <c r="AX12" s="3">
        <v>98.0</v>
      </c>
      <c r="AY12" s="3" t="str">
        <f t="shared" si="45"/>
        <v>0</v>
      </c>
      <c r="AZ12" s="3"/>
      <c r="BA12" s="3">
        <v>161.0</v>
      </c>
      <c r="BB12" s="3" t="str">
        <f t="shared" si="46"/>
        <v>0</v>
      </c>
      <c r="BC12" s="3"/>
      <c r="BD12" s="3">
        <v>157.0</v>
      </c>
      <c r="BE12" s="3" t="str">
        <f t="shared" si="47"/>
        <v>0</v>
      </c>
      <c r="BF12" s="3"/>
      <c r="BG12" s="3">
        <v>60.0</v>
      </c>
      <c r="BH12" s="3" t="str">
        <f t="shared" si="48"/>
        <v>0</v>
      </c>
      <c r="BI12" s="3"/>
      <c r="BJ12" s="3">
        <v>44.0</v>
      </c>
      <c r="BK12" s="3" t="str">
        <f t="shared" si="49"/>
        <v>0</v>
      </c>
      <c r="BL12" s="3"/>
      <c r="BM12" s="3">
        <v>249.0</v>
      </c>
      <c r="BN12" s="3" t="str">
        <f t="shared" si="50"/>
        <v>1</v>
      </c>
      <c r="BO12" s="3"/>
      <c r="BP12" s="3">
        <v>57.0</v>
      </c>
      <c r="BQ12" s="3" t="str">
        <f t="shared" si="51"/>
        <v>0</v>
      </c>
      <c r="BR12" s="3"/>
      <c r="BS12" s="3">
        <v>113.0</v>
      </c>
      <c r="BT12" s="3" t="str">
        <f t="shared" si="52"/>
        <v>0</v>
      </c>
      <c r="BU12" s="3"/>
      <c r="BV12" s="3">
        <v>48.0</v>
      </c>
      <c r="BW12" s="3" t="str">
        <f t="shared" si="53"/>
        <v>0</v>
      </c>
      <c r="BX12" s="3"/>
      <c r="BY12" s="3">
        <v>66.0</v>
      </c>
      <c r="BZ12" s="3" t="str">
        <f t="shared" si="54"/>
        <v>0</v>
      </c>
      <c r="CA12" s="3"/>
      <c r="CB12" s="3">
        <v>50.0</v>
      </c>
      <c r="CC12" s="3" t="str">
        <f t="shared" si="55"/>
        <v>1</v>
      </c>
      <c r="CD12" s="3"/>
      <c r="CE12" s="3">
        <v>54.0</v>
      </c>
      <c r="CF12" s="3" t="str">
        <f t="shared" si="56"/>
        <v>1</v>
      </c>
      <c r="CG12" s="3"/>
      <c r="CH12" s="3">
        <v>286.0</v>
      </c>
      <c r="CI12" s="3" t="str">
        <f t="shared" si="57"/>
        <v>0</v>
      </c>
      <c r="CJ12" s="3"/>
      <c r="CK12" s="3">
        <v>149.0</v>
      </c>
      <c r="CL12" s="3" t="str">
        <f t="shared" si="58"/>
        <v>0</v>
      </c>
      <c r="CM12" s="3">
        <v>52.0</v>
      </c>
      <c r="CN12" s="3" t="str">
        <f t="shared" si="59"/>
        <v>0</v>
      </c>
      <c r="CO12" s="3"/>
      <c r="CP12" s="3">
        <v>99.0</v>
      </c>
      <c r="CQ12" s="3" t="str">
        <f t="shared" si="60"/>
        <v>0</v>
      </c>
      <c r="CR12" s="3">
        <v>124.0</v>
      </c>
      <c r="CS12" s="3" t="str">
        <f t="shared" si="61"/>
        <v>0</v>
      </c>
      <c r="CT12" s="3"/>
      <c r="CU12" s="3">
        <v>91.0</v>
      </c>
      <c r="CV12" s="3" t="str">
        <f t="shared" si="62"/>
        <v>0</v>
      </c>
      <c r="CW12" s="3">
        <v>146.0</v>
      </c>
      <c r="CX12" s="3" t="str">
        <f t="shared" si="63"/>
        <v>0</v>
      </c>
      <c r="CY12" s="3"/>
      <c r="CZ12" s="3">
        <v>196.0</v>
      </c>
      <c r="DA12" s="3" t="str">
        <f t="shared" si="64"/>
        <v>0</v>
      </c>
      <c r="DB12" s="3"/>
      <c r="DC12" s="3"/>
      <c r="DD12" s="3"/>
      <c r="DE12" s="3">
        <v>55.0</v>
      </c>
      <c r="DF12" s="3" t="str">
        <f t="shared" si="66"/>
        <v>0</v>
      </c>
      <c r="DG12" s="3"/>
      <c r="DH12" s="3"/>
      <c r="DI12" s="3"/>
      <c r="DJ12" s="3">
        <v>197.0</v>
      </c>
      <c r="DK12" s="3" t="str">
        <f t="shared" si="68"/>
        <v>0</v>
      </c>
      <c r="DL12" s="3">
        <v>84.0</v>
      </c>
      <c r="DM12" s="3" t="str">
        <f t="shared" si="69"/>
        <v>0</v>
      </c>
      <c r="DN12" s="3"/>
      <c r="DO12" s="3">
        <v>139.0</v>
      </c>
      <c r="DP12" s="3" t="str">
        <f t="shared" si="70"/>
        <v>0</v>
      </c>
      <c r="DQ12" s="3"/>
      <c r="DR12" s="3"/>
      <c r="DS12" s="3"/>
      <c r="DT12" s="3">
        <v>169.0</v>
      </c>
      <c r="DU12" s="3" t="str">
        <f t="shared" si="72"/>
        <v>0</v>
      </c>
      <c r="DV12" s="3">
        <v>207.0</v>
      </c>
      <c r="DW12" s="3" t="str">
        <f t="shared" si="73"/>
        <v>0</v>
      </c>
      <c r="DX12" s="3"/>
      <c r="DY12" s="3">
        <v>108.0</v>
      </c>
      <c r="DZ12" s="3" t="str">
        <f t="shared" si="74"/>
        <v>0</v>
      </c>
      <c r="EA12" s="3"/>
      <c r="EB12" s="3"/>
      <c r="EC12" s="3"/>
      <c r="ED12" s="3">
        <v>186.0</v>
      </c>
      <c r="EE12" s="3" t="str">
        <f t="shared" si="76"/>
        <v>0</v>
      </c>
      <c r="EF12" s="3"/>
      <c r="EG12" s="3"/>
      <c r="EH12" s="3"/>
      <c r="EI12" s="3">
        <v>124.0</v>
      </c>
      <c r="EJ12" s="3" t="str">
        <f t="shared" si="77"/>
        <v>1</v>
      </c>
      <c r="EK12" s="3">
        <v>329.0</v>
      </c>
      <c r="EL12" s="3" t="str">
        <f t="shared" si="78"/>
        <v>1</v>
      </c>
      <c r="EM12" s="3"/>
      <c r="EN12" s="3">
        <v>53.0</v>
      </c>
      <c r="EO12" s="3" t="str">
        <f t="shared" si="79"/>
        <v>0</v>
      </c>
      <c r="EP12" s="3"/>
      <c r="EQ12" s="3"/>
      <c r="ER12" s="3"/>
      <c r="ES12" s="3">
        <v>140.0</v>
      </c>
      <c r="ET12" s="3" t="str">
        <f t="shared" si="81"/>
        <v>0</v>
      </c>
      <c r="EU12" s="3">
        <v>239.0</v>
      </c>
      <c r="EV12" s="3" t="str">
        <f t="shared" si="82"/>
        <v>0</v>
      </c>
      <c r="EW12" s="3"/>
      <c r="EX12" s="3">
        <v>48.0</v>
      </c>
      <c r="EY12" s="3" t="str">
        <f t="shared" si="83"/>
        <v>0</v>
      </c>
      <c r="EZ12" s="3"/>
      <c r="FA12" s="3"/>
      <c r="FB12" s="3"/>
      <c r="FC12" s="3">
        <v>157.0</v>
      </c>
      <c r="FD12" s="3" t="str">
        <f t="shared" si="85"/>
        <v>2</v>
      </c>
      <c r="FE12" s="3">
        <v>190.0</v>
      </c>
      <c r="FF12" s="3" t="str">
        <f t="shared" si="86"/>
        <v>2</v>
      </c>
      <c r="FG12" s="3" t="str">
        <f t="shared" si="87"/>
        <v>0</v>
      </c>
      <c r="FH12" s="3"/>
      <c r="FI12" s="3">
        <v>129.0</v>
      </c>
      <c r="FJ12" s="3" t="str">
        <f t="shared" si="88"/>
        <v>2</v>
      </c>
      <c r="FK12" s="3"/>
      <c r="FL12" s="3"/>
      <c r="FM12" s="3"/>
      <c r="FN12" s="3"/>
      <c r="FO12" s="3">
        <v>93.0</v>
      </c>
      <c r="FP12" s="3" t="str">
        <f t="shared" si="89"/>
        <v>2</v>
      </c>
      <c r="FQ12" s="12"/>
      <c r="FR12" s="12" t="str">
        <f t="shared" si="90"/>
        <v>0</v>
      </c>
      <c r="FS12" s="12">
        <v>91.0</v>
      </c>
      <c r="FT12" s="12" t="str">
        <f t="shared" si="91"/>
        <v>2</v>
      </c>
      <c r="FU12" s="12"/>
      <c r="FV12" s="3" t="str">
        <f t="shared" si="92"/>
        <v>0</v>
      </c>
      <c r="FW12" s="3"/>
      <c r="FX12" s="3">
        <v>230.0</v>
      </c>
      <c r="FY12" s="3" t="str">
        <f t="shared" si="93"/>
        <v>0</v>
      </c>
      <c r="FZ12" s="3"/>
      <c r="GA12" s="3"/>
    </row>
    <row r="13" ht="12.0" customHeight="1">
      <c r="A13" s="1"/>
      <c r="B13" s="56" t="s">
        <v>113</v>
      </c>
      <c r="C13" s="57" t="s">
        <v>243</v>
      </c>
      <c r="T13" s="23"/>
      <c r="U13" s="50" t="s">
        <v>115</v>
      </c>
      <c r="V13" s="47" t="str">
        <f>CI37</f>
        <v>4</v>
      </c>
      <c r="W13" s="51" t="str">
        <f>CI38</f>
        <v>54</v>
      </c>
      <c r="X13" s="31"/>
      <c r="Y13" s="32"/>
      <c r="Z13" s="32"/>
      <c r="AA13" s="58"/>
      <c r="AB13" s="58"/>
      <c r="AC13" s="59"/>
      <c r="AE13" s="3">
        <v>7.0</v>
      </c>
      <c r="AF13" s="12" t="str">
        <f t="shared" si="36"/>
        <v>2</v>
      </c>
      <c r="AG13" s="12"/>
      <c r="AH13" s="12" t="str">
        <f t="shared" si="37"/>
        <v>0</v>
      </c>
      <c r="AI13" s="3" t="str">
        <f t="shared" si="38"/>
        <v>0</v>
      </c>
      <c r="AJ13" s="3" t="str">
        <f t="shared" si="39"/>
        <v>1</v>
      </c>
      <c r="AK13" s="3"/>
      <c r="AL13" s="3">
        <v>252.0</v>
      </c>
      <c r="AM13" s="3" t="str">
        <f t="shared" si="41"/>
        <v>0</v>
      </c>
      <c r="AN13" s="3"/>
      <c r="AO13" s="3">
        <v>59.0</v>
      </c>
      <c r="AP13" s="3" t="str">
        <f t="shared" si="42"/>
        <v>0</v>
      </c>
      <c r="AQ13" s="3"/>
      <c r="AR13" s="3">
        <v>76.0</v>
      </c>
      <c r="AS13" s="3" t="str">
        <f t="shared" si="43"/>
        <v>0</v>
      </c>
      <c r="AT13" s="3"/>
      <c r="AU13" s="3">
        <v>43.0</v>
      </c>
      <c r="AV13" s="3" t="str">
        <f t="shared" si="44"/>
        <v>0</v>
      </c>
      <c r="AW13" s="3"/>
      <c r="AX13" s="3">
        <v>110.0</v>
      </c>
      <c r="AY13" s="3" t="str">
        <f t="shared" si="45"/>
        <v>0</v>
      </c>
      <c r="AZ13" s="3"/>
      <c r="BA13" s="3">
        <v>193.0</v>
      </c>
      <c r="BB13" s="3" t="str">
        <f t="shared" si="46"/>
        <v>0</v>
      </c>
      <c r="BC13" s="3"/>
      <c r="BD13" s="3">
        <v>172.0</v>
      </c>
      <c r="BE13" s="3" t="str">
        <f t="shared" si="47"/>
        <v>0</v>
      </c>
      <c r="BF13" s="3"/>
      <c r="BG13" s="3">
        <v>72.0</v>
      </c>
      <c r="BH13" s="3" t="str">
        <f t="shared" si="48"/>
        <v>0</v>
      </c>
      <c r="BI13" s="3"/>
      <c r="BJ13" s="3">
        <v>52.0</v>
      </c>
      <c r="BK13" s="3" t="str">
        <f t="shared" si="49"/>
        <v>0</v>
      </c>
      <c r="BL13" s="3"/>
      <c r="BM13" s="3">
        <v>253.0</v>
      </c>
      <c r="BN13" s="3" t="str">
        <f t="shared" si="50"/>
        <v>1</v>
      </c>
      <c r="BO13" s="3"/>
      <c r="BP13" s="3">
        <v>69.0</v>
      </c>
      <c r="BQ13" s="3" t="str">
        <f t="shared" si="51"/>
        <v>0</v>
      </c>
      <c r="BR13" s="3"/>
      <c r="BS13" s="3">
        <v>120.0</v>
      </c>
      <c r="BT13" s="3" t="str">
        <f t="shared" si="52"/>
        <v>0</v>
      </c>
      <c r="BU13" s="3"/>
      <c r="BV13" s="3">
        <v>61.0</v>
      </c>
      <c r="BW13" s="3" t="str">
        <f t="shared" si="53"/>
        <v>0</v>
      </c>
      <c r="BX13" s="3"/>
      <c r="BY13" s="3">
        <v>89.0</v>
      </c>
      <c r="BZ13" s="3" t="str">
        <f t="shared" si="54"/>
        <v>0</v>
      </c>
      <c r="CA13" s="3"/>
      <c r="CB13" s="3">
        <v>64.0</v>
      </c>
      <c r="CC13" s="3" t="str">
        <f t="shared" si="55"/>
        <v>1</v>
      </c>
      <c r="CD13" s="3"/>
      <c r="CE13" s="3">
        <v>68.0</v>
      </c>
      <c r="CF13" s="3" t="str">
        <f t="shared" si="56"/>
        <v>1</v>
      </c>
      <c r="CG13" s="3"/>
      <c r="CH13" s="3">
        <v>296.0</v>
      </c>
      <c r="CI13" s="3" t="str">
        <f t="shared" si="57"/>
        <v>0</v>
      </c>
      <c r="CJ13" s="3"/>
      <c r="CK13" s="3">
        <v>79.0</v>
      </c>
      <c r="CL13" s="3" t="str">
        <f t="shared" si="58"/>
        <v>0</v>
      </c>
      <c r="CM13" s="3">
        <v>74.0</v>
      </c>
      <c r="CN13" s="3" t="str">
        <f t="shared" si="59"/>
        <v>0</v>
      </c>
      <c r="CO13" s="3"/>
      <c r="CP13" s="3">
        <v>117.0</v>
      </c>
      <c r="CQ13" s="3" t="str">
        <f t="shared" si="60"/>
        <v>0</v>
      </c>
      <c r="CR13" s="3">
        <v>130.0</v>
      </c>
      <c r="CS13" s="3" t="str">
        <f t="shared" si="61"/>
        <v>1</v>
      </c>
      <c r="CT13" s="3"/>
      <c r="CU13" s="3">
        <v>97.0</v>
      </c>
      <c r="CV13" s="3" t="str">
        <f t="shared" si="62"/>
        <v>0</v>
      </c>
      <c r="CW13" s="3">
        <v>225.0</v>
      </c>
      <c r="CX13" s="3" t="str">
        <f t="shared" si="63"/>
        <v>0</v>
      </c>
      <c r="CY13" s="3"/>
      <c r="CZ13" s="3">
        <v>238.0</v>
      </c>
      <c r="DA13" s="3" t="str">
        <f t="shared" si="64"/>
        <v>0</v>
      </c>
      <c r="DB13" s="3"/>
      <c r="DC13" s="3"/>
      <c r="DD13" s="3"/>
      <c r="DE13" s="3">
        <v>65.0</v>
      </c>
      <c r="DF13" s="3" t="str">
        <f t="shared" si="66"/>
        <v>0</v>
      </c>
      <c r="DG13" s="3"/>
      <c r="DH13" s="3"/>
      <c r="DI13" s="3"/>
      <c r="DJ13" s="3">
        <v>313.0</v>
      </c>
      <c r="DK13" s="3" t="str">
        <f t="shared" si="68"/>
        <v>0</v>
      </c>
      <c r="DL13" s="3">
        <v>156.0</v>
      </c>
      <c r="DM13" s="3" t="str">
        <f t="shared" si="69"/>
        <v>0</v>
      </c>
      <c r="DN13" s="3"/>
      <c r="DO13" s="3">
        <v>193.0</v>
      </c>
      <c r="DP13" s="3" t="str">
        <f t="shared" si="70"/>
        <v>0</v>
      </c>
      <c r="DQ13" s="3"/>
      <c r="DR13" s="3"/>
      <c r="DS13" s="3"/>
      <c r="DT13" s="3">
        <v>183.0</v>
      </c>
      <c r="DU13" s="3" t="str">
        <f t="shared" si="72"/>
        <v>0</v>
      </c>
      <c r="DV13" s="3"/>
      <c r="DW13" s="3"/>
      <c r="DX13" s="3"/>
      <c r="DY13" s="3">
        <v>113.0</v>
      </c>
      <c r="DZ13" s="3" t="str">
        <f t="shared" si="74"/>
        <v>0</v>
      </c>
      <c r="EA13" s="3"/>
      <c r="EB13" s="3"/>
      <c r="EC13" s="3"/>
      <c r="ED13" s="3">
        <v>219.0</v>
      </c>
      <c r="EE13" s="3" t="str">
        <f t="shared" si="76"/>
        <v>1</v>
      </c>
      <c r="EF13" s="3"/>
      <c r="EG13" s="3"/>
      <c r="EH13" s="3"/>
      <c r="EI13" s="3">
        <v>125.0</v>
      </c>
      <c r="EJ13" s="3" t="str">
        <f t="shared" si="77"/>
        <v>0</v>
      </c>
      <c r="EK13" s="3"/>
      <c r="EL13" s="3"/>
      <c r="EM13" s="3"/>
      <c r="EN13" s="3">
        <v>67.0</v>
      </c>
      <c r="EO13" s="3" t="str">
        <f t="shared" si="79"/>
        <v>0</v>
      </c>
      <c r="EP13" s="3"/>
      <c r="EQ13" s="3"/>
      <c r="ER13" s="3"/>
      <c r="ES13" s="3">
        <v>177.0</v>
      </c>
      <c r="ET13" s="3" t="str">
        <f t="shared" si="81"/>
        <v>0</v>
      </c>
      <c r="EU13" s="3">
        <v>249.0</v>
      </c>
      <c r="EV13" s="3" t="str">
        <f t="shared" si="82"/>
        <v>0</v>
      </c>
      <c r="EW13" s="3"/>
      <c r="EX13" s="3">
        <v>72.0</v>
      </c>
      <c r="EY13" s="3" t="str">
        <f t="shared" si="83"/>
        <v>0</v>
      </c>
      <c r="EZ13" s="3"/>
      <c r="FA13" s="3"/>
      <c r="FB13" s="3"/>
      <c r="FC13" s="3">
        <v>28.0</v>
      </c>
      <c r="FD13" s="3" t="str">
        <f t="shared" si="85"/>
        <v>2</v>
      </c>
      <c r="FE13" s="3">
        <v>183.0</v>
      </c>
      <c r="FF13" s="3" t="str">
        <f t="shared" si="86"/>
        <v>2</v>
      </c>
      <c r="FG13" s="3" t="str">
        <f t="shared" si="87"/>
        <v>0</v>
      </c>
      <c r="FH13" s="3"/>
      <c r="FI13" s="3">
        <v>200.0</v>
      </c>
      <c r="FJ13" s="3" t="str">
        <f t="shared" si="88"/>
        <v>1</v>
      </c>
      <c r="FK13" s="3"/>
      <c r="FL13" s="3"/>
      <c r="FM13" s="3"/>
      <c r="FN13" s="3"/>
      <c r="FO13" s="3">
        <v>95.0</v>
      </c>
      <c r="FP13" s="3" t="str">
        <f t="shared" si="89"/>
        <v>2</v>
      </c>
      <c r="FQ13" s="12"/>
      <c r="FR13" s="12" t="str">
        <f t="shared" si="90"/>
        <v>0</v>
      </c>
      <c r="FS13" s="12">
        <v>105.0</v>
      </c>
      <c r="FT13" s="12" t="str">
        <f t="shared" si="91"/>
        <v>2</v>
      </c>
      <c r="FU13" s="12"/>
      <c r="FV13" s="3" t="str">
        <f t="shared" si="92"/>
        <v>0</v>
      </c>
      <c r="FW13" s="3"/>
      <c r="FX13" s="3">
        <v>233.0</v>
      </c>
      <c r="FY13" s="3" t="str">
        <f t="shared" si="93"/>
        <v>0</v>
      </c>
      <c r="FZ13" s="3"/>
      <c r="GA13" s="3"/>
    </row>
    <row r="14" ht="12.0" customHeight="1">
      <c r="A14" s="1"/>
      <c r="B14" s="56" t="s">
        <v>116</v>
      </c>
      <c r="C14" s="57" t="s">
        <v>244</v>
      </c>
      <c r="T14" s="23"/>
      <c r="U14" s="50" t="s">
        <v>118</v>
      </c>
      <c r="V14" s="47" t="str">
        <f>CM35</f>
        <v>3</v>
      </c>
      <c r="W14" s="51" t="str">
        <f>CM36</f>
        <v>52</v>
      </c>
      <c r="X14" s="23"/>
      <c r="Y14" s="60"/>
      <c r="Z14" s="47"/>
      <c r="AA14" s="61"/>
      <c r="AB14" s="61"/>
      <c r="AC14" s="45"/>
      <c r="AE14" s="3">
        <v>8.0</v>
      </c>
      <c r="AF14" s="12" t="str">
        <f t="shared" si="36"/>
        <v>2</v>
      </c>
      <c r="AG14" s="12"/>
      <c r="AH14" s="12" t="str">
        <f t="shared" si="37"/>
        <v>0</v>
      </c>
      <c r="AI14" s="3" t="str">
        <f t="shared" si="38"/>
        <v>0</v>
      </c>
      <c r="AJ14" s="3" t="str">
        <f t="shared" si="39"/>
        <v>1</v>
      </c>
      <c r="AK14" s="3"/>
      <c r="AL14" s="3">
        <v>259.0</v>
      </c>
      <c r="AM14" s="3" t="str">
        <f t="shared" si="41"/>
        <v>0</v>
      </c>
      <c r="AN14" s="3"/>
      <c r="AO14" s="3">
        <v>67.0</v>
      </c>
      <c r="AP14" s="3" t="str">
        <f t="shared" si="42"/>
        <v>0</v>
      </c>
      <c r="AQ14" s="3"/>
      <c r="AR14" s="3">
        <v>88.0</v>
      </c>
      <c r="AS14" s="3" t="str">
        <f t="shared" si="43"/>
        <v>0</v>
      </c>
      <c r="AT14" s="3"/>
      <c r="AU14" s="3">
        <v>56.0</v>
      </c>
      <c r="AV14" s="3" t="str">
        <f t="shared" si="44"/>
        <v>0</v>
      </c>
      <c r="AW14" s="3"/>
      <c r="AX14" s="3">
        <v>139.0</v>
      </c>
      <c r="AY14" s="3" t="str">
        <f t="shared" si="45"/>
        <v>0</v>
      </c>
      <c r="AZ14" s="3"/>
      <c r="BA14" s="3">
        <v>237.0</v>
      </c>
      <c r="BB14" s="3" t="str">
        <f t="shared" si="46"/>
        <v>0</v>
      </c>
      <c r="BC14" s="3"/>
      <c r="BD14" s="3">
        <v>174.0</v>
      </c>
      <c r="BE14" s="3" t="str">
        <f t="shared" si="47"/>
        <v>0</v>
      </c>
      <c r="BF14" s="3"/>
      <c r="BG14" s="3">
        <v>86.0</v>
      </c>
      <c r="BH14" s="3" t="str">
        <f t="shared" si="48"/>
        <v>0</v>
      </c>
      <c r="BI14" s="3"/>
      <c r="BJ14" s="3">
        <v>62.0</v>
      </c>
      <c r="BK14" s="3" t="str">
        <f t="shared" si="49"/>
        <v>0</v>
      </c>
      <c r="BL14" s="3"/>
      <c r="BM14" s="3">
        <v>256.0</v>
      </c>
      <c r="BN14" s="3" t="str">
        <f t="shared" si="50"/>
        <v>1</v>
      </c>
      <c r="BO14" s="3"/>
      <c r="BP14" s="3">
        <v>82.0</v>
      </c>
      <c r="BQ14" s="3" t="str">
        <f t="shared" si="51"/>
        <v>0</v>
      </c>
      <c r="BR14" s="3"/>
      <c r="BS14" s="3">
        <v>125.0</v>
      </c>
      <c r="BT14" s="3" t="str">
        <f t="shared" si="52"/>
        <v>0</v>
      </c>
      <c r="BU14" s="3"/>
      <c r="BV14" s="3">
        <v>74.0</v>
      </c>
      <c r="BW14" s="3" t="str">
        <f t="shared" si="53"/>
        <v>0</v>
      </c>
      <c r="BX14" s="3"/>
      <c r="BY14" s="3">
        <v>99.0</v>
      </c>
      <c r="BZ14" s="3" t="str">
        <f t="shared" si="54"/>
        <v>0</v>
      </c>
      <c r="CA14" s="3"/>
      <c r="CB14" s="3">
        <v>78.0</v>
      </c>
      <c r="CC14" s="3" t="str">
        <f t="shared" si="55"/>
        <v>0</v>
      </c>
      <c r="CD14" s="3"/>
      <c r="CE14" s="3">
        <v>79.0</v>
      </c>
      <c r="CF14" s="3" t="str">
        <f t="shared" si="56"/>
        <v>0</v>
      </c>
      <c r="CG14" s="3"/>
      <c r="CH14" s="3">
        <v>305.0</v>
      </c>
      <c r="CI14" s="3" t="str">
        <f t="shared" si="57"/>
        <v>1</v>
      </c>
      <c r="CJ14" s="3"/>
      <c r="CK14" s="3">
        <v>43.0</v>
      </c>
      <c r="CL14" s="3" t="str">
        <f t="shared" si="58"/>
        <v>0</v>
      </c>
      <c r="CM14" s="3">
        <v>77.0</v>
      </c>
      <c r="CN14" s="3" t="str">
        <f t="shared" si="59"/>
        <v>0</v>
      </c>
      <c r="CO14" s="3"/>
      <c r="CP14" s="3">
        <v>164.0</v>
      </c>
      <c r="CQ14" s="3" t="str">
        <f t="shared" si="60"/>
        <v>0</v>
      </c>
      <c r="CR14" s="3">
        <v>154.0</v>
      </c>
      <c r="CS14" s="3" t="str">
        <f t="shared" si="61"/>
        <v>0</v>
      </c>
      <c r="CT14" s="3"/>
      <c r="CU14" s="3">
        <v>102.0</v>
      </c>
      <c r="CV14" s="3" t="str">
        <f t="shared" si="62"/>
        <v>0</v>
      </c>
      <c r="CW14" s="3">
        <v>251.0</v>
      </c>
      <c r="CX14" s="3" t="str">
        <f t="shared" si="63"/>
        <v>0</v>
      </c>
      <c r="CY14" s="3"/>
      <c r="CZ14" s="3">
        <v>265.0</v>
      </c>
      <c r="DA14" s="3" t="str">
        <f t="shared" si="64"/>
        <v>0</v>
      </c>
      <c r="DB14" s="3"/>
      <c r="DC14" s="3"/>
      <c r="DD14" s="3"/>
      <c r="DE14" s="3">
        <v>72.0</v>
      </c>
      <c r="DF14" s="3" t="str">
        <f t="shared" si="66"/>
        <v>0</v>
      </c>
      <c r="DG14" s="3"/>
      <c r="DH14" s="3"/>
      <c r="DI14" s="3"/>
      <c r="DJ14" s="3">
        <v>327.0</v>
      </c>
      <c r="DK14" s="3" t="str">
        <f t="shared" si="68"/>
        <v>0</v>
      </c>
      <c r="DL14" s="3"/>
      <c r="DM14" s="3"/>
      <c r="DN14" s="3"/>
      <c r="DO14" s="3">
        <v>215.0</v>
      </c>
      <c r="DP14" s="3" t="str">
        <f t="shared" si="70"/>
        <v>0</v>
      </c>
      <c r="DQ14" s="3"/>
      <c r="DR14" s="3"/>
      <c r="DS14" s="3"/>
      <c r="DT14" s="3">
        <v>217.0</v>
      </c>
      <c r="DU14" s="3" t="str">
        <f t="shared" si="72"/>
        <v>0</v>
      </c>
      <c r="DV14" s="3"/>
      <c r="DW14" s="3"/>
      <c r="DX14" s="3"/>
      <c r="DY14" s="3">
        <v>119.0</v>
      </c>
      <c r="DZ14" s="3" t="str">
        <f t="shared" si="74"/>
        <v>0</v>
      </c>
      <c r="EA14" s="3"/>
      <c r="EB14" s="3"/>
      <c r="EC14" s="3"/>
      <c r="ED14" s="3">
        <v>246.0</v>
      </c>
      <c r="EE14" s="3" t="str">
        <f t="shared" si="76"/>
        <v>0</v>
      </c>
      <c r="EF14" s="3"/>
      <c r="EG14" s="3"/>
      <c r="EH14" s="3"/>
      <c r="EI14" s="3">
        <v>138.0</v>
      </c>
      <c r="EJ14" s="3" t="str">
        <f t="shared" si="77"/>
        <v>1</v>
      </c>
      <c r="EK14" s="3"/>
      <c r="EL14" s="3"/>
      <c r="EM14" s="3"/>
      <c r="EN14" s="3">
        <v>87.0</v>
      </c>
      <c r="EO14" s="3" t="str">
        <f t="shared" si="79"/>
        <v>0</v>
      </c>
      <c r="EP14" s="3"/>
      <c r="EQ14" s="3"/>
      <c r="ER14" s="3"/>
      <c r="ES14" s="3">
        <v>196.0</v>
      </c>
      <c r="ET14" s="3" t="str">
        <f t="shared" si="81"/>
        <v>0</v>
      </c>
      <c r="EU14" s="3">
        <v>304.0</v>
      </c>
      <c r="EV14" s="3" t="str">
        <f t="shared" si="82"/>
        <v>1</v>
      </c>
      <c r="EW14" s="3"/>
      <c r="EX14" s="3">
        <v>86.0</v>
      </c>
      <c r="EY14" s="3" t="str">
        <f t="shared" si="83"/>
        <v>0</v>
      </c>
      <c r="EZ14" s="3"/>
      <c r="FA14" s="3"/>
      <c r="FB14" s="3"/>
      <c r="FC14" s="3">
        <v>93.0</v>
      </c>
      <c r="FD14" s="3" t="str">
        <f t="shared" si="85"/>
        <v>2</v>
      </c>
      <c r="FE14" s="3">
        <v>108.0</v>
      </c>
      <c r="FF14" s="3" t="str">
        <f t="shared" si="86"/>
        <v>2</v>
      </c>
      <c r="FG14" s="3" t="str">
        <f t="shared" si="87"/>
        <v>0</v>
      </c>
      <c r="FH14" s="3"/>
      <c r="FI14" s="3">
        <v>109.0</v>
      </c>
      <c r="FJ14" s="3" t="str">
        <f t="shared" si="88"/>
        <v>1</v>
      </c>
      <c r="FK14" s="3"/>
      <c r="FL14" s="3"/>
      <c r="FM14" s="3"/>
      <c r="FN14" s="3"/>
      <c r="FO14" s="3">
        <v>102.0</v>
      </c>
      <c r="FP14" s="3" t="str">
        <f t="shared" si="89"/>
        <v>2</v>
      </c>
      <c r="FQ14" s="12"/>
      <c r="FR14" s="12" t="str">
        <f t="shared" si="90"/>
        <v>0</v>
      </c>
      <c r="FS14" s="12">
        <v>108.0</v>
      </c>
      <c r="FT14" s="12" t="str">
        <f t="shared" si="91"/>
        <v>2</v>
      </c>
      <c r="FU14" s="12"/>
      <c r="FV14" s="3" t="str">
        <f t="shared" si="92"/>
        <v>0</v>
      </c>
      <c r="FW14" s="3"/>
      <c r="FX14" s="3">
        <v>243.0</v>
      </c>
      <c r="FY14" s="3" t="str">
        <f t="shared" si="93"/>
        <v>0</v>
      </c>
      <c r="FZ14" s="3"/>
      <c r="GA14" s="3"/>
    </row>
    <row r="15" ht="12.0" customHeight="1">
      <c r="A15" s="1"/>
      <c r="B15" s="56" t="s">
        <v>119</v>
      </c>
      <c r="C15" s="57" t="s">
        <v>245</v>
      </c>
      <c r="T15" s="23"/>
      <c r="U15" s="50" t="s">
        <v>121</v>
      </c>
      <c r="V15" s="47" t="str">
        <f>FZ35</f>
        <v>0</v>
      </c>
      <c r="W15" s="51" t="str">
        <f>FZ36</f>
        <v>43</v>
      </c>
      <c r="X15" s="23"/>
      <c r="Y15" s="62" t="str">
        <f t="shared" ref="Y15:Y18" si="95">B19</f>
        <v>Error Flags</v>
      </c>
      <c r="Z15" s="47"/>
      <c r="AA15" s="44"/>
      <c r="AB15" s="63"/>
      <c r="AC15" s="45"/>
      <c r="AE15" s="3">
        <v>9.0</v>
      </c>
      <c r="AF15" s="12" t="str">
        <f t="shared" si="36"/>
        <v>2</v>
      </c>
      <c r="AG15" s="12"/>
      <c r="AH15" s="12" t="str">
        <f t="shared" si="37"/>
        <v>0</v>
      </c>
      <c r="AI15" s="3" t="str">
        <f t="shared" si="38"/>
        <v>0</v>
      </c>
      <c r="AJ15" s="3" t="str">
        <f t="shared" si="39"/>
        <v>1</v>
      </c>
      <c r="AK15" s="3"/>
      <c r="AL15" s="3">
        <v>260.0</v>
      </c>
      <c r="AM15" s="3" t="str">
        <f t="shared" si="41"/>
        <v>0</v>
      </c>
      <c r="AN15" s="3"/>
      <c r="AO15" s="3">
        <v>87.0</v>
      </c>
      <c r="AP15" s="3" t="str">
        <f t="shared" si="42"/>
        <v>0</v>
      </c>
      <c r="AQ15" s="3"/>
      <c r="AR15" s="3">
        <v>91.0</v>
      </c>
      <c r="AS15" s="3" t="str">
        <f t="shared" si="43"/>
        <v>0</v>
      </c>
      <c r="AT15" s="3"/>
      <c r="AU15" s="3">
        <v>70.0</v>
      </c>
      <c r="AV15" s="3" t="str">
        <f t="shared" si="44"/>
        <v>0</v>
      </c>
      <c r="AW15" s="3"/>
      <c r="AX15" s="3">
        <v>142.0</v>
      </c>
      <c r="AY15" s="3" t="str">
        <f t="shared" si="45"/>
        <v>0</v>
      </c>
      <c r="AZ15" s="3"/>
      <c r="BA15" s="3"/>
      <c r="BB15" s="3"/>
      <c r="BC15" s="3"/>
      <c r="BD15" s="3">
        <v>190.0</v>
      </c>
      <c r="BE15" s="3" t="str">
        <f t="shared" si="47"/>
        <v>0</v>
      </c>
      <c r="BF15" s="3"/>
      <c r="BG15" s="3">
        <v>103.0</v>
      </c>
      <c r="BH15" s="3" t="str">
        <f t="shared" si="48"/>
        <v>0</v>
      </c>
      <c r="BI15" s="3"/>
      <c r="BJ15" s="3">
        <v>75.0</v>
      </c>
      <c r="BK15" s="3" t="str">
        <f t="shared" si="49"/>
        <v>0</v>
      </c>
      <c r="BL15" s="3"/>
      <c r="BM15" s="3">
        <v>257.0</v>
      </c>
      <c r="BN15" s="3" t="str">
        <f t="shared" si="50"/>
        <v>1</v>
      </c>
      <c r="BO15" s="3"/>
      <c r="BP15" s="3">
        <v>93.0</v>
      </c>
      <c r="BQ15" s="3" t="str">
        <f t="shared" si="51"/>
        <v>0</v>
      </c>
      <c r="BR15" s="3"/>
      <c r="BS15" s="3">
        <v>132.0</v>
      </c>
      <c r="BT15" s="3" t="str">
        <f t="shared" si="52"/>
        <v>0</v>
      </c>
      <c r="BU15" s="3"/>
      <c r="BV15" s="3">
        <v>92.0</v>
      </c>
      <c r="BW15" s="3" t="str">
        <f t="shared" si="53"/>
        <v>1</v>
      </c>
      <c r="BX15" s="3"/>
      <c r="BY15" s="3">
        <v>114.0</v>
      </c>
      <c r="BZ15" s="3" t="str">
        <f t="shared" si="54"/>
        <v>0</v>
      </c>
      <c r="CA15" s="3"/>
      <c r="CB15" s="3">
        <v>85.0</v>
      </c>
      <c r="CC15" s="3" t="str">
        <f t="shared" si="55"/>
        <v>0</v>
      </c>
      <c r="CD15" s="3"/>
      <c r="CE15" s="3">
        <v>111.0</v>
      </c>
      <c r="CF15" s="3" t="str">
        <f t="shared" si="56"/>
        <v>1</v>
      </c>
      <c r="CG15" s="3"/>
      <c r="CH15" s="3">
        <v>314.0</v>
      </c>
      <c r="CI15" s="3" t="str">
        <f t="shared" si="57"/>
        <v>1</v>
      </c>
      <c r="CJ15" s="3"/>
      <c r="CK15" s="3">
        <v>105.0</v>
      </c>
      <c r="CL15" s="3" t="str">
        <f t="shared" si="58"/>
        <v>0</v>
      </c>
      <c r="CM15" s="3">
        <v>84.0</v>
      </c>
      <c r="CN15" s="3" t="str">
        <f t="shared" si="59"/>
        <v>0</v>
      </c>
      <c r="CO15" s="3"/>
      <c r="CP15" s="3">
        <v>186.0</v>
      </c>
      <c r="CQ15" s="3" t="str">
        <f t="shared" si="60"/>
        <v>0</v>
      </c>
      <c r="CR15" s="3">
        <v>160.0</v>
      </c>
      <c r="CS15" s="3" t="str">
        <f t="shared" si="61"/>
        <v>0</v>
      </c>
      <c r="CT15" s="3"/>
      <c r="CU15" s="3">
        <v>104.0</v>
      </c>
      <c r="CV15" s="3" t="str">
        <f t="shared" si="62"/>
        <v>0</v>
      </c>
      <c r="CW15" s="3">
        <v>311.0</v>
      </c>
      <c r="CX15" s="3" t="str">
        <f t="shared" si="63"/>
        <v>1</v>
      </c>
      <c r="CY15" s="3"/>
      <c r="CZ15" s="3">
        <v>281.0</v>
      </c>
      <c r="DA15" s="3" t="str">
        <f t="shared" si="64"/>
        <v>1</v>
      </c>
      <c r="DB15" s="3"/>
      <c r="DC15" s="3"/>
      <c r="DD15" s="3"/>
      <c r="DE15" s="3">
        <v>134.0</v>
      </c>
      <c r="DF15" s="3" t="str">
        <f t="shared" si="66"/>
        <v>0</v>
      </c>
      <c r="DG15" s="3"/>
      <c r="DH15" s="3"/>
      <c r="DI15" s="3"/>
      <c r="DJ15" s="3">
        <v>340.0</v>
      </c>
      <c r="DK15" s="3" t="str">
        <f t="shared" si="68"/>
        <v>0</v>
      </c>
      <c r="DL15" s="3"/>
      <c r="DM15" s="3"/>
      <c r="DN15" s="3"/>
      <c r="DO15" s="3">
        <v>216.0</v>
      </c>
      <c r="DP15" s="3" t="str">
        <f t="shared" si="70"/>
        <v>0</v>
      </c>
      <c r="DQ15" s="3"/>
      <c r="DR15" s="3"/>
      <c r="DS15" s="3"/>
      <c r="DT15" s="3">
        <v>218.0</v>
      </c>
      <c r="DU15" s="3" t="str">
        <f t="shared" si="72"/>
        <v>0</v>
      </c>
      <c r="DV15" s="3"/>
      <c r="DW15" s="3"/>
      <c r="DX15" s="3"/>
      <c r="DY15" s="3">
        <v>120.0</v>
      </c>
      <c r="DZ15" s="3" t="str">
        <f t="shared" si="74"/>
        <v>0</v>
      </c>
      <c r="EA15" s="3"/>
      <c r="EB15" s="3"/>
      <c r="EC15" s="3"/>
      <c r="ED15" s="3">
        <v>267.0</v>
      </c>
      <c r="EE15" s="3" t="str">
        <f t="shared" si="76"/>
        <v>0</v>
      </c>
      <c r="EF15" s="3"/>
      <c r="EG15" s="3"/>
      <c r="EH15" s="3"/>
      <c r="EI15" s="3">
        <v>160.0</v>
      </c>
      <c r="EJ15" s="3" t="str">
        <f t="shared" si="77"/>
        <v>1</v>
      </c>
      <c r="EK15" s="3"/>
      <c r="EL15" s="3"/>
      <c r="EM15" s="3"/>
      <c r="EN15" s="3">
        <v>96.0</v>
      </c>
      <c r="EO15" s="3" t="str">
        <f t="shared" si="79"/>
        <v>0</v>
      </c>
      <c r="EP15" s="3"/>
      <c r="EQ15" s="3"/>
      <c r="ER15" s="3"/>
      <c r="ES15" s="3">
        <v>233.0</v>
      </c>
      <c r="ET15" s="3" t="str">
        <f t="shared" si="81"/>
        <v>0</v>
      </c>
      <c r="EU15" s="3">
        <v>341.0</v>
      </c>
      <c r="EV15" s="3" t="str">
        <f t="shared" si="82"/>
        <v>0</v>
      </c>
      <c r="EW15" s="3"/>
      <c r="EX15" s="3">
        <v>121.0</v>
      </c>
      <c r="EY15" s="3" t="str">
        <f t="shared" si="83"/>
        <v>0</v>
      </c>
      <c r="EZ15" s="3"/>
      <c r="FA15" s="3"/>
      <c r="FB15" s="3"/>
      <c r="FC15" s="3">
        <v>132.0</v>
      </c>
      <c r="FD15" s="3" t="str">
        <f t="shared" si="85"/>
        <v>2</v>
      </c>
      <c r="FE15" s="3">
        <v>203.0</v>
      </c>
      <c r="FF15" s="3" t="str">
        <f t="shared" si="86"/>
        <v>2</v>
      </c>
      <c r="FG15" s="3" t="str">
        <f t="shared" si="87"/>
        <v>0</v>
      </c>
      <c r="FH15" s="3"/>
      <c r="FI15" s="3">
        <v>194.0</v>
      </c>
      <c r="FJ15" s="3" t="str">
        <f t="shared" si="88"/>
        <v>2</v>
      </c>
      <c r="FK15" s="3"/>
      <c r="FL15" s="3"/>
      <c r="FM15" s="3"/>
      <c r="FN15" s="3"/>
      <c r="FO15" s="3">
        <v>116.0</v>
      </c>
      <c r="FP15" s="3" t="str">
        <f t="shared" si="89"/>
        <v>1</v>
      </c>
      <c r="FQ15" s="12"/>
      <c r="FR15" s="12" t="str">
        <f t="shared" si="90"/>
        <v>1</v>
      </c>
      <c r="FS15" s="12">
        <v>127.0</v>
      </c>
      <c r="FT15" s="12" t="str">
        <f t="shared" si="91"/>
        <v>2</v>
      </c>
      <c r="FU15" s="12" t="s">
        <v>105</v>
      </c>
      <c r="FV15" s="3" t="str">
        <f t="shared" si="92"/>
        <v>1</v>
      </c>
      <c r="FW15" s="3"/>
      <c r="FX15" s="3">
        <v>268.0</v>
      </c>
      <c r="FY15" s="3" t="str">
        <f t="shared" si="93"/>
        <v>0</v>
      </c>
      <c r="FZ15" s="3"/>
      <c r="GA15" s="3"/>
    </row>
    <row r="16" ht="12.0" customHeight="1">
      <c r="A16" s="1"/>
      <c r="B16" s="56" t="s">
        <v>122</v>
      </c>
      <c r="C16" s="57" t="s">
        <v>246</v>
      </c>
      <c r="T16" s="23"/>
      <c r="U16" s="50" t="s">
        <v>124</v>
      </c>
      <c r="V16" s="47" t="str">
        <f>V14+V13+V10+FM41+FS33</f>
        <v>15</v>
      </c>
      <c r="W16" s="51" t="str">
        <f>(((V16-16.2)/5)*10)+50</f>
        <v>48</v>
      </c>
      <c r="X16" s="23"/>
      <c r="Y16" s="24" t="str">
        <f t="shared" si="95"/>
        <v>Wrong Characters:</v>
      </c>
      <c r="Z16" s="47" t="str">
        <f t="shared" ref="Z16:Z18" si="96">C20</f>
        <v>0</v>
      </c>
      <c r="AA16" s="44"/>
      <c r="AB16" s="63" t="str">
        <f>IF(OR($Z$16&gt;0,$Z$17&gt;0),"D A T A   E N T R Y","")</f>
        <v/>
      </c>
      <c r="AC16" s="45"/>
      <c r="AE16" s="3">
        <v>10.0</v>
      </c>
      <c r="AF16" s="12" t="str">
        <f t="shared" si="36"/>
        <v>1</v>
      </c>
      <c r="AG16" s="12"/>
      <c r="AH16" s="12" t="str">
        <f t="shared" si="37"/>
        <v>1</v>
      </c>
      <c r="AI16" s="3" t="str">
        <f t="shared" si="38"/>
        <v>1</v>
      </c>
      <c r="AJ16" s="3" t="str">
        <f t="shared" si="39"/>
        <v>0</v>
      </c>
      <c r="AK16" s="3"/>
      <c r="AL16" s="3">
        <v>264.0</v>
      </c>
      <c r="AM16" s="3" t="str">
        <f t="shared" si="41"/>
        <v>0</v>
      </c>
      <c r="AN16" s="3"/>
      <c r="AO16" s="3">
        <v>106.0</v>
      </c>
      <c r="AP16" s="3" t="str">
        <f t="shared" si="42"/>
        <v>0</v>
      </c>
      <c r="AQ16" s="3"/>
      <c r="AR16" s="3">
        <v>102.0</v>
      </c>
      <c r="AS16" s="3" t="str">
        <f t="shared" si="43"/>
        <v>0</v>
      </c>
      <c r="AT16" s="3"/>
      <c r="AU16" s="3">
        <v>80.0</v>
      </c>
      <c r="AV16" s="3" t="str">
        <f t="shared" si="44"/>
        <v>0</v>
      </c>
      <c r="AW16" s="3"/>
      <c r="AX16" s="3">
        <v>157.0</v>
      </c>
      <c r="AY16" s="3" t="str">
        <f t="shared" si="45"/>
        <v>0</v>
      </c>
      <c r="AZ16" s="3"/>
      <c r="BA16" s="3"/>
      <c r="BB16" s="3"/>
      <c r="BC16" s="3"/>
      <c r="BD16" s="3">
        <v>206.0</v>
      </c>
      <c r="BE16" s="3" t="str">
        <f t="shared" si="47"/>
        <v>0</v>
      </c>
      <c r="BF16" s="3"/>
      <c r="BG16" s="3">
        <v>128.0</v>
      </c>
      <c r="BH16" s="3" t="str">
        <f t="shared" si="48"/>
        <v>0</v>
      </c>
      <c r="BI16" s="3"/>
      <c r="BJ16" s="3">
        <v>81.0</v>
      </c>
      <c r="BK16" s="3" t="str">
        <f t="shared" si="49"/>
        <v>0</v>
      </c>
      <c r="BL16" s="3"/>
      <c r="BM16" s="3">
        <v>262.0</v>
      </c>
      <c r="BN16" s="3" t="str">
        <f t="shared" si="50"/>
        <v>0</v>
      </c>
      <c r="BO16" s="3"/>
      <c r="BP16" s="3">
        <v>108.0</v>
      </c>
      <c r="BQ16" s="3" t="str">
        <f t="shared" si="51"/>
        <v>0</v>
      </c>
      <c r="BR16" s="3"/>
      <c r="BS16" s="3">
        <v>143.0</v>
      </c>
      <c r="BT16" s="3" t="str">
        <f t="shared" si="52"/>
        <v>0</v>
      </c>
      <c r="BU16" s="3"/>
      <c r="BV16" s="3">
        <v>101.0</v>
      </c>
      <c r="BW16" s="3" t="str">
        <f t="shared" si="53"/>
        <v>0</v>
      </c>
      <c r="BX16" s="3"/>
      <c r="BY16" s="3">
        <v>126.0</v>
      </c>
      <c r="BZ16" s="3" t="str">
        <f t="shared" si="54"/>
        <v>0</v>
      </c>
      <c r="CA16" s="3"/>
      <c r="CB16" s="3">
        <v>94.0</v>
      </c>
      <c r="CC16" s="3" t="str">
        <f t="shared" si="55"/>
        <v>0</v>
      </c>
      <c r="CD16" s="3"/>
      <c r="CE16" s="3">
        <v>116.0</v>
      </c>
      <c r="CF16" s="3" t="str">
        <f t="shared" si="56"/>
        <v>1</v>
      </c>
      <c r="CG16" s="3"/>
      <c r="CH16" s="3">
        <v>322.0</v>
      </c>
      <c r="CI16" s="3" t="str">
        <f t="shared" si="57"/>
        <v>0</v>
      </c>
      <c r="CJ16" s="3"/>
      <c r="CK16" s="3"/>
      <c r="CL16" s="3"/>
      <c r="CM16" s="3">
        <v>85.0</v>
      </c>
      <c r="CN16" s="3" t="str">
        <f t="shared" si="59"/>
        <v>1</v>
      </c>
      <c r="CO16" s="3"/>
      <c r="CP16" s="3">
        <v>198.0</v>
      </c>
      <c r="CQ16" s="3" t="str">
        <f t="shared" si="60"/>
        <v>0</v>
      </c>
      <c r="CR16" s="3">
        <v>168.0</v>
      </c>
      <c r="CS16" s="3" t="str">
        <f t="shared" si="61"/>
        <v>0</v>
      </c>
      <c r="CT16" s="3"/>
      <c r="CU16" s="3">
        <v>114.0</v>
      </c>
      <c r="CV16" s="3" t="str">
        <f t="shared" si="62"/>
        <v>0</v>
      </c>
      <c r="CW16" s="3"/>
      <c r="CX16" s="3"/>
      <c r="CY16" s="3"/>
      <c r="CZ16" s="3">
        <v>292.0</v>
      </c>
      <c r="DA16" s="3" t="str">
        <f t="shared" si="64"/>
        <v>0</v>
      </c>
      <c r="DB16" s="3"/>
      <c r="DC16" s="3"/>
      <c r="DD16" s="3"/>
      <c r="DE16" s="3">
        <v>142.0</v>
      </c>
      <c r="DF16" s="3" t="str">
        <f t="shared" si="66"/>
        <v>0</v>
      </c>
      <c r="DG16" s="3"/>
      <c r="DH16" s="3"/>
      <c r="DI16" s="3"/>
      <c r="DJ16" s="3">
        <v>355.0</v>
      </c>
      <c r="DK16" s="3" t="str">
        <f t="shared" si="68"/>
        <v>0</v>
      </c>
      <c r="DL16" s="3"/>
      <c r="DM16" s="3"/>
      <c r="DN16" s="3"/>
      <c r="DO16" s="3">
        <v>244.0</v>
      </c>
      <c r="DP16" s="3" t="str">
        <f t="shared" si="70"/>
        <v>0</v>
      </c>
      <c r="DQ16" s="3"/>
      <c r="DR16" s="3"/>
      <c r="DS16" s="3"/>
      <c r="DT16" s="3">
        <v>223.0</v>
      </c>
      <c r="DU16" s="3" t="str">
        <f t="shared" si="72"/>
        <v>0</v>
      </c>
      <c r="DV16" s="3"/>
      <c r="DW16" s="3"/>
      <c r="DX16" s="3"/>
      <c r="DY16" s="3">
        <v>125.0</v>
      </c>
      <c r="DZ16" s="3" t="str">
        <f t="shared" si="74"/>
        <v>0</v>
      </c>
      <c r="EA16" s="3"/>
      <c r="EB16" s="3"/>
      <c r="EC16" s="3"/>
      <c r="ED16" s="3">
        <v>274.0</v>
      </c>
      <c r="EE16" s="3" t="str">
        <f t="shared" si="76"/>
        <v>0</v>
      </c>
      <c r="EF16" s="3"/>
      <c r="EG16" s="3"/>
      <c r="EH16" s="3"/>
      <c r="EI16" s="3">
        <v>180.0</v>
      </c>
      <c r="EJ16" s="3" t="str">
        <f t="shared" si="77"/>
        <v>1</v>
      </c>
      <c r="EK16" s="3"/>
      <c r="EL16" s="3"/>
      <c r="EM16" s="3"/>
      <c r="EN16" s="3">
        <v>121.0</v>
      </c>
      <c r="EO16" s="3" t="str">
        <f t="shared" si="79"/>
        <v>0</v>
      </c>
      <c r="EP16" s="3"/>
      <c r="EQ16" s="3"/>
      <c r="ER16" s="3"/>
      <c r="ES16" s="3">
        <v>278.0</v>
      </c>
      <c r="ET16" s="3" t="str">
        <f t="shared" si="81"/>
        <v>0</v>
      </c>
      <c r="EU16" s="3"/>
      <c r="EV16" s="3"/>
      <c r="EW16" s="3"/>
      <c r="EX16" s="3">
        <v>128.0</v>
      </c>
      <c r="EY16" s="3" t="str">
        <f t="shared" si="83"/>
        <v>0</v>
      </c>
      <c r="EZ16" s="3"/>
      <c r="FA16" s="3"/>
      <c r="FB16" s="3"/>
      <c r="FC16" s="3">
        <v>49.0</v>
      </c>
      <c r="FD16" s="3" t="str">
        <f t="shared" si="85"/>
        <v>2</v>
      </c>
      <c r="FE16" s="3">
        <v>171.0</v>
      </c>
      <c r="FF16" s="3" t="str">
        <f t="shared" si="86"/>
        <v>2</v>
      </c>
      <c r="FG16" s="3" t="str">
        <f t="shared" si="87"/>
        <v>0</v>
      </c>
      <c r="FH16" s="3"/>
      <c r="FI16" s="3">
        <v>31.0</v>
      </c>
      <c r="FJ16" s="3" t="str">
        <f t="shared" si="88"/>
        <v>2</v>
      </c>
      <c r="FK16" s="3"/>
      <c r="FL16" s="3"/>
      <c r="FM16" s="3"/>
      <c r="FN16" s="3"/>
      <c r="FO16" s="3">
        <v>132.0</v>
      </c>
      <c r="FP16" s="3" t="str">
        <f t="shared" si="89"/>
        <v>2</v>
      </c>
      <c r="FQ16" s="12"/>
      <c r="FR16" s="12" t="str">
        <f t="shared" si="90"/>
        <v>0</v>
      </c>
      <c r="FS16" s="12">
        <v>136.0</v>
      </c>
      <c r="FT16" s="12" t="str">
        <f t="shared" si="91"/>
        <v>2</v>
      </c>
      <c r="FU16" s="12" t="s">
        <v>105</v>
      </c>
      <c r="FV16" s="3" t="str">
        <f t="shared" si="92"/>
        <v>1</v>
      </c>
      <c r="FW16" s="3"/>
      <c r="FX16" s="3">
        <v>313.0</v>
      </c>
      <c r="FY16" s="3" t="str">
        <f t="shared" si="93"/>
        <v>0</v>
      </c>
      <c r="FZ16" s="3"/>
      <c r="GA16" s="3"/>
    </row>
    <row r="17" ht="12.0" customHeight="1">
      <c r="A17" s="1"/>
      <c r="B17" s="64" t="s">
        <v>125</v>
      </c>
      <c r="C17" s="65" t="s">
        <v>247</v>
      </c>
      <c r="T17" s="23"/>
      <c r="U17" s="50"/>
      <c r="V17" s="47"/>
      <c r="W17" s="20"/>
      <c r="X17" s="23"/>
      <c r="Y17" s="24" t="str">
        <f t="shared" si="95"/>
        <v>Line Length Errors:</v>
      </c>
      <c r="Z17" s="47" t="str">
        <f t="shared" si="96"/>
        <v>0</v>
      </c>
      <c r="AA17" s="44"/>
      <c r="AB17" s="63" t="str">
        <f>IF(OR($Z$16&gt;0,$Z$17&gt;0),"E R R O R !","")</f>
        <v/>
      </c>
      <c r="AC17" s="45"/>
      <c r="AE17" s="3">
        <v>11.0</v>
      </c>
      <c r="AF17" s="12" t="str">
        <f t="shared" si="36"/>
        <v>2</v>
      </c>
      <c r="AG17" s="12"/>
      <c r="AH17" s="12" t="str">
        <f t="shared" si="37"/>
        <v>0</v>
      </c>
      <c r="AI17" s="3" t="str">
        <f t="shared" si="38"/>
        <v>0</v>
      </c>
      <c r="AJ17" s="3" t="str">
        <f t="shared" si="39"/>
        <v>1</v>
      </c>
      <c r="AK17" s="3"/>
      <c r="AL17" s="3">
        <v>269.0</v>
      </c>
      <c r="AM17" s="3" t="str">
        <f t="shared" si="41"/>
        <v>0</v>
      </c>
      <c r="AN17" s="3"/>
      <c r="AO17" s="3">
        <v>121.0</v>
      </c>
      <c r="AP17" s="3" t="str">
        <f t="shared" si="42"/>
        <v>0</v>
      </c>
      <c r="AQ17" s="3"/>
      <c r="AR17" s="3">
        <v>104.0</v>
      </c>
      <c r="AS17" s="3" t="str">
        <f t="shared" si="43"/>
        <v>0</v>
      </c>
      <c r="AT17" s="3"/>
      <c r="AU17" s="3">
        <v>96.0</v>
      </c>
      <c r="AV17" s="3" t="str">
        <f t="shared" si="44"/>
        <v>0</v>
      </c>
      <c r="AW17" s="3"/>
      <c r="AX17" s="3">
        <v>161.0</v>
      </c>
      <c r="AY17" s="3" t="str">
        <f t="shared" si="45"/>
        <v>0</v>
      </c>
      <c r="AZ17" s="3"/>
      <c r="BA17" s="3"/>
      <c r="BB17" s="3"/>
      <c r="BC17" s="3"/>
      <c r="BD17" s="3"/>
      <c r="BE17" s="3"/>
      <c r="BF17" s="3"/>
      <c r="BG17" s="3">
        <v>150.0</v>
      </c>
      <c r="BH17" s="3" t="str">
        <f t="shared" si="48"/>
        <v>1</v>
      </c>
      <c r="BI17" s="3"/>
      <c r="BJ17" s="3">
        <v>84.0</v>
      </c>
      <c r="BK17" s="3" t="str">
        <f t="shared" si="49"/>
        <v>0</v>
      </c>
      <c r="BL17" s="3"/>
      <c r="BM17" s="3">
        <v>266.0</v>
      </c>
      <c r="BN17" s="3" t="str">
        <f t="shared" si="50"/>
        <v>1</v>
      </c>
      <c r="BO17" s="3"/>
      <c r="BP17" s="3">
        <v>137.0</v>
      </c>
      <c r="BQ17" s="3" t="str">
        <f t="shared" si="51"/>
        <v>1</v>
      </c>
      <c r="BR17" s="3"/>
      <c r="BS17" s="3">
        <v>155.0</v>
      </c>
      <c r="BT17" s="3" t="str">
        <f t="shared" si="52"/>
        <v>0</v>
      </c>
      <c r="BU17" s="3"/>
      <c r="BV17" s="3">
        <v>131.0</v>
      </c>
      <c r="BW17" s="3" t="str">
        <f t="shared" si="53"/>
        <v>0</v>
      </c>
      <c r="BX17" s="3"/>
      <c r="BY17" s="3">
        <v>130.0</v>
      </c>
      <c r="BZ17" s="3" t="str">
        <f t="shared" si="54"/>
        <v>1</v>
      </c>
      <c r="CA17" s="3"/>
      <c r="CB17" s="3">
        <v>115.0</v>
      </c>
      <c r="CC17" s="3" t="str">
        <f t="shared" si="55"/>
        <v>0</v>
      </c>
      <c r="CD17" s="3"/>
      <c r="CE17" s="3">
        <v>127.0</v>
      </c>
      <c r="CF17" s="3" t="str">
        <f t="shared" si="56"/>
        <v>1</v>
      </c>
      <c r="CG17" s="3"/>
      <c r="CH17" s="3">
        <v>330.0</v>
      </c>
      <c r="CI17" s="3" t="str">
        <f t="shared" si="57"/>
        <v>0</v>
      </c>
      <c r="CJ17" s="3"/>
      <c r="CK17" s="3"/>
      <c r="CL17" s="3"/>
      <c r="CM17" s="3">
        <v>113.0</v>
      </c>
      <c r="CN17" s="3" t="str">
        <f t="shared" si="59"/>
        <v>1</v>
      </c>
      <c r="CO17" s="3"/>
      <c r="CP17" s="3">
        <v>204.0</v>
      </c>
      <c r="CQ17" s="3" t="str">
        <f t="shared" si="60"/>
        <v>0</v>
      </c>
      <c r="CR17" s="3">
        <v>173.0</v>
      </c>
      <c r="CS17" s="3" t="str">
        <f t="shared" si="61"/>
        <v>0</v>
      </c>
      <c r="CT17" s="3"/>
      <c r="CU17" s="3">
        <v>117.0</v>
      </c>
      <c r="CV17" s="3" t="str">
        <f t="shared" si="62"/>
        <v>0</v>
      </c>
      <c r="CW17" s="3"/>
      <c r="CX17" s="3"/>
      <c r="CY17" s="3"/>
      <c r="CZ17" s="3">
        <v>338.0</v>
      </c>
      <c r="DA17" s="3" t="str">
        <f t="shared" si="64"/>
        <v>0</v>
      </c>
      <c r="DB17" s="3"/>
      <c r="DC17" s="3"/>
      <c r="DD17" s="3"/>
      <c r="DE17" s="3">
        <v>150.0</v>
      </c>
      <c r="DF17" s="3" t="str">
        <f t="shared" si="66"/>
        <v>1</v>
      </c>
      <c r="DG17" s="3"/>
      <c r="DH17" s="3"/>
      <c r="DI17" s="3"/>
      <c r="DJ17" s="3">
        <v>357.0</v>
      </c>
      <c r="DK17" s="3" t="str">
        <f t="shared" si="68"/>
        <v>0</v>
      </c>
      <c r="DL17" s="3"/>
      <c r="DM17" s="3"/>
      <c r="DN17" s="3"/>
      <c r="DO17" s="3">
        <v>250.0</v>
      </c>
      <c r="DP17" s="3" t="str">
        <f t="shared" si="70"/>
        <v>0</v>
      </c>
      <c r="DQ17" s="3"/>
      <c r="DR17" s="3"/>
      <c r="DS17" s="3"/>
      <c r="DT17" s="3">
        <v>245.0</v>
      </c>
      <c r="DU17" s="3" t="str">
        <f t="shared" si="72"/>
        <v>0</v>
      </c>
      <c r="DV17" s="3"/>
      <c r="DW17" s="3"/>
      <c r="DX17" s="3"/>
      <c r="DY17" s="3">
        <v>143.0</v>
      </c>
      <c r="DZ17" s="3" t="str">
        <f t="shared" si="74"/>
        <v>0</v>
      </c>
      <c r="EA17" s="3"/>
      <c r="EB17" s="3"/>
      <c r="EC17" s="3"/>
      <c r="ED17" s="3">
        <v>309.0</v>
      </c>
      <c r="EE17" s="3" t="str">
        <f t="shared" si="76"/>
        <v>0</v>
      </c>
      <c r="EF17" s="3"/>
      <c r="EG17" s="3"/>
      <c r="EH17" s="3"/>
      <c r="EI17" s="3">
        <v>187.0</v>
      </c>
      <c r="EJ17" s="3" t="str">
        <f t="shared" si="77"/>
        <v>1</v>
      </c>
      <c r="EK17" s="3"/>
      <c r="EL17" s="3"/>
      <c r="EM17" s="3"/>
      <c r="EN17" s="3">
        <v>122.0</v>
      </c>
      <c r="EO17" s="3" t="str">
        <f t="shared" si="79"/>
        <v>1</v>
      </c>
      <c r="EP17" s="3"/>
      <c r="EQ17" s="3"/>
      <c r="ER17" s="3"/>
      <c r="ES17" s="3">
        <v>295.0</v>
      </c>
      <c r="ET17" s="3" t="str">
        <f t="shared" si="81"/>
        <v>0</v>
      </c>
      <c r="EU17" s="3"/>
      <c r="EV17" s="3"/>
      <c r="EW17" s="3"/>
      <c r="EX17" s="3">
        <v>140.0</v>
      </c>
      <c r="EY17" s="3" t="str">
        <f t="shared" si="83"/>
        <v>0</v>
      </c>
      <c r="EZ17" s="3"/>
      <c r="FA17" s="3"/>
      <c r="FB17" s="3"/>
      <c r="FC17" s="3">
        <v>143.0</v>
      </c>
      <c r="FD17" s="3" t="str">
        <f t="shared" si="85"/>
        <v>2</v>
      </c>
      <c r="FE17" s="3">
        <v>155.0</v>
      </c>
      <c r="FF17" s="3" t="str">
        <f t="shared" si="86"/>
        <v>2</v>
      </c>
      <c r="FG17" s="3" t="str">
        <f t="shared" si="87"/>
        <v>0</v>
      </c>
      <c r="FH17" s="3"/>
      <c r="FI17" s="3">
        <v>181.0</v>
      </c>
      <c r="FJ17" s="3" t="str">
        <f t="shared" si="88"/>
        <v>1</v>
      </c>
      <c r="FK17" s="3"/>
      <c r="FL17" s="3"/>
      <c r="FM17" s="3"/>
      <c r="FN17" s="3"/>
      <c r="FO17" s="3">
        <v>151.0</v>
      </c>
      <c r="FP17" s="3" t="str">
        <f t="shared" si="89"/>
        <v>1</v>
      </c>
      <c r="FQ17" s="12"/>
      <c r="FR17" s="12" t="str">
        <f t="shared" si="90"/>
        <v>1</v>
      </c>
      <c r="FS17" s="12">
        <v>141.0</v>
      </c>
      <c r="FT17" s="12" t="str">
        <f t="shared" si="91"/>
        <v>2</v>
      </c>
      <c r="FU17" s="12"/>
      <c r="FV17" s="3" t="str">
        <f t="shared" si="92"/>
        <v>0</v>
      </c>
      <c r="FW17" s="3"/>
      <c r="FX17" s="3">
        <v>315.0</v>
      </c>
      <c r="FY17" s="3" t="str">
        <f t="shared" si="93"/>
        <v>0</v>
      </c>
      <c r="FZ17" s="3"/>
      <c r="GA17" s="3"/>
    </row>
    <row r="18" ht="12.0" customHeight="1">
      <c r="A18" s="1"/>
      <c r="T18" s="23"/>
      <c r="U18" s="46" t="s">
        <v>127</v>
      </c>
      <c r="V18" s="47"/>
      <c r="W18" s="20"/>
      <c r="X18" s="23"/>
      <c r="Y18" s="24" t="str">
        <f t="shared" si="95"/>
        <v>Missing Values:</v>
      </c>
      <c r="Z18" s="47" t="str">
        <f t="shared" si="96"/>
        <v>0</v>
      </c>
      <c r="AA18" s="61"/>
      <c r="AB18" s="63"/>
      <c r="AC18" s="45"/>
      <c r="AE18" s="3">
        <v>12.0</v>
      </c>
      <c r="AF18" s="12" t="str">
        <f t="shared" si="36"/>
        <v>2</v>
      </c>
      <c r="AG18" s="12"/>
      <c r="AH18" s="12" t="str">
        <f t="shared" si="37"/>
        <v>0</v>
      </c>
      <c r="AI18" s="3" t="str">
        <f t="shared" si="38"/>
        <v>0</v>
      </c>
      <c r="AJ18" s="3" t="str">
        <f t="shared" si="39"/>
        <v>1</v>
      </c>
      <c r="AK18" s="3"/>
      <c r="AL18" s="3">
        <v>273.0</v>
      </c>
      <c r="AM18" s="3" t="str">
        <f t="shared" si="41"/>
        <v>0</v>
      </c>
      <c r="AN18" s="3"/>
      <c r="AO18" s="3">
        <v>133.0</v>
      </c>
      <c r="AP18" s="3" t="str">
        <f t="shared" si="42"/>
        <v>0</v>
      </c>
      <c r="AQ18" s="3"/>
      <c r="AR18" s="3">
        <v>105.0</v>
      </c>
      <c r="AS18" s="3" t="str">
        <f t="shared" si="43"/>
        <v>0</v>
      </c>
      <c r="AT18" s="3"/>
      <c r="AU18" s="3">
        <v>109.0</v>
      </c>
      <c r="AV18" s="3" t="str">
        <f t="shared" si="44"/>
        <v>0</v>
      </c>
      <c r="AW18" s="3"/>
      <c r="AX18" s="3">
        <v>172.0</v>
      </c>
      <c r="AY18" s="3" t="str">
        <f t="shared" si="45"/>
        <v>0</v>
      </c>
      <c r="AZ18" s="3"/>
      <c r="BA18" s="3"/>
      <c r="BB18" s="3"/>
      <c r="BC18" s="3"/>
      <c r="BD18" s="3"/>
      <c r="BE18" s="3"/>
      <c r="BF18" s="3"/>
      <c r="BG18" s="3">
        <v>162.0</v>
      </c>
      <c r="BH18" s="3" t="str">
        <f t="shared" si="48"/>
        <v>0</v>
      </c>
      <c r="BI18" s="3"/>
      <c r="BJ18" s="3">
        <v>95.0</v>
      </c>
      <c r="BK18" s="3" t="str">
        <f t="shared" si="49"/>
        <v>0</v>
      </c>
      <c r="BL18" s="3"/>
      <c r="BM18" s="3">
        <v>270.0</v>
      </c>
      <c r="BN18" s="3" t="str">
        <f t="shared" si="50"/>
        <v>1</v>
      </c>
      <c r="BO18" s="3"/>
      <c r="BP18" s="3">
        <v>145.0</v>
      </c>
      <c r="BQ18" s="3" t="str">
        <f t="shared" si="51"/>
        <v>1</v>
      </c>
      <c r="BR18" s="3"/>
      <c r="BS18" s="3">
        <v>167.0</v>
      </c>
      <c r="BT18" s="3" t="str">
        <f t="shared" si="52"/>
        <v>0</v>
      </c>
      <c r="BU18" s="3"/>
      <c r="BV18" s="3">
        <v>140.0</v>
      </c>
      <c r="BW18" s="3" t="str">
        <f t="shared" si="53"/>
        <v>0</v>
      </c>
      <c r="BX18" s="3"/>
      <c r="BY18" s="3">
        <v>138.0</v>
      </c>
      <c r="BZ18" s="3" t="str">
        <f t="shared" si="54"/>
        <v>0</v>
      </c>
      <c r="CA18" s="3"/>
      <c r="CB18" s="3">
        <v>124.0</v>
      </c>
      <c r="CC18" s="3" t="str">
        <f t="shared" si="55"/>
        <v>1</v>
      </c>
      <c r="CD18" s="3"/>
      <c r="CE18" s="3">
        <v>168.0</v>
      </c>
      <c r="CF18" s="3" t="str">
        <f t="shared" si="56"/>
        <v>1</v>
      </c>
      <c r="CG18" s="3"/>
      <c r="CH18" s="3">
        <v>347.0</v>
      </c>
      <c r="CI18" s="3" t="str">
        <f t="shared" si="57"/>
        <v>1</v>
      </c>
      <c r="CJ18" s="3"/>
      <c r="CK18" s="3"/>
      <c r="CL18" s="3"/>
      <c r="CM18" s="3">
        <v>131.0</v>
      </c>
      <c r="CN18" s="3" t="str">
        <f t="shared" si="59"/>
        <v>0</v>
      </c>
      <c r="CO18" s="3"/>
      <c r="CP18" s="3">
        <v>208.0</v>
      </c>
      <c r="CQ18" s="3" t="str">
        <f t="shared" si="60"/>
        <v>1</v>
      </c>
      <c r="CR18" s="3">
        <v>200.0</v>
      </c>
      <c r="CS18" s="3" t="str">
        <f t="shared" si="61"/>
        <v>0</v>
      </c>
      <c r="CT18" s="3"/>
      <c r="CU18" s="3">
        <v>118.0</v>
      </c>
      <c r="CV18" s="3" t="str">
        <f t="shared" si="62"/>
        <v>0</v>
      </c>
      <c r="CW18" s="3"/>
      <c r="CX18" s="3"/>
      <c r="CY18" s="3"/>
      <c r="CZ18" s="3">
        <v>345.0</v>
      </c>
      <c r="DA18" s="3" t="str">
        <f t="shared" si="64"/>
        <v>0</v>
      </c>
      <c r="DB18" s="3"/>
      <c r="DC18" s="3"/>
      <c r="DD18" s="3"/>
      <c r="DE18" s="3">
        <v>163.0</v>
      </c>
      <c r="DF18" s="3" t="str">
        <f t="shared" si="66"/>
        <v>0</v>
      </c>
      <c r="DG18" s="3"/>
      <c r="DH18" s="3"/>
      <c r="DI18" s="3"/>
      <c r="DJ18" s="3">
        <v>380.0</v>
      </c>
      <c r="DK18" s="3" t="str">
        <f t="shared" si="68"/>
        <v>0</v>
      </c>
      <c r="DL18" s="3"/>
      <c r="DM18" s="3"/>
      <c r="DN18" s="3"/>
      <c r="DO18" s="3">
        <v>259.0</v>
      </c>
      <c r="DP18" s="3" t="str">
        <f t="shared" si="70"/>
        <v>0</v>
      </c>
      <c r="DQ18" s="3"/>
      <c r="DR18" s="3"/>
      <c r="DS18" s="3"/>
      <c r="DT18" s="3">
        <v>293.0</v>
      </c>
      <c r="DU18" s="3" t="str">
        <f t="shared" si="72"/>
        <v>0</v>
      </c>
      <c r="DV18" s="3"/>
      <c r="DW18" s="3"/>
      <c r="DX18" s="3"/>
      <c r="DY18" s="3">
        <v>149.0</v>
      </c>
      <c r="DZ18" s="3" t="str">
        <f t="shared" si="74"/>
        <v>0</v>
      </c>
      <c r="EA18" s="3"/>
      <c r="EB18" s="3"/>
      <c r="EC18" s="3"/>
      <c r="ED18" s="3">
        <v>321.0</v>
      </c>
      <c r="EE18" s="3" t="str">
        <f t="shared" si="76"/>
        <v>0</v>
      </c>
      <c r="EF18" s="3"/>
      <c r="EG18" s="3"/>
      <c r="EH18" s="3"/>
      <c r="EI18" s="3">
        <v>192.0</v>
      </c>
      <c r="EJ18" s="3" t="str">
        <f t="shared" si="77"/>
        <v>1</v>
      </c>
      <c r="EK18" s="3"/>
      <c r="EL18" s="3"/>
      <c r="EM18" s="3"/>
      <c r="EN18" s="3">
        <v>163.0</v>
      </c>
      <c r="EO18" s="3" t="str">
        <f t="shared" si="79"/>
        <v>0</v>
      </c>
      <c r="EP18" s="3"/>
      <c r="EQ18" s="3"/>
      <c r="ER18" s="3"/>
      <c r="ES18" s="3">
        <v>346.0</v>
      </c>
      <c r="ET18" s="3" t="str">
        <f t="shared" si="81"/>
        <v>0</v>
      </c>
      <c r="EU18" s="3"/>
      <c r="EV18" s="3"/>
      <c r="EW18" s="3"/>
      <c r="EX18" s="3">
        <v>150.0</v>
      </c>
      <c r="EY18" s="3" t="str">
        <f t="shared" si="83"/>
        <v>1</v>
      </c>
      <c r="EZ18" s="3"/>
      <c r="FA18" s="3"/>
      <c r="FB18" s="3"/>
      <c r="FC18" s="3">
        <v>9.0</v>
      </c>
      <c r="FD18" s="3" t="str">
        <f t="shared" si="85"/>
        <v>2</v>
      </c>
      <c r="FE18" s="3">
        <v>196.0</v>
      </c>
      <c r="FF18" s="3" t="str">
        <f t="shared" si="86"/>
        <v>2</v>
      </c>
      <c r="FG18" s="3" t="str">
        <f t="shared" si="87"/>
        <v>0</v>
      </c>
      <c r="FH18" s="3"/>
      <c r="FI18" s="3">
        <v>212.0</v>
      </c>
      <c r="FJ18" s="3" t="str">
        <f t="shared" si="88"/>
        <v>2</v>
      </c>
      <c r="FK18" s="3"/>
      <c r="FL18" s="3"/>
      <c r="FM18" s="3"/>
      <c r="FN18" s="3"/>
      <c r="FO18" s="3">
        <v>153.0</v>
      </c>
      <c r="FP18" s="3" t="str">
        <f t="shared" si="89"/>
        <v>1</v>
      </c>
      <c r="FQ18" s="12" t="s">
        <v>105</v>
      </c>
      <c r="FR18" s="12" t="str">
        <f t="shared" si="90"/>
        <v>0</v>
      </c>
      <c r="FS18" s="12">
        <v>167.0</v>
      </c>
      <c r="FT18" s="12" t="str">
        <f t="shared" si="91"/>
        <v>2</v>
      </c>
      <c r="FU18" s="12"/>
      <c r="FV18" s="3" t="str">
        <f t="shared" si="92"/>
        <v>0</v>
      </c>
      <c r="FW18" s="3"/>
      <c r="FX18" s="3">
        <v>361.0</v>
      </c>
      <c r="FY18" s="3" t="str">
        <f t="shared" si="93"/>
        <v>0</v>
      </c>
      <c r="FZ18" s="3"/>
      <c r="GA18" s="3"/>
    </row>
    <row r="19" ht="12.0" customHeight="1">
      <c r="A19" s="1"/>
      <c r="B19" s="48" t="s">
        <v>128</v>
      </c>
      <c r="C19" s="66"/>
      <c r="T19" s="23"/>
      <c r="U19" s="50" t="s">
        <v>129</v>
      </c>
      <c r="V19" s="47" t="str">
        <f>AM37</f>
        <v>5</v>
      </c>
      <c r="W19" s="51" t="str">
        <f>AM38</f>
        <v>43</v>
      </c>
      <c r="X19" s="31"/>
      <c r="Y19" s="32"/>
      <c r="Z19" s="67"/>
      <c r="AA19" s="68"/>
      <c r="AB19" s="68"/>
      <c r="AC19" s="59"/>
      <c r="AE19" s="3">
        <v>13.0</v>
      </c>
      <c r="AF19" s="12" t="str">
        <f t="shared" si="36"/>
        <v>2</v>
      </c>
      <c r="AG19" s="12"/>
      <c r="AH19" s="12" t="str">
        <f t="shared" si="37"/>
        <v>0</v>
      </c>
      <c r="AI19" s="3" t="str">
        <f t="shared" si="38"/>
        <v>0</v>
      </c>
      <c r="AJ19" s="3" t="str">
        <f t="shared" si="39"/>
        <v>1</v>
      </c>
      <c r="AK19" s="3"/>
      <c r="AL19" s="3">
        <v>274.0</v>
      </c>
      <c r="AM19" s="3" t="str">
        <f t="shared" si="41"/>
        <v>0</v>
      </c>
      <c r="AN19" s="3"/>
      <c r="AO19" s="3">
        <v>144.0</v>
      </c>
      <c r="AP19" s="3" t="str">
        <f t="shared" si="42"/>
        <v>0</v>
      </c>
      <c r="AQ19" s="3"/>
      <c r="AR19" s="3">
        <v>119.0</v>
      </c>
      <c r="AS19" s="3" t="str">
        <f t="shared" si="43"/>
        <v>0</v>
      </c>
      <c r="AT19" s="3"/>
      <c r="AU19" s="3">
        <v>122.0</v>
      </c>
      <c r="AV19" s="3" t="str">
        <f t="shared" si="44"/>
        <v>1</v>
      </c>
      <c r="AW19" s="3"/>
      <c r="AX19" s="3">
        <v>174.0</v>
      </c>
      <c r="AY19" s="3" t="str">
        <f t="shared" si="45"/>
        <v>0</v>
      </c>
      <c r="AZ19" s="3"/>
      <c r="BA19" s="3"/>
      <c r="BB19" s="3"/>
      <c r="BC19" s="3"/>
      <c r="BD19" s="3"/>
      <c r="BE19" s="3"/>
      <c r="BF19" s="3"/>
      <c r="BG19" s="3">
        <v>178.0</v>
      </c>
      <c r="BH19" s="3" t="str">
        <f t="shared" si="48"/>
        <v>0</v>
      </c>
      <c r="BI19" s="3"/>
      <c r="BJ19" s="3">
        <v>100.0</v>
      </c>
      <c r="BK19" s="3" t="str">
        <f t="shared" si="49"/>
        <v>0</v>
      </c>
      <c r="BL19" s="3"/>
      <c r="BM19" s="3">
        <v>276.0</v>
      </c>
      <c r="BN19" s="3" t="str">
        <f t="shared" si="50"/>
        <v>1</v>
      </c>
      <c r="BO19" s="3"/>
      <c r="BP19" s="3">
        <v>169.0</v>
      </c>
      <c r="BQ19" s="3" t="str">
        <f t="shared" si="51"/>
        <v>0</v>
      </c>
      <c r="BR19" s="3"/>
      <c r="BS19" s="3">
        <v>171.0</v>
      </c>
      <c r="BT19" s="3" t="str">
        <f t="shared" si="52"/>
        <v>0</v>
      </c>
      <c r="BU19" s="3"/>
      <c r="BV19" s="3">
        <v>158.0</v>
      </c>
      <c r="BW19" s="3" t="str">
        <f t="shared" si="53"/>
        <v>1</v>
      </c>
      <c r="BX19" s="3"/>
      <c r="BY19" s="3">
        <v>146.0</v>
      </c>
      <c r="BZ19" s="3" t="str">
        <f t="shared" si="54"/>
        <v>0</v>
      </c>
      <c r="CA19" s="3"/>
      <c r="CB19" s="3">
        <v>135.0</v>
      </c>
      <c r="CC19" s="3" t="str">
        <f t="shared" si="55"/>
        <v>0</v>
      </c>
      <c r="CD19" s="3"/>
      <c r="CE19" s="3">
        <v>180.0</v>
      </c>
      <c r="CF19" s="3" t="str">
        <f t="shared" si="56"/>
        <v>1</v>
      </c>
      <c r="CG19" s="3"/>
      <c r="CH19" s="3">
        <v>359.0</v>
      </c>
      <c r="CI19" s="3" t="str">
        <f t="shared" si="57"/>
        <v>0</v>
      </c>
      <c r="CJ19" s="3"/>
      <c r="CK19" s="3"/>
      <c r="CL19" s="3"/>
      <c r="CM19" s="3">
        <v>200.0</v>
      </c>
      <c r="CN19" s="3" t="str">
        <f t="shared" si="59"/>
        <v>0</v>
      </c>
      <c r="CO19" s="3"/>
      <c r="CP19" s="3">
        <v>220.0</v>
      </c>
      <c r="CQ19" s="3" t="str">
        <f t="shared" si="60"/>
        <v>0</v>
      </c>
      <c r="CR19" s="3">
        <v>251.0</v>
      </c>
      <c r="CS19" s="3" t="str">
        <f t="shared" si="61"/>
        <v>0</v>
      </c>
      <c r="CT19" s="3"/>
      <c r="CU19" s="3">
        <v>129.0</v>
      </c>
      <c r="CV19" s="3" t="str">
        <f t="shared" si="62"/>
        <v>0</v>
      </c>
      <c r="CW19" s="3"/>
      <c r="CX19" s="3"/>
      <c r="CY19" s="3"/>
      <c r="CZ19" s="3">
        <v>354.0</v>
      </c>
      <c r="DA19" s="3" t="str">
        <f t="shared" si="64"/>
        <v>0</v>
      </c>
      <c r="DB19" s="3"/>
      <c r="DC19" s="3"/>
      <c r="DD19" s="3"/>
      <c r="DE19" s="3">
        <v>165.0</v>
      </c>
      <c r="DF19" s="3" t="str">
        <f t="shared" si="66"/>
        <v>0</v>
      </c>
      <c r="DG19" s="3"/>
      <c r="DH19" s="3"/>
      <c r="DI19" s="3"/>
      <c r="DJ19" s="3">
        <v>386.0</v>
      </c>
      <c r="DK19" s="3" t="str">
        <f t="shared" si="68"/>
        <v>0</v>
      </c>
      <c r="DL19" s="3"/>
      <c r="DM19" s="3"/>
      <c r="DN19" s="3"/>
      <c r="DO19" s="3">
        <v>281.0</v>
      </c>
      <c r="DP19" s="3" t="str">
        <f t="shared" si="70"/>
        <v>1</v>
      </c>
      <c r="DQ19" s="3"/>
      <c r="DR19" s="3"/>
      <c r="DS19" s="3"/>
      <c r="DT19" s="3">
        <v>301.0</v>
      </c>
      <c r="DU19" s="3" t="str">
        <f t="shared" si="72"/>
        <v>0</v>
      </c>
      <c r="DV19" s="3"/>
      <c r="DW19" s="3"/>
      <c r="DX19" s="3"/>
      <c r="DY19" s="3">
        <v>155.0</v>
      </c>
      <c r="DZ19" s="3" t="str">
        <f t="shared" si="74"/>
        <v>0</v>
      </c>
      <c r="EA19" s="3"/>
      <c r="EB19" s="3"/>
      <c r="EC19" s="3"/>
      <c r="ED19" s="3">
        <v>333.0</v>
      </c>
      <c r="EE19" s="3" t="str">
        <f t="shared" si="76"/>
        <v>0</v>
      </c>
      <c r="EF19" s="3"/>
      <c r="EG19" s="3"/>
      <c r="EH19" s="3"/>
      <c r="EI19" s="3">
        <v>202.0</v>
      </c>
      <c r="EJ19" s="3" t="str">
        <f t="shared" si="77"/>
        <v>1</v>
      </c>
      <c r="EK19" s="3"/>
      <c r="EL19" s="3"/>
      <c r="EM19" s="3"/>
      <c r="EN19" s="3">
        <v>176.0</v>
      </c>
      <c r="EO19" s="3" t="str">
        <f t="shared" si="79"/>
        <v>0</v>
      </c>
      <c r="EP19" s="3"/>
      <c r="EQ19" s="3"/>
      <c r="ER19" s="3"/>
      <c r="ES19" s="3">
        <v>368.0</v>
      </c>
      <c r="ET19" s="3" t="str">
        <f t="shared" si="81"/>
        <v>0</v>
      </c>
      <c r="EU19" s="3"/>
      <c r="EV19" s="3"/>
      <c r="EW19" s="3"/>
      <c r="EX19" s="3">
        <v>162.0</v>
      </c>
      <c r="EY19" s="3" t="str">
        <f t="shared" si="83"/>
        <v>0</v>
      </c>
      <c r="EZ19" s="3"/>
      <c r="FA19" s="3"/>
      <c r="FB19" s="3"/>
      <c r="FC19" s="3">
        <v>52.0</v>
      </c>
      <c r="FD19" s="3" t="str">
        <f t="shared" si="85"/>
        <v>1</v>
      </c>
      <c r="FE19" s="3">
        <v>62.0</v>
      </c>
      <c r="FF19" s="3" t="str">
        <f t="shared" si="86"/>
        <v>1</v>
      </c>
      <c r="FG19" s="3" t="str">
        <f t="shared" si="87"/>
        <v>0</v>
      </c>
      <c r="FH19" s="3"/>
      <c r="FI19" s="3">
        <v>225.0</v>
      </c>
      <c r="FJ19" s="3" t="str">
        <f t="shared" si="88"/>
        <v>1</v>
      </c>
      <c r="FK19" s="3"/>
      <c r="FL19" s="3"/>
      <c r="FM19" s="3"/>
      <c r="FN19" s="3"/>
      <c r="FO19" s="3">
        <v>155.0</v>
      </c>
      <c r="FP19" s="3" t="str">
        <f t="shared" si="89"/>
        <v>2</v>
      </c>
      <c r="FQ19" s="12"/>
      <c r="FR19" s="12" t="str">
        <f t="shared" si="90"/>
        <v>0</v>
      </c>
      <c r="FS19" s="12">
        <v>171.0</v>
      </c>
      <c r="FT19" s="12" t="str">
        <f t="shared" si="91"/>
        <v>2</v>
      </c>
      <c r="FU19" s="12"/>
      <c r="FV19" s="3" t="str">
        <f t="shared" si="92"/>
        <v>0</v>
      </c>
      <c r="FW19" s="3"/>
      <c r="FX19" s="3">
        <v>370.0</v>
      </c>
      <c r="FY19" s="3" t="str">
        <f t="shared" si="93"/>
        <v>0</v>
      </c>
      <c r="FZ19" s="3"/>
      <c r="GA19" s="3"/>
    </row>
    <row r="20" ht="12.0" customHeight="1">
      <c r="A20" s="1"/>
      <c r="B20" s="14" t="s">
        <v>130</v>
      </c>
      <c r="C20" s="69" t="str">
        <f>COUNTIF(AF7:AF396,"&lt;1")+COUNTIF(AF7:AF396,"&gt;2")-COUNTIF(AF7:AF396,9)+COUNTIF(AF7:AF396,"TEXT")</f>
        <v>0</v>
      </c>
      <c r="T20" s="23"/>
      <c r="U20" s="50" t="s">
        <v>131</v>
      </c>
      <c r="V20" s="47" t="str">
        <f>AP37</f>
        <v>0</v>
      </c>
      <c r="W20" s="51" t="str">
        <f>AP38</f>
        <v>39</v>
      </c>
      <c r="X20" s="23"/>
      <c r="Y20" s="24"/>
      <c r="Z20" s="70" t="s">
        <v>60</v>
      </c>
      <c r="AA20" s="71"/>
      <c r="AB20" s="72" t="s">
        <v>132</v>
      </c>
      <c r="AC20" s="73" t="s">
        <v>133</v>
      </c>
      <c r="AE20" s="3">
        <v>14.0</v>
      </c>
      <c r="AF20" s="12" t="str">
        <f t="shared" si="36"/>
        <v>2</v>
      </c>
      <c r="AG20" s="12"/>
      <c r="AH20" s="12" t="str">
        <f t="shared" si="37"/>
        <v>0</v>
      </c>
      <c r="AI20" s="3" t="str">
        <f t="shared" si="38"/>
        <v>0</v>
      </c>
      <c r="AJ20" s="3" t="str">
        <f t="shared" si="39"/>
        <v>1</v>
      </c>
      <c r="AK20" s="3"/>
      <c r="AL20" s="3">
        <v>277.0</v>
      </c>
      <c r="AM20" s="3" t="str">
        <f t="shared" si="41"/>
        <v>0</v>
      </c>
      <c r="AN20" s="3"/>
      <c r="AO20" s="3">
        <v>147.0</v>
      </c>
      <c r="AP20" s="3" t="str">
        <f t="shared" si="42"/>
        <v>0</v>
      </c>
      <c r="AQ20" s="3"/>
      <c r="AR20" s="3">
        <v>129.0</v>
      </c>
      <c r="AS20" s="3" t="str">
        <f t="shared" si="43"/>
        <v>0</v>
      </c>
      <c r="AT20" s="3"/>
      <c r="AU20" s="3">
        <v>141.0</v>
      </c>
      <c r="AV20" s="3" t="str">
        <f t="shared" si="44"/>
        <v>0</v>
      </c>
      <c r="AW20" s="3"/>
      <c r="AX20" s="3">
        <v>190.0</v>
      </c>
      <c r="AY20" s="3" t="str">
        <f t="shared" si="45"/>
        <v>0</v>
      </c>
      <c r="AZ20" s="3"/>
      <c r="BA20" s="3"/>
      <c r="BB20" s="3"/>
      <c r="BC20" s="3"/>
      <c r="BD20" s="3"/>
      <c r="BE20" s="3"/>
      <c r="BF20" s="3"/>
      <c r="BG20" s="3">
        <v>199.0</v>
      </c>
      <c r="BH20" s="3" t="str">
        <f t="shared" si="48"/>
        <v>0</v>
      </c>
      <c r="BI20" s="3"/>
      <c r="BJ20" s="3">
        <v>112.0</v>
      </c>
      <c r="BK20" s="3" t="str">
        <f t="shared" si="49"/>
        <v>0</v>
      </c>
      <c r="BL20" s="3"/>
      <c r="BM20" s="3">
        <v>279.0</v>
      </c>
      <c r="BN20" s="3" t="str">
        <f t="shared" si="50"/>
        <v>1</v>
      </c>
      <c r="BO20" s="3"/>
      <c r="BP20" s="3">
        <v>183.0</v>
      </c>
      <c r="BQ20" s="3" t="str">
        <f t="shared" si="51"/>
        <v>0</v>
      </c>
      <c r="BR20" s="3"/>
      <c r="BS20" s="3">
        <v>179.0</v>
      </c>
      <c r="BT20" s="3" t="str">
        <f t="shared" si="52"/>
        <v>0</v>
      </c>
      <c r="BU20" s="3"/>
      <c r="BV20" s="3">
        <v>170.0</v>
      </c>
      <c r="BW20" s="3" t="str">
        <f t="shared" si="53"/>
        <v>0</v>
      </c>
      <c r="BX20" s="3"/>
      <c r="BY20" s="3">
        <v>154.0</v>
      </c>
      <c r="BZ20" s="3" t="str">
        <f t="shared" si="54"/>
        <v>0</v>
      </c>
      <c r="CA20" s="3"/>
      <c r="CB20" s="3">
        <v>151.0</v>
      </c>
      <c r="CC20" s="3" t="str">
        <f t="shared" si="55"/>
        <v>1</v>
      </c>
      <c r="CD20" s="3"/>
      <c r="CE20" s="3">
        <v>187.0</v>
      </c>
      <c r="CF20" s="3" t="str">
        <f t="shared" si="56"/>
        <v>1</v>
      </c>
      <c r="CG20" s="3"/>
      <c r="CH20" s="3"/>
      <c r="CI20" s="3"/>
      <c r="CJ20" s="3"/>
      <c r="CK20" s="3"/>
      <c r="CL20" s="3"/>
      <c r="CM20" s="3"/>
      <c r="CN20" s="3"/>
      <c r="CO20" s="3"/>
      <c r="CP20" s="3">
        <v>232.0</v>
      </c>
      <c r="CQ20" s="3" t="str">
        <f t="shared" si="60"/>
        <v>0</v>
      </c>
      <c r="CR20" s="3">
        <v>254.0</v>
      </c>
      <c r="CS20" s="3" t="str">
        <f t="shared" si="61"/>
        <v>0</v>
      </c>
      <c r="CT20" s="3"/>
      <c r="CU20" s="3">
        <v>152.0</v>
      </c>
      <c r="CV20" s="3" t="str">
        <f t="shared" si="62"/>
        <v>0</v>
      </c>
      <c r="CW20" s="3"/>
      <c r="CX20" s="3"/>
      <c r="CY20" s="3"/>
      <c r="CZ20" s="3">
        <v>364.0</v>
      </c>
      <c r="DA20" s="3" t="str">
        <f t="shared" si="64"/>
        <v>0</v>
      </c>
      <c r="DB20" s="3"/>
      <c r="DC20" s="3"/>
      <c r="DD20" s="3"/>
      <c r="DE20" s="3">
        <v>174.0</v>
      </c>
      <c r="DF20" s="3" t="str">
        <f t="shared" si="66"/>
        <v>0</v>
      </c>
      <c r="DG20" s="3"/>
      <c r="DH20" s="3"/>
      <c r="DI20" s="3"/>
      <c r="DJ20" s="3">
        <v>389.0</v>
      </c>
      <c r="DK20" s="3" t="str">
        <f t="shared" si="68"/>
        <v>0</v>
      </c>
      <c r="DL20" s="3"/>
      <c r="DM20" s="3"/>
      <c r="DN20" s="3"/>
      <c r="DO20" s="3">
        <v>288.0</v>
      </c>
      <c r="DP20" s="3" t="str">
        <f t="shared" si="70"/>
        <v>1</v>
      </c>
      <c r="DQ20" s="3"/>
      <c r="DR20" s="3"/>
      <c r="DS20" s="3"/>
      <c r="DT20" s="3">
        <v>333.0</v>
      </c>
      <c r="DU20" s="3" t="str">
        <f t="shared" si="72"/>
        <v>0</v>
      </c>
      <c r="DV20" s="3"/>
      <c r="DW20" s="3"/>
      <c r="DX20" s="3"/>
      <c r="DY20" s="3">
        <v>167.0</v>
      </c>
      <c r="DZ20" s="3" t="str">
        <f t="shared" si="74"/>
        <v>0</v>
      </c>
      <c r="EA20" s="3"/>
      <c r="EB20" s="3"/>
      <c r="EC20" s="3"/>
      <c r="ED20" s="3">
        <v>351.0</v>
      </c>
      <c r="EE20" s="3" t="str">
        <f t="shared" si="76"/>
        <v>0</v>
      </c>
      <c r="EF20" s="3"/>
      <c r="EG20" s="3"/>
      <c r="EH20" s="3"/>
      <c r="EI20" s="3">
        <v>234.0</v>
      </c>
      <c r="EJ20" s="3" t="str">
        <f t="shared" si="77"/>
        <v>1</v>
      </c>
      <c r="EK20" s="3"/>
      <c r="EL20" s="3"/>
      <c r="EM20" s="3"/>
      <c r="EN20" s="3">
        <v>188.0</v>
      </c>
      <c r="EO20" s="3" t="str">
        <f t="shared" si="79"/>
        <v>0</v>
      </c>
      <c r="EP20" s="3"/>
      <c r="EQ20" s="3"/>
      <c r="ER20" s="3"/>
      <c r="ES20" s="3">
        <v>381.0</v>
      </c>
      <c r="ET20" s="3" t="str">
        <f t="shared" si="81"/>
        <v>0</v>
      </c>
      <c r="EU20" s="3"/>
      <c r="EV20" s="3"/>
      <c r="EW20" s="3"/>
      <c r="EX20" s="3">
        <v>163.0</v>
      </c>
      <c r="EY20" s="3" t="str">
        <f t="shared" si="83"/>
        <v>0</v>
      </c>
      <c r="EZ20" s="3"/>
      <c r="FA20" s="3"/>
      <c r="FB20" s="3"/>
      <c r="FC20" s="3">
        <v>136.0</v>
      </c>
      <c r="FD20" s="3" t="str">
        <f t="shared" si="85"/>
        <v>2</v>
      </c>
      <c r="FE20" s="3">
        <v>156.0</v>
      </c>
      <c r="FF20" s="3" t="str">
        <f t="shared" si="86"/>
        <v>1</v>
      </c>
      <c r="FG20" s="3" t="str">
        <f t="shared" si="87"/>
        <v>1</v>
      </c>
      <c r="FH20" s="3"/>
      <c r="FI20" s="3">
        <v>141.0</v>
      </c>
      <c r="FJ20" s="3" t="str">
        <f t="shared" si="88"/>
        <v>2</v>
      </c>
      <c r="FK20" s="3"/>
      <c r="FL20" s="3"/>
      <c r="FM20" s="3"/>
      <c r="FN20" s="3"/>
      <c r="FO20" s="3">
        <v>156.0</v>
      </c>
      <c r="FP20" s="3" t="str">
        <f t="shared" si="89"/>
        <v>1</v>
      </c>
      <c r="FQ20" s="12" t="s">
        <v>105</v>
      </c>
      <c r="FR20" s="12" t="str">
        <f t="shared" si="90"/>
        <v>0</v>
      </c>
      <c r="FS20" s="12">
        <v>184.0</v>
      </c>
      <c r="FT20" s="12" t="str">
        <f t="shared" si="91"/>
        <v>1</v>
      </c>
      <c r="FU20" s="12"/>
      <c r="FV20" s="3" t="str">
        <f t="shared" si="92"/>
        <v>1</v>
      </c>
      <c r="FW20" s="3"/>
      <c r="FX20" s="3">
        <v>376.0</v>
      </c>
      <c r="FY20" s="3" t="str">
        <f t="shared" si="93"/>
        <v>0</v>
      </c>
      <c r="FZ20" s="3"/>
      <c r="GA20" s="3"/>
    </row>
    <row r="21" ht="12.0" customHeight="1">
      <c r="A21" s="1"/>
      <c r="B21" s="21" t="s">
        <v>134</v>
      </c>
      <c r="C21" s="74" t="str">
        <f>IF(LEN(C11)&lt;&gt;60,1,0)+IF(LEN(C12)&lt;&gt;60,1,0)+IF(LEN(C13)&lt;&gt;60,1,0)+IF(LEN(C14)&lt;&gt;60,1,0)+IF(LEN(C15)&lt;&gt;60,1,0)+IF(LEN(C16)&lt;&gt;60,1,0)+IF(LEN(C17)&lt;&gt;30,1,0)</f>
        <v>0</v>
      </c>
      <c r="T21" s="23"/>
      <c r="U21" s="50" t="s">
        <v>135</v>
      </c>
      <c r="V21" s="47" t="str">
        <f>AS37</f>
        <v>2</v>
      </c>
      <c r="W21" s="51" t="str">
        <f>AS38</f>
        <v>44</v>
      </c>
      <c r="X21" s="23"/>
      <c r="Y21" s="24"/>
      <c r="Z21" s="75" t="s">
        <v>50</v>
      </c>
      <c r="AA21" s="76" t="s">
        <v>51</v>
      </c>
      <c r="AB21" s="75" t="s">
        <v>136</v>
      </c>
      <c r="AC21" s="77" t="s">
        <v>53</v>
      </c>
      <c r="AE21" s="3">
        <v>15.0</v>
      </c>
      <c r="AF21" s="12" t="str">
        <f t="shared" si="36"/>
        <v>2</v>
      </c>
      <c r="AG21" s="12"/>
      <c r="AH21" s="12" t="str">
        <f t="shared" si="37"/>
        <v>0</v>
      </c>
      <c r="AI21" s="3" t="str">
        <f t="shared" si="38"/>
        <v>0</v>
      </c>
      <c r="AJ21" s="3" t="str">
        <f t="shared" si="39"/>
        <v>1</v>
      </c>
      <c r="AK21" s="3"/>
      <c r="AL21" s="3">
        <v>281.0</v>
      </c>
      <c r="AM21" s="3" t="str">
        <f t="shared" si="41"/>
        <v>1</v>
      </c>
      <c r="AN21" s="3"/>
      <c r="AO21" s="3">
        <v>163.0</v>
      </c>
      <c r="AP21" s="3" t="str">
        <f t="shared" si="42"/>
        <v>0</v>
      </c>
      <c r="AQ21" s="3"/>
      <c r="AR21" s="3">
        <v>149.0</v>
      </c>
      <c r="AS21" s="3" t="str">
        <f t="shared" si="43"/>
        <v>0</v>
      </c>
      <c r="AT21" s="3"/>
      <c r="AU21" s="3">
        <v>148.0</v>
      </c>
      <c r="AV21" s="3" t="str">
        <f t="shared" si="44"/>
        <v>0</v>
      </c>
      <c r="AW21" s="3"/>
      <c r="AX21" s="3">
        <v>193.0</v>
      </c>
      <c r="AY21" s="3" t="str">
        <f t="shared" si="45"/>
        <v>0</v>
      </c>
      <c r="AZ21" s="3"/>
      <c r="BA21" s="3"/>
      <c r="BB21" s="3"/>
      <c r="BC21" s="3"/>
      <c r="BD21" s="3"/>
      <c r="BE21" s="3"/>
      <c r="BF21" s="3"/>
      <c r="BG21" s="3">
        <v>213.0</v>
      </c>
      <c r="BH21" s="3" t="str">
        <f t="shared" si="48"/>
        <v>0</v>
      </c>
      <c r="BI21" s="3"/>
      <c r="BJ21" s="3">
        <v>123.0</v>
      </c>
      <c r="BK21" s="3" t="str">
        <f t="shared" si="49"/>
        <v>0</v>
      </c>
      <c r="BL21" s="3"/>
      <c r="BM21" s="3">
        <v>283.0</v>
      </c>
      <c r="BN21" s="3" t="str">
        <f t="shared" si="50"/>
        <v>1</v>
      </c>
      <c r="BO21" s="3"/>
      <c r="BP21" s="3">
        <v>195.0</v>
      </c>
      <c r="BQ21" s="3" t="str">
        <f t="shared" si="51"/>
        <v>0</v>
      </c>
      <c r="BR21" s="3"/>
      <c r="BS21" s="3">
        <v>203.0</v>
      </c>
      <c r="BT21" s="3" t="str">
        <f t="shared" si="52"/>
        <v>0</v>
      </c>
      <c r="BU21" s="3"/>
      <c r="BV21" s="3">
        <v>177.0</v>
      </c>
      <c r="BW21" s="3" t="str">
        <f t="shared" si="53"/>
        <v>0</v>
      </c>
      <c r="BX21" s="3"/>
      <c r="BY21" s="3">
        <v>173.0</v>
      </c>
      <c r="BZ21" s="3" t="str">
        <f t="shared" si="54"/>
        <v>0</v>
      </c>
      <c r="CA21" s="3"/>
      <c r="CB21" s="3">
        <v>160.0</v>
      </c>
      <c r="CC21" s="3" t="str">
        <f t="shared" si="55"/>
        <v>1</v>
      </c>
      <c r="CD21" s="3"/>
      <c r="CE21" s="3">
        <v>192.0</v>
      </c>
      <c r="CF21" s="3" t="str">
        <f t="shared" si="56"/>
        <v>1</v>
      </c>
      <c r="CG21" s="3"/>
      <c r="CH21" s="3"/>
      <c r="CI21" s="3"/>
      <c r="CJ21" s="3"/>
      <c r="CK21" s="3"/>
      <c r="CL21" s="3"/>
      <c r="CM21" s="3"/>
      <c r="CN21" s="3"/>
      <c r="CO21" s="3"/>
      <c r="CP21" s="3">
        <v>247.0</v>
      </c>
      <c r="CQ21" s="3" t="str">
        <f t="shared" si="60"/>
        <v>0</v>
      </c>
      <c r="CR21" s="3">
        <v>307.0</v>
      </c>
      <c r="CS21" s="3" t="str">
        <f t="shared" si="61"/>
        <v>0</v>
      </c>
      <c r="CT21" s="3"/>
      <c r="CU21" s="3">
        <v>191.0</v>
      </c>
      <c r="CV21" s="3" t="str">
        <f t="shared" si="62"/>
        <v>0</v>
      </c>
      <c r="CW21" s="3"/>
      <c r="CX21" s="3"/>
      <c r="CY21" s="3"/>
      <c r="CZ21" s="3">
        <v>373.0</v>
      </c>
      <c r="DA21" s="3" t="str">
        <f t="shared" si="64"/>
        <v>0</v>
      </c>
      <c r="DB21" s="3"/>
      <c r="DC21" s="3"/>
      <c r="DD21" s="3"/>
      <c r="DE21" s="3">
        <v>178.0</v>
      </c>
      <c r="DF21" s="3" t="str">
        <f t="shared" si="66"/>
        <v>0</v>
      </c>
      <c r="DG21" s="3"/>
      <c r="DH21" s="3"/>
      <c r="DI21" s="3"/>
      <c r="DJ21" s="3">
        <v>390.0</v>
      </c>
      <c r="DK21" s="3" t="str">
        <f t="shared" si="68"/>
        <v>0</v>
      </c>
      <c r="DL21" s="3"/>
      <c r="DM21" s="3"/>
      <c r="DN21" s="3"/>
      <c r="DO21" s="3">
        <v>311.0</v>
      </c>
      <c r="DP21" s="3" t="str">
        <f t="shared" si="70"/>
        <v>0</v>
      </c>
      <c r="DQ21" s="3"/>
      <c r="DR21" s="3"/>
      <c r="DS21" s="3"/>
      <c r="DT21" s="3">
        <v>336.0</v>
      </c>
      <c r="DU21" s="3" t="str">
        <f t="shared" si="72"/>
        <v>1</v>
      </c>
      <c r="DV21" s="3"/>
      <c r="DW21" s="3"/>
      <c r="DX21" s="3"/>
      <c r="DY21" s="3">
        <v>171.0</v>
      </c>
      <c r="DZ21" s="3" t="str">
        <f t="shared" si="74"/>
        <v>0</v>
      </c>
      <c r="EA21" s="3"/>
      <c r="EB21" s="3"/>
      <c r="EC21" s="3"/>
      <c r="ED21" s="3">
        <v>358.0</v>
      </c>
      <c r="EE21" s="3" t="str">
        <f t="shared" si="76"/>
        <v>0</v>
      </c>
      <c r="EF21" s="3"/>
      <c r="EG21" s="3"/>
      <c r="EH21" s="3"/>
      <c r="EI21" s="3">
        <v>302.0</v>
      </c>
      <c r="EJ21" s="3" t="str">
        <f t="shared" si="77"/>
        <v>0</v>
      </c>
      <c r="EK21" s="3"/>
      <c r="EL21" s="3"/>
      <c r="EM21" s="3"/>
      <c r="EN21" s="3">
        <v>205.0</v>
      </c>
      <c r="EO21" s="3" t="str">
        <f t="shared" si="79"/>
        <v>0</v>
      </c>
      <c r="EP21" s="3"/>
      <c r="EQ21" s="3"/>
      <c r="ER21" s="3"/>
      <c r="ES21" s="3"/>
      <c r="ET21" s="3"/>
      <c r="EU21" s="3"/>
      <c r="EV21" s="3"/>
      <c r="EW21" s="3"/>
      <c r="EX21" s="3">
        <v>178.0</v>
      </c>
      <c r="EY21" s="3" t="str">
        <f t="shared" si="83"/>
        <v>0</v>
      </c>
      <c r="EZ21" s="3"/>
      <c r="FA21" s="3"/>
      <c r="FB21" s="3"/>
      <c r="FC21" s="3">
        <v>89.0</v>
      </c>
      <c r="FD21" s="3" t="str">
        <f t="shared" si="85"/>
        <v>1</v>
      </c>
      <c r="FE21" s="3">
        <v>173.0</v>
      </c>
      <c r="FF21" s="3" t="str">
        <f t="shared" si="86"/>
        <v>1</v>
      </c>
      <c r="FG21" s="3" t="str">
        <f t="shared" si="87"/>
        <v>0</v>
      </c>
      <c r="FH21" s="3"/>
      <c r="FI21" s="3">
        <v>153.0</v>
      </c>
      <c r="FJ21" s="3" t="str">
        <f t="shared" si="88"/>
        <v>1</v>
      </c>
      <c r="FK21" s="3"/>
      <c r="FL21" s="3"/>
      <c r="FM21" s="3"/>
      <c r="FN21" s="3"/>
      <c r="FO21" s="3">
        <v>176.0</v>
      </c>
      <c r="FP21" s="3" t="str">
        <f t="shared" si="89"/>
        <v>2</v>
      </c>
      <c r="FQ21" s="12"/>
      <c r="FR21" s="12" t="str">
        <f t="shared" si="90"/>
        <v>0</v>
      </c>
      <c r="FS21" s="12">
        <v>190.0</v>
      </c>
      <c r="FT21" s="12" t="str">
        <f t="shared" si="91"/>
        <v>2</v>
      </c>
      <c r="FU21" s="12"/>
      <c r="FV21" s="3" t="str">
        <f t="shared" si="92"/>
        <v>0</v>
      </c>
      <c r="FW21" s="3"/>
      <c r="FX21" s="3">
        <v>381.0</v>
      </c>
      <c r="FY21" s="3" t="str">
        <f t="shared" si="93"/>
        <v>0</v>
      </c>
      <c r="FZ21" s="3"/>
      <c r="GA21" s="3"/>
    </row>
    <row r="22" ht="12.0" customHeight="1">
      <c r="A22" s="1"/>
      <c r="B22" s="21" t="s">
        <v>137</v>
      </c>
      <c r="C22" s="74" t="str">
        <f>COUNTIF(AF7:AF396,9)</f>
        <v>0</v>
      </c>
      <c r="T22" s="23"/>
      <c r="U22" s="50" t="s">
        <v>138</v>
      </c>
      <c r="V22" s="47" t="str">
        <f>AV37</f>
        <v>1</v>
      </c>
      <c r="W22" s="51" t="str">
        <f>AV38</f>
        <v>43</v>
      </c>
      <c r="X22" s="23"/>
      <c r="Y22" s="46" t="s">
        <v>139</v>
      </c>
      <c r="Z22" s="47"/>
      <c r="AA22" s="20"/>
      <c r="AB22" s="47"/>
      <c r="AC22" s="78"/>
      <c r="AE22" s="53">
        <v>16.0</v>
      </c>
      <c r="AF22" s="12" t="str">
        <f t="shared" si="36"/>
        <v>1</v>
      </c>
      <c r="AG22" s="12" t="s">
        <v>105</v>
      </c>
      <c r="AH22" s="12" t="str">
        <f t="shared" si="37"/>
        <v>0</v>
      </c>
      <c r="AI22" s="3" t="str">
        <f t="shared" si="38"/>
        <v>1</v>
      </c>
      <c r="AJ22" s="3" t="str">
        <f t="shared" si="39"/>
        <v>0</v>
      </c>
      <c r="AK22" s="3"/>
      <c r="AL22" s="3">
        <v>288.0</v>
      </c>
      <c r="AM22" s="3" t="str">
        <f t="shared" si="41"/>
        <v>1</v>
      </c>
      <c r="AN22" s="3"/>
      <c r="AO22" s="3">
        <v>176.0</v>
      </c>
      <c r="AP22" s="3" t="str">
        <f t="shared" si="42"/>
        <v>0</v>
      </c>
      <c r="AQ22" s="3"/>
      <c r="AR22" s="3">
        <v>159.0</v>
      </c>
      <c r="AS22" s="3" t="str">
        <f t="shared" si="43"/>
        <v>0</v>
      </c>
      <c r="AT22" s="3"/>
      <c r="AU22" s="3">
        <v>153.0</v>
      </c>
      <c r="AV22" s="3" t="str">
        <f t="shared" si="44"/>
        <v>0</v>
      </c>
      <c r="AW22" s="3"/>
      <c r="AX22" s="3">
        <v>206.0</v>
      </c>
      <c r="AY22" s="3" t="str">
        <f t="shared" si="45"/>
        <v>0</v>
      </c>
      <c r="AZ22" s="3"/>
      <c r="BA22" s="3"/>
      <c r="BB22" s="3"/>
      <c r="BC22" s="3"/>
      <c r="BD22" s="3"/>
      <c r="BE22" s="3"/>
      <c r="BF22" s="3"/>
      <c r="BG22" s="3">
        <v>221.0</v>
      </c>
      <c r="BH22" s="3" t="str">
        <f t="shared" si="48"/>
        <v>0</v>
      </c>
      <c r="BI22" s="3"/>
      <c r="BJ22" s="3">
        <v>136.0</v>
      </c>
      <c r="BK22" s="3" t="str">
        <f t="shared" si="49"/>
        <v>1</v>
      </c>
      <c r="BL22" s="3"/>
      <c r="BM22" s="3">
        <v>284.0</v>
      </c>
      <c r="BN22" s="3" t="str">
        <f t="shared" si="50"/>
        <v>1</v>
      </c>
      <c r="BO22" s="3"/>
      <c r="BP22" s="3">
        <v>217.0</v>
      </c>
      <c r="BQ22" s="3" t="str">
        <f t="shared" si="51"/>
        <v>0</v>
      </c>
      <c r="BR22" s="3"/>
      <c r="BS22" s="3">
        <v>215.0</v>
      </c>
      <c r="BT22" s="3" t="str">
        <f t="shared" si="52"/>
        <v>1</v>
      </c>
      <c r="BU22" s="3"/>
      <c r="BV22" s="3">
        <v>182.0</v>
      </c>
      <c r="BW22" s="3" t="str">
        <f t="shared" si="53"/>
        <v>1</v>
      </c>
      <c r="BX22" s="3"/>
      <c r="BY22" s="3">
        <v>185.0</v>
      </c>
      <c r="BZ22" s="3" t="str">
        <f t="shared" si="54"/>
        <v>1</v>
      </c>
      <c r="CA22" s="3"/>
      <c r="CB22" s="3">
        <v>184.0</v>
      </c>
      <c r="CC22" s="3" t="str">
        <f t="shared" si="55"/>
        <v>1</v>
      </c>
      <c r="CD22" s="3"/>
      <c r="CE22" s="3">
        <v>211.0</v>
      </c>
      <c r="CF22" s="3" t="str">
        <f t="shared" si="56"/>
        <v>1</v>
      </c>
      <c r="CG22" s="3"/>
      <c r="CH22" s="3"/>
      <c r="CI22" s="3"/>
      <c r="CJ22" s="3"/>
      <c r="CK22" s="3"/>
      <c r="CL22" s="3"/>
      <c r="CM22" s="3"/>
      <c r="CN22" s="3"/>
      <c r="CO22" s="3"/>
      <c r="CP22" s="3">
        <v>261.0</v>
      </c>
      <c r="CQ22" s="3" t="str">
        <f t="shared" si="60"/>
        <v>0</v>
      </c>
      <c r="CR22" s="3"/>
      <c r="CS22" s="3"/>
      <c r="CT22" s="3"/>
      <c r="CU22" s="3">
        <v>198.0</v>
      </c>
      <c r="CV22" s="3" t="str">
        <f t="shared" si="62"/>
        <v>0</v>
      </c>
      <c r="CW22" s="3"/>
      <c r="CX22" s="3"/>
      <c r="CY22" s="3"/>
      <c r="CZ22" s="3">
        <v>376.0</v>
      </c>
      <c r="DA22" s="3" t="str">
        <f t="shared" si="64"/>
        <v>0</v>
      </c>
      <c r="DB22" s="3"/>
      <c r="DC22" s="3"/>
      <c r="DD22" s="3"/>
      <c r="DE22" s="3">
        <v>194.0</v>
      </c>
      <c r="DF22" s="3" t="str">
        <f t="shared" si="66"/>
        <v>0</v>
      </c>
      <c r="DG22" s="3"/>
      <c r="DH22" s="3"/>
      <c r="DI22" s="3"/>
      <c r="DJ22" s="3"/>
      <c r="DK22" s="3"/>
      <c r="DL22" s="3"/>
      <c r="DM22" s="3"/>
      <c r="DN22" s="3"/>
      <c r="DO22" s="3">
        <v>316.0</v>
      </c>
      <c r="DP22" s="3" t="str">
        <f t="shared" si="70"/>
        <v>0</v>
      </c>
      <c r="DQ22" s="3"/>
      <c r="DR22" s="3"/>
      <c r="DS22" s="3"/>
      <c r="DT22" s="3">
        <v>348.0</v>
      </c>
      <c r="DU22" s="3" t="str">
        <f t="shared" si="72"/>
        <v>0</v>
      </c>
      <c r="DV22" s="3"/>
      <c r="DW22" s="3"/>
      <c r="DX22" s="3"/>
      <c r="DY22" s="3">
        <v>235.0</v>
      </c>
      <c r="DZ22" s="3" t="str">
        <f t="shared" si="74"/>
        <v>0</v>
      </c>
      <c r="EA22" s="3"/>
      <c r="EB22" s="3"/>
      <c r="EC22" s="3"/>
      <c r="ED22" s="3">
        <v>371.0</v>
      </c>
      <c r="EE22" s="3" t="str">
        <f t="shared" si="76"/>
        <v>0</v>
      </c>
      <c r="EF22" s="3"/>
      <c r="EG22" s="3"/>
      <c r="EH22" s="3"/>
      <c r="EI22" s="3">
        <v>310.0</v>
      </c>
      <c r="EJ22" s="3" t="str">
        <f t="shared" si="77"/>
        <v>1</v>
      </c>
      <c r="EK22" s="3"/>
      <c r="EL22" s="3"/>
      <c r="EM22" s="3"/>
      <c r="EN22" s="3">
        <v>207.0</v>
      </c>
      <c r="EO22" s="3" t="str">
        <f t="shared" si="79"/>
        <v>1</v>
      </c>
      <c r="EP22" s="3"/>
      <c r="EQ22" s="3"/>
      <c r="ER22" s="3"/>
      <c r="ES22" s="3"/>
      <c r="ET22" s="3"/>
      <c r="EU22" s="3"/>
      <c r="EV22" s="3"/>
      <c r="EW22" s="3"/>
      <c r="EX22" s="3">
        <v>213.0</v>
      </c>
      <c r="EY22" s="3" t="str">
        <f t="shared" si="83"/>
        <v>0</v>
      </c>
      <c r="EZ22" s="3"/>
      <c r="FA22" s="3"/>
      <c r="FB22" s="3"/>
      <c r="FC22" s="3">
        <v>98.0</v>
      </c>
      <c r="FD22" s="3" t="str">
        <f t="shared" si="85"/>
        <v>2</v>
      </c>
      <c r="FE22" s="3">
        <v>193.0</v>
      </c>
      <c r="FF22" s="3" t="str">
        <f t="shared" si="86"/>
        <v>2</v>
      </c>
      <c r="FG22" s="3" t="str">
        <f t="shared" si="87"/>
        <v>0</v>
      </c>
      <c r="FH22" s="3"/>
      <c r="FI22" s="3">
        <v>98.0</v>
      </c>
      <c r="FJ22" s="3" t="str">
        <f t="shared" si="88"/>
        <v>2</v>
      </c>
      <c r="FK22" s="3"/>
      <c r="FL22" s="3"/>
      <c r="FM22" s="3"/>
      <c r="FN22" s="3"/>
      <c r="FO22" s="3">
        <v>181.0</v>
      </c>
      <c r="FP22" s="3" t="str">
        <f t="shared" si="89"/>
        <v>1</v>
      </c>
      <c r="FQ22" s="12" t="s">
        <v>105</v>
      </c>
      <c r="FR22" s="12" t="str">
        <f t="shared" si="90"/>
        <v>0</v>
      </c>
      <c r="FS22" s="12">
        <v>203.0</v>
      </c>
      <c r="FT22" s="12" t="str">
        <f t="shared" si="91"/>
        <v>2</v>
      </c>
      <c r="FU22" s="12"/>
      <c r="FV22" s="3" t="str">
        <f t="shared" si="92"/>
        <v>0</v>
      </c>
      <c r="FW22" s="3"/>
      <c r="FX22" s="3">
        <v>386.0</v>
      </c>
      <c r="FY22" s="3" t="str">
        <f t="shared" si="93"/>
        <v>0</v>
      </c>
      <c r="FZ22" s="3"/>
      <c r="GA22" s="3"/>
    </row>
    <row r="23" ht="12.0" customHeight="1">
      <c r="A23" s="1"/>
      <c r="B23" s="79"/>
      <c r="C23" s="80"/>
      <c r="T23" s="23"/>
      <c r="U23" s="50" t="s">
        <v>140</v>
      </c>
      <c r="V23" s="47" t="str">
        <f>AY37</f>
        <v>0</v>
      </c>
      <c r="W23" s="51" t="str">
        <f>AY38</f>
        <v>43</v>
      </c>
      <c r="X23" s="23"/>
      <c r="Y23" s="50" t="s">
        <v>141</v>
      </c>
      <c r="Z23" s="47" t="str">
        <f>EP38</f>
        <v>2</v>
      </c>
      <c r="AA23" s="51" t="str">
        <f>EP39</f>
        <v>42</v>
      </c>
      <c r="AB23" s="47" t="str">
        <f>EP40</f>
        <v>0</v>
      </c>
      <c r="AC23" s="78" t="str">
        <f>EP41</f>
        <v>N</v>
      </c>
      <c r="AE23" s="53">
        <v>17.0</v>
      </c>
      <c r="AF23" s="12" t="str">
        <f t="shared" si="36"/>
        <v>1</v>
      </c>
      <c r="AG23" s="12" t="s">
        <v>105</v>
      </c>
      <c r="AH23" s="12" t="str">
        <f t="shared" si="37"/>
        <v>0</v>
      </c>
      <c r="AI23" s="3" t="str">
        <f t="shared" si="38"/>
        <v>1</v>
      </c>
      <c r="AJ23" s="3" t="str">
        <f t="shared" si="39"/>
        <v>0</v>
      </c>
      <c r="AK23" s="3"/>
      <c r="AL23" s="3">
        <v>290.0</v>
      </c>
      <c r="AM23" s="3" t="str">
        <f t="shared" si="41"/>
        <v>1</v>
      </c>
      <c r="AN23" s="3"/>
      <c r="AO23" s="3">
        <v>188.0</v>
      </c>
      <c r="AP23" s="3" t="str">
        <f t="shared" si="42"/>
        <v>0</v>
      </c>
      <c r="AQ23" s="3"/>
      <c r="AR23" s="3">
        <v>166.0</v>
      </c>
      <c r="AS23" s="3" t="str">
        <f t="shared" si="43"/>
        <v>0</v>
      </c>
      <c r="AT23" s="3"/>
      <c r="AU23" s="3">
        <v>165.0</v>
      </c>
      <c r="AV23" s="3" t="str">
        <f t="shared" si="44"/>
        <v>0</v>
      </c>
      <c r="AW23" s="3"/>
      <c r="AX23" s="3">
        <v>237.0</v>
      </c>
      <c r="AY23" s="3" t="str">
        <f t="shared" si="45"/>
        <v>0</v>
      </c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156.0</v>
      </c>
      <c r="BK23" s="3" t="str">
        <f t="shared" si="49"/>
        <v>0</v>
      </c>
      <c r="BL23" s="3"/>
      <c r="BM23" s="3">
        <v>291.0</v>
      </c>
      <c r="BN23" s="3" t="str">
        <f t="shared" si="50"/>
        <v>1</v>
      </c>
      <c r="BO23" s="3"/>
      <c r="BP23" s="3">
        <v>223.0</v>
      </c>
      <c r="BQ23" s="3" t="str">
        <f t="shared" si="51"/>
        <v>0</v>
      </c>
      <c r="BR23" s="3"/>
      <c r="BS23" s="3">
        <v>226.0</v>
      </c>
      <c r="BT23" s="3" t="str">
        <f t="shared" si="52"/>
        <v>0</v>
      </c>
      <c r="BU23" s="3"/>
      <c r="BV23" s="3">
        <v>196.0</v>
      </c>
      <c r="BW23" s="3" t="str">
        <f t="shared" si="53"/>
        <v>0</v>
      </c>
      <c r="BX23" s="3"/>
      <c r="BY23" s="3">
        <v>189.0</v>
      </c>
      <c r="BZ23" s="3" t="str">
        <f t="shared" si="54"/>
        <v>0</v>
      </c>
      <c r="CA23" s="3"/>
      <c r="CB23" s="3">
        <v>201.0</v>
      </c>
      <c r="CC23" s="3" t="str">
        <f t="shared" si="55"/>
        <v>1</v>
      </c>
      <c r="CD23" s="3"/>
      <c r="CE23" s="3">
        <v>214.0</v>
      </c>
      <c r="CF23" s="3" t="str">
        <f t="shared" si="56"/>
        <v>1</v>
      </c>
      <c r="CG23" s="3"/>
      <c r="CH23" s="3"/>
      <c r="CI23" s="3"/>
      <c r="CJ23" s="3"/>
      <c r="CK23" s="3"/>
      <c r="CL23" s="3"/>
      <c r="CM23" s="3"/>
      <c r="CN23" s="3"/>
      <c r="CO23" s="3"/>
      <c r="CP23" s="3">
        <v>268.0</v>
      </c>
      <c r="CQ23" s="3" t="str">
        <f t="shared" si="60"/>
        <v>0</v>
      </c>
      <c r="CR23" s="3"/>
      <c r="CS23" s="3"/>
      <c r="CT23" s="3"/>
      <c r="CU23" s="3">
        <v>209.0</v>
      </c>
      <c r="CV23" s="3" t="str">
        <f t="shared" si="62"/>
        <v>0</v>
      </c>
      <c r="CW23" s="3"/>
      <c r="CX23" s="3"/>
      <c r="CY23" s="3"/>
      <c r="CZ23" s="3">
        <v>385.0</v>
      </c>
      <c r="DA23" s="3" t="str">
        <f t="shared" si="64"/>
        <v>0</v>
      </c>
      <c r="DB23" s="3"/>
      <c r="DC23" s="3"/>
      <c r="DD23" s="3"/>
      <c r="DE23" s="3">
        <v>204.0</v>
      </c>
      <c r="DF23" s="3" t="str">
        <f t="shared" si="66"/>
        <v>0</v>
      </c>
      <c r="DG23" s="3"/>
      <c r="DH23" s="3"/>
      <c r="DI23" s="3"/>
      <c r="DJ23" s="3"/>
      <c r="DK23" s="3"/>
      <c r="DL23" s="3"/>
      <c r="DM23" s="3"/>
      <c r="DN23" s="3"/>
      <c r="DO23" s="3">
        <v>320.0</v>
      </c>
      <c r="DP23" s="3" t="str">
        <f t="shared" si="70"/>
        <v>0</v>
      </c>
      <c r="DQ23" s="3"/>
      <c r="DR23" s="3"/>
      <c r="DS23" s="3"/>
      <c r="DT23" s="3">
        <v>363.0</v>
      </c>
      <c r="DU23" s="3" t="str">
        <f t="shared" si="72"/>
        <v>0</v>
      </c>
      <c r="DV23" s="3"/>
      <c r="DW23" s="3"/>
      <c r="DX23" s="3"/>
      <c r="DY23" s="3">
        <v>266.0</v>
      </c>
      <c r="DZ23" s="3" t="str">
        <f t="shared" si="74"/>
        <v>1</v>
      </c>
      <c r="EA23" s="3"/>
      <c r="EB23" s="3"/>
      <c r="EC23" s="3"/>
      <c r="ED23" s="3">
        <v>372.0</v>
      </c>
      <c r="EE23" s="3" t="str">
        <f t="shared" si="76"/>
        <v>0</v>
      </c>
      <c r="EF23" s="3"/>
      <c r="EG23" s="3"/>
      <c r="EH23" s="3"/>
      <c r="EI23" s="3">
        <v>352.0</v>
      </c>
      <c r="EJ23" s="3" t="str">
        <f t="shared" si="77"/>
        <v>0</v>
      </c>
      <c r="EK23" s="3"/>
      <c r="EL23" s="3"/>
      <c r="EM23" s="3"/>
      <c r="EN23" s="3">
        <v>224.0</v>
      </c>
      <c r="EO23" s="3" t="str">
        <f t="shared" si="79"/>
        <v>0</v>
      </c>
      <c r="EP23" s="3"/>
      <c r="EQ23" s="3"/>
      <c r="ER23" s="3"/>
      <c r="ES23" s="3"/>
      <c r="ET23" s="3"/>
      <c r="EU23" s="3"/>
      <c r="EV23" s="3"/>
      <c r="EW23" s="3"/>
      <c r="EX23" s="3">
        <v>233.0</v>
      </c>
      <c r="EY23" s="3" t="str">
        <f t="shared" si="83"/>
        <v>0</v>
      </c>
      <c r="EZ23" s="3"/>
      <c r="FA23" s="3"/>
      <c r="FB23" s="3"/>
      <c r="FC23" s="3">
        <v>35.0</v>
      </c>
      <c r="FD23" s="3" t="str">
        <f t="shared" si="85"/>
        <v>2</v>
      </c>
      <c r="FE23" s="3">
        <v>140.0</v>
      </c>
      <c r="FF23" s="3" t="str">
        <f t="shared" si="86"/>
        <v>2</v>
      </c>
      <c r="FG23" s="3" t="str">
        <f t="shared" si="87"/>
        <v>0</v>
      </c>
      <c r="FH23" s="3"/>
      <c r="FI23" s="3">
        <v>161.0</v>
      </c>
      <c r="FJ23" s="3" t="str">
        <f t="shared" si="88"/>
        <v>1</v>
      </c>
      <c r="FK23" s="3"/>
      <c r="FL23" s="3"/>
      <c r="FM23" s="3"/>
      <c r="FN23" s="3"/>
      <c r="FO23" s="3">
        <v>206.0</v>
      </c>
      <c r="FP23" s="3" t="str">
        <f t="shared" si="89"/>
        <v>1</v>
      </c>
      <c r="FQ23" s="12" t="s">
        <v>105</v>
      </c>
      <c r="FR23" s="12" t="str">
        <f t="shared" si="90"/>
        <v>0</v>
      </c>
      <c r="FS23" s="12">
        <v>205.0</v>
      </c>
      <c r="FT23" s="12" t="str">
        <f t="shared" si="91"/>
        <v>2</v>
      </c>
      <c r="FU23" s="12"/>
      <c r="FV23" s="3" t="str">
        <f t="shared" si="92"/>
        <v>0</v>
      </c>
      <c r="FW23" s="3"/>
      <c r="FX23" s="3">
        <v>387.0</v>
      </c>
      <c r="FY23" s="3" t="str">
        <f t="shared" si="93"/>
        <v>0</v>
      </c>
      <c r="FZ23" s="3"/>
      <c r="GA23" s="3"/>
    </row>
    <row r="24" ht="12.0" customHeight="1">
      <c r="A24" s="1"/>
      <c r="B24" s="81"/>
      <c r="C24" s="82" t="str">
        <f>IF(OR($Z$16&gt;0,$Z$17&gt;0),"D A T A   E N T R Y","")</f>
        <v/>
      </c>
      <c r="T24" s="23"/>
      <c r="U24" s="50" t="s">
        <v>142</v>
      </c>
      <c r="V24" s="47" t="str">
        <f>BB37</f>
        <v>0</v>
      </c>
      <c r="W24" s="51" t="str">
        <f>BB38</f>
        <v>45</v>
      </c>
      <c r="X24" s="23"/>
      <c r="Y24" s="50" t="s">
        <v>143</v>
      </c>
      <c r="Z24" s="47" t="str">
        <f>EU38</f>
        <v>3</v>
      </c>
      <c r="AA24" s="51" t="str">
        <f>EU39</f>
        <v>44</v>
      </c>
      <c r="AB24" s="47" t="str">
        <f>EU40</f>
        <v>0</v>
      </c>
      <c r="AC24" s="78" t="str">
        <f>EU41</f>
        <v>N</v>
      </c>
      <c r="AE24" s="3">
        <v>18.0</v>
      </c>
      <c r="AF24" s="12" t="str">
        <f t="shared" si="36"/>
        <v>2</v>
      </c>
      <c r="AG24" s="12"/>
      <c r="AH24" s="12" t="str">
        <f t="shared" si="37"/>
        <v>0</v>
      </c>
      <c r="AI24" s="3" t="str">
        <f t="shared" si="38"/>
        <v>0</v>
      </c>
      <c r="AJ24" s="3" t="str">
        <f t="shared" si="39"/>
        <v>1</v>
      </c>
      <c r="AK24" s="3"/>
      <c r="AL24" s="3">
        <v>294.0</v>
      </c>
      <c r="AM24" s="3" t="str">
        <f t="shared" si="41"/>
        <v>0</v>
      </c>
      <c r="AN24" s="3"/>
      <c r="AO24" s="3">
        <v>205.0</v>
      </c>
      <c r="AP24" s="3" t="str">
        <f t="shared" si="42"/>
        <v>0</v>
      </c>
      <c r="AQ24" s="3"/>
      <c r="AR24" s="3">
        <v>186.0</v>
      </c>
      <c r="AS24" s="3" t="str">
        <f t="shared" si="43"/>
        <v>0</v>
      </c>
      <c r="AT24" s="3"/>
      <c r="AU24" s="3">
        <v>181.0</v>
      </c>
      <c r="AV24" s="3" t="str">
        <f t="shared" si="44"/>
        <v>0</v>
      </c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197.0</v>
      </c>
      <c r="BK24" s="3" t="str">
        <f t="shared" si="49"/>
        <v>0</v>
      </c>
      <c r="BL24" s="3"/>
      <c r="BM24" s="3">
        <v>297.0</v>
      </c>
      <c r="BN24" s="3" t="str">
        <f t="shared" si="50"/>
        <v>1</v>
      </c>
      <c r="BO24" s="3"/>
      <c r="BP24" s="3"/>
      <c r="BQ24" s="3"/>
      <c r="BR24" s="3"/>
      <c r="BS24" s="3"/>
      <c r="BT24" s="3"/>
      <c r="BU24" s="3"/>
      <c r="BV24" s="3">
        <v>207.0</v>
      </c>
      <c r="BW24" s="3" t="str">
        <f t="shared" si="53"/>
        <v>1</v>
      </c>
      <c r="BX24" s="3"/>
      <c r="BY24" s="3">
        <v>198.0</v>
      </c>
      <c r="BZ24" s="3" t="str">
        <f t="shared" si="54"/>
        <v>0</v>
      </c>
      <c r="CA24" s="3"/>
      <c r="CB24" s="3">
        <v>202.0</v>
      </c>
      <c r="CC24" s="3" t="str">
        <f t="shared" si="55"/>
        <v>1</v>
      </c>
      <c r="CD24" s="3"/>
      <c r="CE24" s="3">
        <v>227.0</v>
      </c>
      <c r="CF24" s="3" t="str">
        <f t="shared" si="56"/>
        <v>0</v>
      </c>
      <c r="CG24" s="3"/>
      <c r="CH24" s="3"/>
      <c r="CI24" s="3"/>
      <c r="CJ24" s="3"/>
      <c r="CK24" s="3"/>
      <c r="CL24" s="3"/>
      <c r="CM24" s="3"/>
      <c r="CN24" s="3"/>
      <c r="CO24" s="3"/>
      <c r="CP24" s="3">
        <v>272.0</v>
      </c>
      <c r="CQ24" s="3" t="str">
        <f t="shared" si="60"/>
        <v>0</v>
      </c>
      <c r="CR24" s="3"/>
      <c r="CS24" s="3"/>
      <c r="CT24" s="3"/>
      <c r="CU24" s="3">
        <v>228.0</v>
      </c>
      <c r="CV24" s="3" t="str">
        <f t="shared" si="62"/>
        <v>0</v>
      </c>
      <c r="CW24" s="3"/>
      <c r="CX24" s="3"/>
      <c r="CY24" s="3"/>
      <c r="CZ24" s="3">
        <v>388.0</v>
      </c>
      <c r="DA24" s="3" t="str">
        <f t="shared" si="64"/>
        <v>1</v>
      </c>
      <c r="DB24" s="3"/>
      <c r="DC24" s="3"/>
      <c r="DD24" s="3"/>
      <c r="DE24" s="3">
        <v>205.0</v>
      </c>
      <c r="DF24" s="3" t="str">
        <f t="shared" si="66"/>
        <v>0</v>
      </c>
      <c r="DG24" s="3"/>
      <c r="DH24" s="3"/>
      <c r="DI24" s="3"/>
      <c r="DJ24" s="3"/>
      <c r="DK24" s="3"/>
      <c r="DL24" s="3"/>
      <c r="DM24" s="3"/>
      <c r="DN24" s="3"/>
      <c r="DO24" s="3">
        <v>325.0</v>
      </c>
      <c r="DP24" s="3" t="str">
        <f t="shared" si="70"/>
        <v>0</v>
      </c>
      <c r="DQ24" s="3"/>
      <c r="DR24" s="3"/>
      <c r="DS24" s="3"/>
      <c r="DT24" s="3">
        <v>374.0</v>
      </c>
      <c r="DU24" s="3" t="str">
        <f t="shared" si="72"/>
        <v>0</v>
      </c>
      <c r="DV24" s="3"/>
      <c r="DW24" s="3"/>
      <c r="DX24" s="3"/>
      <c r="DY24" s="3">
        <v>321.0</v>
      </c>
      <c r="DZ24" s="3" t="str">
        <f t="shared" si="74"/>
        <v>0</v>
      </c>
      <c r="EA24" s="3"/>
      <c r="EB24" s="3"/>
      <c r="EC24" s="3"/>
      <c r="ED24" s="3">
        <v>375.0</v>
      </c>
      <c r="EE24" s="3" t="str">
        <f t="shared" si="76"/>
        <v>0</v>
      </c>
      <c r="EF24" s="3"/>
      <c r="EG24" s="3"/>
      <c r="EH24" s="3"/>
      <c r="EI24" s="3">
        <v>356.0</v>
      </c>
      <c r="EJ24" s="3" t="str">
        <f t="shared" si="77"/>
        <v>0</v>
      </c>
      <c r="EK24" s="3"/>
      <c r="EL24" s="3"/>
      <c r="EM24" s="3"/>
      <c r="EN24" s="3">
        <v>275.0</v>
      </c>
      <c r="EO24" s="3" t="str">
        <f t="shared" si="79"/>
        <v>0</v>
      </c>
      <c r="EP24" s="3"/>
      <c r="EQ24" s="3"/>
      <c r="ER24" s="3"/>
      <c r="ES24" s="3"/>
      <c r="ET24" s="3"/>
      <c r="EU24" s="3"/>
      <c r="EV24" s="3"/>
      <c r="EW24" s="3"/>
      <c r="EX24" s="3">
        <v>285.0</v>
      </c>
      <c r="EY24" s="3" t="str">
        <f t="shared" si="83"/>
        <v>0</v>
      </c>
      <c r="EZ24" s="3"/>
      <c r="FA24" s="3"/>
      <c r="FB24" s="3"/>
      <c r="FC24" s="3">
        <v>54.0</v>
      </c>
      <c r="FD24" s="3" t="str">
        <f t="shared" si="85"/>
        <v>1</v>
      </c>
      <c r="FE24" s="3">
        <v>116.0</v>
      </c>
      <c r="FF24" s="3" t="str">
        <f t="shared" si="86"/>
        <v>1</v>
      </c>
      <c r="FG24" s="3" t="str">
        <f t="shared" si="87"/>
        <v>0</v>
      </c>
      <c r="FH24" s="3"/>
      <c r="FI24" s="3">
        <v>190.0</v>
      </c>
      <c r="FJ24" s="3" t="str">
        <f t="shared" si="88"/>
        <v>2</v>
      </c>
      <c r="FK24" s="3"/>
      <c r="FL24" s="3"/>
      <c r="FM24" s="3"/>
      <c r="FN24" s="3"/>
      <c r="FO24" s="3">
        <v>225.0</v>
      </c>
      <c r="FP24" s="3" t="str">
        <f t="shared" si="89"/>
        <v>1</v>
      </c>
      <c r="FQ24" s="12" t="s">
        <v>105</v>
      </c>
      <c r="FR24" s="12" t="str">
        <f t="shared" si="90"/>
        <v>0</v>
      </c>
      <c r="FS24" s="12">
        <v>212.0</v>
      </c>
      <c r="FT24" s="12" t="str">
        <f t="shared" si="91"/>
        <v>2</v>
      </c>
      <c r="FU24" s="12"/>
      <c r="FV24" s="3" t="str">
        <f t="shared" si="92"/>
        <v>0</v>
      </c>
      <c r="FW24" s="3"/>
      <c r="FX24" s="3">
        <v>390.0</v>
      </c>
      <c r="FY24" s="3" t="str">
        <f t="shared" si="93"/>
        <v>0</v>
      </c>
      <c r="FZ24" s="3"/>
      <c r="GA24" s="3"/>
    </row>
    <row r="25" ht="12.0" customHeight="1">
      <c r="A25" s="1"/>
      <c r="B25" s="83"/>
      <c r="C25" s="82" t="str">
        <f>IF(OR($Z$16&gt;0,$Z$17&gt;0),"E R R O R !","")</f>
        <v/>
      </c>
      <c r="T25" s="23"/>
      <c r="U25" s="50" t="s">
        <v>144</v>
      </c>
      <c r="V25" s="47" t="str">
        <f>BE37</f>
        <v>0</v>
      </c>
      <c r="W25" s="51" t="str">
        <f>BE38</f>
        <v>43</v>
      </c>
      <c r="X25" s="23"/>
      <c r="Y25" s="50" t="s">
        <v>145</v>
      </c>
      <c r="Z25" s="47" t="str">
        <f>EZ38</f>
        <v>2</v>
      </c>
      <c r="AA25" s="51" t="str">
        <f>EZ39</f>
        <v>40</v>
      </c>
      <c r="AB25" s="47" t="str">
        <f>EZ40</f>
        <v>0</v>
      </c>
      <c r="AC25" s="78" t="str">
        <f>EZ41</f>
        <v>N</v>
      </c>
      <c r="AE25" s="53">
        <v>19.0</v>
      </c>
      <c r="AF25" s="12" t="str">
        <f t="shared" si="36"/>
        <v>1</v>
      </c>
      <c r="AG25" s="12" t="s">
        <v>105</v>
      </c>
      <c r="AH25" s="12" t="str">
        <f t="shared" si="37"/>
        <v>0</v>
      </c>
      <c r="AI25" s="3" t="str">
        <f t="shared" si="38"/>
        <v>1</v>
      </c>
      <c r="AJ25" s="3" t="str">
        <f t="shared" si="39"/>
        <v>0</v>
      </c>
      <c r="AK25" s="3"/>
      <c r="AL25" s="3">
        <v>298.0</v>
      </c>
      <c r="AM25" s="3" t="str">
        <f t="shared" si="41"/>
        <v>1</v>
      </c>
      <c r="AN25" s="3"/>
      <c r="AO25" s="3">
        <v>216.0</v>
      </c>
      <c r="AP25" s="3" t="str">
        <f t="shared" si="42"/>
        <v>0</v>
      </c>
      <c r="AQ25" s="3"/>
      <c r="AR25" s="3">
        <v>200.0</v>
      </c>
      <c r="AS25" s="3" t="str">
        <f t="shared" si="43"/>
        <v>0</v>
      </c>
      <c r="AT25" s="3"/>
      <c r="AU25" s="3">
        <v>194.0</v>
      </c>
      <c r="AV25" s="3" t="str">
        <f t="shared" si="44"/>
        <v>0</v>
      </c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230.0</v>
      </c>
      <c r="BK25" s="3" t="str">
        <f t="shared" si="49"/>
        <v>0</v>
      </c>
      <c r="BL25" s="3"/>
      <c r="BM25" s="3">
        <v>300.0</v>
      </c>
      <c r="BN25" s="3" t="str">
        <f t="shared" si="50"/>
        <v>1</v>
      </c>
      <c r="BO25" s="3"/>
      <c r="BP25" s="3"/>
      <c r="BQ25" s="3"/>
      <c r="BR25" s="3"/>
      <c r="BS25" s="3"/>
      <c r="BT25" s="3"/>
      <c r="BU25" s="3"/>
      <c r="BV25" s="3">
        <v>218.0</v>
      </c>
      <c r="BW25" s="3" t="str">
        <f t="shared" si="53"/>
        <v>1</v>
      </c>
      <c r="BX25" s="3"/>
      <c r="BY25" s="3">
        <v>228.0</v>
      </c>
      <c r="BZ25" s="3" t="str">
        <f t="shared" si="54"/>
        <v>0</v>
      </c>
      <c r="CA25" s="3"/>
      <c r="CB25" s="3">
        <v>210.0</v>
      </c>
      <c r="CC25" s="3" t="str">
        <f t="shared" si="55"/>
        <v>0</v>
      </c>
      <c r="CD25" s="3"/>
      <c r="CE25" s="3">
        <v>234.0</v>
      </c>
      <c r="CF25" s="3" t="str">
        <f t="shared" si="56"/>
        <v>1</v>
      </c>
      <c r="CG25" s="3"/>
      <c r="CH25" s="3"/>
      <c r="CI25" s="3"/>
      <c r="CJ25" s="3"/>
      <c r="CK25" s="3"/>
      <c r="CL25" s="3"/>
      <c r="CM25" s="3"/>
      <c r="CN25" s="3"/>
      <c r="CO25" s="3"/>
      <c r="CP25" s="3">
        <v>282.0</v>
      </c>
      <c r="CQ25" s="3" t="str">
        <f t="shared" si="60"/>
        <v>0</v>
      </c>
      <c r="CR25" s="3"/>
      <c r="CS25" s="3"/>
      <c r="CT25" s="3"/>
      <c r="CU25" s="3">
        <v>229.0</v>
      </c>
      <c r="CV25" s="3" t="str">
        <f t="shared" si="62"/>
        <v>0</v>
      </c>
      <c r="CW25" s="3"/>
      <c r="CX25" s="3"/>
      <c r="CY25" s="3"/>
      <c r="CZ25" s="3"/>
      <c r="DA25" s="3"/>
      <c r="DB25" s="3"/>
      <c r="DC25" s="3"/>
      <c r="DD25" s="3"/>
      <c r="DE25" s="3">
        <v>232.0</v>
      </c>
      <c r="DF25" s="3" t="str">
        <f t="shared" si="66"/>
        <v>0</v>
      </c>
      <c r="DG25" s="3"/>
      <c r="DH25" s="3"/>
      <c r="DI25" s="3"/>
      <c r="DJ25" s="3"/>
      <c r="DK25" s="3"/>
      <c r="DL25" s="3"/>
      <c r="DM25" s="3"/>
      <c r="DN25" s="3"/>
      <c r="DO25" s="3">
        <v>358.0</v>
      </c>
      <c r="DP25" s="3" t="str">
        <f t="shared" si="70"/>
        <v>0</v>
      </c>
      <c r="DQ25" s="3"/>
      <c r="DR25" s="3"/>
      <c r="DS25" s="3"/>
      <c r="DT25" s="3">
        <v>384.0</v>
      </c>
      <c r="DU25" s="3" t="str">
        <f t="shared" si="72"/>
        <v>0</v>
      </c>
      <c r="DV25" s="3"/>
      <c r="DW25" s="3"/>
      <c r="DX25" s="3"/>
      <c r="DY25" s="3">
        <v>332.0</v>
      </c>
      <c r="DZ25" s="3" t="str">
        <f t="shared" si="74"/>
        <v>0</v>
      </c>
      <c r="EA25" s="3"/>
      <c r="EB25" s="3"/>
      <c r="EC25" s="3"/>
      <c r="ED25" s="3">
        <v>378.0</v>
      </c>
      <c r="EE25" s="3" t="str">
        <f t="shared" si="76"/>
        <v>0</v>
      </c>
      <c r="EF25" s="3"/>
      <c r="EG25" s="3"/>
      <c r="EH25" s="3"/>
      <c r="EI25" s="3">
        <v>365.0</v>
      </c>
      <c r="EJ25" s="3" t="str">
        <f t="shared" si="77"/>
        <v>0</v>
      </c>
      <c r="EK25" s="3"/>
      <c r="EL25" s="3"/>
      <c r="EM25" s="3"/>
      <c r="EN25" s="3">
        <v>299.0</v>
      </c>
      <c r="EO25" s="3" t="str">
        <f t="shared" si="79"/>
        <v>0</v>
      </c>
      <c r="EP25" s="3"/>
      <c r="EQ25" s="3"/>
      <c r="ER25" s="3"/>
      <c r="ES25" s="3"/>
      <c r="ET25" s="3"/>
      <c r="EU25" s="3"/>
      <c r="EV25" s="3"/>
      <c r="EW25" s="3"/>
      <c r="EX25" s="3">
        <v>299.0</v>
      </c>
      <c r="EY25" s="3" t="str">
        <f t="shared" si="83"/>
        <v>0</v>
      </c>
      <c r="EZ25" s="3"/>
      <c r="FA25" s="3"/>
      <c r="FB25" s="3"/>
      <c r="FC25" s="3">
        <v>111.0</v>
      </c>
      <c r="FD25" s="3" t="str">
        <f t="shared" si="85"/>
        <v>1</v>
      </c>
      <c r="FE25" s="3">
        <v>168.0</v>
      </c>
      <c r="FF25" s="3" t="str">
        <f t="shared" si="86"/>
        <v>1</v>
      </c>
      <c r="FG25" s="3" t="str">
        <f t="shared" si="87"/>
        <v>0</v>
      </c>
      <c r="FH25" s="3"/>
      <c r="FI25" s="3">
        <v>206.0</v>
      </c>
      <c r="FJ25" s="3" t="str">
        <f t="shared" si="88"/>
        <v>1</v>
      </c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</row>
    <row r="26" ht="12.0" customHeight="1">
      <c r="A26" s="1"/>
      <c r="B26" s="84"/>
      <c r="C26" s="85"/>
      <c r="T26" s="23"/>
      <c r="U26" s="50" t="s">
        <v>146</v>
      </c>
      <c r="V26" s="47" t="str">
        <f>BH37</f>
        <v>2</v>
      </c>
      <c r="W26" s="51" t="str">
        <f>BH38</f>
        <v>44</v>
      </c>
      <c r="X26" s="23"/>
      <c r="Y26" s="50"/>
      <c r="Z26" s="47"/>
      <c r="AA26" s="20"/>
      <c r="AB26" s="47"/>
      <c r="AC26" s="78"/>
      <c r="AE26" s="3">
        <v>20.0</v>
      </c>
      <c r="AF26" s="12" t="str">
        <f t="shared" si="36"/>
        <v>2</v>
      </c>
      <c r="AG26" s="12"/>
      <c r="AH26" s="12" t="str">
        <f t="shared" si="37"/>
        <v>0</v>
      </c>
      <c r="AI26" s="3" t="str">
        <f t="shared" si="38"/>
        <v>0</v>
      </c>
      <c r="AJ26" s="3" t="str">
        <f t="shared" si="39"/>
        <v>1</v>
      </c>
      <c r="AK26" s="3"/>
      <c r="AL26" s="3">
        <v>301.0</v>
      </c>
      <c r="AM26" s="3" t="str">
        <f t="shared" si="41"/>
        <v>0</v>
      </c>
      <c r="AN26" s="3"/>
      <c r="AO26" s="3">
        <v>224.0</v>
      </c>
      <c r="AP26" s="3" t="str">
        <f t="shared" si="42"/>
        <v>0</v>
      </c>
      <c r="AQ26" s="3"/>
      <c r="AR26" s="3">
        <v>208.0</v>
      </c>
      <c r="AS26" s="3" t="str">
        <f t="shared" si="43"/>
        <v>1</v>
      </c>
      <c r="AT26" s="3"/>
      <c r="AU26" s="3">
        <v>212.0</v>
      </c>
      <c r="AV26" s="3" t="str">
        <f t="shared" si="44"/>
        <v>0</v>
      </c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>
        <v>306.0</v>
      </c>
      <c r="BN26" s="3" t="str">
        <f t="shared" si="50"/>
        <v>1</v>
      </c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>
        <v>236.0</v>
      </c>
      <c r="BZ26" s="3" t="str">
        <f t="shared" si="54"/>
        <v>0</v>
      </c>
      <c r="CA26" s="3"/>
      <c r="CB26" s="3">
        <v>222.0</v>
      </c>
      <c r="CC26" s="3" t="str">
        <f t="shared" si="55"/>
        <v>0</v>
      </c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>
        <v>318.0</v>
      </c>
      <c r="CQ26" s="3" t="str">
        <f t="shared" si="60"/>
        <v>0</v>
      </c>
      <c r="CR26" s="3"/>
      <c r="CS26" s="3"/>
      <c r="CT26" s="3"/>
      <c r="CU26" s="3">
        <v>232.0</v>
      </c>
      <c r="CV26" s="3" t="str">
        <f t="shared" si="62"/>
        <v>0</v>
      </c>
      <c r="CW26" s="3"/>
      <c r="CX26" s="3"/>
      <c r="CY26" s="3"/>
      <c r="CZ26" s="3"/>
      <c r="DA26" s="3"/>
      <c r="DB26" s="3"/>
      <c r="DC26" s="3"/>
      <c r="DD26" s="3"/>
      <c r="DE26" s="3">
        <v>245.0</v>
      </c>
      <c r="DF26" s="3" t="str">
        <f t="shared" si="66"/>
        <v>0</v>
      </c>
      <c r="DG26" s="3"/>
      <c r="DH26" s="3"/>
      <c r="DI26" s="3"/>
      <c r="DJ26" s="3"/>
      <c r="DK26" s="3"/>
      <c r="DL26" s="3"/>
      <c r="DM26" s="3"/>
      <c r="DN26" s="3"/>
      <c r="DO26" s="3">
        <v>377.0</v>
      </c>
      <c r="DP26" s="3" t="str">
        <f t="shared" si="70"/>
        <v>0</v>
      </c>
      <c r="DQ26" s="3"/>
      <c r="DR26" s="3"/>
      <c r="DS26" s="3"/>
      <c r="DT26" s="3"/>
      <c r="DU26" s="3"/>
      <c r="DV26" s="3"/>
      <c r="DW26" s="3"/>
      <c r="DX26" s="3"/>
      <c r="DY26" s="3">
        <v>334.0</v>
      </c>
      <c r="DZ26" s="3" t="str">
        <f t="shared" si="74"/>
        <v>0</v>
      </c>
      <c r="EA26" s="3"/>
      <c r="EB26" s="3"/>
      <c r="EC26" s="3"/>
      <c r="ED26" s="3">
        <v>382.0</v>
      </c>
      <c r="EE26" s="3" t="str">
        <f t="shared" si="76"/>
        <v>0</v>
      </c>
      <c r="EF26" s="3"/>
      <c r="EG26" s="3"/>
      <c r="EH26" s="3"/>
      <c r="EI26" s="3">
        <v>366.0</v>
      </c>
      <c r="EJ26" s="3" t="str">
        <f t="shared" si="77"/>
        <v>0</v>
      </c>
      <c r="EK26" s="3"/>
      <c r="EL26" s="3"/>
      <c r="EM26" s="3"/>
      <c r="EN26" s="3">
        <v>335.0</v>
      </c>
      <c r="EO26" s="3" t="str">
        <f t="shared" si="79"/>
        <v>0</v>
      </c>
      <c r="EP26" s="3"/>
      <c r="EQ26" s="3"/>
      <c r="ER26" s="3"/>
      <c r="ES26" s="3"/>
      <c r="ET26" s="3"/>
      <c r="EU26" s="3"/>
      <c r="EV26" s="3"/>
      <c r="EW26" s="3"/>
      <c r="EX26" s="3">
        <v>333.0</v>
      </c>
      <c r="EY26" s="3" t="str">
        <f t="shared" si="83"/>
        <v>0</v>
      </c>
      <c r="EZ26" s="3"/>
      <c r="FA26" s="3"/>
      <c r="FB26" s="3"/>
      <c r="FC26" s="3">
        <v>244.0</v>
      </c>
      <c r="FD26" s="3" t="str">
        <f t="shared" si="85"/>
        <v>2</v>
      </c>
      <c r="FE26" s="3">
        <v>259.0</v>
      </c>
      <c r="FF26" s="3" t="str">
        <f t="shared" si="86"/>
        <v>2</v>
      </c>
      <c r="FG26" s="3" t="str">
        <f t="shared" si="87"/>
        <v>0</v>
      </c>
      <c r="FH26" s="3"/>
      <c r="FI26" s="3">
        <v>6.0</v>
      </c>
      <c r="FJ26" s="3" t="str">
        <f t="shared" si="88"/>
        <v>2</v>
      </c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</row>
    <row r="27" ht="12.0" customHeight="1">
      <c r="T27" s="23"/>
      <c r="U27" s="50" t="s">
        <v>147</v>
      </c>
      <c r="V27" s="47" t="str">
        <f>BK37</f>
        <v>1</v>
      </c>
      <c r="W27" s="51" t="str">
        <f>BK38</f>
        <v>40</v>
      </c>
      <c r="X27" s="23"/>
      <c r="Y27" s="50" t="s">
        <v>148</v>
      </c>
      <c r="Z27" s="47" t="str">
        <f>CW35</f>
        <v>1</v>
      </c>
      <c r="AA27" s="51" t="str">
        <f>CW36</f>
        <v>38</v>
      </c>
      <c r="AB27" s="47" t="str">
        <f>CW37</f>
        <v>0/0</v>
      </c>
      <c r="AC27" s="78" t="str">
        <f>CW38</f>
        <v>N</v>
      </c>
      <c r="AE27" s="3">
        <v>21.0</v>
      </c>
      <c r="AF27" s="12" t="str">
        <f t="shared" si="36"/>
        <v>2</v>
      </c>
      <c r="AG27" s="12"/>
      <c r="AH27" s="12" t="str">
        <f t="shared" si="37"/>
        <v>0</v>
      </c>
      <c r="AI27" s="3" t="str">
        <f t="shared" si="38"/>
        <v>0</v>
      </c>
      <c r="AJ27" s="3" t="str">
        <f t="shared" si="39"/>
        <v>1</v>
      </c>
      <c r="AK27" s="3"/>
      <c r="AL27" s="3">
        <v>309.0</v>
      </c>
      <c r="AM27" s="3" t="str">
        <f t="shared" si="41"/>
        <v>0</v>
      </c>
      <c r="AN27" s="3"/>
      <c r="AO27" s="3"/>
      <c r="AP27" s="3"/>
      <c r="AQ27" s="3"/>
      <c r="AR27" s="3">
        <v>219.0</v>
      </c>
      <c r="AS27" s="3" t="str">
        <f t="shared" si="43"/>
        <v>1</v>
      </c>
      <c r="AT27" s="3"/>
      <c r="AU27" s="3">
        <v>225.0</v>
      </c>
      <c r="AV27" s="3" t="str">
        <f t="shared" si="44"/>
        <v>0</v>
      </c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>
        <v>308.0</v>
      </c>
      <c r="BN27" s="3" t="str">
        <f t="shared" si="50"/>
        <v>1</v>
      </c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>
        <v>231.0</v>
      </c>
      <c r="CC27" s="3" t="str">
        <f t="shared" si="55"/>
        <v>0</v>
      </c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>
        <v>326.0</v>
      </c>
      <c r="CQ27" s="3" t="str">
        <f t="shared" si="60"/>
        <v>0</v>
      </c>
      <c r="CR27" s="3"/>
      <c r="CS27" s="3"/>
      <c r="CT27" s="3"/>
      <c r="CU27" s="3">
        <v>243.0</v>
      </c>
      <c r="CV27" s="3" t="str">
        <f t="shared" si="62"/>
        <v>0</v>
      </c>
      <c r="CW27" s="3"/>
      <c r="CX27" s="3"/>
      <c r="CY27" s="3"/>
      <c r="CZ27" s="3"/>
      <c r="DA27" s="3"/>
      <c r="DB27" s="3"/>
      <c r="DC27" s="3"/>
      <c r="DD27" s="3"/>
      <c r="DE27" s="3">
        <v>252.0</v>
      </c>
      <c r="DF27" s="3" t="str">
        <f t="shared" si="66"/>
        <v>0</v>
      </c>
      <c r="DG27" s="3"/>
      <c r="DH27" s="3"/>
      <c r="DI27" s="3"/>
      <c r="DJ27" s="3"/>
      <c r="DK27" s="3"/>
      <c r="DL27" s="3"/>
      <c r="DM27" s="3"/>
      <c r="DN27" s="3"/>
      <c r="DO27" s="3">
        <v>381.0</v>
      </c>
      <c r="DP27" s="3" t="str">
        <f t="shared" si="70"/>
        <v>0</v>
      </c>
      <c r="DQ27" s="3"/>
      <c r="DR27" s="3"/>
      <c r="DS27" s="3"/>
      <c r="DT27" s="3"/>
      <c r="DU27" s="3"/>
      <c r="DV27" s="3"/>
      <c r="DW27" s="3"/>
      <c r="DX27" s="3"/>
      <c r="DY27" s="3">
        <v>349.0</v>
      </c>
      <c r="DZ27" s="3" t="str">
        <f t="shared" si="74"/>
        <v>0</v>
      </c>
      <c r="EA27" s="3"/>
      <c r="EB27" s="3"/>
      <c r="EC27" s="3"/>
      <c r="ED27" s="3"/>
      <c r="EE27" s="3"/>
      <c r="EF27" s="3"/>
      <c r="EG27" s="3"/>
      <c r="EH27" s="3"/>
      <c r="EI27" s="3">
        <v>367.0</v>
      </c>
      <c r="EJ27" s="3" t="str">
        <f t="shared" si="77"/>
        <v>0</v>
      </c>
      <c r="EK27" s="3"/>
      <c r="EL27" s="3"/>
      <c r="EM27" s="3"/>
      <c r="EN27" s="3">
        <v>360.0</v>
      </c>
      <c r="EO27" s="3" t="str">
        <f t="shared" si="79"/>
        <v>0</v>
      </c>
      <c r="EP27" s="3"/>
      <c r="EQ27" s="3"/>
      <c r="ER27" s="3"/>
      <c r="ES27" s="3"/>
      <c r="ET27" s="3"/>
      <c r="EU27" s="3"/>
      <c r="EV27" s="3"/>
      <c r="EW27" s="3"/>
      <c r="EX27" s="3">
        <v>342.0</v>
      </c>
      <c r="EY27" s="3" t="str">
        <f t="shared" si="83"/>
        <v>0</v>
      </c>
      <c r="EZ27" s="3"/>
      <c r="FA27" s="3"/>
      <c r="FB27" s="3"/>
      <c r="FC27" s="3">
        <v>242.0</v>
      </c>
      <c r="FD27" s="3" t="str">
        <f t="shared" si="85"/>
        <v>1</v>
      </c>
      <c r="FE27" s="3">
        <v>270.0</v>
      </c>
      <c r="FF27" s="3" t="str">
        <f t="shared" si="86"/>
        <v>1</v>
      </c>
      <c r="FG27" s="3" t="str">
        <f t="shared" si="87"/>
        <v>0</v>
      </c>
      <c r="FH27" s="3"/>
      <c r="FI27" s="3">
        <v>69.0</v>
      </c>
      <c r="FJ27" s="3" t="str">
        <f t="shared" si="88"/>
        <v>2</v>
      </c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</row>
    <row r="28" ht="12.0" customHeight="1">
      <c r="T28" s="23"/>
      <c r="U28" s="50"/>
      <c r="V28" s="47"/>
      <c r="W28" s="20"/>
      <c r="X28" s="23"/>
      <c r="Y28" s="50" t="s">
        <v>149</v>
      </c>
      <c r="Z28" s="47" t="str">
        <f>DG38</f>
        <v>2</v>
      </c>
      <c r="AA28" s="51" t="str">
        <f>DG39</f>
        <v>41</v>
      </c>
      <c r="AB28" s="47" t="str">
        <f>DG40</f>
        <v>0</v>
      </c>
      <c r="AC28" s="78" t="str">
        <f>DG41</f>
        <v>N</v>
      </c>
      <c r="AE28" s="3">
        <v>22.0</v>
      </c>
      <c r="AF28" s="12" t="str">
        <f t="shared" si="36"/>
        <v>2</v>
      </c>
      <c r="AG28" s="12"/>
      <c r="AH28" s="12" t="str">
        <f t="shared" si="37"/>
        <v>0</v>
      </c>
      <c r="AI28" s="3" t="str">
        <f t="shared" si="38"/>
        <v>0</v>
      </c>
      <c r="AJ28" s="3" t="str">
        <f t="shared" si="39"/>
        <v>1</v>
      </c>
      <c r="AK28" s="3"/>
      <c r="AL28" s="3">
        <v>311.0</v>
      </c>
      <c r="AM28" s="3" t="str">
        <f t="shared" si="41"/>
        <v>0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>
        <v>317.0</v>
      </c>
      <c r="BN28" s="3" t="str">
        <f t="shared" si="50"/>
        <v>1</v>
      </c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>
        <v>329.0</v>
      </c>
      <c r="CQ28" s="3" t="str">
        <f t="shared" si="60"/>
        <v>0</v>
      </c>
      <c r="CR28" s="3"/>
      <c r="CS28" s="3"/>
      <c r="CT28" s="3"/>
      <c r="CU28" s="3">
        <v>258.0</v>
      </c>
      <c r="CV28" s="3" t="str">
        <f t="shared" si="62"/>
        <v>0</v>
      </c>
      <c r="CW28" s="3"/>
      <c r="CX28" s="3"/>
      <c r="CY28" s="3"/>
      <c r="CZ28" s="3"/>
      <c r="DA28" s="12" t="s">
        <v>150</v>
      </c>
      <c r="DB28" s="3" t="str">
        <f>SUM(DA8:DA27,DC8:DC27)</f>
        <v>5</v>
      </c>
      <c r="DC28" s="3"/>
      <c r="DD28" s="3"/>
      <c r="DE28" s="3">
        <v>269.0</v>
      </c>
      <c r="DF28" s="3" t="str">
        <f t="shared" si="66"/>
        <v>0</v>
      </c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>
        <v>371.0</v>
      </c>
      <c r="DZ28" s="3" t="str">
        <f t="shared" si="74"/>
        <v>0</v>
      </c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>
        <v>344.0</v>
      </c>
      <c r="EY28" s="3" t="str">
        <f t="shared" si="83"/>
        <v>0</v>
      </c>
      <c r="EZ28" s="3"/>
      <c r="FA28" s="3"/>
      <c r="FB28" s="3"/>
      <c r="FC28" s="3">
        <v>249.0</v>
      </c>
      <c r="FD28" s="3" t="str">
        <f t="shared" si="85"/>
        <v>1</v>
      </c>
      <c r="FE28" s="3">
        <v>262.0</v>
      </c>
      <c r="FF28" s="3" t="str">
        <f t="shared" si="86"/>
        <v>2</v>
      </c>
      <c r="FG28" s="3" t="str">
        <f t="shared" si="87"/>
        <v>1</v>
      </c>
      <c r="FH28" s="3"/>
      <c r="FI28" s="3">
        <v>45.0</v>
      </c>
      <c r="FJ28" s="3" t="str">
        <f t="shared" si="88"/>
        <v>1</v>
      </c>
      <c r="FK28" s="3"/>
      <c r="FL28" s="3"/>
      <c r="FM28" s="3"/>
      <c r="FN28" s="3"/>
      <c r="FO28" s="3"/>
      <c r="FP28" s="3"/>
      <c r="FQ28" s="3"/>
      <c r="FR28" s="12" t="s">
        <v>151</v>
      </c>
      <c r="FS28" s="3" t="str">
        <f>SUM(FR8:FR24)</f>
        <v>2</v>
      </c>
      <c r="FT28" s="3"/>
      <c r="FU28" s="3"/>
      <c r="FV28" s="3"/>
      <c r="FW28" s="3"/>
      <c r="FX28" s="3"/>
      <c r="FY28" s="3"/>
      <c r="FZ28" s="3"/>
      <c r="GA28" s="3"/>
    </row>
    <row r="29" ht="12.0" customHeight="1">
      <c r="T29" s="23"/>
      <c r="U29" s="50" t="s">
        <v>152</v>
      </c>
      <c r="V29" s="47" t="str">
        <f>BN37</f>
        <v>26</v>
      </c>
      <c r="W29" s="51" t="str">
        <f>BN38</f>
        <v>63</v>
      </c>
      <c r="X29" s="23"/>
      <c r="Y29" s="50" t="s">
        <v>153</v>
      </c>
      <c r="Z29" s="47" t="str">
        <f>DV38</f>
        <v>2</v>
      </c>
      <c r="AA29" s="51" t="str">
        <f>DV39</f>
        <v>34</v>
      </c>
      <c r="AB29" s="47" t="str">
        <f>DV40</f>
        <v>0</v>
      </c>
      <c r="AC29" s="78" t="str">
        <f>DV41</f>
        <v>N</v>
      </c>
      <c r="AE29" s="3">
        <v>23.0</v>
      </c>
      <c r="AF29" s="12" t="str">
        <f t="shared" si="36"/>
        <v>2</v>
      </c>
      <c r="AG29" s="12"/>
      <c r="AH29" s="12" t="str">
        <f t="shared" si="37"/>
        <v>0</v>
      </c>
      <c r="AI29" s="3" t="str">
        <f t="shared" si="38"/>
        <v>0</v>
      </c>
      <c r="AJ29" s="3" t="str">
        <f t="shared" si="39"/>
        <v>1</v>
      </c>
      <c r="AK29" s="3"/>
      <c r="AL29" s="3">
        <v>312.0</v>
      </c>
      <c r="AM29" s="3" t="str">
        <f t="shared" si="41"/>
        <v>1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>
        <v>319.0</v>
      </c>
      <c r="BN29" s="3" t="str">
        <f t="shared" si="50"/>
        <v>1</v>
      </c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>
        <v>289.0</v>
      </c>
      <c r="CV29" s="3" t="str">
        <f t="shared" si="62"/>
        <v>0</v>
      </c>
      <c r="CW29" s="3"/>
      <c r="CX29" s="3"/>
      <c r="CY29" s="3"/>
      <c r="CZ29" s="3"/>
      <c r="DA29" s="12" t="s">
        <v>154</v>
      </c>
      <c r="DB29" s="86" t="str">
        <f>(((DB28-5.22)/4.03)*10)+50</f>
        <v>49</v>
      </c>
      <c r="DC29" s="3"/>
      <c r="DD29" s="3"/>
      <c r="DE29" s="3">
        <v>273.0</v>
      </c>
      <c r="DF29" s="3" t="str">
        <f t="shared" si="66"/>
        <v>0</v>
      </c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>
        <v>384.0</v>
      </c>
      <c r="EY29" s="3" t="str">
        <f t="shared" si="83"/>
        <v>0</v>
      </c>
      <c r="EZ29" s="3"/>
      <c r="FA29" s="3"/>
      <c r="FB29" s="3"/>
      <c r="FC29" s="3">
        <v>248.0</v>
      </c>
      <c r="FD29" s="3" t="str">
        <f t="shared" si="85"/>
        <v>2</v>
      </c>
      <c r="FE29" s="3">
        <v>269.0</v>
      </c>
      <c r="FF29" s="3" t="str">
        <f t="shared" si="86"/>
        <v>2</v>
      </c>
      <c r="FG29" s="3" t="str">
        <f t="shared" si="87"/>
        <v>0</v>
      </c>
      <c r="FH29" s="3"/>
      <c r="FI29" s="3">
        <v>183.0</v>
      </c>
      <c r="FJ29" s="3" t="str">
        <f t="shared" si="88"/>
        <v>2</v>
      </c>
      <c r="FK29" s="3"/>
      <c r="FL29" s="3"/>
      <c r="FM29" s="3"/>
      <c r="FN29" s="3"/>
      <c r="FO29" s="3"/>
      <c r="FP29" s="3"/>
      <c r="FQ29" s="3"/>
      <c r="FR29" s="12" t="s">
        <v>155</v>
      </c>
      <c r="FS29" s="3" t="str">
        <f>SUM(FV8:FV24)</f>
        <v>5</v>
      </c>
      <c r="FT29" s="3"/>
      <c r="FU29" s="3"/>
      <c r="FV29" s="3"/>
      <c r="FW29" s="3"/>
      <c r="FX29" s="3"/>
      <c r="FY29" s="3"/>
      <c r="FZ29" s="3"/>
      <c r="GA29" s="3"/>
    </row>
    <row r="30" ht="12.0" customHeight="1">
      <c r="T30" s="23"/>
      <c r="U30" s="50" t="s">
        <v>156</v>
      </c>
      <c r="V30" s="47" t="str">
        <f>BQ37</f>
        <v>3</v>
      </c>
      <c r="W30" s="51" t="str">
        <f>BQ38</f>
        <v>40</v>
      </c>
      <c r="X30" s="23"/>
      <c r="Y30" s="50" t="s">
        <v>157</v>
      </c>
      <c r="Z30" s="47" t="str">
        <f>EA38</f>
        <v>4</v>
      </c>
      <c r="AA30" s="51" t="str">
        <f>EA39</f>
        <v>36</v>
      </c>
      <c r="AB30" s="47" t="str">
        <f>EA40</f>
        <v>0</v>
      </c>
      <c r="AC30" s="78" t="str">
        <f>EA41</f>
        <v>N</v>
      </c>
      <c r="AE30" s="53">
        <v>24.0</v>
      </c>
      <c r="AF30" s="12" t="str">
        <f t="shared" si="36"/>
        <v>1</v>
      </c>
      <c r="AG30" s="12" t="s">
        <v>105</v>
      </c>
      <c r="AH30" s="12" t="str">
        <f t="shared" si="37"/>
        <v>0</v>
      </c>
      <c r="AI30" s="3" t="str">
        <f t="shared" si="38"/>
        <v>1</v>
      </c>
      <c r="AJ30" s="3" t="str">
        <f t="shared" si="39"/>
        <v>0</v>
      </c>
      <c r="AK30" s="3"/>
      <c r="AL30" s="3">
        <v>316.0</v>
      </c>
      <c r="AM30" s="3" t="str">
        <f t="shared" si="41"/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>
        <v>324.0</v>
      </c>
      <c r="BN30" s="3" t="str">
        <f t="shared" si="50"/>
        <v>1</v>
      </c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>
        <v>318.0</v>
      </c>
      <c r="CV30" s="3" t="str">
        <f t="shared" si="62"/>
        <v>0</v>
      </c>
      <c r="CW30" s="3"/>
      <c r="CX30" s="3"/>
      <c r="CY30" s="3"/>
      <c r="CZ30" s="3"/>
      <c r="DA30" s="12" t="s">
        <v>158</v>
      </c>
      <c r="DB30" s="3" t="str">
        <f>SUM(DB33:DB39)</f>
        <v>0</v>
      </c>
      <c r="DC30" s="3"/>
      <c r="DD30" s="3"/>
      <c r="DE30" s="3">
        <v>274.0</v>
      </c>
      <c r="DF30" s="3" t="str">
        <f t="shared" si="66"/>
        <v>0</v>
      </c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>
        <v>57.0</v>
      </c>
      <c r="FJ30" s="3" t="str">
        <f t="shared" si="88"/>
        <v>2</v>
      </c>
      <c r="FK30" s="3"/>
      <c r="FL30" s="3"/>
      <c r="FM30" s="3"/>
      <c r="FN30" s="3"/>
      <c r="FO30" s="3"/>
      <c r="FP30" s="3"/>
      <c r="FQ30" s="3"/>
      <c r="FR30" s="3" t="s">
        <v>159</v>
      </c>
      <c r="FS30" s="3" t="str">
        <f>FS28+(17-FS29)</f>
        <v>14</v>
      </c>
      <c r="FT30" s="3"/>
      <c r="FU30" s="3"/>
      <c r="FV30" s="3"/>
      <c r="FW30" s="3"/>
      <c r="FX30" s="3"/>
      <c r="FY30" s="3"/>
      <c r="FZ30" s="3"/>
      <c r="GA30" s="3"/>
    </row>
    <row r="31" ht="12.0" customHeight="1">
      <c r="T31" s="23"/>
      <c r="U31" s="50" t="s">
        <v>160</v>
      </c>
      <c r="V31" s="47" t="str">
        <f>BT37</f>
        <v>1</v>
      </c>
      <c r="W31" s="51" t="str">
        <f>BT38</f>
        <v>30</v>
      </c>
      <c r="X31" s="23"/>
      <c r="Y31" s="50"/>
      <c r="Z31" s="47"/>
      <c r="AA31" s="20"/>
      <c r="AB31" s="47"/>
      <c r="AC31" s="78"/>
      <c r="AE31" s="53">
        <v>25.0</v>
      </c>
      <c r="AF31" s="12" t="str">
        <f t="shared" si="36"/>
        <v>1</v>
      </c>
      <c r="AG31" s="12" t="s">
        <v>105</v>
      </c>
      <c r="AH31" s="12" t="str">
        <f t="shared" si="37"/>
        <v>0</v>
      </c>
      <c r="AI31" s="3" t="str">
        <f t="shared" si="38"/>
        <v>1</v>
      </c>
      <c r="AJ31" s="3" t="str">
        <f t="shared" si="39"/>
        <v>0</v>
      </c>
      <c r="AK31" s="3"/>
      <c r="AL31" s="3">
        <v>320.0</v>
      </c>
      <c r="AM31" s="3" t="str">
        <f t="shared" si="41"/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>
        <v>328.0</v>
      </c>
      <c r="BN31" s="3" t="str">
        <f t="shared" si="50"/>
        <v>1</v>
      </c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>
        <v>353.0</v>
      </c>
      <c r="CV31" s="3" t="str">
        <f t="shared" si="62"/>
        <v>0</v>
      </c>
      <c r="CW31" s="3"/>
      <c r="CX31" s="3"/>
      <c r="CY31" s="3"/>
      <c r="CZ31" s="3"/>
      <c r="DA31" s="12" t="s">
        <v>161</v>
      </c>
      <c r="DB31" s="12" t="str">
        <f>IF(DB30&gt;=4,"Y","N")</f>
        <v>N</v>
      </c>
      <c r="DC31" s="3"/>
      <c r="DD31" s="3"/>
      <c r="DE31" s="3">
        <v>315.0</v>
      </c>
      <c r="DF31" s="3" t="str">
        <f t="shared" si="66"/>
        <v>0</v>
      </c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>
        <v>82.0</v>
      </c>
      <c r="FJ31" s="3" t="str">
        <f t="shared" si="88"/>
        <v>1</v>
      </c>
      <c r="FK31" s="3"/>
      <c r="FL31" s="3"/>
      <c r="FM31" s="3"/>
      <c r="FN31" s="3"/>
      <c r="FO31" s="3"/>
      <c r="FP31" s="3"/>
      <c r="FQ31" s="3"/>
      <c r="FR31" s="12" t="s">
        <v>154</v>
      </c>
      <c r="FS31" s="86" t="str">
        <f>(((FS30-19)/2)*10)+50</f>
        <v>25</v>
      </c>
      <c r="FT31" s="3"/>
      <c r="FU31" s="3"/>
      <c r="FV31" s="3"/>
      <c r="FW31" s="3"/>
      <c r="FX31" s="3"/>
      <c r="FY31" s="3"/>
      <c r="FZ31" s="3"/>
      <c r="GA31" s="3"/>
    </row>
    <row r="32" ht="12.0" customHeight="1">
      <c r="T32" s="23"/>
      <c r="U32" s="50" t="s">
        <v>162</v>
      </c>
      <c r="V32" s="47" t="str">
        <f>BW37</f>
        <v>5</v>
      </c>
      <c r="W32" s="51" t="str">
        <f>BW38</f>
        <v>49</v>
      </c>
      <c r="X32" s="23"/>
      <c r="Y32" s="50" t="s">
        <v>163</v>
      </c>
      <c r="Z32" s="47" t="str">
        <f>DB28</f>
        <v>5</v>
      </c>
      <c r="AA32" s="51" t="str">
        <f>DB29</f>
        <v>49</v>
      </c>
      <c r="AB32" s="47" t="str">
        <f>DB30</f>
        <v>0</v>
      </c>
      <c r="AC32" s="78" t="str">
        <f>DB31</f>
        <v>N</v>
      </c>
      <c r="AE32" s="53">
        <v>26.0</v>
      </c>
      <c r="AF32" s="12" t="str">
        <f t="shared" si="36"/>
        <v>1</v>
      </c>
      <c r="AG32" s="12" t="s">
        <v>105</v>
      </c>
      <c r="AH32" s="12" t="str">
        <f t="shared" si="37"/>
        <v>0</v>
      </c>
      <c r="AI32" s="3" t="str">
        <f t="shared" si="38"/>
        <v>1</v>
      </c>
      <c r="AJ32" s="3" t="str">
        <f t="shared" si="39"/>
        <v>0</v>
      </c>
      <c r="AK32" s="3"/>
      <c r="AL32" s="3">
        <v>323.0</v>
      </c>
      <c r="AM32" s="3" t="str">
        <f t="shared" si="41"/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>
        <v>336.0</v>
      </c>
      <c r="BN32" s="3" t="str">
        <f t="shared" si="50"/>
        <v>1</v>
      </c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>
        <v>361.0</v>
      </c>
      <c r="CV32" s="3" t="str">
        <f t="shared" si="62"/>
        <v>0</v>
      </c>
      <c r="CW32" s="3"/>
      <c r="CX32" s="3"/>
      <c r="CY32" s="3"/>
      <c r="CZ32" s="3"/>
      <c r="DA32" s="3"/>
      <c r="DB32" s="3"/>
      <c r="DC32" s="3"/>
      <c r="DD32" s="3"/>
      <c r="DE32" s="3">
        <v>338.0</v>
      </c>
      <c r="DF32" s="3" t="str">
        <f t="shared" si="66"/>
        <v>0</v>
      </c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>
        <v>49.0</v>
      </c>
      <c r="FJ32" s="3" t="str">
        <f t="shared" si="88"/>
        <v>2</v>
      </c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</row>
    <row r="33" ht="12.0" customHeight="1">
      <c r="T33" s="23"/>
      <c r="U33" s="50"/>
      <c r="V33" s="47"/>
      <c r="W33" s="20"/>
      <c r="X33" s="23"/>
      <c r="Y33" s="50" t="s">
        <v>164</v>
      </c>
      <c r="Z33" s="47" t="str">
        <f>DL38</f>
        <v>0</v>
      </c>
      <c r="AA33" s="51" t="str">
        <f>DL39</f>
        <v>40</v>
      </c>
      <c r="AB33" s="47" t="str">
        <f>DL40</f>
        <v>0</v>
      </c>
      <c r="AC33" s="78" t="str">
        <f>DL41</f>
        <v>N</v>
      </c>
      <c r="AE33" s="3">
        <v>27.0</v>
      </c>
      <c r="AF33" s="12" t="str">
        <f t="shared" si="36"/>
        <v>2</v>
      </c>
      <c r="AG33" s="12"/>
      <c r="AH33" s="12" t="str">
        <f t="shared" si="37"/>
        <v>0</v>
      </c>
      <c r="AI33" s="3" t="str">
        <f t="shared" si="38"/>
        <v>0</v>
      </c>
      <c r="AJ33" s="3" t="str">
        <f t="shared" si="39"/>
        <v>1</v>
      </c>
      <c r="AK33" s="3"/>
      <c r="AL33" s="3">
        <v>325.0</v>
      </c>
      <c r="AM33" s="3" t="str">
        <f t="shared" si="41"/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>
        <v>337.0</v>
      </c>
      <c r="BN33" s="3" t="str">
        <f t="shared" si="50"/>
        <v>1</v>
      </c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>
        <v>387.0</v>
      </c>
      <c r="CV33" s="3" t="str">
        <f t="shared" si="62"/>
        <v>0</v>
      </c>
      <c r="CW33" s="3"/>
      <c r="CX33" s="3"/>
      <c r="CY33" s="3"/>
      <c r="CZ33" s="3"/>
      <c r="DA33" s="87" t="s">
        <v>165</v>
      </c>
      <c r="DB33" s="3" t="str">
        <f>IF(SUM(DC8,DC9,DA9,DA18)=4,1,0)</f>
        <v>0</v>
      </c>
      <c r="DC33" s="3"/>
      <c r="DD33" s="3"/>
      <c r="DE33" s="3">
        <v>345.0</v>
      </c>
      <c r="DF33" s="3" t="str">
        <f t="shared" si="66"/>
        <v>0</v>
      </c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>
        <v>215.0</v>
      </c>
      <c r="FJ33" s="3" t="str">
        <f t="shared" si="88"/>
        <v>2</v>
      </c>
      <c r="FK33" s="3"/>
      <c r="FL33" s="3"/>
      <c r="FM33" s="3"/>
      <c r="FN33" s="3"/>
      <c r="FO33" s="3"/>
      <c r="FP33" s="3"/>
      <c r="FQ33" s="3"/>
      <c r="FR33" s="12" t="s">
        <v>166</v>
      </c>
      <c r="FS33" s="3" t="str">
        <f>IF(FS30&gt;=17,FS30-17,17-FS30)</f>
        <v>3</v>
      </c>
      <c r="FT33" s="3"/>
      <c r="FU33" s="3"/>
      <c r="FV33" s="3"/>
      <c r="FW33" s="3"/>
      <c r="FX33" s="3"/>
      <c r="FY33" s="3"/>
      <c r="FZ33" s="3"/>
      <c r="GA33" s="3"/>
    </row>
    <row r="34" ht="12.0" customHeight="1">
      <c r="T34" s="23"/>
      <c r="U34" s="50" t="s">
        <v>167</v>
      </c>
      <c r="V34" s="47" t="str">
        <f>CR35</f>
        <v>3</v>
      </c>
      <c r="W34" s="51" t="str">
        <f>CR36</f>
        <v>40</v>
      </c>
      <c r="X34" s="23"/>
      <c r="Y34" s="50" t="s">
        <v>168</v>
      </c>
      <c r="Z34" s="47" t="str">
        <f>EK38</f>
        <v>14</v>
      </c>
      <c r="AA34" s="51" t="str">
        <f>EK39</f>
        <v>57</v>
      </c>
      <c r="AB34" s="47" t="str">
        <f>EK40</f>
        <v>2</v>
      </c>
      <c r="AC34" s="78" t="str">
        <f>EK41</f>
        <v>N</v>
      </c>
      <c r="AE34" s="3">
        <v>28.0</v>
      </c>
      <c r="AF34" s="12" t="str">
        <f t="shared" si="36"/>
        <v>2</v>
      </c>
      <c r="AG34" s="12"/>
      <c r="AH34" s="12" t="str">
        <f t="shared" si="37"/>
        <v>0</v>
      </c>
      <c r="AI34" s="3" t="str">
        <f t="shared" si="38"/>
        <v>0</v>
      </c>
      <c r="AJ34" s="3" t="str">
        <f t="shared" si="39"/>
        <v>1</v>
      </c>
      <c r="AK34" s="3"/>
      <c r="AL34" s="3">
        <v>331.0</v>
      </c>
      <c r="AM34" s="3" t="str">
        <f t="shared" si="41"/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>
        <v>341.0</v>
      </c>
      <c r="BN34" s="3" t="str">
        <f t="shared" si="50"/>
        <v>1</v>
      </c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87" t="s">
        <v>169</v>
      </c>
      <c r="DB34" s="3" t="str">
        <f>IF(SUM(DA12,DA14)=2,1,0)</f>
        <v>0</v>
      </c>
      <c r="DC34" s="3"/>
      <c r="DD34" s="3"/>
      <c r="DE34" s="3">
        <v>362.0</v>
      </c>
      <c r="DF34" s="3" t="str">
        <f t="shared" si="66"/>
        <v>0</v>
      </c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>
        <v>167.0</v>
      </c>
      <c r="FJ34" s="3" t="str">
        <f t="shared" si="88"/>
        <v>2</v>
      </c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</row>
    <row r="35" ht="12.0" customHeight="1">
      <c r="T35" s="23"/>
      <c r="U35" s="50" t="s">
        <v>170</v>
      </c>
      <c r="V35" s="47" t="str">
        <f>BZ37</f>
        <v>2</v>
      </c>
      <c r="W35" s="51" t="str">
        <f>BZ38</f>
        <v>41</v>
      </c>
      <c r="X35" s="23"/>
      <c r="Y35" s="50"/>
      <c r="Z35" s="47"/>
      <c r="AA35" s="20"/>
      <c r="AB35" s="47"/>
      <c r="AC35" s="78"/>
      <c r="AE35" s="3">
        <v>29.0</v>
      </c>
      <c r="AF35" s="12" t="str">
        <f t="shared" si="36"/>
        <v>1</v>
      </c>
      <c r="AG35" s="12"/>
      <c r="AH35" s="12" t="str">
        <f t="shared" si="37"/>
        <v>1</v>
      </c>
      <c r="AI35" s="3" t="str">
        <f t="shared" si="38"/>
        <v>1</v>
      </c>
      <c r="AJ35" s="3" t="str">
        <f t="shared" si="39"/>
        <v>0</v>
      </c>
      <c r="AK35" s="3"/>
      <c r="AL35" s="3">
        <v>333.0</v>
      </c>
      <c r="AM35" s="3" t="str">
        <f t="shared" si="41"/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12" t="s">
        <v>150</v>
      </c>
      <c r="CM35" s="3" t="str">
        <f>SUM(CL8:CL25,CN8:CN25)</f>
        <v>3</v>
      </c>
      <c r="CN35" s="3"/>
      <c r="CO35" s="3"/>
      <c r="CP35" s="3"/>
      <c r="CQ35" s="12" t="s">
        <v>150</v>
      </c>
      <c r="CR35" s="3" t="str">
        <f>SUM(CQ8:CQ30,CS8:CS29)</f>
        <v>3</v>
      </c>
      <c r="CS35" s="3"/>
      <c r="CT35" s="3"/>
      <c r="CU35" s="3"/>
      <c r="CV35" s="12" t="s">
        <v>150</v>
      </c>
      <c r="CW35" s="3" t="str">
        <f>SUM(CV8:CV33,CX8:CX33)</f>
        <v>1</v>
      </c>
      <c r="CX35" s="3"/>
      <c r="CY35" s="3"/>
      <c r="CZ35" s="3"/>
      <c r="DA35" s="87" t="s">
        <v>171</v>
      </c>
      <c r="DB35" s="3" t="str">
        <f>IF(SUM(DA22,DA24)=2,1,0)</f>
        <v>0</v>
      </c>
      <c r="DC35" s="3"/>
      <c r="DD35" s="3"/>
      <c r="DE35" s="3">
        <v>379.0</v>
      </c>
      <c r="DF35" s="3" t="str">
        <f t="shared" si="66"/>
        <v>0</v>
      </c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>
        <v>226.0</v>
      </c>
      <c r="FJ35" s="3" t="str">
        <f t="shared" si="88"/>
        <v>1</v>
      </c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12" t="s">
        <v>150</v>
      </c>
      <c r="FZ35" s="3" t="str">
        <f>SUM(FY8:FY25,GA8:GA25)</f>
        <v>0</v>
      </c>
      <c r="GA35" s="3"/>
    </row>
    <row r="36" ht="12.0" customHeight="1">
      <c r="T36" s="23"/>
      <c r="U36" s="50" t="s">
        <v>172</v>
      </c>
      <c r="V36" s="47" t="str">
        <f>CC37</f>
        <v>10</v>
      </c>
      <c r="W36" s="51" t="str">
        <f>CC38</f>
        <v>47</v>
      </c>
      <c r="X36" s="23"/>
      <c r="Y36" s="50" t="s">
        <v>173</v>
      </c>
      <c r="Z36" s="47" t="str">
        <f>DQ38</f>
        <v>2</v>
      </c>
      <c r="AA36" s="51" t="str">
        <f>DQ39</f>
        <v>40</v>
      </c>
      <c r="AB36" s="47" t="str">
        <f>DQ40</f>
        <v>0</v>
      </c>
      <c r="AC36" s="78" t="str">
        <f>DQ41</f>
        <v>N</v>
      </c>
      <c r="AE36" s="3">
        <v>30.0</v>
      </c>
      <c r="AF36" s="12" t="str">
        <f t="shared" si="36"/>
        <v>2</v>
      </c>
      <c r="AG36" s="12"/>
      <c r="AH36" s="12" t="str">
        <f t="shared" si="37"/>
        <v>0</v>
      </c>
      <c r="AI36" s="3" t="str">
        <f t="shared" si="38"/>
        <v>0</v>
      </c>
      <c r="AJ36" s="3" t="str">
        <f t="shared" si="39"/>
        <v>1</v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12" t="s">
        <v>154</v>
      </c>
      <c r="CM36" s="86" t="str">
        <f>(((CM35-2.5)/2.1)*10)+50</f>
        <v>52</v>
      </c>
      <c r="CN36" s="3"/>
      <c r="CO36" s="3"/>
      <c r="CP36" s="3"/>
      <c r="CQ36" s="12" t="s">
        <v>154</v>
      </c>
      <c r="CR36" s="86" t="str">
        <f>(((CR35-9)/5.8)*10)+50</f>
        <v>40</v>
      </c>
      <c r="CS36" s="3"/>
      <c r="CT36" s="3"/>
      <c r="CU36" s="3"/>
      <c r="CV36" s="12" t="s">
        <v>154</v>
      </c>
      <c r="CW36" s="86" t="str">
        <f>(((CW35-7.07)/5.04)*10)+50</f>
        <v>38</v>
      </c>
      <c r="CX36" s="3"/>
      <c r="CY36" s="3"/>
      <c r="CZ36" s="3"/>
      <c r="DA36" s="87" t="s">
        <v>174</v>
      </c>
      <c r="DB36" s="3" t="str">
        <f>IF(SUM(DA13,DA15,DA17)=3,1,0)</f>
        <v>0</v>
      </c>
      <c r="DC36" s="3"/>
      <c r="DD36" s="3"/>
      <c r="DE36" s="3">
        <v>383.0</v>
      </c>
      <c r="DF36" s="3" t="str">
        <f t="shared" si="66"/>
        <v>0</v>
      </c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>
        <v>140.0</v>
      </c>
      <c r="FJ36" s="3" t="str">
        <f t="shared" si="88"/>
        <v>2</v>
      </c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12" t="s">
        <v>154</v>
      </c>
      <c r="FZ36" s="86" t="str">
        <f>(((FZ35-1.49)/2.05)*10)+50</f>
        <v>43</v>
      </c>
      <c r="GA36" s="3"/>
    </row>
    <row r="37" ht="12.0" customHeight="1">
      <c r="T37" s="23"/>
      <c r="U37" s="50" t="s">
        <v>175</v>
      </c>
      <c r="V37" s="47" t="str">
        <f>CF37</f>
        <v>14</v>
      </c>
      <c r="W37" s="51" t="str">
        <f>CF38</f>
        <v>68</v>
      </c>
      <c r="X37" s="23"/>
      <c r="Y37" s="50" t="s">
        <v>176</v>
      </c>
      <c r="Z37" s="47" t="str">
        <f>EF38</f>
        <v>1</v>
      </c>
      <c r="AA37" s="51" t="str">
        <f>EF39</f>
        <v>41</v>
      </c>
      <c r="AB37" s="47" t="str">
        <f>EF40</f>
        <v>0</v>
      </c>
      <c r="AC37" s="78" t="str">
        <f>EF41</f>
        <v>N</v>
      </c>
      <c r="AE37" s="3">
        <v>31.0</v>
      </c>
      <c r="AF37" s="12" t="str">
        <f t="shared" si="36"/>
        <v>2</v>
      </c>
      <c r="AG37" s="12"/>
      <c r="AH37" s="12" t="str">
        <f t="shared" si="37"/>
        <v>0</v>
      </c>
      <c r="AI37" s="3" t="str">
        <f t="shared" si="38"/>
        <v>0</v>
      </c>
      <c r="AJ37" s="3" t="str">
        <f t="shared" si="39"/>
        <v>1</v>
      </c>
      <c r="AK37" s="3"/>
      <c r="AL37" s="12" t="s">
        <v>150</v>
      </c>
      <c r="AM37" s="3" t="str">
        <f>SUM(AM8:AM35)</f>
        <v>5</v>
      </c>
      <c r="AN37" s="3"/>
      <c r="AO37" s="12" t="s">
        <v>150</v>
      </c>
      <c r="AP37" s="3" t="str">
        <f>SUM(AP8:AP35)</f>
        <v>0</v>
      </c>
      <c r="AQ37" s="3"/>
      <c r="AR37" s="12" t="s">
        <v>150</v>
      </c>
      <c r="AS37" s="3" t="str">
        <f>SUM(AS8:AS35)</f>
        <v>2</v>
      </c>
      <c r="AT37" s="3"/>
      <c r="AU37" s="12" t="s">
        <v>150</v>
      </c>
      <c r="AV37" s="3" t="str">
        <f>SUM(AV8:AV35)</f>
        <v>1</v>
      </c>
      <c r="AW37" s="3"/>
      <c r="AX37" s="12" t="s">
        <v>150</v>
      </c>
      <c r="AY37" s="3" t="str">
        <f>SUM(AY8:AY35)</f>
        <v>0</v>
      </c>
      <c r="AZ37" s="3"/>
      <c r="BA37" s="12" t="s">
        <v>150</v>
      </c>
      <c r="BB37" s="3" t="str">
        <f>SUM(BB8:BB35)</f>
        <v>0</v>
      </c>
      <c r="BC37" s="3"/>
      <c r="BD37" s="12" t="s">
        <v>150</v>
      </c>
      <c r="BE37" s="3" t="str">
        <f>SUM(BE8:BE35)</f>
        <v>0</v>
      </c>
      <c r="BF37" s="3"/>
      <c r="BG37" s="12" t="s">
        <v>150</v>
      </c>
      <c r="BH37" s="3" t="str">
        <f>SUM(BH8:BH35)</f>
        <v>2</v>
      </c>
      <c r="BI37" s="3"/>
      <c r="BJ37" s="12" t="s">
        <v>150</v>
      </c>
      <c r="BK37" s="3" t="str">
        <f>SUM(BK8:BK35)</f>
        <v>1</v>
      </c>
      <c r="BL37" s="3"/>
      <c r="BM37" s="12" t="s">
        <v>150</v>
      </c>
      <c r="BN37" s="3" t="str">
        <f>SUM(BN8:BN35)</f>
        <v>26</v>
      </c>
      <c r="BO37" s="3"/>
      <c r="BP37" s="12" t="s">
        <v>150</v>
      </c>
      <c r="BQ37" s="3" t="str">
        <f>SUM(BQ8:BQ35)</f>
        <v>3</v>
      </c>
      <c r="BR37" s="3"/>
      <c r="BS37" s="12" t="s">
        <v>150</v>
      </c>
      <c r="BT37" s="3" t="str">
        <f>SUM(BT8:BT35)</f>
        <v>1</v>
      </c>
      <c r="BU37" s="3"/>
      <c r="BV37" s="12" t="s">
        <v>150</v>
      </c>
      <c r="BW37" s="3" t="str">
        <f>SUM(BW8:BW35)</f>
        <v>5</v>
      </c>
      <c r="BX37" s="3"/>
      <c r="BY37" s="12" t="s">
        <v>150</v>
      </c>
      <c r="BZ37" s="3" t="str">
        <f>SUM(BZ8:BZ35)</f>
        <v>2</v>
      </c>
      <c r="CA37" s="3"/>
      <c r="CB37" s="12" t="s">
        <v>150</v>
      </c>
      <c r="CC37" s="3" t="str">
        <f>SUM(CC8:CC35)</f>
        <v>10</v>
      </c>
      <c r="CD37" s="3"/>
      <c r="CE37" s="12" t="s">
        <v>150</v>
      </c>
      <c r="CF37" s="3" t="str">
        <f>SUM(CF8:CF35)</f>
        <v>14</v>
      </c>
      <c r="CG37" s="3"/>
      <c r="CH37" s="12" t="s">
        <v>150</v>
      </c>
      <c r="CI37" s="3" t="str">
        <f>SUM(CI8:CI35)</f>
        <v>4</v>
      </c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12" t="s">
        <v>158</v>
      </c>
      <c r="CW37" s="12" t="str">
        <f>CONCATENATE(CW47,"/",CW60)</f>
        <v>0/0</v>
      </c>
      <c r="CX37" s="3"/>
      <c r="CY37" s="3"/>
      <c r="CZ37" s="3"/>
      <c r="DA37" s="87" t="s">
        <v>177</v>
      </c>
      <c r="DB37" s="3" t="str">
        <f>IF(SUM(DA11,DA16,DA23)=3,1,0)</f>
        <v>0</v>
      </c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>
        <v>218.0</v>
      </c>
      <c r="FJ37" s="3" t="str">
        <f t="shared" si="88"/>
        <v>2</v>
      </c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</row>
    <row r="38" ht="12.0" customHeight="1">
      <c r="T38" s="88"/>
      <c r="U38" s="89"/>
      <c r="V38" s="90"/>
      <c r="W38" s="91"/>
      <c r="X38" s="88"/>
      <c r="Y38" s="89"/>
      <c r="Z38" s="90"/>
      <c r="AA38" s="91"/>
      <c r="AB38" s="90"/>
      <c r="AC38" s="92"/>
      <c r="AE38" s="3">
        <v>32.0</v>
      </c>
      <c r="AF38" s="12" t="str">
        <f t="shared" si="36"/>
        <v>2</v>
      </c>
      <c r="AG38" s="12"/>
      <c r="AH38" s="12" t="str">
        <f t="shared" si="37"/>
        <v>0</v>
      </c>
      <c r="AI38" s="3" t="str">
        <f t="shared" si="38"/>
        <v>0</v>
      </c>
      <c r="AJ38" s="3" t="str">
        <f t="shared" si="39"/>
        <v>1</v>
      </c>
      <c r="AK38" s="3"/>
      <c r="AL38" s="12" t="s">
        <v>154</v>
      </c>
      <c r="AM38" s="86" t="str">
        <f>(((AM37-10.4)/7.2)*10)+50</f>
        <v>43</v>
      </c>
      <c r="AN38" s="3"/>
      <c r="AO38" s="12" t="s">
        <v>154</v>
      </c>
      <c r="AP38" s="86" t="str">
        <f>(((AP37-4.6)/4.1)*10)+50</f>
        <v>39</v>
      </c>
      <c r="AQ38" s="3"/>
      <c r="AR38" s="12" t="s">
        <v>154</v>
      </c>
      <c r="AS38" s="86" t="str">
        <f>(((AS37-4)/3.2)*10)+50</f>
        <v>44</v>
      </c>
      <c r="AT38" s="3"/>
      <c r="AU38" s="12" t="s">
        <v>154</v>
      </c>
      <c r="AV38" s="86" t="str">
        <f>(((AV37-3.3)/3.5)*10)+50</f>
        <v>43</v>
      </c>
      <c r="AW38" s="3"/>
      <c r="AX38" s="12" t="s">
        <v>154</v>
      </c>
      <c r="AY38" s="86" t="str">
        <f>(((AY37-1.9)/2.6)*10)+50</f>
        <v>43</v>
      </c>
      <c r="AZ38" s="3"/>
      <c r="BA38" s="12" t="s">
        <v>154</v>
      </c>
      <c r="BB38" s="86" t="str">
        <f>(((BB37-0.8)/1.5)*10)+50</f>
        <v>45</v>
      </c>
      <c r="BC38" s="3"/>
      <c r="BD38" s="12" t="s">
        <v>154</v>
      </c>
      <c r="BE38" s="86" t="str">
        <f>(((BE37-1)/1.5)*10)+50</f>
        <v>43</v>
      </c>
      <c r="BF38" s="3"/>
      <c r="BG38" s="12" t="s">
        <v>154</v>
      </c>
      <c r="BH38" s="86" t="str">
        <f>(((BH37-3.8)/3.2)*10)+50</f>
        <v>44</v>
      </c>
      <c r="BI38" s="3"/>
      <c r="BJ38" s="12" t="s">
        <v>154</v>
      </c>
      <c r="BK38" s="86" t="str">
        <f>(((BK37-4)/3.1)*10)+50</f>
        <v>40</v>
      </c>
      <c r="BL38" s="3"/>
      <c r="BM38" s="12" t="s">
        <v>154</v>
      </c>
      <c r="BN38" s="86" t="str">
        <f>(((BN37-18.7)/5.6)*10)+50</f>
        <v>63</v>
      </c>
      <c r="BO38" s="3"/>
      <c r="BP38" s="12" t="s">
        <v>154</v>
      </c>
      <c r="BQ38" s="86" t="str">
        <f>(((BQ37-6.7)/3.7)*10)+50</f>
        <v>40</v>
      </c>
      <c r="BR38" s="3"/>
      <c r="BS38" s="12" t="s">
        <v>154</v>
      </c>
      <c r="BT38" s="86" t="str">
        <f>(((BT37-7.9)/3.4)*10)+50</f>
        <v>30</v>
      </c>
      <c r="BU38" s="3"/>
      <c r="BV38" s="12" t="s">
        <v>154</v>
      </c>
      <c r="BW38" s="86" t="str">
        <f>(((BW37-5.5)/4.1)*10)+50</f>
        <v>49</v>
      </c>
      <c r="BX38" s="3"/>
      <c r="BY38" s="12" t="s">
        <v>154</v>
      </c>
      <c r="BZ38" s="86" t="str">
        <f>(((BZ37-5.5)/3.9)*10)+50</f>
        <v>41</v>
      </c>
      <c r="CA38" s="3"/>
      <c r="CB38" s="12" t="s">
        <v>154</v>
      </c>
      <c r="CC38" s="86" t="str">
        <f>(((CC37-11.6)/4.6)*10)+50</f>
        <v>47</v>
      </c>
      <c r="CD38" s="3"/>
      <c r="CE38" s="12" t="s">
        <v>154</v>
      </c>
      <c r="CF38" s="86" t="str">
        <f>(((CF37-7.4)/3.7)*10)+50</f>
        <v>68</v>
      </c>
      <c r="CG38" s="3"/>
      <c r="CH38" s="12" t="s">
        <v>154</v>
      </c>
      <c r="CI38" s="86" t="str">
        <f>(((CI37-3.1)/2.4)*10)+50</f>
        <v>54</v>
      </c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12" t="s">
        <v>161</v>
      </c>
      <c r="CW38" s="12" t="str">
        <f>IF(AND(CX47="Y",CX60="Y"),"Y","N")</f>
        <v>N</v>
      </c>
      <c r="CX38" s="3"/>
      <c r="CY38" s="3"/>
      <c r="CZ38" s="3"/>
      <c r="DA38" s="87" t="s">
        <v>178</v>
      </c>
      <c r="DB38" s="3" t="str">
        <f>IF(SUM(DA8,DA10,DA21)=3,1,0)</f>
        <v>0</v>
      </c>
      <c r="DC38" s="3"/>
      <c r="DD38" s="3"/>
      <c r="DE38" s="3"/>
      <c r="DF38" s="12" t="s">
        <v>150</v>
      </c>
      <c r="DG38" s="3" t="str">
        <f>SUM(DF8:DF36,DH8:DH36)</f>
        <v>2</v>
      </c>
      <c r="DH38" s="3"/>
      <c r="DI38" s="3"/>
      <c r="DJ38" s="3"/>
      <c r="DK38" s="12" t="s">
        <v>150</v>
      </c>
      <c r="DL38" s="3" t="str">
        <f>SUM(DK8:DK27,DM8:DM27)</f>
        <v>0</v>
      </c>
      <c r="DM38" s="3"/>
      <c r="DN38" s="3"/>
      <c r="DO38" s="3"/>
      <c r="DP38" s="12" t="s">
        <v>150</v>
      </c>
      <c r="DQ38" s="3" t="str">
        <f>SUM(DP8:DP27,DR8:DR27)</f>
        <v>2</v>
      </c>
      <c r="DR38" s="3"/>
      <c r="DS38" s="3"/>
      <c r="DT38" s="3"/>
      <c r="DU38" s="12" t="s">
        <v>150</v>
      </c>
      <c r="DV38" s="3" t="str">
        <f>SUM(DU8:DU27,DW8:DW27)</f>
        <v>2</v>
      </c>
      <c r="DW38" s="3"/>
      <c r="DX38" s="3"/>
      <c r="DY38" s="3"/>
      <c r="DZ38" s="12" t="s">
        <v>150</v>
      </c>
      <c r="EA38" s="3" t="str">
        <f>SUM(DZ8:DZ28,EB8:EB27)</f>
        <v>4</v>
      </c>
      <c r="EB38" s="3"/>
      <c r="EC38" s="3"/>
      <c r="ED38" s="3"/>
      <c r="EE38" s="12" t="s">
        <v>150</v>
      </c>
      <c r="EF38" s="3" t="str">
        <f>SUM(EE8:EE27,EG8:EG27)</f>
        <v>1</v>
      </c>
      <c r="EG38" s="3"/>
      <c r="EH38" s="3"/>
      <c r="EI38" s="3"/>
      <c r="EJ38" s="12" t="s">
        <v>150</v>
      </c>
      <c r="EK38" s="3" t="str">
        <f>SUM(EJ8:EJ27,EL8:EL27)</f>
        <v>14</v>
      </c>
      <c r="EL38" s="3"/>
      <c r="EM38" s="3"/>
      <c r="EN38" s="3"/>
      <c r="EO38" s="12" t="s">
        <v>150</v>
      </c>
      <c r="EP38" s="3" t="str">
        <f>SUM(EO8:EO27,EQ8:EQ27)</f>
        <v>2</v>
      </c>
      <c r="EQ38" s="3"/>
      <c r="ER38" s="3"/>
      <c r="ES38" s="3"/>
      <c r="ET38" s="12" t="s">
        <v>150</v>
      </c>
      <c r="EU38" s="3" t="str">
        <f>SUM(ET8:ET27,EV8:EV27)</f>
        <v>3</v>
      </c>
      <c r="EV38" s="3"/>
      <c r="EW38" s="3"/>
      <c r="EX38" s="3"/>
      <c r="EY38" s="12" t="s">
        <v>150</v>
      </c>
      <c r="EZ38" s="3" t="str">
        <f>SUM(EY8:EY29,FA8:FA29)</f>
        <v>2</v>
      </c>
      <c r="FA38" s="3"/>
      <c r="FB38" s="3"/>
      <c r="FC38" s="3"/>
      <c r="FD38" s="3"/>
      <c r="FE38" s="12" t="s">
        <v>150</v>
      </c>
      <c r="FF38" s="3" t="str">
        <f>SUM(FG8:FG37)</f>
        <v>2</v>
      </c>
      <c r="FG38" s="3"/>
      <c r="FH38" s="3"/>
      <c r="FI38" s="3">
        <v>84.0</v>
      </c>
      <c r="FJ38" s="3" t="str">
        <f t="shared" si="88"/>
        <v>1</v>
      </c>
      <c r="FK38" s="3"/>
      <c r="FL38" s="12" t="s">
        <v>150</v>
      </c>
      <c r="FM38" s="3" t="str">
        <f>COUNTIF(FJ8:FJ47,"=1")</f>
        <v>17</v>
      </c>
      <c r="FN38" s="3"/>
      <c r="FO38" s="3"/>
      <c r="FP38" s="3"/>
      <c r="FQ38" s="3"/>
      <c r="FR38" s="3"/>
      <c r="FS38" s="3"/>
      <c r="FT38" s="3"/>
      <c r="FU38" s="3"/>
      <c r="FV38" s="3"/>
      <c r="FW38" s="3"/>
    </row>
    <row r="39" ht="12.0" customHeight="1">
      <c r="AE39" s="3">
        <v>33.0</v>
      </c>
      <c r="AF39" s="12" t="str">
        <f t="shared" si="36"/>
        <v>2</v>
      </c>
      <c r="AG39" s="12"/>
      <c r="AH39" s="12" t="str">
        <f t="shared" si="37"/>
        <v>0</v>
      </c>
      <c r="AI39" s="3" t="str">
        <f t="shared" si="38"/>
        <v>0</v>
      </c>
      <c r="AJ39" s="3" t="str">
        <f t="shared" si="39"/>
        <v>1</v>
      </c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87" t="s">
        <v>179</v>
      </c>
      <c r="DB39" s="3" t="str">
        <f>IF(SUM(DA19,DA20)=2,1,0)</f>
        <v>0</v>
      </c>
      <c r="DC39" s="3"/>
      <c r="DD39" s="3"/>
      <c r="DE39" s="3"/>
      <c r="DF39" s="12" t="s">
        <v>154</v>
      </c>
      <c r="DG39" s="86" t="str">
        <f>(((DG38-6.37)/4.84)*10)+50</f>
        <v>41</v>
      </c>
      <c r="DH39" s="3"/>
      <c r="DI39" s="3"/>
      <c r="DJ39" s="3"/>
      <c r="DK39" s="12" t="s">
        <v>154</v>
      </c>
      <c r="DL39" s="86" t="str">
        <f>(((DL38-2.89)/2.82)*10)+50</f>
        <v>40</v>
      </c>
      <c r="DM39" s="3"/>
      <c r="DN39" s="3"/>
      <c r="DO39" s="3"/>
      <c r="DP39" s="12" t="s">
        <v>154</v>
      </c>
      <c r="DQ39" s="86" t="str">
        <f>(((DQ38-6.85)/4.67)*10)+50</f>
        <v>40</v>
      </c>
      <c r="DR39" s="3"/>
      <c r="DS39" s="3"/>
      <c r="DT39" s="3"/>
      <c r="DU39" s="12" t="s">
        <v>154</v>
      </c>
      <c r="DV39" s="86" t="str">
        <f>(((DV38-8.72)/4.09)*10)+50</f>
        <v>34</v>
      </c>
      <c r="DW39" s="3"/>
      <c r="DX39" s="3"/>
      <c r="DY39" s="3"/>
      <c r="DZ39" s="12" t="s">
        <v>154</v>
      </c>
      <c r="EA39" s="86" t="str">
        <f>(((EA38-9.5)/3.81)*10)+50</f>
        <v>36</v>
      </c>
      <c r="EB39" s="3"/>
      <c r="EC39" s="3"/>
      <c r="ED39" s="3"/>
      <c r="EE39" s="12" t="s">
        <v>154</v>
      </c>
      <c r="EF39" s="86" t="str">
        <f>(((EF38-4.37)/3.68)*10)+50</f>
        <v>41</v>
      </c>
      <c r="EG39" s="3"/>
      <c r="EH39" s="3"/>
      <c r="EI39" s="3"/>
      <c r="EJ39" s="12" t="s">
        <v>154</v>
      </c>
      <c r="EK39" s="86" t="str">
        <f>(((EK38-11.48)/3.86)*10)+50</f>
        <v>57</v>
      </c>
      <c r="EL39" s="3"/>
      <c r="EM39" s="3"/>
      <c r="EN39" s="3"/>
      <c r="EO39" s="12" t="s">
        <v>154</v>
      </c>
      <c r="EP39" s="86" t="str">
        <f>(((EP38-5.86)/4.57)*10)+50</f>
        <v>42</v>
      </c>
      <c r="EQ39" s="3"/>
      <c r="ER39" s="3"/>
      <c r="ES39" s="3"/>
      <c r="ET39" s="12" t="s">
        <v>154</v>
      </c>
      <c r="EU39" s="86" t="str">
        <f>(((EU38-5.17)/3.48)*10)+50</f>
        <v>44</v>
      </c>
      <c r="EV39" s="3"/>
      <c r="EW39" s="3"/>
      <c r="EX39" s="3"/>
      <c r="EY39" s="12" t="s">
        <v>154</v>
      </c>
      <c r="EZ39" s="86" t="str">
        <f>(((EZ38-6.71)/4.49)*10)+50</f>
        <v>40</v>
      </c>
      <c r="FA39" s="3"/>
      <c r="FB39" s="3"/>
      <c r="FC39" s="3"/>
      <c r="FD39" s="3"/>
      <c r="FE39" s="12" t="s">
        <v>154</v>
      </c>
      <c r="FF39" s="86" t="str">
        <f>(((FF38-5.2)/2.2)*10)+50</f>
        <v>35</v>
      </c>
      <c r="FG39" s="3"/>
      <c r="FH39" s="3"/>
      <c r="FI39" s="3">
        <v>95.0</v>
      </c>
      <c r="FJ39" s="3" t="str">
        <f t="shared" si="88"/>
        <v>2</v>
      </c>
      <c r="FK39" s="3"/>
      <c r="FL39" s="12" t="s">
        <v>154</v>
      </c>
      <c r="FM39" s="86" t="str">
        <f>(((FM38-17.2)/2.6)*10)+50</f>
        <v>49</v>
      </c>
      <c r="FN39" s="3"/>
      <c r="FO39" s="3"/>
      <c r="FP39" s="3"/>
      <c r="FQ39" s="3"/>
      <c r="FR39" s="3"/>
      <c r="FS39" s="3"/>
      <c r="FT39" s="3"/>
      <c r="FU39" s="3"/>
      <c r="FV39" s="3"/>
      <c r="FW39" s="3"/>
    </row>
    <row r="40" ht="12.0" customHeight="1">
      <c r="AE40" s="3">
        <v>34.0</v>
      </c>
      <c r="AF40" s="12" t="str">
        <f t="shared" si="36"/>
        <v>2</v>
      </c>
      <c r="AG40" s="12"/>
      <c r="AH40" s="12" t="str">
        <f t="shared" si="37"/>
        <v>0</v>
      </c>
      <c r="AI40" s="3" t="str">
        <f t="shared" si="38"/>
        <v>0</v>
      </c>
      <c r="AJ40" s="3" t="str">
        <f t="shared" si="39"/>
        <v>1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12" t="s">
        <v>180</v>
      </c>
      <c r="CW40" s="3" t="str">
        <f>IF(CX10+CV17+CV26=3,1,0)</f>
        <v>0</v>
      </c>
      <c r="CX40" s="3"/>
      <c r="CY40" s="3"/>
      <c r="CZ40" s="3"/>
      <c r="DA40" s="12"/>
      <c r="DB40" s="3"/>
      <c r="DC40" s="3"/>
      <c r="DD40" s="3"/>
      <c r="DE40" s="3"/>
      <c r="DF40" s="12" t="s">
        <v>158</v>
      </c>
      <c r="DG40" s="3" t="str">
        <f>SUM(DG43:DG51)</f>
        <v>0</v>
      </c>
      <c r="DH40" s="3"/>
      <c r="DI40" s="3"/>
      <c r="DJ40" s="3"/>
      <c r="DK40" s="12" t="s">
        <v>158</v>
      </c>
      <c r="DL40" s="3" t="str">
        <f>SUM(DL43:DL50)</f>
        <v>0</v>
      </c>
      <c r="DM40" s="3"/>
      <c r="DN40" s="3"/>
      <c r="DO40" s="3"/>
      <c r="DP40" s="12" t="s">
        <v>158</v>
      </c>
      <c r="DQ40" s="3" t="str">
        <f>SUM(DQ43:DQ49)</f>
        <v>0</v>
      </c>
      <c r="DR40" s="3"/>
      <c r="DS40" s="3"/>
      <c r="DT40" s="3"/>
      <c r="DU40" s="12" t="s">
        <v>158</v>
      </c>
      <c r="DV40" s="3" t="str">
        <f>SUM(DV43:DV49)</f>
        <v>0</v>
      </c>
      <c r="DW40" s="3"/>
      <c r="DX40" s="3"/>
      <c r="DY40" s="3"/>
      <c r="DZ40" s="12" t="s">
        <v>158</v>
      </c>
      <c r="EA40" s="3" t="str">
        <f>SUM(EA43:EA51)</f>
        <v>0</v>
      </c>
      <c r="EB40" s="3"/>
      <c r="EC40" s="3"/>
      <c r="ED40" s="3"/>
      <c r="EE40" s="12" t="s">
        <v>158</v>
      </c>
      <c r="EF40" s="3" t="str">
        <f>SUM(EF43:EF49)</f>
        <v>0</v>
      </c>
      <c r="EG40" s="3"/>
      <c r="EH40" s="3"/>
      <c r="EI40" s="3"/>
      <c r="EJ40" s="12" t="s">
        <v>158</v>
      </c>
      <c r="EK40" s="3" t="str">
        <f>SUM(EK43:EK50)</f>
        <v>2</v>
      </c>
      <c r="EL40" s="3"/>
      <c r="EM40" s="3"/>
      <c r="EN40" s="3"/>
      <c r="EO40" s="12" t="s">
        <v>158</v>
      </c>
      <c r="EP40" s="3" t="str">
        <f>SUM(EP43:EP49)</f>
        <v>0</v>
      </c>
      <c r="EQ40" s="3"/>
      <c r="ER40" s="3"/>
      <c r="ES40" s="3"/>
      <c r="ET40" s="12" t="s">
        <v>158</v>
      </c>
      <c r="EU40" s="3" t="str">
        <f>SUM(EU43:EU49)</f>
        <v>0</v>
      </c>
      <c r="EV40" s="3"/>
      <c r="EW40" s="3"/>
      <c r="EX40" s="3"/>
      <c r="EY40" s="12" t="s">
        <v>158</v>
      </c>
      <c r="EZ40" s="3" t="str">
        <f>SUM(EZ43:EZ50)</f>
        <v>0</v>
      </c>
      <c r="FA40" s="3"/>
      <c r="FB40" s="3"/>
      <c r="FC40" s="3"/>
      <c r="FD40" s="12"/>
      <c r="FE40" s="3"/>
      <c r="FF40" s="3"/>
      <c r="FG40" s="3"/>
      <c r="FH40" s="3"/>
      <c r="FI40" s="3">
        <v>47.0</v>
      </c>
      <c r="FJ40" s="3" t="str">
        <f t="shared" si="88"/>
        <v>1</v>
      </c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</row>
    <row r="41" ht="12.0" customHeight="1">
      <c r="AE41" s="3">
        <v>35.0</v>
      </c>
      <c r="AF41" s="12" t="str">
        <f t="shared" si="36"/>
        <v>2</v>
      </c>
      <c r="AG41" s="12"/>
      <c r="AH41" s="12" t="str">
        <f t="shared" si="37"/>
        <v>0</v>
      </c>
      <c r="AI41" s="3" t="str">
        <f t="shared" si="38"/>
        <v>0</v>
      </c>
      <c r="AJ41" s="3" t="str">
        <f t="shared" si="39"/>
        <v>1</v>
      </c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12" t="s">
        <v>181</v>
      </c>
      <c r="CW41" s="3" t="str">
        <f>IF(CV10+CX11+CX13&gt;=2,1,0)</f>
        <v>0</v>
      </c>
      <c r="CX41" s="3"/>
      <c r="CY41" s="3"/>
      <c r="CZ41" s="3"/>
      <c r="DA41" s="3"/>
      <c r="DB41" s="3"/>
      <c r="DC41" s="3"/>
      <c r="DD41" s="3"/>
      <c r="DE41" s="3"/>
      <c r="DF41" s="12" t="s">
        <v>161</v>
      </c>
      <c r="DG41" s="12" t="str">
        <f>IF(DG40&gt;=5,"Y","N")</f>
        <v>N</v>
      </c>
      <c r="DH41" s="3"/>
      <c r="DI41" s="3"/>
      <c r="DJ41" s="3"/>
      <c r="DK41" s="12" t="s">
        <v>161</v>
      </c>
      <c r="DL41" s="12" t="str">
        <f>IF(DL40&gt;=5,"Y","N")</f>
        <v>N</v>
      </c>
      <c r="DM41" s="3"/>
      <c r="DN41" s="3"/>
      <c r="DO41" s="3"/>
      <c r="DP41" s="12" t="s">
        <v>161</v>
      </c>
      <c r="DQ41" s="12" t="str">
        <f>IF(DQ40&gt;=5,"Y","N")</f>
        <v>N</v>
      </c>
      <c r="DR41" s="3"/>
      <c r="DS41" s="3"/>
      <c r="DT41" s="3"/>
      <c r="DU41" s="12" t="s">
        <v>161</v>
      </c>
      <c r="DV41" s="12" t="str">
        <f>IF(DV40&gt;=5,"Y","N")</f>
        <v>N</v>
      </c>
      <c r="DW41" s="3"/>
      <c r="DX41" s="3"/>
      <c r="DY41" s="3"/>
      <c r="DZ41" s="12" t="s">
        <v>161</v>
      </c>
      <c r="EA41" s="12" t="str">
        <f>IF(EA40&gt;=5,"Y","N")</f>
        <v>N</v>
      </c>
      <c r="EB41" s="3"/>
      <c r="EC41" s="3"/>
      <c r="ED41" s="3"/>
      <c r="EE41" s="12" t="s">
        <v>161</v>
      </c>
      <c r="EF41" s="12" t="str">
        <f>IF(EF40&gt;=4,"Y","N")</f>
        <v>N</v>
      </c>
      <c r="EG41" s="3"/>
      <c r="EH41" s="3"/>
      <c r="EI41" s="3"/>
      <c r="EJ41" s="12" t="s">
        <v>161</v>
      </c>
      <c r="EK41" s="12" t="str">
        <f>IF(EK40&gt;=4,"Y","N")</f>
        <v>N</v>
      </c>
      <c r="EL41" s="3"/>
      <c r="EM41" s="3"/>
      <c r="EN41" s="3"/>
      <c r="EO41" s="12" t="s">
        <v>161</v>
      </c>
      <c r="EP41" s="12" t="str">
        <f>IF(EP40&gt;=4,"Y","N")</f>
        <v>N</v>
      </c>
      <c r="EQ41" s="3"/>
      <c r="ER41" s="3"/>
      <c r="ES41" s="3"/>
      <c r="ET41" s="12" t="s">
        <v>161</v>
      </c>
      <c r="EU41" s="12" t="str">
        <f>IF(EU40&gt;=4,"Y","N")</f>
        <v>N</v>
      </c>
      <c r="EV41" s="3"/>
      <c r="EW41" s="3"/>
      <c r="EX41" s="3"/>
      <c r="EY41" s="12" t="s">
        <v>161</v>
      </c>
      <c r="EZ41" s="12" t="str">
        <f>IF(EZ40&gt;=5,"Y","N")</f>
        <v>N</v>
      </c>
      <c r="FA41" s="3"/>
      <c r="FB41" s="3"/>
      <c r="FC41" s="3"/>
      <c r="FD41" s="12"/>
      <c r="FE41" s="12"/>
      <c r="FF41" s="3"/>
      <c r="FG41" s="3"/>
      <c r="FH41" s="3"/>
      <c r="FI41" s="3">
        <v>127.0</v>
      </c>
      <c r="FJ41" s="3" t="str">
        <f t="shared" si="88"/>
        <v>2</v>
      </c>
      <c r="FK41" s="3"/>
      <c r="FL41" s="12" t="s">
        <v>182</v>
      </c>
      <c r="FM41" s="3" t="str">
        <f>IF(FM38&gt;=20,FM38-20,20-FM38)</f>
        <v>3</v>
      </c>
      <c r="FN41" s="3"/>
      <c r="FO41" s="3"/>
      <c r="FP41" s="3"/>
      <c r="FQ41" s="3"/>
      <c r="FR41" s="3"/>
      <c r="FS41" s="3"/>
      <c r="FT41" s="3"/>
      <c r="FU41" s="3"/>
      <c r="FV41" s="3"/>
      <c r="FW41" s="3"/>
    </row>
    <row r="42" ht="12.0" customHeight="1">
      <c r="U42" s="93" t="s">
        <v>183</v>
      </c>
      <c r="AE42" s="53">
        <v>36.0</v>
      </c>
      <c r="AF42" s="12" t="str">
        <f t="shared" si="36"/>
        <v>1</v>
      </c>
      <c r="AG42" s="12" t="s">
        <v>105</v>
      </c>
      <c r="AH42" s="12" t="str">
        <f t="shared" si="37"/>
        <v>0</v>
      </c>
      <c r="AI42" s="3" t="str">
        <f t="shared" si="38"/>
        <v>1</v>
      </c>
      <c r="AJ42" s="3" t="str">
        <f t="shared" si="39"/>
        <v>0</v>
      </c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12" t="s">
        <v>184</v>
      </c>
      <c r="CW42" s="3" t="str">
        <f>IF(CX8+CV15+CV22+CV29&gt;=3,1,0)</f>
        <v>0</v>
      </c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>
        <v>19.0</v>
      </c>
      <c r="FJ42" s="3" t="str">
        <f t="shared" si="88"/>
        <v>1</v>
      </c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</row>
    <row r="43" ht="12.0" customHeight="1">
      <c r="U43" s="94"/>
      <c r="AE43" s="53">
        <v>37.0</v>
      </c>
      <c r="AF43" s="12" t="str">
        <f t="shared" si="36"/>
        <v>1</v>
      </c>
      <c r="AG43" s="12" t="s">
        <v>105</v>
      </c>
      <c r="AH43" s="12" t="str">
        <f t="shared" si="37"/>
        <v>0</v>
      </c>
      <c r="AI43" s="3" t="str">
        <f t="shared" si="38"/>
        <v>1</v>
      </c>
      <c r="AJ43" s="3" t="str">
        <f t="shared" si="39"/>
        <v>0</v>
      </c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12" t="s">
        <v>185</v>
      </c>
      <c r="CW43" s="3" t="str">
        <f>IF(CV11+CV16+CX12+CV24=4,1,0)</f>
        <v>0</v>
      </c>
      <c r="CX43" s="3"/>
      <c r="CY43" s="3"/>
      <c r="CZ43" s="3"/>
      <c r="DA43" s="3"/>
      <c r="DB43" s="3"/>
      <c r="DC43" s="3"/>
      <c r="DD43" s="3"/>
      <c r="DE43" s="3"/>
      <c r="DF43" s="87" t="s">
        <v>165</v>
      </c>
      <c r="DG43" s="3" t="str">
        <f>IF(SUM(DF12,DF29,DF33)=3,1,0)</f>
        <v>0</v>
      </c>
      <c r="DH43" s="3"/>
      <c r="DI43" s="3"/>
      <c r="DJ43" s="3"/>
      <c r="DK43" s="87" t="s">
        <v>165</v>
      </c>
      <c r="DL43" s="3" t="str">
        <f>IF(SUM(DM10,DK10,DM13,DK12)&gt;=3,1,0)</f>
        <v>0</v>
      </c>
      <c r="DM43" s="3"/>
      <c r="DN43" s="3"/>
      <c r="DO43" s="3"/>
      <c r="DP43" s="87" t="s">
        <v>165</v>
      </c>
      <c r="DQ43" s="3" t="str">
        <f>IF(SUM(DP26,DP27)=2,1,0)</f>
        <v>0</v>
      </c>
      <c r="DR43" s="3"/>
      <c r="DS43" s="3"/>
      <c r="DT43" s="3"/>
      <c r="DU43" s="87" t="s">
        <v>165</v>
      </c>
      <c r="DV43" s="3" t="str">
        <f>IF(SUM(DU8,DU9,DW9:DW11)&gt;=4,1,0)</f>
        <v>0</v>
      </c>
      <c r="DW43" s="3"/>
      <c r="DX43" s="3"/>
      <c r="DY43" s="3"/>
      <c r="DZ43" s="87" t="s">
        <v>165</v>
      </c>
      <c r="EA43" s="3" t="str">
        <f>IF(DZ12+DZ17+DZ19=3,1,0)</f>
        <v>0</v>
      </c>
      <c r="EB43" s="3"/>
      <c r="EC43" s="3"/>
      <c r="ED43" s="3"/>
      <c r="EE43" s="87" t="s">
        <v>165</v>
      </c>
      <c r="EF43" s="3" t="str">
        <f>IF(EE8+EE12+EE13&gt;=2,1,0)</f>
        <v>0</v>
      </c>
      <c r="EG43" s="3"/>
      <c r="EH43" s="3"/>
      <c r="EI43" s="3"/>
      <c r="EJ43" s="87" t="s">
        <v>165</v>
      </c>
      <c r="EK43" s="3" t="str">
        <f>IF(SUM(EL8,EL11,EJ19)=3,1,0)</f>
        <v>1</v>
      </c>
      <c r="EL43" s="3"/>
      <c r="EM43" s="3"/>
      <c r="EN43" s="3"/>
      <c r="EO43" s="87" t="s">
        <v>165</v>
      </c>
      <c r="EP43" s="3" t="str">
        <f>IF(SUM(EQ10,EQ9,EO13,EO23)=4,1,0)</f>
        <v>0</v>
      </c>
      <c r="EQ43" s="3"/>
      <c r="ER43" s="3"/>
      <c r="ES43" s="3"/>
      <c r="ET43" s="87" t="s">
        <v>165</v>
      </c>
      <c r="EU43" s="3" t="str">
        <f>IF(SUM(EV8,ET9)=2,1,0)</f>
        <v>0</v>
      </c>
      <c r="EV43" s="3"/>
      <c r="EW43" s="3"/>
      <c r="EX43" s="3"/>
      <c r="EY43" s="87" t="s">
        <v>165</v>
      </c>
      <c r="EZ43" s="3" t="str">
        <f>IF(SUM(EY28,EY9,EY15)=3,1,0)</f>
        <v>0</v>
      </c>
      <c r="FA43" s="3"/>
      <c r="FB43" s="3"/>
      <c r="FC43" s="3"/>
      <c r="FD43" s="87"/>
      <c r="FE43" s="3"/>
      <c r="FF43" s="3"/>
      <c r="FG43" s="3"/>
      <c r="FH43" s="3"/>
      <c r="FI43" s="3">
        <v>217.0</v>
      </c>
      <c r="FJ43" s="3" t="str">
        <f t="shared" si="88"/>
        <v>2</v>
      </c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</row>
    <row r="44" ht="12.0" customHeight="1">
      <c r="U44" t="s">
        <v>186</v>
      </c>
      <c r="W44" t="s">
        <v>187</v>
      </c>
      <c r="AE44" s="3">
        <v>38.0</v>
      </c>
      <c r="AF44" s="12" t="str">
        <f t="shared" si="36"/>
        <v>2</v>
      </c>
      <c r="AG44" s="12"/>
      <c r="AH44" s="12" t="str">
        <f t="shared" si="37"/>
        <v>0</v>
      </c>
      <c r="AI44" s="3" t="str">
        <f t="shared" si="38"/>
        <v>0</v>
      </c>
      <c r="AJ44" s="3" t="str">
        <f t="shared" si="39"/>
        <v>1</v>
      </c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12" t="s">
        <v>188</v>
      </c>
      <c r="CW44" s="3" t="str">
        <f>IF(CV12+CV14=2,1,0)</f>
        <v>0</v>
      </c>
      <c r="CX44" s="3"/>
      <c r="CY44" s="3"/>
      <c r="CZ44" s="3"/>
      <c r="DA44" s="3"/>
      <c r="DB44" s="3"/>
      <c r="DC44" s="3"/>
      <c r="DD44" s="3"/>
      <c r="DE44" s="3"/>
      <c r="DF44" s="87" t="s">
        <v>169</v>
      </c>
      <c r="DG44" s="3" t="str">
        <f>IF(SUM(DF9,DF35,DF36)&gt;=2,1,0)</f>
        <v>0</v>
      </c>
      <c r="DH44" s="3"/>
      <c r="DI44" s="3"/>
      <c r="DJ44" s="3"/>
      <c r="DK44" s="87" t="s">
        <v>169</v>
      </c>
      <c r="DL44" s="3" t="str">
        <f>IF(SUM(DM8,DK8,DM12)&gt;=2,1,0)</f>
        <v>0</v>
      </c>
      <c r="DM44" s="3"/>
      <c r="DN44" s="3"/>
      <c r="DO44" s="3"/>
      <c r="DP44" s="87" t="s">
        <v>169</v>
      </c>
      <c r="DQ44" s="3" t="str">
        <f>IF(SUM(DP8,DP10,DP12,DP13)&gt;=3,1,0)</f>
        <v>0</v>
      </c>
      <c r="DR44" s="3"/>
      <c r="DS44" s="3"/>
      <c r="DT44" s="3"/>
      <c r="DU44" s="87" t="s">
        <v>169</v>
      </c>
      <c r="DV44" s="3" t="str">
        <f>IF(SUM(DW8,DU12,DU14)&gt;=2,1,0)</f>
        <v>0</v>
      </c>
      <c r="DW44" s="3"/>
      <c r="DX44" s="3"/>
      <c r="DY44" s="3"/>
      <c r="DZ44" s="87" t="s">
        <v>169</v>
      </c>
      <c r="EA44" s="3" t="str">
        <f>IF(DZ21+DZ25+DZ26=3,1,0)</f>
        <v>0</v>
      </c>
      <c r="EB44" s="3"/>
      <c r="EC44" s="3"/>
      <c r="ED44" s="3"/>
      <c r="EE44" s="87" t="s">
        <v>169</v>
      </c>
      <c r="EF44" s="3" t="str">
        <f>IF(EE10+EE11+EE23+EE24=4,1,0)</f>
        <v>0</v>
      </c>
      <c r="EG44" s="3"/>
      <c r="EH44" s="3"/>
      <c r="EI44" s="3"/>
      <c r="EJ44" s="87" t="s">
        <v>169</v>
      </c>
      <c r="EK44" s="3" t="str">
        <f>IF(SUM(EJ20,EJ16,EL12)=3,1,0)</f>
        <v>1</v>
      </c>
      <c r="EL44" s="3"/>
      <c r="EM44" s="3"/>
      <c r="EN44" s="3"/>
      <c r="EO44" s="87" t="s">
        <v>169</v>
      </c>
      <c r="EP44" s="3" t="str">
        <f>IF(SUM(EO8,EO11,EO12,EO14,EO20)=5,1,0)</f>
        <v>0</v>
      </c>
      <c r="EQ44" s="3"/>
      <c r="ER44" s="3"/>
      <c r="ES44" s="3"/>
      <c r="ET44" s="87" t="s">
        <v>169</v>
      </c>
      <c r="EU44" s="3" t="str">
        <f>IF(SUM(ET10,EV9:EV10)=3,1,0)</f>
        <v>0</v>
      </c>
      <c r="EV44" s="3"/>
      <c r="EW44" s="3"/>
      <c r="EX44" s="3"/>
      <c r="EY44" s="87" t="s">
        <v>169</v>
      </c>
      <c r="EZ44" s="3" t="str">
        <f>IF(SUM(EY8,EY14,EY18)=3,1,0)</f>
        <v>0</v>
      </c>
      <c r="FA44" s="3"/>
      <c r="FB44" s="3"/>
      <c r="FC44" s="3"/>
      <c r="FD44" s="87"/>
      <c r="FE44" s="3"/>
      <c r="FF44" s="3"/>
      <c r="FG44" s="3"/>
      <c r="FH44" s="3"/>
      <c r="FI44" s="3">
        <v>37.0</v>
      </c>
      <c r="FJ44" s="3" t="str">
        <f t="shared" si="88"/>
        <v>1</v>
      </c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</row>
    <row r="45" ht="12.0" customHeight="1">
      <c r="U45" s="86" t="s">
        <v>0</v>
      </c>
      <c r="V45" s="86" t="str">
        <f t="shared" ref="V45:V51" si="97">W45</f>
        <v>35</v>
      </c>
      <c r="W45" s="86" t="str">
        <f>$W$10</f>
        <v>35</v>
      </c>
      <c r="AE45" s="3">
        <v>39.0</v>
      </c>
      <c r="AF45" s="12" t="str">
        <f t="shared" si="36"/>
        <v>2</v>
      </c>
      <c r="AG45" s="12"/>
      <c r="AH45" s="12" t="str">
        <f t="shared" si="37"/>
        <v>0</v>
      </c>
      <c r="AI45" s="3" t="str">
        <f t="shared" si="38"/>
        <v>0</v>
      </c>
      <c r="AJ45" s="3" t="str">
        <f t="shared" si="39"/>
        <v>1</v>
      </c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12" t="s">
        <v>189</v>
      </c>
      <c r="CW45" s="3" t="str">
        <f>IF(CX9+CV23+CV30&gt;=2,1,0)</f>
        <v>0</v>
      </c>
      <c r="CX45" s="3"/>
      <c r="CY45" s="3"/>
      <c r="CZ45" s="3"/>
      <c r="DA45" s="3"/>
      <c r="DB45" s="3"/>
      <c r="DC45" s="3"/>
      <c r="DD45" s="3"/>
      <c r="DE45" s="3"/>
      <c r="DF45" s="87" t="s">
        <v>171</v>
      </c>
      <c r="DG45" s="3" t="str">
        <f>IF(SUM(DF17,DH11)=2,1,0)</f>
        <v>0</v>
      </c>
      <c r="DH45" s="3"/>
      <c r="DI45" s="3"/>
      <c r="DJ45" s="3"/>
      <c r="DK45" s="87" t="s">
        <v>171</v>
      </c>
      <c r="DL45" s="3" t="str">
        <f>IF(SUM(DK18,DK20)=2,1,0)</f>
        <v>0</v>
      </c>
      <c r="DM45" s="3"/>
      <c r="DN45" s="3"/>
      <c r="DO45" s="3"/>
      <c r="DP45" s="87" t="s">
        <v>171</v>
      </c>
      <c r="DQ45" s="3" t="str">
        <f>IF(SUM(DR8,DP14,DP16,DP18)&gt;=3,1,0)</f>
        <v>0</v>
      </c>
      <c r="DR45" s="3"/>
      <c r="DS45" s="3"/>
      <c r="DT45" s="3"/>
      <c r="DU45" s="87" t="s">
        <v>171</v>
      </c>
      <c r="DV45" s="3" t="str">
        <f>IF(SUM(DU17,DU19,DU20,DU22)=4,1,0)</f>
        <v>0</v>
      </c>
      <c r="DW45" s="3"/>
      <c r="DX45" s="3"/>
      <c r="DY45" s="3"/>
      <c r="DZ45" s="87" t="s">
        <v>171</v>
      </c>
      <c r="EA45" s="3" t="str">
        <f>IF(SUM(DZ8+DZ9+DZ13+DZ27)=4,1,0)</f>
        <v>0</v>
      </c>
      <c r="EB45" s="3"/>
      <c r="EC45" s="3"/>
      <c r="ED45" s="3"/>
      <c r="EE45" s="87" t="s">
        <v>171</v>
      </c>
      <c r="EF45" s="3" t="str">
        <f>IF(EE9+EE16+EE17=3,1,0)</f>
        <v>0</v>
      </c>
      <c r="EG45" s="3"/>
      <c r="EH45" s="3"/>
      <c r="EI45" s="3"/>
      <c r="EJ45" s="87" t="s">
        <v>171</v>
      </c>
      <c r="EK45" s="3" t="str">
        <f>IF(SUM(EJ8,EJ11,EJ17,EJ18)=4,1,0)</f>
        <v>0</v>
      </c>
      <c r="EL45" s="3"/>
      <c r="EM45" s="3"/>
      <c r="EN45" s="3"/>
      <c r="EO45" s="87" t="s">
        <v>171</v>
      </c>
      <c r="EP45" s="3" t="str">
        <f>IF(SUM(EO9,EO18,EO19,EO21,EO22)=5,1,0)</f>
        <v>0</v>
      </c>
      <c r="EQ45" s="3"/>
      <c r="ER45" s="3"/>
      <c r="ES45" s="3"/>
      <c r="ET45" s="87" t="s">
        <v>171</v>
      </c>
      <c r="EU45" s="3" t="str">
        <f>IF(SUM(ET16,ET18)=2,1,0)</f>
        <v>0</v>
      </c>
      <c r="EV45" s="3"/>
      <c r="EW45" s="3"/>
      <c r="EX45" s="3"/>
      <c r="EY45" s="87" t="s">
        <v>171</v>
      </c>
      <c r="EZ45" s="3" t="str">
        <f>IF(SUM(EY10,EY13,EY16,EY19,EY21,EY22)&gt;=4,1,0)</f>
        <v>0</v>
      </c>
      <c r="FA45" s="3"/>
      <c r="FB45" s="3"/>
      <c r="FC45" s="3"/>
      <c r="FD45" s="87"/>
      <c r="FE45" s="3"/>
      <c r="FF45" s="3"/>
      <c r="FG45" s="3"/>
      <c r="FH45" s="3"/>
      <c r="FI45" s="3">
        <v>41.0</v>
      </c>
      <c r="FJ45" s="3" t="str">
        <f t="shared" si="88"/>
        <v>2</v>
      </c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</row>
    <row r="46" ht="12.0" customHeight="1">
      <c r="U46" s="86" t="s">
        <v>1</v>
      </c>
      <c r="V46" s="86" t="str">
        <f t="shared" si="97"/>
        <v>49</v>
      </c>
      <c r="W46" s="86" t="str">
        <f>$W$11</f>
        <v>49</v>
      </c>
      <c r="AE46" s="3">
        <v>40.0</v>
      </c>
      <c r="AF46" s="12" t="str">
        <f t="shared" si="36"/>
        <v>2</v>
      </c>
      <c r="AG46" s="12"/>
      <c r="AH46" s="12" t="str">
        <f t="shared" si="37"/>
        <v>0</v>
      </c>
      <c r="AI46" s="3" t="str">
        <f t="shared" si="38"/>
        <v>0</v>
      </c>
      <c r="AJ46" s="3" t="str">
        <f t="shared" si="39"/>
        <v>1</v>
      </c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12" t="s">
        <v>190</v>
      </c>
      <c r="CW46" s="3" t="str">
        <f>IF(CV19+CX14+CX15+CV33&gt;=2,1,0)</f>
        <v>0</v>
      </c>
      <c r="CX46" s="3"/>
      <c r="CY46" s="3"/>
      <c r="CZ46" s="3"/>
      <c r="DA46" s="3"/>
      <c r="DB46" s="3"/>
      <c r="DC46" s="3"/>
      <c r="DD46" s="3"/>
      <c r="DE46" s="3"/>
      <c r="DF46" s="87" t="s">
        <v>174</v>
      </c>
      <c r="DG46" s="3" t="str">
        <f>IF(SUM(DH8,DF10,DH9,DF15,DH10,DF23,DF25,DF31,DF32)&gt;=4,1,0)</f>
        <v>0</v>
      </c>
      <c r="DH46" s="3"/>
      <c r="DI46" s="3"/>
      <c r="DJ46" s="3"/>
      <c r="DK46" s="87" t="s">
        <v>174</v>
      </c>
      <c r="DL46" s="3" t="str">
        <f>IF(SUM(DM9,DM11,DK16,DK21)&gt;=3,1,0)</f>
        <v>0</v>
      </c>
      <c r="DM46" s="3"/>
      <c r="DN46" s="3"/>
      <c r="DO46" s="3"/>
      <c r="DP46" s="87" t="s">
        <v>174</v>
      </c>
      <c r="DQ46" s="3" t="str">
        <f>IF(SUM(DP17,DP22,DP23)=3,1,0)</f>
        <v>0</v>
      </c>
      <c r="DR46" s="3"/>
      <c r="DS46" s="3"/>
      <c r="DT46" s="3"/>
      <c r="DU46" s="87" t="s">
        <v>174</v>
      </c>
      <c r="DV46" s="3" t="str">
        <f>IF(SUM(DU13,DU16)=2,1,0)</f>
        <v>0</v>
      </c>
      <c r="DW46" s="3"/>
      <c r="DX46" s="3"/>
      <c r="DY46" s="3"/>
      <c r="DZ46" s="87" t="s">
        <v>174</v>
      </c>
      <c r="EA46" s="3" t="str">
        <f>IF(SUM(DZ11+EB9+EB11)=3,1,0)</f>
        <v>0</v>
      </c>
      <c r="EB46" s="3"/>
      <c r="EC46" s="3"/>
      <c r="ED46" s="3"/>
      <c r="EE46" s="87" t="s">
        <v>174</v>
      </c>
      <c r="EF46" s="3" t="str">
        <f>IF(EE21=1,1,0)</f>
        <v>0</v>
      </c>
      <c r="EG46" s="3"/>
      <c r="EH46" s="3"/>
      <c r="EI46" s="3"/>
      <c r="EJ46" s="87" t="s">
        <v>174</v>
      </c>
      <c r="EK46" s="3" t="str">
        <f>IF(SUM(EJ9,EJ12,EJ15)=3,1,0)</f>
        <v>0</v>
      </c>
      <c r="EL46" s="3"/>
      <c r="EM46" s="3"/>
      <c r="EN46" s="3"/>
      <c r="EO46" s="87" t="s">
        <v>174</v>
      </c>
      <c r="EP46" s="3" t="str">
        <f>IF(SUM(EO10,EO16,EO25)=3,1,0)</f>
        <v>0</v>
      </c>
      <c r="EQ46" s="3"/>
      <c r="ER46" s="3"/>
      <c r="ES46" s="3"/>
      <c r="ET46" s="87" t="s">
        <v>174</v>
      </c>
      <c r="EU46" s="3" t="str">
        <f>IF(SUM(EV12,EV13,EV15,ET20)=4,1,0)</f>
        <v>0</v>
      </c>
      <c r="EV46" s="3"/>
      <c r="EW46" s="3"/>
      <c r="EX46" s="3"/>
      <c r="EY46" s="87" t="s">
        <v>177</v>
      </c>
      <c r="EZ46" s="3" t="str">
        <f>IF(SUM(EY11,FA8,EY20,EY25)=4,1,0)</f>
        <v>0</v>
      </c>
      <c r="FA46" s="3"/>
      <c r="FB46" s="3"/>
      <c r="FC46" s="3"/>
      <c r="FD46" s="87"/>
      <c r="FE46" s="3"/>
      <c r="FF46" s="3"/>
      <c r="FG46" s="3"/>
      <c r="FH46" s="3"/>
      <c r="FI46" s="3">
        <v>24.0</v>
      </c>
      <c r="FJ46" s="3" t="str">
        <f t="shared" si="88"/>
        <v>1</v>
      </c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</row>
    <row r="47" ht="12.0" customHeight="1">
      <c r="U47" s="86" t="s">
        <v>2</v>
      </c>
      <c r="V47" s="86" t="str">
        <f t="shared" si="97"/>
        <v>25</v>
      </c>
      <c r="W47" s="86" t="str">
        <f>$W$12</f>
        <v>25</v>
      </c>
      <c r="AE47" s="3">
        <v>41.0</v>
      </c>
      <c r="AF47" s="12" t="str">
        <f t="shared" si="36"/>
        <v>2</v>
      </c>
      <c r="AG47" s="12"/>
      <c r="AH47" s="12" t="str">
        <f t="shared" si="37"/>
        <v>0</v>
      </c>
      <c r="AI47" s="3" t="str">
        <f t="shared" si="38"/>
        <v>0</v>
      </c>
      <c r="AJ47" s="3" t="str">
        <f t="shared" si="39"/>
        <v>1</v>
      </c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12" t="s">
        <v>191</v>
      </c>
      <c r="CW47" s="3" t="str">
        <f>SUM(CW40:CW46)</f>
        <v>0</v>
      </c>
      <c r="CX47" s="12" t="str">
        <f>IF(CW47&gt;=3,"Y","N")</f>
        <v>N</v>
      </c>
      <c r="CY47" s="3"/>
      <c r="CZ47" s="3"/>
      <c r="DA47" s="3"/>
      <c r="DB47" s="3"/>
      <c r="DC47" s="3"/>
      <c r="DD47" s="3"/>
      <c r="DE47" s="3"/>
      <c r="DF47" s="87" t="s">
        <v>177</v>
      </c>
      <c r="DG47" s="3" t="str">
        <f>IF(SUM(DF16,DF20)=2,1,0)</f>
        <v>0</v>
      </c>
      <c r="DH47" s="3"/>
      <c r="DI47" s="3"/>
      <c r="DJ47" s="3"/>
      <c r="DK47" s="87" t="s">
        <v>177</v>
      </c>
      <c r="DL47" s="3" t="str">
        <f>IF(SUM(DK11,DK14)=2,1,0)</f>
        <v>0</v>
      </c>
      <c r="DM47" s="3"/>
      <c r="DN47" s="3"/>
      <c r="DO47" s="3"/>
      <c r="DP47" s="87" t="s">
        <v>177</v>
      </c>
      <c r="DQ47" s="3" t="str">
        <f>IF(SUM(DP9,DP11,DP15,DP25)=4,1,0)</f>
        <v>0</v>
      </c>
      <c r="DR47" s="3"/>
      <c r="DS47" s="3"/>
      <c r="DT47" s="3"/>
      <c r="DU47" s="87" t="s">
        <v>178</v>
      </c>
      <c r="DV47" s="3" t="str">
        <f>IF(SUM(DU21,DU23)=2,1,0)</f>
        <v>0</v>
      </c>
      <c r="DW47" s="3"/>
      <c r="DX47" s="3"/>
      <c r="DY47" s="3"/>
      <c r="DZ47" s="87" t="s">
        <v>177</v>
      </c>
      <c r="EA47" s="3" t="str">
        <f>IF(SUM(DZ16+DZ18+DZ20)&gt;2,1,0)</f>
        <v>0</v>
      </c>
      <c r="EB47" s="3"/>
      <c r="EC47" s="3"/>
      <c r="ED47" s="3"/>
      <c r="EE47" s="87" t="s">
        <v>177</v>
      </c>
      <c r="EF47" s="3" t="str">
        <f>IF(EE18+EE22=2,1,0)</f>
        <v>0</v>
      </c>
      <c r="EG47" s="3"/>
      <c r="EH47" s="3"/>
      <c r="EI47" s="3"/>
      <c r="EJ47" s="87" t="s">
        <v>177</v>
      </c>
      <c r="EK47" s="3" t="str">
        <f>IF(SUM(EJ24,EJ21)=2,1,0)</f>
        <v>0</v>
      </c>
      <c r="EL47" s="3"/>
      <c r="EM47" s="3"/>
      <c r="EN47" s="3"/>
      <c r="EO47" s="87" t="s">
        <v>177</v>
      </c>
      <c r="EP47" s="3" t="str">
        <f>IF(SUM(EQ8,EQ11)=2,1,0)</f>
        <v>0</v>
      </c>
      <c r="EQ47" s="3"/>
      <c r="ER47" s="3"/>
      <c r="ES47" s="3"/>
      <c r="ET47" s="87" t="s">
        <v>177</v>
      </c>
      <c r="EU47" s="3" t="str">
        <f>IF(SUM(ET11,ET12,EV11)=3,1,0)</f>
        <v>0</v>
      </c>
      <c r="EV47" s="3"/>
      <c r="EW47" s="3"/>
      <c r="EX47" s="3"/>
      <c r="EY47" s="87" t="s">
        <v>178</v>
      </c>
      <c r="EZ47" s="3" t="str">
        <f>IF(SUM(EY26,EY23)=2,1,0)</f>
        <v>0</v>
      </c>
      <c r="FA47" s="3"/>
      <c r="FB47" s="3"/>
      <c r="FC47" s="3"/>
      <c r="FD47" s="87"/>
      <c r="FE47" s="3"/>
      <c r="FF47" s="3"/>
      <c r="FG47" s="3"/>
      <c r="FH47" s="3"/>
      <c r="FI47" s="3">
        <v>96.0</v>
      </c>
      <c r="FJ47" s="3" t="str">
        <f t="shared" si="88"/>
        <v>2</v>
      </c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</row>
    <row r="48" ht="12.0" customHeight="1">
      <c r="U48" s="86" t="s">
        <v>3</v>
      </c>
      <c r="V48" s="86" t="str">
        <f t="shared" si="97"/>
        <v>54</v>
      </c>
      <c r="W48" s="86" t="str">
        <f>$W$13</f>
        <v>54</v>
      </c>
      <c r="AE48" s="3">
        <v>42.0</v>
      </c>
      <c r="AF48" s="12" t="str">
        <f t="shared" si="36"/>
        <v>2</v>
      </c>
      <c r="AG48" s="12"/>
      <c r="AH48" s="12" t="str">
        <f t="shared" si="37"/>
        <v>0</v>
      </c>
      <c r="AI48" s="3" t="str">
        <f t="shared" si="38"/>
        <v>0</v>
      </c>
      <c r="AJ48" s="3" t="str">
        <f t="shared" si="39"/>
        <v>1</v>
      </c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87" t="s">
        <v>178</v>
      </c>
      <c r="DG48" s="3" t="str">
        <f>IF(SUM(DF13,DF26,DF28)&gt;=2,1,0)</f>
        <v>0</v>
      </c>
      <c r="DH48" s="3"/>
      <c r="DI48" s="3"/>
      <c r="DJ48" s="3"/>
      <c r="DK48" s="87" t="s">
        <v>178</v>
      </c>
      <c r="DL48" s="3" t="str">
        <f>IF(SUM(DK13,DK15)=2,1,0)</f>
        <v>0</v>
      </c>
      <c r="DM48" s="3"/>
      <c r="DN48" s="3"/>
      <c r="DO48" s="3"/>
      <c r="DP48" s="87" t="s">
        <v>178</v>
      </c>
      <c r="DQ48" s="3" t="str">
        <f>IF(SUM(DR9,DR10,DP20,DP24)=4,1,0)</f>
        <v>0</v>
      </c>
      <c r="DR48" s="3"/>
      <c r="DS48" s="3"/>
      <c r="DT48" s="3"/>
      <c r="DU48" s="87" t="s">
        <v>179</v>
      </c>
      <c r="DV48" s="3" t="str">
        <f>IF(SUM(DU10,DU11,DU24,DU25)=4,1,0)</f>
        <v>0</v>
      </c>
      <c r="DW48" s="3"/>
      <c r="DX48" s="3"/>
      <c r="DY48" s="3"/>
      <c r="DZ48" s="87" t="s">
        <v>178</v>
      </c>
      <c r="EA48" s="3" t="str">
        <f>IF(EB8+DZ14=2,1,0)</f>
        <v>0</v>
      </c>
      <c r="EB48" s="3"/>
      <c r="EC48" s="3"/>
      <c r="ED48" s="3"/>
      <c r="EE48" s="87" t="s">
        <v>178</v>
      </c>
      <c r="EF48" s="3" t="str">
        <f>IF(EG8+EE14+EE26+EE15=4,1,0)</f>
        <v>0</v>
      </c>
      <c r="EG48" s="3"/>
      <c r="EH48" s="3"/>
      <c r="EI48" s="3"/>
      <c r="EJ48" s="87" t="s">
        <v>178</v>
      </c>
      <c r="EK48" s="3" t="str">
        <f>IF(SUM(EJ13,EJ10,EJ26)=3,1,0)</f>
        <v>0</v>
      </c>
      <c r="EL48" s="3"/>
      <c r="EM48" s="3"/>
      <c r="EN48" s="3"/>
      <c r="EO48" s="87" t="s">
        <v>178</v>
      </c>
      <c r="EP48" s="3" t="str">
        <f>IF(SUM(EO15,EO17,EO27)=3,1,0)</f>
        <v>0</v>
      </c>
      <c r="EQ48" s="3"/>
      <c r="ER48" s="3"/>
      <c r="ES48" s="3"/>
      <c r="ET48" s="87" t="s">
        <v>178</v>
      </c>
      <c r="EU48" s="3" t="str">
        <f>IF(SUM(ET19,EV14,ET17)=3,1,0)</f>
        <v>0</v>
      </c>
      <c r="EV48" s="3"/>
      <c r="EW48" s="3"/>
      <c r="EX48" s="3"/>
      <c r="EY48" s="87" t="s">
        <v>179</v>
      </c>
      <c r="EZ48" s="3" t="str">
        <f>IF(SUM(FA9,EY29)=2,1,0)</f>
        <v>0</v>
      </c>
      <c r="FA48" s="3"/>
      <c r="FB48" s="3"/>
      <c r="FC48" s="3"/>
      <c r="FD48" s="87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</row>
    <row r="49" ht="12.0" customHeight="1">
      <c r="U49" s="86" t="s">
        <v>4</v>
      </c>
      <c r="V49" s="86" t="str">
        <f t="shared" si="97"/>
        <v>52</v>
      </c>
      <c r="W49" s="86" t="str">
        <f>$W$14</f>
        <v>52</v>
      </c>
      <c r="AE49" s="3">
        <v>43.0</v>
      </c>
      <c r="AF49" s="12" t="str">
        <f t="shared" si="36"/>
        <v>2</v>
      </c>
      <c r="AG49" s="12"/>
      <c r="AH49" s="12" t="str">
        <f t="shared" si="37"/>
        <v>0</v>
      </c>
      <c r="AI49" s="3" t="str">
        <f t="shared" si="38"/>
        <v>0</v>
      </c>
      <c r="AJ49" s="3" t="str">
        <f t="shared" si="39"/>
        <v>1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12" t="s">
        <v>169</v>
      </c>
      <c r="CW49" s="3" t="str">
        <f>CV21</f>
        <v>0</v>
      </c>
      <c r="CX49" s="3"/>
      <c r="CY49" s="3"/>
      <c r="CZ49" s="3"/>
      <c r="DA49" s="12"/>
      <c r="DB49" s="3"/>
      <c r="DC49" s="3"/>
      <c r="DD49" s="3"/>
      <c r="DE49" s="3"/>
      <c r="DF49" s="87" t="s">
        <v>179</v>
      </c>
      <c r="DG49" s="3" t="str">
        <f>IF(SUM(DF34,DF8)=2,1,0)</f>
        <v>0</v>
      </c>
      <c r="DH49" s="3"/>
      <c r="DI49" s="3"/>
      <c r="DJ49" s="3"/>
      <c r="DK49" s="87" t="s">
        <v>179</v>
      </c>
      <c r="DL49" s="3" t="str">
        <f>IF(SUM(DK19)=1,1,0)</f>
        <v>0</v>
      </c>
      <c r="DM49" s="3"/>
      <c r="DN49" s="3"/>
      <c r="DO49" s="3"/>
      <c r="DP49" s="87" t="s">
        <v>179</v>
      </c>
      <c r="DQ49" s="3" t="str">
        <f>IF(SUM(DP19,DP21)=2,1,0)</f>
        <v>0</v>
      </c>
      <c r="DR49" s="3"/>
      <c r="DS49" s="3"/>
      <c r="DT49" s="3"/>
      <c r="DU49" s="87" t="s">
        <v>192</v>
      </c>
      <c r="DV49" s="3" t="str">
        <f>IF(SUM(DW12,DU15,DU18)=3,1,0)</f>
        <v>0</v>
      </c>
      <c r="DW49" s="3"/>
      <c r="DX49" s="3"/>
      <c r="DY49" s="3"/>
      <c r="DZ49" s="87" t="s">
        <v>179</v>
      </c>
      <c r="EA49" s="3" t="str">
        <f>IF(DZ22+EB10=2,1,0)</f>
        <v>0</v>
      </c>
      <c r="EB49" s="3"/>
      <c r="EC49" s="3"/>
      <c r="ED49" s="3"/>
      <c r="EE49" s="87" t="s">
        <v>179</v>
      </c>
      <c r="EF49" s="3" t="str">
        <f>IF(EE19+EE20+EE25=3,1,0)</f>
        <v>0</v>
      </c>
      <c r="EG49" s="3"/>
      <c r="EH49" s="3"/>
      <c r="EI49" s="3"/>
      <c r="EJ49" s="87" t="s">
        <v>179</v>
      </c>
      <c r="EK49" s="3" t="str">
        <f>IF(SUM(EJ14,EL9,EL10)=3,1,0)</f>
        <v>0</v>
      </c>
      <c r="EL49" s="3"/>
      <c r="EM49" s="3"/>
      <c r="EN49" s="3"/>
      <c r="EO49" s="87" t="s">
        <v>179</v>
      </c>
      <c r="EP49" s="3" t="str">
        <f>IF(SUM(EO24,EO26)=2,1,0)</f>
        <v>0</v>
      </c>
      <c r="EQ49" s="3"/>
      <c r="ER49" s="3"/>
      <c r="ES49" s="3"/>
      <c r="ET49" s="87" t="s">
        <v>179</v>
      </c>
      <c r="EU49" s="3" t="str">
        <f>IF(SUM(ET8,ET13,ET14,ET15)&gt;=3,1,0)</f>
        <v>0</v>
      </c>
      <c r="EV49" s="3"/>
      <c r="EW49" s="3"/>
      <c r="EX49" s="3"/>
      <c r="EY49" s="87" t="s">
        <v>192</v>
      </c>
      <c r="EZ49" s="3" t="str">
        <f>IF(SUM(EY12,EY17,FA10)=3,1,0)</f>
        <v>0</v>
      </c>
      <c r="FA49" s="3"/>
      <c r="FB49" s="3"/>
      <c r="FC49" s="3"/>
      <c r="FD49" s="87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</row>
    <row r="50" ht="12.0" customHeight="1">
      <c r="U50" s="86" t="s">
        <v>88</v>
      </c>
      <c r="V50" s="86" t="str">
        <f t="shared" si="97"/>
        <v>43</v>
      </c>
      <c r="W50" s="86" t="str">
        <f>$W$15</f>
        <v>43</v>
      </c>
      <c r="AE50" s="3">
        <v>44.0</v>
      </c>
      <c r="AF50" s="12" t="str">
        <f t="shared" si="36"/>
        <v>2</v>
      </c>
      <c r="AG50" s="12"/>
      <c r="AH50" s="12" t="str">
        <f t="shared" si="37"/>
        <v>0</v>
      </c>
      <c r="AI50" s="3" t="str">
        <f t="shared" si="38"/>
        <v>0</v>
      </c>
      <c r="AJ50" s="3" t="str">
        <f t="shared" si="39"/>
        <v>1</v>
      </c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12" t="s">
        <v>171</v>
      </c>
      <c r="CW50" s="3" t="str">
        <f>CV18</f>
        <v>0</v>
      </c>
      <c r="CX50" s="3"/>
      <c r="CY50" s="3"/>
      <c r="CZ50" s="3"/>
      <c r="DA50" s="12"/>
      <c r="DB50" s="3"/>
      <c r="DC50" s="3"/>
      <c r="DD50" s="3"/>
      <c r="DE50" s="3"/>
      <c r="DF50" s="87" t="s">
        <v>192</v>
      </c>
      <c r="DG50" s="3" t="str">
        <f>IF(SUM(DF19,DF22,DF27,DF30)&gt;=3,1,0)</f>
        <v>0</v>
      </c>
      <c r="DH50" s="3"/>
      <c r="DI50" s="3"/>
      <c r="DJ50" s="3"/>
      <c r="DK50" s="87" t="s">
        <v>192</v>
      </c>
      <c r="DL50" s="3" t="str">
        <f>IF(SUM(DK9,DK17)=2,1,0)</f>
        <v>0</v>
      </c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87" t="s">
        <v>192</v>
      </c>
      <c r="EA50" s="3" t="str">
        <f>IF(DZ24+DZ28=2,1,0)</f>
        <v>0</v>
      </c>
      <c r="EB50" s="3"/>
      <c r="EC50" s="3"/>
      <c r="ED50" s="3"/>
      <c r="EE50" s="3"/>
      <c r="EF50" s="3"/>
      <c r="EG50" s="3"/>
      <c r="EH50" s="3"/>
      <c r="EI50" s="3"/>
      <c r="EJ50" s="87" t="s">
        <v>192</v>
      </c>
      <c r="EK50" s="3" t="str">
        <f>IF(SUM(EJ25,EJ23,EJ22,EJ27)&gt;=3,1,0)</f>
        <v>0</v>
      </c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87" t="s">
        <v>193</v>
      </c>
      <c r="EZ50" s="3" t="str">
        <f>IF(SUM(EY24,EY27)=2,1,0)</f>
        <v>0</v>
      </c>
      <c r="FA50" s="3"/>
      <c r="FB50" s="3"/>
      <c r="FC50" s="3"/>
      <c r="FD50" s="87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</row>
    <row r="51" ht="12.0" customHeight="1">
      <c r="U51" s="86" t="s">
        <v>5</v>
      </c>
      <c r="V51" s="86" t="str">
        <f t="shared" si="97"/>
        <v>48</v>
      </c>
      <c r="W51" s="86" t="str">
        <f>$W$16</f>
        <v>48</v>
      </c>
      <c r="AE51" s="53">
        <v>45.0</v>
      </c>
      <c r="AF51" s="12" t="str">
        <f t="shared" si="36"/>
        <v>1</v>
      </c>
      <c r="AG51" s="12" t="s">
        <v>105</v>
      </c>
      <c r="AH51" s="12" t="str">
        <f t="shared" si="37"/>
        <v>0</v>
      </c>
      <c r="AI51" s="3" t="str">
        <f t="shared" si="38"/>
        <v>1</v>
      </c>
      <c r="AJ51" s="3" t="str">
        <f t="shared" si="39"/>
        <v>0</v>
      </c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12" t="s">
        <v>174</v>
      </c>
      <c r="CW51" s="3" t="str">
        <f>CV28</f>
        <v>0</v>
      </c>
      <c r="CX51" s="3"/>
      <c r="CY51" s="3"/>
      <c r="CZ51" s="3"/>
      <c r="DA51" s="12"/>
      <c r="DB51" s="3"/>
      <c r="DC51" s="3"/>
      <c r="DD51" s="3"/>
      <c r="DE51" s="3"/>
      <c r="DF51" s="87" t="s">
        <v>193</v>
      </c>
      <c r="DG51" s="3" t="str">
        <f>IF(SUM(DF11,DF14,DF18,DF21,DF24)&gt;=4,1,0)</f>
        <v>0</v>
      </c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87" t="s">
        <v>193</v>
      </c>
      <c r="EA51" s="3" t="str">
        <f>IF(DZ10+DZ15+DZ23=3,1,0)</f>
        <v>0</v>
      </c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</row>
    <row r="52" ht="12.0" customHeight="1">
      <c r="U52" s="86" t="s">
        <v>194</v>
      </c>
      <c r="V52" s="86"/>
      <c r="W52" s="86"/>
      <c r="AE52" s="3">
        <v>46.0</v>
      </c>
      <c r="AF52" s="12" t="str">
        <f t="shared" si="36"/>
        <v>2</v>
      </c>
      <c r="AG52" s="12"/>
      <c r="AH52" s="12" t="str">
        <f t="shared" si="37"/>
        <v>0</v>
      </c>
      <c r="AI52" s="3" t="str">
        <f t="shared" si="38"/>
        <v>0</v>
      </c>
      <c r="AJ52" s="3" t="str">
        <f t="shared" si="39"/>
        <v>1</v>
      </c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12" t="s">
        <v>177</v>
      </c>
      <c r="CW52" s="3" t="str">
        <f>CV27</f>
        <v>0</v>
      </c>
      <c r="CX52" s="3"/>
      <c r="CY52" s="3"/>
      <c r="CZ52" s="3"/>
      <c r="DA52" s="12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</row>
    <row r="53" ht="12.0" customHeight="1">
      <c r="U53" s="86" t="s">
        <v>6</v>
      </c>
      <c r="V53" s="86" t="str">
        <f t="shared" ref="V53:V59" si="98">W53</f>
        <v>43</v>
      </c>
      <c r="W53" s="86" t="str">
        <f>$W$19</f>
        <v>43</v>
      </c>
      <c r="AE53" s="3">
        <v>47.0</v>
      </c>
      <c r="AF53" s="12" t="str">
        <f t="shared" si="36"/>
        <v>1</v>
      </c>
      <c r="AG53" s="12"/>
      <c r="AH53" s="12" t="str">
        <f t="shared" si="37"/>
        <v>1</v>
      </c>
      <c r="AI53" s="3" t="str">
        <f t="shared" si="38"/>
        <v>1</v>
      </c>
      <c r="AJ53" s="3" t="str">
        <f t="shared" si="39"/>
        <v>0</v>
      </c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12" t="s">
        <v>179</v>
      </c>
      <c r="CW53" s="3" t="str">
        <f>CV13</f>
        <v>0</v>
      </c>
      <c r="CX53" s="3"/>
      <c r="CY53" s="3"/>
      <c r="CZ53" s="3"/>
      <c r="DA53" s="12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</row>
    <row r="54" ht="12.0" customHeight="1">
      <c r="U54" s="86" t="s">
        <v>7</v>
      </c>
      <c r="V54" s="86" t="str">
        <f t="shared" si="98"/>
        <v>39</v>
      </c>
      <c r="W54" s="86" t="str">
        <f>$W$20</f>
        <v>39</v>
      </c>
      <c r="AE54" s="3">
        <v>48.0</v>
      </c>
      <c r="AF54" s="12" t="str">
        <f t="shared" si="36"/>
        <v>2</v>
      </c>
      <c r="AG54" s="12"/>
      <c r="AH54" s="12" t="str">
        <f t="shared" si="37"/>
        <v>0</v>
      </c>
      <c r="AI54" s="3" t="str">
        <f t="shared" si="38"/>
        <v>0</v>
      </c>
      <c r="AJ54" s="3" t="str">
        <f t="shared" si="39"/>
        <v>1</v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12" t="s">
        <v>192</v>
      </c>
      <c r="CW54" s="3" t="str">
        <f>CV31</f>
        <v>0</v>
      </c>
      <c r="CX54" s="3"/>
      <c r="CY54" s="3"/>
      <c r="CZ54" s="3"/>
      <c r="DA54" s="12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</row>
    <row r="55" ht="12.0" customHeight="1">
      <c r="U55" s="86" t="s">
        <v>8</v>
      </c>
      <c r="V55" s="86" t="str">
        <f t="shared" si="98"/>
        <v>44</v>
      </c>
      <c r="W55" s="86" t="str">
        <f>$W$21</f>
        <v>44</v>
      </c>
      <c r="AE55" s="3">
        <v>49.0</v>
      </c>
      <c r="AF55" s="12" t="str">
        <f t="shared" si="36"/>
        <v>2</v>
      </c>
      <c r="AG55" s="12"/>
      <c r="AH55" s="12" t="str">
        <f t="shared" si="37"/>
        <v>0</v>
      </c>
      <c r="AI55" s="3" t="str">
        <f t="shared" si="38"/>
        <v>0</v>
      </c>
      <c r="AJ55" s="3" t="str">
        <f t="shared" si="39"/>
        <v>1</v>
      </c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12" t="s">
        <v>193</v>
      </c>
      <c r="CW55" s="3" t="str">
        <f>CV8</f>
        <v>0</v>
      </c>
      <c r="CX55" s="3"/>
      <c r="CY55" s="3"/>
      <c r="CZ55" s="3"/>
      <c r="DA55" s="12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</row>
    <row r="56" ht="12.0" customHeight="1">
      <c r="U56" s="86" t="s">
        <v>9</v>
      </c>
      <c r="V56" s="86" t="str">
        <f t="shared" si="98"/>
        <v>43</v>
      </c>
      <c r="W56" s="86" t="str">
        <f>$W$22</f>
        <v>43</v>
      </c>
      <c r="AE56" s="3">
        <v>50.0</v>
      </c>
      <c r="AF56" s="12" t="str">
        <f t="shared" si="36"/>
        <v>1</v>
      </c>
      <c r="AG56" s="12"/>
      <c r="AH56" s="12" t="str">
        <f t="shared" si="37"/>
        <v>1</v>
      </c>
      <c r="AI56" s="3" t="str">
        <f t="shared" si="38"/>
        <v>1</v>
      </c>
      <c r="AJ56" s="3" t="str">
        <f t="shared" si="39"/>
        <v>0</v>
      </c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12" t="s">
        <v>195</v>
      </c>
      <c r="CW56" s="3" t="str">
        <f>CV32</f>
        <v>0</v>
      </c>
      <c r="CX56" s="3"/>
      <c r="CY56" s="3"/>
      <c r="CZ56" s="3"/>
      <c r="DA56" s="12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</row>
    <row r="57" ht="12.0" customHeight="1">
      <c r="U57" s="86" t="s">
        <v>10</v>
      </c>
      <c r="V57" s="86" t="str">
        <f t="shared" si="98"/>
        <v>43</v>
      </c>
      <c r="W57" s="86" t="str">
        <f>$W$23</f>
        <v>43</v>
      </c>
      <c r="AE57" s="3">
        <v>51.0</v>
      </c>
      <c r="AF57" s="12" t="str">
        <f t="shared" si="36"/>
        <v>1</v>
      </c>
      <c r="AG57" s="12"/>
      <c r="AH57" s="12" t="str">
        <f t="shared" si="37"/>
        <v>1</v>
      </c>
      <c r="AI57" s="3" t="str">
        <f t="shared" si="38"/>
        <v>1</v>
      </c>
      <c r="AJ57" s="3" t="str">
        <f t="shared" si="39"/>
        <v>0</v>
      </c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12" t="s">
        <v>196</v>
      </c>
      <c r="CW57" s="3" t="str">
        <f>CV9</f>
        <v>0</v>
      </c>
      <c r="CX57" s="3"/>
      <c r="CY57" s="3"/>
      <c r="CZ57" s="3"/>
      <c r="DA57" s="12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</row>
    <row r="58" ht="12.0" customHeight="1">
      <c r="U58" s="86" t="s">
        <v>13</v>
      </c>
      <c r="V58" s="86" t="str">
        <f t="shared" si="98"/>
        <v>44</v>
      </c>
      <c r="W58" s="86" t="str">
        <f>$W$26</f>
        <v>44</v>
      </c>
      <c r="AE58" s="53">
        <v>52.0</v>
      </c>
      <c r="AF58" s="12" t="str">
        <f t="shared" si="36"/>
        <v>1</v>
      </c>
      <c r="AG58" s="12" t="s">
        <v>105</v>
      </c>
      <c r="AH58" s="12" t="str">
        <f t="shared" si="37"/>
        <v>0</v>
      </c>
      <c r="AI58" s="3" t="str">
        <f t="shared" si="38"/>
        <v>1</v>
      </c>
      <c r="AJ58" s="3" t="str">
        <f t="shared" si="39"/>
        <v>0</v>
      </c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12" t="s">
        <v>197</v>
      </c>
      <c r="CW58" s="3" t="str">
        <f>CV25</f>
        <v>0</v>
      </c>
      <c r="CX58" s="3"/>
      <c r="CY58" s="3"/>
      <c r="CZ58" s="3"/>
      <c r="DA58" s="12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</row>
    <row r="59" ht="12.0" customHeight="1">
      <c r="U59" s="86" t="s">
        <v>14</v>
      </c>
      <c r="V59" s="86" t="str">
        <f t="shared" si="98"/>
        <v>40</v>
      </c>
      <c r="W59" s="86" t="str">
        <f>$W$27</f>
        <v>40</v>
      </c>
      <c r="AE59" s="3">
        <v>53.0</v>
      </c>
      <c r="AF59" s="12" t="str">
        <f t="shared" si="36"/>
        <v>2</v>
      </c>
      <c r="AG59" s="12"/>
      <c r="AH59" s="12" t="str">
        <f t="shared" si="37"/>
        <v>0</v>
      </c>
      <c r="AI59" s="3" t="str">
        <f t="shared" si="38"/>
        <v>0</v>
      </c>
      <c r="AJ59" s="3" t="str">
        <f t="shared" si="39"/>
        <v>1</v>
      </c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12" t="s">
        <v>198</v>
      </c>
      <c r="CW59" s="3" t="str">
        <f>CV20</f>
        <v>0</v>
      </c>
      <c r="CX59" s="3"/>
      <c r="CY59" s="3"/>
      <c r="CZ59" s="3"/>
      <c r="DA59" s="12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</row>
    <row r="60" ht="12.0" customHeight="1">
      <c r="U60" s="86" t="s">
        <v>194</v>
      </c>
      <c r="V60" s="86"/>
      <c r="W60" s="86"/>
      <c r="AE60" s="3">
        <v>54.0</v>
      </c>
      <c r="AF60" s="12" t="str">
        <f t="shared" si="36"/>
        <v>1</v>
      </c>
      <c r="AG60" s="12"/>
      <c r="AH60" s="12" t="str">
        <f t="shared" si="37"/>
        <v>1</v>
      </c>
      <c r="AI60" s="3" t="str">
        <f t="shared" si="38"/>
        <v>1</v>
      </c>
      <c r="AJ60" s="3" t="str">
        <f t="shared" si="39"/>
        <v>0</v>
      </c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12" t="s">
        <v>191</v>
      </c>
      <c r="CW60" s="3" t="str">
        <f>SUM(CW49:CW59)</f>
        <v>0</v>
      </c>
      <c r="CX60" s="12" t="str">
        <f>IF(CW60&gt;=3,"Y","N")</f>
        <v>N</v>
      </c>
      <c r="CY60" s="3"/>
      <c r="CZ60" s="3"/>
      <c r="DA60" s="12"/>
      <c r="DB60" s="3"/>
      <c r="DC60" s="12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</row>
    <row r="61" ht="12.0" customHeight="1">
      <c r="U61" s="86" t="s">
        <v>15</v>
      </c>
      <c r="V61" s="86" t="str">
        <f t="shared" ref="V61:V64" si="99">W61</f>
        <v>63</v>
      </c>
      <c r="W61" s="86" t="str">
        <f>$W$29</f>
        <v>63</v>
      </c>
      <c r="AE61" s="3">
        <v>55.0</v>
      </c>
      <c r="AF61" s="12" t="str">
        <f t="shared" si="36"/>
        <v>2</v>
      </c>
      <c r="AG61" s="12"/>
      <c r="AH61" s="12" t="str">
        <f t="shared" si="37"/>
        <v>0</v>
      </c>
      <c r="AI61" s="3" t="str">
        <f t="shared" si="38"/>
        <v>0</v>
      </c>
      <c r="AJ61" s="3" t="str">
        <f t="shared" si="39"/>
        <v>1</v>
      </c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</row>
    <row r="62" ht="12.0" customHeight="1">
      <c r="U62" s="86" t="s">
        <v>16</v>
      </c>
      <c r="V62" s="86" t="str">
        <f t="shared" si="99"/>
        <v>40</v>
      </c>
      <c r="W62" s="86" t="str">
        <f>$W$30</f>
        <v>40</v>
      </c>
      <c r="AE62" s="3">
        <v>56.0</v>
      </c>
      <c r="AF62" s="12" t="str">
        <f t="shared" si="36"/>
        <v>2</v>
      </c>
      <c r="AG62" s="12"/>
      <c r="AH62" s="12" t="str">
        <f t="shared" si="37"/>
        <v>0</v>
      </c>
      <c r="AI62" s="3" t="str">
        <f t="shared" si="38"/>
        <v>0</v>
      </c>
      <c r="AJ62" s="3" t="str">
        <f t="shared" si="39"/>
        <v>1</v>
      </c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</row>
    <row r="63" ht="12.0" customHeight="1">
      <c r="U63" s="86" t="s">
        <v>17</v>
      </c>
      <c r="V63" s="86" t="str">
        <f t="shared" si="99"/>
        <v>30</v>
      </c>
      <c r="W63" s="86" t="str">
        <f>$W$31</f>
        <v>30</v>
      </c>
      <c r="AE63" s="3">
        <v>57.0</v>
      </c>
      <c r="AF63" s="12" t="str">
        <f t="shared" si="36"/>
        <v>2</v>
      </c>
      <c r="AG63" s="12"/>
      <c r="AH63" s="12" t="str">
        <f t="shared" si="37"/>
        <v>0</v>
      </c>
      <c r="AI63" s="3" t="str">
        <f t="shared" si="38"/>
        <v>0</v>
      </c>
      <c r="AJ63" s="3" t="str">
        <f t="shared" si="39"/>
        <v>1</v>
      </c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</row>
    <row r="64" ht="12.0" customHeight="1">
      <c r="U64" s="86" t="s">
        <v>18</v>
      </c>
      <c r="V64" s="86" t="str">
        <f t="shared" si="99"/>
        <v>49</v>
      </c>
      <c r="W64" s="86" t="str">
        <f>$W$32</f>
        <v>49</v>
      </c>
      <c r="AE64" s="53">
        <v>58.0</v>
      </c>
      <c r="AF64" s="12" t="str">
        <f t="shared" si="36"/>
        <v>1</v>
      </c>
      <c r="AG64" s="12" t="s">
        <v>105</v>
      </c>
      <c r="AH64" s="12" t="str">
        <f t="shared" si="37"/>
        <v>0</v>
      </c>
      <c r="AI64" s="3" t="str">
        <f t="shared" si="38"/>
        <v>1</v>
      </c>
      <c r="AJ64" s="3" t="str">
        <f t="shared" si="39"/>
        <v>0</v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</row>
    <row r="65" ht="12.0" customHeight="1">
      <c r="U65" s="86" t="s">
        <v>194</v>
      </c>
      <c r="V65" s="86"/>
      <c r="W65" s="86"/>
      <c r="AE65" s="3">
        <v>59.0</v>
      </c>
      <c r="AF65" s="12" t="str">
        <f t="shared" si="36"/>
        <v>2</v>
      </c>
      <c r="AG65" s="12"/>
      <c r="AH65" s="12" t="str">
        <f t="shared" si="37"/>
        <v>0</v>
      </c>
      <c r="AI65" s="3" t="str">
        <f t="shared" si="38"/>
        <v>0</v>
      </c>
      <c r="AJ65" s="3" t="str">
        <f t="shared" si="39"/>
        <v>1</v>
      </c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</row>
    <row r="66" ht="12.0" customHeight="1">
      <c r="U66" s="86" t="s">
        <v>19</v>
      </c>
      <c r="V66" s="86" t="str">
        <f t="shared" ref="V66:V69" si="100">W66</f>
        <v>40</v>
      </c>
      <c r="W66" s="86" t="str">
        <f>$W$34</f>
        <v>40</v>
      </c>
      <c r="AE66" s="3">
        <v>60.0</v>
      </c>
      <c r="AF66" s="12" t="str">
        <f t="shared" si="36"/>
        <v>2</v>
      </c>
      <c r="AG66" s="12"/>
      <c r="AH66" s="12" t="str">
        <f t="shared" si="37"/>
        <v>0</v>
      </c>
      <c r="AI66" s="3" t="str">
        <f t="shared" si="38"/>
        <v>0</v>
      </c>
      <c r="AJ66" s="3" t="str">
        <f t="shared" si="39"/>
        <v>1</v>
      </c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</row>
    <row r="67" ht="12.0" customHeight="1">
      <c r="U67" s="86" t="s">
        <v>20</v>
      </c>
      <c r="V67" s="86" t="str">
        <f t="shared" si="100"/>
        <v>41</v>
      </c>
      <c r="W67" s="86" t="str">
        <f>$W$35</f>
        <v>41</v>
      </c>
      <c r="AE67" s="53">
        <v>61.0</v>
      </c>
      <c r="AF67" s="12" t="str">
        <f t="shared" ref="AF67:AF126" si="101">IF(ISERROR(VALUE(MID($C$12,$AE67-60,1)))=TRUE,"TEXT",VALUE(MID($C$12,$AE67-60,1)))</f>
        <v>1</v>
      </c>
      <c r="AG67" s="12" t="s">
        <v>105</v>
      </c>
      <c r="AH67" s="12" t="str">
        <f t="shared" si="37"/>
        <v>0</v>
      </c>
      <c r="AI67" s="3" t="str">
        <f t="shared" si="38"/>
        <v>1</v>
      </c>
      <c r="AJ67" s="3" t="str">
        <f t="shared" si="39"/>
        <v>0</v>
      </c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</row>
    <row r="68" ht="12.0" customHeight="1">
      <c r="U68" s="86" t="s">
        <v>21</v>
      </c>
      <c r="V68" s="86" t="str">
        <f t="shared" si="100"/>
        <v>47</v>
      </c>
      <c r="W68" s="86" t="str">
        <f>$W$36</f>
        <v>47</v>
      </c>
      <c r="AE68" s="53">
        <v>62.0</v>
      </c>
      <c r="AF68" s="12" t="str">
        <f t="shared" si="101"/>
        <v>1</v>
      </c>
      <c r="AG68" s="12" t="s">
        <v>105</v>
      </c>
      <c r="AH68" s="12" t="str">
        <f t="shared" si="37"/>
        <v>0</v>
      </c>
      <c r="AI68" s="3" t="str">
        <f t="shared" si="38"/>
        <v>1</v>
      </c>
      <c r="AJ68" s="3" t="str">
        <f t="shared" si="39"/>
        <v>0</v>
      </c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</row>
    <row r="69" ht="12.0" customHeight="1">
      <c r="U69" s="86" t="s">
        <v>22</v>
      </c>
      <c r="V69" s="86" t="str">
        <f t="shared" si="100"/>
        <v>68</v>
      </c>
      <c r="W69" s="86" t="str">
        <f>$W$37</f>
        <v>68</v>
      </c>
      <c r="AE69" s="53">
        <v>63.0</v>
      </c>
      <c r="AF69" s="12" t="str">
        <f t="shared" si="101"/>
        <v>1</v>
      </c>
      <c r="AG69" s="12" t="s">
        <v>105</v>
      </c>
      <c r="AH69" s="12" t="str">
        <f t="shared" si="37"/>
        <v>0</v>
      </c>
      <c r="AI69" s="3" t="str">
        <f t="shared" si="38"/>
        <v>1</v>
      </c>
      <c r="AJ69" s="3" t="str">
        <f t="shared" si="39"/>
        <v>0</v>
      </c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</row>
    <row r="70" ht="12.0" customHeight="1">
      <c r="AE70" s="3">
        <v>64.0</v>
      </c>
      <c r="AF70" s="12" t="str">
        <f t="shared" si="101"/>
        <v>1</v>
      </c>
      <c r="AG70" s="12"/>
      <c r="AH70" s="12" t="str">
        <f t="shared" si="37"/>
        <v>1</v>
      </c>
      <c r="AI70" s="3" t="str">
        <f t="shared" si="38"/>
        <v>1</v>
      </c>
      <c r="AJ70" s="3" t="str">
        <f t="shared" si="39"/>
        <v>0</v>
      </c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</row>
    <row r="71" ht="12.0" customHeight="1">
      <c r="V71" s="86"/>
      <c r="W71" s="86"/>
      <c r="AE71" s="3">
        <v>65.0</v>
      </c>
      <c r="AF71" s="12" t="str">
        <f t="shared" si="101"/>
        <v>2</v>
      </c>
      <c r="AG71" s="12"/>
      <c r="AH71" s="12" t="str">
        <f t="shared" si="37"/>
        <v>0</v>
      </c>
      <c r="AI71" s="3" t="str">
        <f t="shared" si="38"/>
        <v>0</v>
      </c>
      <c r="AJ71" s="3" t="str">
        <f t="shared" si="39"/>
        <v>1</v>
      </c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</row>
    <row r="72" ht="12.0" customHeight="1">
      <c r="V72" s="86"/>
      <c r="W72" s="86"/>
      <c r="AE72" s="3">
        <v>66.0</v>
      </c>
      <c r="AF72" s="12" t="str">
        <f t="shared" si="101"/>
        <v>2</v>
      </c>
      <c r="AG72" s="12"/>
      <c r="AH72" s="12" t="str">
        <f t="shared" si="37"/>
        <v>0</v>
      </c>
      <c r="AI72" s="3" t="str">
        <f t="shared" si="38"/>
        <v>0</v>
      </c>
      <c r="AJ72" s="3" t="str">
        <f t="shared" si="39"/>
        <v>1</v>
      </c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</row>
    <row r="73" ht="12.0" customHeight="1">
      <c r="V73" s="86"/>
      <c r="W73" s="86"/>
      <c r="AE73" s="3">
        <v>67.0</v>
      </c>
      <c r="AF73" s="12" t="str">
        <f t="shared" si="101"/>
        <v>2</v>
      </c>
      <c r="AG73" s="12"/>
      <c r="AH73" s="12" t="str">
        <f t="shared" si="37"/>
        <v>0</v>
      </c>
      <c r="AI73" s="3" t="str">
        <f t="shared" si="38"/>
        <v>0</v>
      </c>
      <c r="AJ73" s="3" t="str">
        <f t="shared" si="39"/>
        <v>1</v>
      </c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</row>
    <row r="74" ht="12.0" customHeight="1">
      <c r="U74" s="94"/>
      <c r="V74" s="86"/>
      <c r="W74" s="86"/>
      <c r="AE74" s="3">
        <v>68.0</v>
      </c>
      <c r="AF74" s="12" t="str">
        <f t="shared" si="101"/>
        <v>1</v>
      </c>
      <c r="AG74" s="12"/>
      <c r="AH74" s="12" t="str">
        <f t="shared" si="37"/>
        <v>1</v>
      </c>
      <c r="AI74" s="3" t="str">
        <f t="shared" si="38"/>
        <v>1</v>
      </c>
      <c r="AJ74" s="3" t="str">
        <f t="shared" si="39"/>
        <v>0</v>
      </c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</row>
    <row r="75" ht="12.0" customHeight="1">
      <c r="U75" t="s">
        <v>199</v>
      </c>
      <c r="V75" s="86" t="str">
        <f t="shared" ref="V75:V77" si="102">W75</f>
        <v>42</v>
      </c>
      <c r="W75" s="86" t="str">
        <f t="shared" ref="W75:W77" si="103">AA23</f>
        <v>42</v>
      </c>
      <c r="AE75" s="3">
        <v>69.0</v>
      </c>
      <c r="AF75" s="12" t="str">
        <f t="shared" si="101"/>
        <v>2</v>
      </c>
      <c r="AG75" s="12"/>
      <c r="AH75" s="12" t="str">
        <f t="shared" si="37"/>
        <v>0</v>
      </c>
      <c r="AI75" s="3" t="str">
        <f t="shared" si="38"/>
        <v>0</v>
      </c>
      <c r="AJ75" s="3" t="str">
        <f t="shared" si="39"/>
        <v>1</v>
      </c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</row>
    <row r="76" ht="12.0" customHeight="1">
      <c r="U76" t="s">
        <v>200</v>
      </c>
      <c r="V76" s="86" t="str">
        <f t="shared" si="102"/>
        <v>44</v>
      </c>
      <c r="W76" s="86" t="str">
        <f t="shared" si="103"/>
        <v>44</v>
      </c>
      <c r="AE76" s="3">
        <v>70.0</v>
      </c>
      <c r="AF76" s="12" t="str">
        <f t="shared" si="101"/>
        <v>2</v>
      </c>
      <c r="AG76" s="12"/>
      <c r="AH76" s="12" t="str">
        <f t="shared" si="37"/>
        <v>0</v>
      </c>
      <c r="AI76" s="3" t="str">
        <f t="shared" si="38"/>
        <v>0</v>
      </c>
      <c r="AJ76" s="3" t="str">
        <f t="shared" si="39"/>
        <v>1</v>
      </c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</row>
    <row r="77" ht="12.0" customHeight="1">
      <c r="U77" t="s">
        <v>201</v>
      </c>
      <c r="V77" s="86" t="str">
        <f t="shared" si="102"/>
        <v>40</v>
      </c>
      <c r="W77" s="86" t="str">
        <f t="shared" si="103"/>
        <v>40</v>
      </c>
      <c r="AE77" s="3">
        <v>71.0</v>
      </c>
      <c r="AF77" s="12" t="str">
        <f t="shared" si="101"/>
        <v>2</v>
      </c>
      <c r="AG77" s="12"/>
      <c r="AH77" s="12" t="str">
        <f t="shared" si="37"/>
        <v>0</v>
      </c>
      <c r="AI77" s="3" t="str">
        <f t="shared" si="38"/>
        <v>0</v>
      </c>
      <c r="AJ77" s="3" t="str">
        <f t="shared" si="39"/>
        <v>1</v>
      </c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</row>
    <row r="78" ht="12.0" customHeight="1">
      <c r="U78" t="s">
        <v>194</v>
      </c>
      <c r="V78" s="86"/>
      <c r="W78" s="86"/>
      <c r="AE78" s="3">
        <v>72.0</v>
      </c>
      <c r="AF78" s="12" t="str">
        <f t="shared" si="101"/>
        <v>2</v>
      </c>
      <c r="AG78" s="12"/>
      <c r="AH78" s="12" t="str">
        <f t="shared" si="37"/>
        <v>0</v>
      </c>
      <c r="AI78" s="3" t="str">
        <f t="shared" si="38"/>
        <v>0</v>
      </c>
      <c r="AJ78" s="3" t="str">
        <f t="shared" si="39"/>
        <v>1</v>
      </c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</row>
    <row r="79" ht="12.0" customHeight="1">
      <c r="U79" t="s">
        <v>202</v>
      </c>
      <c r="V79" s="86" t="str">
        <f t="shared" ref="V79:V82" si="104">W79</f>
        <v>38</v>
      </c>
      <c r="W79" s="86" t="str">
        <f t="shared" ref="W79:W82" si="105">AA27</f>
        <v>38</v>
      </c>
      <c r="AE79" s="53">
        <v>73.0</v>
      </c>
      <c r="AF79" s="12" t="str">
        <f t="shared" si="101"/>
        <v>1</v>
      </c>
      <c r="AG79" s="12" t="s">
        <v>105</v>
      </c>
      <c r="AH79" s="12" t="str">
        <f t="shared" si="37"/>
        <v>0</v>
      </c>
      <c r="AI79" s="3" t="str">
        <f t="shared" si="38"/>
        <v>1</v>
      </c>
      <c r="AJ79" s="3" t="str">
        <f t="shared" si="39"/>
        <v>0</v>
      </c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</row>
    <row r="80" ht="12.0" customHeight="1">
      <c r="U80" t="s">
        <v>203</v>
      </c>
      <c r="V80" s="86" t="str">
        <f t="shared" si="104"/>
        <v>41</v>
      </c>
      <c r="W80" s="86" t="str">
        <f t="shared" si="105"/>
        <v>41</v>
      </c>
      <c r="AE80" s="53">
        <v>74.0</v>
      </c>
      <c r="AF80" s="12" t="str">
        <f t="shared" si="101"/>
        <v>1</v>
      </c>
      <c r="AG80" s="12" t="s">
        <v>105</v>
      </c>
      <c r="AH80" s="12" t="str">
        <f t="shared" si="37"/>
        <v>0</v>
      </c>
      <c r="AI80" s="3" t="str">
        <f t="shared" si="38"/>
        <v>1</v>
      </c>
      <c r="AJ80" s="3" t="str">
        <f t="shared" si="39"/>
        <v>0</v>
      </c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</row>
    <row r="81" ht="12.0" customHeight="1">
      <c r="U81" t="s">
        <v>204</v>
      </c>
      <c r="V81" s="86" t="str">
        <f t="shared" si="104"/>
        <v>34</v>
      </c>
      <c r="W81" s="86" t="str">
        <f t="shared" si="105"/>
        <v>34</v>
      </c>
      <c r="AE81" s="3">
        <v>75.0</v>
      </c>
      <c r="AF81" s="12" t="str">
        <f t="shared" si="101"/>
        <v>2</v>
      </c>
      <c r="AG81" s="12"/>
      <c r="AH81" s="12" t="str">
        <f t="shared" si="37"/>
        <v>0</v>
      </c>
      <c r="AI81" s="3" t="str">
        <f t="shared" si="38"/>
        <v>0</v>
      </c>
      <c r="AJ81" s="3" t="str">
        <f t="shared" si="39"/>
        <v>1</v>
      </c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</row>
    <row r="82" ht="12.0" customHeight="1">
      <c r="U82" t="s">
        <v>205</v>
      </c>
      <c r="V82" s="86" t="str">
        <f t="shared" si="104"/>
        <v>36</v>
      </c>
      <c r="W82" s="86" t="str">
        <f t="shared" si="105"/>
        <v>36</v>
      </c>
      <c r="AE82" s="3">
        <v>76.0</v>
      </c>
      <c r="AF82" s="12" t="str">
        <f t="shared" si="101"/>
        <v>2</v>
      </c>
      <c r="AG82" s="12"/>
      <c r="AH82" s="12" t="str">
        <f t="shared" si="37"/>
        <v>0</v>
      </c>
      <c r="AI82" s="3" t="str">
        <f t="shared" si="38"/>
        <v>0</v>
      </c>
      <c r="AJ82" s="3" t="str">
        <f t="shared" si="39"/>
        <v>1</v>
      </c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</row>
    <row r="83" ht="12.0" customHeight="1">
      <c r="U83" t="s">
        <v>194</v>
      </c>
      <c r="V83" s="86"/>
      <c r="W83" s="86"/>
      <c r="AE83" s="53">
        <v>77.0</v>
      </c>
      <c r="AF83" s="12" t="str">
        <f t="shared" si="101"/>
        <v>1</v>
      </c>
      <c r="AG83" s="12" t="s">
        <v>105</v>
      </c>
      <c r="AH83" s="12" t="str">
        <f t="shared" si="37"/>
        <v>0</v>
      </c>
      <c r="AI83" s="3" t="str">
        <f t="shared" si="38"/>
        <v>1</v>
      </c>
      <c r="AJ83" s="3" t="str">
        <f t="shared" si="39"/>
        <v>0</v>
      </c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</row>
    <row r="84" ht="12.0" customHeight="1">
      <c r="U84" t="s">
        <v>206</v>
      </c>
      <c r="V84" s="86" t="str">
        <f t="shared" ref="V84:V86" si="106">W84</f>
        <v>49</v>
      </c>
      <c r="W84" s="86" t="str">
        <f t="shared" ref="W84:W86" si="107">AA32</f>
        <v>49</v>
      </c>
      <c r="AE84" s="3">
        <v>78.0</v>
      </c>
      <c r="AF84" s="12" t="str">
        <f t="shared" si="101"/>
        <v>2</v>
      </c>
      <c r="AG84" s="12"/>
      <c r="AH84" s="12" t="str">
        <f t="shared" si="37"/>
        <v>0</v>
      </c>
      <c r="AI84" s="3" t="str">
        <f t="shared" si="38"/>
        <v>0</v>
      </c>
      <c r="AJ84" s="3" t="str">
        <f t="shared" si="39"/>
        <v>1</v>
      </c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</row>
    <row r="85" ht="12.0" customHeight="1">
      <c r="U85" t="s">
        <v>207</v>
      </c>
      <c r="V85" s="86" t="str">
        <f t="shared" si="106"/>
        <v>40</v>
      </c>
      <c r="W85" s="86" t="str">
        <f t="shared" si="107"/>
        <v>40</v>
      </c>
      <c r="AE85" s="3">
        <v>79.0</v>
      </c>
      <c r="AF85" s="12" t="str">
        <f t="shared" si="101"/>
        <v>2</v>
      </c>
      <c r="AG85" s="12"/>
      <c r="AH85" s="12" t="str">
        <f t="shared" si="37"/>
        <v>0</v>
      </c>
      <c r="AI85" s="3" t="str">
        <f t="shared" si="38"/>
        <v>0</v>
      </c>
      <c r="AJ85" s="3" t="str">
        <f t="shared" si="39"/>
        <v>1</v>
      </c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</row>
    <row r="86" ht="12.0" customHeight="1">
      <c r="U86" t="s">
        <v>208</v>
      </c>
      <c r="V86" s="86" t="str">
        <f t="shared" si="106"/>
        <v>57</v>
      </c>
      <c r="W86" s="86" t="str">
        <f t="shared" si="107"/>
        <v>57</v>
      </c>
      <c r="AE86" s="53">
        <v>80.0</v>
      </c>
      <c r="AF86" s="12" t="str">
        <f t="shared" si="101"/>
        <v>1</v>
      </c>
      <c r="AG86" s="12" t="s">
        <v>105</v>
      </c>
      <c r="AH86" s="12" t="str">
        <f t="shared" si="37"/>
        <v>0</v>
      </c>
      <c r="AI86" s="3" t="str">
        <f t="shared" si="38"/>
        <v>1</v>
      </c>
      <c r="AJ86" s="3" t="str">
        <f t="shared" si="39"/>
        <v>0</v>
      </c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</row>
    <row r="87" ht="12.0" customHeight="1">
      <c r="U87" t="s">
        <v>194</v>
      </c>
      <c r="V87" s="86"/>
      <c r="W87" s="86"/>
      <c r="AE87" s="3">
        <v>81.0</v>
      </c>
      <c r="AF87" s="12" t="str">
        <f t="shared" si="101"/>
        <v>2</v>
      </c>
      <c r="AG87" s="12"/>
      <c r="AH87" s="12" t="str">
        <f t="shared" si="37"/>
        <v>0</v>
      </c>
      <c r="AI87" s="3" t="str">
        <f t="shared" si="38"/>
        <v>0</v>
      </c>
      <c r="AJ87" s="3" t="str">
        <f t="shared" si="39"/>
        <v>1</v>
      </c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</row>
    <row r="88" ht="12.0" customHeight="1">
      <c r="U88" t="s">
        <v>209</v>
      </c>
      <c r="V88" s="86" t="str">
        <f t="shared" ref="V88:V89" si="108">W88</f>
        <v>40</v>
      </c>
      <c r="W88" s="86" t="str">
        <f t="shared" ref="W88:W89" si="109">AA36</f>
        <v>40</v>
      </c>
      <c r="AE88" s="53">
        <v>82.0</v>
      </c>
      <c r="AF88" s="12" t="str">
        <f t="shared" si="101"/>
        <v>1</v>
      </c>
      <c r="AG88" s="12" t="s">
        <v>105</v>
      </c>
      <c r="AH88" s="12" t="str">
        <f t="shared" si="37"/>
        <v>0</v>
      </c>
      <c r="AI88" s="3" t="str">
        <f t="shared" si="38"/>
        <v>1</v>
      </c>
      <c r="AJ88" s="3" t="str">
        <f t="shared" si="39"/>
        <v>0</v>
      </c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</row>
    <row r="89" ht="12.0" customHeight="1">
      <c r="U89" t="s">
        <v>210</v>
      </c>
      <c r="V89" s="86" t="str">
        <f t="shared" si="108"/>
        <v>41</v>
      </c>
      <c r="W89" s="86" t="str">
        <f t="shared" si="109"/>
        <v>41</v>
      </c>
      <c r="AE89" s="53">
        <v>83.0</v>
      </c>
      <c r="AF89" s="12" t="str">
        <f t="shared" si="101"/>
        <v>1</v>
      </c>
      <c r="AG89" s="12" t="s">
        <v>105</v>
      </c>
      <c r="AH89" s="12" t="str">
        <f t="shared" si="37"/>
        <v>0</v>
      </c>
      <c r="AI89" s="3" t="str">
        <f t="shared" si="38"/>
        <v>1</v>
      </c>
      <c r="AJ89" s="3" t="str">
        <f t="shared" si="39"/>
        <v>0</v>
      </c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</row>
    <row r="90" ht="12.0" customHeight="1">
      <c r="AE90" s="53">
        <v>84.0</v>
      </c>
      <c r="AF90" s="12" t="str">
        <f t="shared" si="101"/>
        <v>1</v>
      </c>
      <c r="AG90" s="12" t="s">
        <v>105</v>
      </c>
      <c r="AH90" s="12" t="str">
        <f t="shared" si="37"/>
        <v>0</v>
      </c>
      <c r="AI90" s="3" t="str">
        <f t="shared" si="38"/>
        <v>1</v>
      </c>
      <c r="AJ90" s="3" t="str">
        <f t="shared" si="39"/>
        <v>0</v>
      </c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</row>
    <row r="91" ht="12.0" customHeight="1">
      <c r="AE91" s="3">
        <v>85.0</v>
      </c>
      <c r="AF91" s="12" t="str">
        <f t="shared" si="101"/>
        <v>2</v>
      </c>
      <c r="AG91" s="12"/>
      <c r="AH91" s="12" t="str">
        <f t="shared" si="37"/>
        <v>0</v>
      </c>
      <c r="AI91" s="3" t="str">
        <f t="shared" si="38"/>
        <v>0</v>
      </c>
      <c r="AJ91" s="3" t="str">
        <f t="shared" si="39"/>
        <v>1</v>
      </c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</row>
    <row r="92" ht="12.0" customHeight="1">
      <c r="AE92" s="3">
        <v>86.0</v>
      </c>
      <c r="AF92" s="12" t="str">
        <f t="shared" si="101"/>
        <v>2</v>
      </c>
      <c r="AG92" s="12"/>
      <c r="AH92" s="12" t="str">
        <f t="shared" si="37"/>
        <v>0</v>
      </c>
      <c r="AI92" s="3" t="str">
        <f t="shared" si="38"/>
        <v>0</v>
      </c>
      <c r="AJ92" s="3" t="str">
        <f t="shared" si="39"/>
        <v>1</v>
      </c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</row>
    <row r="93" ht="12.0" customHeight="1">
      <c r="AE93" s="3">
        <v>87.0</v>
      </c>
      <c r="AF93" s="12" t="str">
        <f t="shared" si="101"/>
        <v>2</v>
      </c>
      <c r="AG93" s="12"/>
      <c r="AH93" s="12" t="str">
        <f t="shared" si="37"/>
        <v>0</v>
      </c>
      <c r="AI93" s="3" t="str">
        <f t="shared" si="38"/>
        <v>0</v>
      </c>
      <c r="AJ93" s="3" t="str">
        <f t="shared" si="39"/>
        <v>1</v>
      </c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</row>
    <row r="94" ht="12.0" customHeight="1">
      <c r="AE94" s="3">
        <v>88.0</v>
      </c>
      <c r="AF94" s="12" t="str">
        <f t="shared" si="101"/>
        <v>2</v>
      </c>
      <c r="AG94" s="12"/>
      <c r="AH94" s="12" t="str">
        <f t="shared" si="37"/>
        <v>0</v>
      </c>
      <c r="AI94" s="3" t="str">
        <f t="shared" si="38"/>
        <v>0</v>
      </c>
      <c r="AJ94" s="3" t="str">
        <f t="shared" si="39"/>
        <v>1</v>
      </c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</row>
    <row r="95" ht="12.0" customHeight="1">
      <c r="AE95" s="53">
        <v>89.0</v>
      </c>
      <c r="AF95" s="12" t="str">
        <f t="shared" si="101"/>
        <v>1</v>
      </c>
      <c r="AG95" s="12" t="s">
        <v>105</v>
      </c>
      <c r="AH95" s="12" t="str">
        <f t="shared" si="37"/>
        <v>0</v>
      </c>
      <c r="AI95" s="3" t="str">
        <f t="shared" si="38"/>
        <v>1</v>
      </c>
      <c r="AJ95" s="3" t="str">
        <f t="shared" si="39"/>
        <v>0</v>
      </c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</row>
    <row r="96" ht="12.0" customHeight="1">
      <c r="AE96" s="3">
        <v>90.0</v>
      </c>
      <c r="AF96" s="12" t="str">
        <f t="shared" si="101"/>
        <v>2</v>
      </c>
      <c r="AG96" s="12"/>
      <c r="AH96" s="12" t="str">
        <f t="shared" si="37"/>
        <v>0</v>
      </c>
      <c r="AI96" s="3" t="str">
        <f t="shared" si="38"/>
        <v>0</v>
      </c>
      <c r="AJ96" s="3" t="str">
        <f t="shared" si="39"/>
        <v>1</v>
      </c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</row>
    <row r="97" ht="12.0" customHeight="1">
      <c r="AE97" s="3">
        <v>91.0</v>
      </c>
      <c r="AF97" s="12" t="str">
        <f t="shared" si="101"/>
        <v>2</v>
      </c>
      <c r="AG97" s="12"/>
      <c r="AH97" s="12" t="str">
        <f t="shared" si="37"/>
        <v>0</v>
      </c>
      <c r="AI97" s="3" t="str">
        <f t="shared" si="38"/>
        <v>0</v>
      </c>
      <c r="AJ97" s="3" t="str">
        <f t="shared" si="39"/>
        <v>1</v>
      </c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</row>
    <row r="98" ht="12.0" customHeight="1">
      <c r="AE98" s="3">
        <v>92.0</v>
      </c>
      <c r="AF98" s="12" t="str">
        <f t="shared" si="101"/>
        <v>1</v>
      </c>
      <c r="AG98" s="12"/>
      <c r="AH98" s="12" t="str">
        <f t="shared" si="37"/>
        <v>1</v>
      </c>
      <c r="AI98" s="3" t="str">
        <f t="shared" si="38"/>
        <v>1</v>
      </c>
      <c r="AJ98" s="3" t="str">
        <f t="shared" si="39"/>
        <v>0</v>
      </c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</row>
    <row r="99" ht="12.0" customHeight="1">
      <c r="AE99" s="3">
        <v>93.0</v>
      </c>
      <c r="AF99" s="12" t="str">
        <f t="shared" si="101"/>
        <v>2</v>
      </c>
      <c r="AG99" s="12"/>
      <c r="AH99" s="12" t="str">
        <f t="shared" si="37"/>
        <v>0</v>
      </c>
      <c r="AI99" s="3" t="str">
        <f t="shared" si="38"/>
        <v>0</v>
      </c>
      <c r="AJ99" s="3" t="str">
        <f t="shared" si="39"/>
        <v>1</v>
      </c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</row>
    <row r="100" ht="12.0" customHeight="1">
      <c r="AE100" s="53">
        <v>94.0</v>
      </c>
      <c r="AF100" s="12" t="str">
        <f t="shared" si="101"/>
        <v>1</v>
      </c>
      <c r="AG100" s="12" t="s">
        <v>105</v>
      </c>
      <c r="AH100" s="12" t="str">
        <f t="shared" si="37"/>
        <v>0</v>
      </c>
      <c r="AI100" s="3" t="str">
        <f t="shared" si="38"/>
        <v>1</v>
      </c>
      <c r="AJ100" s="3" t="str">
        <f t="shared" si="39"/>
        <v>0</v>
      </c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</row>
    <row r="101" ht="12.0" customHeight="1">
      <c r="AE101" s="3">
        <v>95.0</v>
      </c>
      <c r="AF101" s="12" t="str">
        <f t="shared" si="101"/>
        <v>2</v>
      </c>
      <c r="AG101" s="12"/>
      <c r="AH101" s="12" t="str">
        <f t="shared" si="37"/>
        <v>0</v>
      </c>
      <c r="AI101" s="3" t="str">
        <f t="shared" si="38"/>
        <v>0</v>
      </c>
      <c r="AJ101" s="3" t="str">
        <f t="shared" si="39"/>
        <v>1</v>
      </c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</row>
    <row r="102" ht="12.0" customHeight="1">
      <c r="AE102" s="3">
        <v>96.0</v>
      </c>
      <c r="AF102" s="12" t="str">
        <f t="shared" si="101"/>
        <v>2</v>
      </c>
      <c r="AG102" s="12"/>
      <c r="AH102" s="12" t="str">
        <f t="shared" si="37"/>
        <v>0</v>
      </c>
      <c r="AI102" s="3" t="str">
        <f t="shared" si="38"/>
        <v>0</v>
      </c>
      <c r="AJ102" s="3" t="str">
        <f t="shared" si="39"/>
        <v>1</v>
      </c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</row>
    <row r="103" ht="12.0" customHeight="1">
      <c r="AE103" s="3">
        <v>97.0</v>
      </c>
      <c r="AF103" s="12" t="str">
        <f t="shared" si="101"/>
        <v>2</v>
      </c>
      <c r="AG103" s="12"/>
      <c r="AH103" s="12" t="str">
        <f t="shared" si="37"/>
        <v>0</v>
      </c>
      <c r="AI103" s="3" t="str">
        <f t="shared" si="38"/>
        <v>0</v>
      </c>
      <c r="AJ103" s="3" t="str">
        <f t="shared" si="39"/>
        <v>1</v>
      </c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</row>
    <row r="104" ht="12.0" customHeight="1">
      <c r="AE104" s="3">
        <v>98.0</v>
      </c>
      <c r="AF104" s="12" t="str">
        <f t="shared" si="101"/>
        <v>2</v>
      </c>
      <c r="AG104" s="12"/>
      <c r="AH104" s="12" t="str">
        <f t="shared" si="37"/>
        <v>0</v>
      </c>
      <c r="AI104" s="3" t="str">
        <f t="shared" si="38"/>
        <v>0</v>
      </c>
      <c r="AJ104" s="3" t="str">
        <f t="shared" si="39"/>
        <v>1</v>
      </c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</row>
    <row r="105" ht="12.0" customHeight="1">
      <c r="AE105" s="3">
        <v>99.0</v>
      </c>
      <c r="AF105" s="12" t="str">
        <f t="shared" si="101"/>
        <v>2</v>
      </c>
      <c r="AG105" s="12"/>
      <c r="AH105" s="12" t="str">
        <f t="shared" si="37"/>
        <v>0</v>
      </c>
      <c r="AI105" s="3" t="str">
        <f t="shared" si="38"/>
        <v>0</v>
      </c>
      <c r="AJ105" s="3" t="str">
        <f t="shared" si="39"/>
        <v>1</v>
      </c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</row>
    <row r="106" ht="12.0" customHeight="1">
      <c r="AE106" s="3">
        <v>100.0</v>
      </c>
      <c r="AF106" s="12" t="str">
        <f t="shared" si="101"/>
        <v>2</v>
      </c>
      <c r="AG106" s="12"/>
      <c r="AH106" s="12" t="str">
        <f t="shared" si="37"/>
        <v>0</v>
      </c>
      <c r="AI106" s="3" t="str">
        <f t="shared" si="38"/>
        <v>0</v>
      </c>
      <c r="AJ106" s="3" t="str">
        <f t="shared" si="39"/>
        <v>1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</row>
    <row r="107" ht="12.0" customHeight="1">
      <c r="AE107" s="53">
        <v>101.0</v>
      </c>
      <c r="AF107" s="12" t="str">
        <f t="shared" si="101"/>
        <v>1</v>
      </c>
      <c r="AG107" s="12" t="s">
        <v>105</v>
      </c>
      <c r="AH107" s="12" t="str">
        <f t="shared" si="37"/>
        <v>0</v>
      </c>
      <c r="AI107" s="3" t="str">
        <f t="shared" si="38"/>
        <v>1</v>
      </c>
      <c r="AJ107" s="3" t="str">
        <f t="shared" si="39"/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</row>
    <row r="108" ht="12.0" customHeight="1">
      <c r="AE108" s="3">
        <v>102.0</v>
      </c>
      <c r="AF108" s="12" t="str">
        <f t="shared" si="101"/>
        <v>2</v>
      </c>
      <c r="AG108" s="12"/>
      <c r="AH108" s="12" t="str">
        <f t="shared" si="37"/>
        <v>0</v>
      </c>
      <c r="AI108" s="3" t="str">
        <f t="shared" si="38"/>
        <v>0</v>
      </c>
      <c r="AJ108" s="3" t="str">
        <f t="shared" si="39"/>
        <v>1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</row>
    <row r="109" ht="12.0" customHeight="1">
      <c r="AE109" s="3">
        <v>103.0</v>
      </c>
      <c r="AF109" s="12" t="str">
        <f t="shared" si="101"/>
        <v>2</v>
      </c>
      <c r="AG109" s="12"/>
      <c r="AH109" s="12" t="str">
        <f t="shared" si="37"/>
        <v>0</v>
      </c>
      <c r="AI109" s="3" t="str">
        <f t="shared" si="38"/>
        <v>0</v>
      </c>
      <c r="AJ109" s="3" t="str">
        <f t="shared" si="39"/>
        <v>1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</row>
    <row r="110" ht="12.0" customHeight="1">
      <c r="AE110" s="3">
        <v>104.0</v>
      </c>
      <c r="AF110" s="12" t="str">
        <f t="shared" si="101"/>
        <v>2</v>
      </c>
      <c r="AG110" s="12"/>
      <c r="AH110" s="12" t="str">
        <f t="shared" si="37"/>
        <v>0</v>
      </c>
      <c r="AI110" s="3" t="str">
        <f t="shared" si="38"/>
        <v>0</v>
      </c>
      <c r="AJ110" s="3" t="str">
        <f t="shared" si="39"/>
        <v>1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</row>
    <row r="111" ht="12.0" customHeight="1">
      <c r="AE111" s="3">
        <v>105.0</v>
      </c>
      <c r="AF111" s="12" t="str">
        <f t="shared" si="101"/>
        <v>2</v>
      </c>
      <c r="AG111" s="12"/>
      <c r="AH111" s="12" t="str">
        <f t="shared" si="37"/>
        <v>0</v>
      </c>
      <c r="AI111" s="3" t="str">
        <f t="shared" si="38"/>
        <v>0</v>
      </c>
      <c r="AJ111" s="3" t="str">
        <f t="shared" si="39"/>
        <v>1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</row>
    <row r="112" ht="12.0" customHeight="1">
      <c r="AE112" s="3">
        <v>106.0</v>
      </c>
      <c r="AF112" s="12" t="str">
        <f t="shared" si="101"/>
        <v>2</v>
      </c>
      <c r="AG112" s="12"/>
      <c r="AH112" s="12" t="str">
        <f t="shared" si="37"/>
        <v>0</v>
      </c>
      <c r="AI112" s="3" t="str">
        <f t="shared" si="38"/>
        <v>0</v>
      </c>
      <c r="AJ112" s="3" t="str">
        <f t="shared" si="39"/>
        <v>1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</row>
    <row r="113" ht="12.0" customHeight="1">
      <c r="AE113" s="3">
        <v>107.0</v>
      </c>
      <c r="AF113" s="12" t="str">
        <f t="shared" si="101"/>
        <v>2</v>
      </c>
      <c r="AG113" s="12"/>
      <c r="AH113" s="12" t="str">
        <f t="shared" si="37"/>
        <v>0</v>
      </c>
      <c r="AI113" s="3" t="str">
        <f t="shared" si="38"/>
        <v>0</v>
      </c>
      <c r="AJ113" s="3" t="str">
        <f t="shared" si="39"/>
        <v>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</row>
    <row r="114" ht="12.0" customHeight="1">
      <c r="AE114" s="3">
        <v>108.0</v>
      </c>
      <c r="AF114" s="12" t="str">
        <f t="shared" si="101"/>
        <v>2</v>
      </c>
      <c r="AG114" s="12"/>
      <c r="AH114" s="12" t="str">
        <f t="shared" si="37"/>
        <v>0</v>
      </c>
      <c r="AI114" s="3" t="str">
        <f t="shared" si="38"/>
        <v>0</v>
      </c>
      <c r="AJ114" s="3" t="str">
        <f t="shared" si="39"/>
        <v>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</row>
    <row r="115" ht="12.0" customHeight="1">
      <c r="AE115" s="53">
        <v>109.0</v>
      </c>
      <c r="AF115" s="12" t="str">
        <f t="shared" si="101"/>
        <v>1</v>
      </c>
      <c r="AG115" s="12" t="s">
        <v>105</v>
      </c>
      <c r="AH115" s="12" t="str">
        <f t="shared" si="37"/>
        <v>0</v>
      </c>
      <c r="AI115" s="3" t="str">
        <f t="shared" si="38"/>
        <v>1</v>
      </c>
      <c r="AJ115" s="3" t="str">
        <f t="shared" si="39"/>
        <v>0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</row>
    <row r="116" ht="12.0" customHeight="1">
      <c r="AE116" s="53">
        <v>110.0</v>
      </c>
      <c r="AF116" s="12" t="str">
        <f t="shared" si="101"/>
        <v>1</v>
      </c>
      <c r="AG116" s="12" t="s">
        <v>105</v>
      </c>
      <c r="AH116" s="12" t="str">
        <f t="shared" si="37"/>
        <v>0</v>
      </c>
      <c r="AI116" s="3" t="str">
        <f t="shared" si="38"/>
        <v>1</v>
      </c>
      <c r="AJ116" s="3" t="str">
        <f t="shared" si="39"/>
        <v>0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</row>
    <row r="117" ht="12.0" customHeight="1">
      <c r="AE117" s="3">
        <v>111.0</v>
      </c>
      <c r="AF117" s="12" t="str">
        <f t="shared" si="101"/>
        <v>1</v>
      </c>
      <c r="AG117" s="12"/>
      <c r="AH117" s="12" t="str">
        <f t="shared" si="37"/>
        <v>1</v>
      </c>
      <c r="AI117" s="3" t="str">
        <f t="shared" si="38"/>
        <v>1</v>
      </c>
      <c r="AJ117" s="3" t="str">
        <f t="shared" si="39"/>
        <v>0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</row>
    <row r="118" ht="12.0" customHeight="1">
      <c r="AE118" s="53">
        <v>112.0</v>
      </c>
      <c r="AF118" s="12" t="str">
        <f t="shared" si="101"/>
        <v>1</v>
      </c>
      <c r="AG118" s="12" t="s">
        <v>105</v>
      </c>
      <c r="AH118" s="12" t="str">
        <f t="shared" si="37"/>
        <v>0</v>
      </c>
      <c r="AI118" s="3" t="str">
        <f t="shared" si="38"/>
        <v>1</v>
      </c>
      <c r="AJ118" s="3" t="str">
        <f t="shared" si="39"/>
        <v>0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</row>
    <row r="119" ht="12.0" customHeight="1">
      <c r="AE119" s="3">
        <v>113.0</v>
      </c>
      <c r="AF119" s="12" t="str">
        <f t="shared" si="101"/>
        <v>2</v>
      </c>
      <c r="AG119" s="12"/>
      <c r="AH119" s="12" t="str">
        <f t="shared" si="37"/>
        <v>0</v>
      </c>
      <c r="AI119" s="3" t="str">
        <f t="shared" si="38"/>
        <v>0</v>
      </c>
      <c r="AJ119" s="3" t="str">
        <f t="shared" si="39"/>
        <v>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</row>
    <row r="120" ht="12.0" customHeight="1">
      <c r="AE120" s="3">
        <v>114.0</v>
      </c>
      <c r="AF120" s="12" t="str">
        <f t="shared" si="101"/>
        <v>2</v>
      </c>
      <c r="AG120" s="12"/>
      <c r="AH120" s="12" t="str">
        <f t="shared" si="37"/>
        <v>0</v>
      </c>
      <c r="AI120" s="3" t="str">
        <f t="shared" si="38"/>
        <v>0</v>
      </c>
      <c r="AJ120" s="3" t="str">
        <f t="shared" si="39"/>
        <v>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</row>
    <row r="121" ht="12.0" customHeight="1">
      <c r="AE121" s="3">
        <v>115.0</v>
      </c>
      <c r="AF121" s="12" t="str">
        <f t="shared" si="101"/>
        <v>2</v>
      </c>
      <c r="AG121" s="12"/>
      <c r="AH121" s="12" t="str">
        <f t="shared" si="37"/>
        <v>0</v>
      </c>
      <c r="AI121" s="3" t="str">
        <f t="shared" si="38"/>
        <v>0</v>
      </c>
      <c r="AJ121" s="3" t="str">
        <f t="shared" si="39"/>
        <v>1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</row>
    <row r="122" ht="12.0" customHeight="1">
      <c r="AE122" s="3">
        <v>116.0</v>
      </c>
      <c r="AF122" s="12" t="str">
        <f t="shared" si="101"/>
        <v>1</v>
      </c>
      <c r="AG122" s="12"/>
      <c r="AH122" s="12" t="str">
        <f t="shared" si="37"/>
        <v>1</v>
      </c>
      <c r="AI122" s="3" t="str">
        <f t="shared" si="38"/>
        <v>1</v>
      </c>
      <c r="AJ122" s="3" t="str">
        <f t="shared" si="39"/>
        <v>0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</row>
    <row r="123" ht="12.0" customHeight="1">
      <c r="AE123" s="3">
        <v>117.0</v>
      </c>
      <c r="AF123" s="12" t="str">
        <f t="shared" si="101"/>
        <v>2</v>
      </c>
      <c r="AG123" s="12"/>
      <c r="AH123" s="12" t="str">
        <f t="shared" si="37"/>
        <v>0</v>
      </c>
      <c r="AI123" s="3" t="str">
        <f t="shared" si="38"/>
        <v>0</v>
      </c>
      <c r="AJ123" s="3" t="str">
        <f t="shared" si="39"/>
        <v>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</row>
    <row r="124" ht="12.0" customHeight="1">
      <c r="AE124" s="3">
        <v>118.0</v>
      </c>
      <c r="AF124" s="12" t="str">
        <f t="shared" si="101"/>
        <v>2</v>
      </c>
      <c r="AG124" s="12"/>
      <c r="AH124" s="12" t="str">
        <f t="shared" si="37"/>
        <v>0</v>
      </c>
      <c r="AI124" s="3" t="str">
        <f t="shared" si="38"/>
        <v>0</v>
      </c>
      <c r="AJ124" s="3" t="str">
        <f t="shared" si="39"/>
        <v>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</row>
    <row r="125" ht="12.0" customHeight="1">
      <c r="AE125" s="3">
        <v>119.0</v>
      </c>
      <c r="AF125" s="12" t="str">
        <f t="shared" si="101"/>
        <v>2</v>
      </c>
      <c r="AG125" s="12"/>
      <c r="AH125" s="12" t="str">
        <f t="shared" si="37"/>
        <v>0</v>
      </c>
      <c r="AI125" s="3" t="str">
        <f t="shared" si="38"/>
        <v>0</v>
      </c>
      <c r="AJ125" s="3" t="str">
        <f t="shared" si="39"/>
        <v>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</row>
    <row r="126" ht="12.0" customHeight="1">
      <c r="AE126" s="3">
        <v>120.0</v>
      </c>
      <c r="AF126" s="12" t="str">
        <f t="shared" si="101"/>
        <v>2</v>
      </c>
      <c r="AG126" s="12"/>
      <c r="AH126" s="12" t="str">
        <f t="shared" si="37"/>
        <v>0</v>
      </c>
      <c r="AI126" s="3" t="str">
        <f t="shared" si="38"/>
        <v>0</v>
      </c>
      <c r="AJ126" s="3" t="str">
        <f t="shared" si="39"/>
        <v>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</row>
    <row r="127" ht="12.0" customHeight="1">
      <c r="AE127" s="3">
        <v>121.0</v>
      </c>
      <c r="AF127" s="12" t="str">
        <f t="shared" ref="AF127:AF186" si="110">IF(ISERROR(VALUE(MID($C$13,$AE127-120,1)))=TRUE,"TEXT",VALUE(MID($C$13,$AE127-120,1)))</f>
        <v>2</v>
      </c>
      <c r="AG127" s="12"/>
      <c r="AH127" s="12" t="str">
        <f t="shared" si="37"/>
        <v>0</v>
      </c>
      <c r="AI127" s="3" t="str">
        <f t="shared" si="38"/>
        <v>0</v>
      </c>
      <c r="AJ127" s="3" t="str">
        <f t="shared" si="39"/>
        <v>1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</row>
    <row r="128" ht="12.0" customHeight="1">
      <c r="AE128" s="3">
        <v>122.0</v>
      </c>
      <c r="AF128" s="12" t="str">
        <f t="shared" si="110"/>
        <v>1</v>
      </c>
      <c r="AG128" s="12"/>
      <c r="AH128" s="12" t="str">
        <f t="shared" si="37"/>
        <v>1</v>
      </c>
      <c r="AI128" s="3" t="str">
        <f t="shared" si="38"/>
        <v>1</v>
      </c>
      <c r="AJ128" s="3" t="str">
        <f t="shared" si="39"/>
        <v>0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</row>
    <row r="129" ht="12.0" customHeight="1">
      <c r="AE129" s="3">
        <v>123.0</v>
      </c>
      <c r="AF129" s="12" t="str">
        <f t="shared" si="110"/>
        <v>2</v>
      </c>
      <c r="AG129" s="12"/>
      <c r="AH129" s="12" t="str">
        <f t="shared" si="37"/>
        <v>0</v>
      </c>
      <c r="AI129" s="3" t="str">
        <f t="shared" si="38"/>
        <v>0</v>
      </c>
      <c r="AJ129" s="3" t="str">
        <f t="shared" si="39"/>
        <v>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</row>
    <row r="130" ht="12.0" customHeight="1">
      <c r="AE130" s="3">
        <v>124.0</v>
      </c>
      <c r="AF130" s="12" t="str">
        <f t="shared" si="110"/>
        <v>1</v>
      </c>
      <c r="AG130" s="12"/>
      <c r="AH130" s="12" t="str">
        <f t="shared" si="37"/>
        <v>1</v>
      </c>
      <c r="AI130" s="3" t="str">
        <f t="shared" si="38"/>
        <v>1</v>
      </c>
      <c r="AJ130" s="3" t="str">
        <f t="shared" si="39"/>
        <v>0</v>
      </c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</row>
    <row r="131" ht="12.0" customHeight="1">
      <c r="AE131" s="3">
        <v>125.0</v>
      </c>
      <c r="AF131" s="12" t="str">
        <f t="shared" si="110"/>
        <v>2</v>
      </c>
      <c r="AG131" s="12"/>
      <c r="AH131" s="12" t="str">
        <f t="shared" si="37"/>
        <v>0</v>
      </c>
      <c r="AI131" s="3" t="str">
        <f t="shared" si="38"/>
        <v>0</v>
      </c>
      <c r="AJ131" s="3" t="str">
        <f t="shared" si="39"/>
        <v>1</v>
      </c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</row>
    <row r="132" ht="12.0" customHeight="1">
      <c r="AE132" s="53">
        <v>126.0</v>
      </c>
      <c r="AF132" s="12" t="str">
        <f t="shared" si="110"/>
        <v>1</v>
      </c>
      <c r="AG132" s="12" t="s">
        <v>105</v>
      </c>
      <c r="AH132" s="12" t="str">
        <f t="shared" si="37"/>
        <v>0</v>
      </c>
      <c r="AI132" s="3" t="str">
        <f t="shared" si="38"/>
        <v>1</v>
      </c>
      <c r="AJ132" s="3" t="str">
        <f t="shared" si="39"/>
        <v>0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</row>
    <row r="133" ht="12.0" customHeight="1">
      <c r="AE133" s="53">
        <v>127.0</v>
      </c>
      <c r="AF133" s="12" t="str">
        <f t="shared" si="110"/>
        <v>2</v>
      </c>
      <c r="AG133" s="12" t="s">
        <v>105</v>
      </c>
      <c r="AH133" s="12" t="str">
        <f t="shared" si="37"/>
        <v>1</v>
      </c>
      <c r="AI133" s="3" t="str">
        <f t="shared" si="38"/>
        <v>0</v>
      </c>
      <c r="AJ133" s="3" t="str">
        <f t="shared" si="39"/>
        <v>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</row>
    <row r="134" ht="12.0" customHeight="1">
      <c r="AE134" s="3">
        <v>128.0</v>
      </c>
      <c r="AF134" s="12" t="str">
        <f t="shared" si="110"/>
        <v>2</v>
      </c>
      <c r="AG134" s="12"/>
      <c r="AH134" s="12" t="str">
        <f t="shared" si="37"/>
        <v>0</v>
      </c>
      <c r="AI134" s="3" t="str">
        <f t="shared" si="38"/>
        <v>0</v>
      </c>
      <c r="AJ134" s="3" t="str">
        <f t="shared" si="39"/>
        <v>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</row>
    <row r="135" ht="12.0" customHeight="1">
      <c r="AE135" s="3">
        <v>129.0</v>
      </c>
      <c r="AF135" s="12" t="str">
        <f t="shared" si="110"/>
        <v>2</v>
      </c>
      <c r="AG135" s="12"/>
      <c r="AH135" s="12" t="str">
        <f t="shared" si="37"/>
        <v>0</v>
      </c>
      <c r="AI135" s="3" t="str">
        <f t="shared" si="38"/>
        <v>0</v>
      </c>
      <c r="AJ135" s="3" t="str">
        <f t="shared" si="39"/>
        <v>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</row>
    <row r="136" ht="12.0" customHeight="1">
      <c r="AE136" s="53">
        <v>130.0</v>
      </c>
      <c r="AF136" s="12" t="str">
        <f t="shared" si="110"/>
        <v>2</v>
      </c>
      <c r="AG136" s="12" t="s">
        <v>105</v>
      </c>
      <c r="AH136" s="12" t="str">
        <f t="shared" si="37"/>
        <v>1</v>
      </c>
      <c r="AI136" s="3" t="str">
        <f t="shared" si="38"/>
        <v>0</v>
      </c>
      <c r="AJ136" s="3" t="str">
        <f t="shared" si="39"/>
        <v>1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</row>
    <row r="137" ht="12.0" customHeight="1">
      <c r="AE137" s="53">
        <v>131.0</v>
      </c>
      <c r="AF137" s="12" t="str">
        <f t="shared" si="110"/>
        <v>1</v>
      </c>
      <c r="AG137" s="12" t="s">
        <v>105</v>
      </c>
      <c r="AH137" s="12" t="str">
        <f t="shared" si="37"/>
        <v>0</v>
      </c>
      <c r="AI137" s="3" t="str">
        <f t="shared" si="38"/>
        <v>1</v>
      </c>
      <c r="AJ137" s="3" t="str">
        <f t="shared" si="39"/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</row>
    <row r="138" ht="12.0" customHeight="1">
      <c r="AE138" s="3">
        <v>132.0</v>
      </c>
      <c r="AF138" s="12" t="str">
        <f t="shared" si="110"/>
        <v>2</v>
      </c>
      <c r="AG138" s="12"/>
      <c r="AH138" s="12" t="str">
        <f t="shared" si="37"/>
        <v>0</v>
      </c>
      <c r="AI138" s="3" t="str">
        <f t="shared" si="38"/>
        <v>0</v>
      </c>
      <c r="AJ138" s="3" t="str">
        <f t="shared" si="39"/>
        <v>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</row>
    <row r="139" ht="12.0" customHeight="1">
      <c r="AE139" s="53">
        <v>133.0</v>
      </c>
      <c r="AF139" s="12" t="str">
        <f t="shared" si="110"/>
        <v>1</v>
      </c>
      <c r="AG139" s="12" t="s">
        <v>105</v>
      </c>
      <c r="AH139" s="12" t="str">
        <f t="shared" si="37"/>
        <v>0</v>
      </c>
      <c r="AI139" s="3" t="str">
        <f t="shared" si="38"/>
        <v>1</v>
      </c>
      <c r="AJ139" s="3" t="str">
        <f t="shared" si="39"/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</row>
    <row r="140" ht="12.0" customHeight="1">
      <c r="AE140" s="3">
        <v>134.0</v>
      </c>
      <c r="AF140" s="12" t="str">
        <f t="shared" si="110"/>
        <v>2</v>
      </c>
      <c r="AG140" s="12"/>
      <c r="AH140" s="12" t="str">
        <f t="shared" si="37"/>
        <v>0</v>
      </c>
      <c r="AI140" s="3" t="str">
        <f t="shared" si="38"/>
        <v>0</v>
      </c>
      <c r="AJ140" s="3" t="str">
        <f t="shared" si="39"/>
        <v>1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</row>
    <row r="141" ht="12.0" customHeight="1">
      <c r="AE141" s="3">
        <v>135.0</v>
      </c>
      <c r="AF141" s="12" t="str">
        <f t="shared" si="110"/>
        <v>2</v>
      </c>
      <c r="AG141" s="12"/>
      <c r="AH141" s="12" t="str">
        <f t="shared" si="37"/>
        <v>0</v>
      </c>
      <c r="AI141" s="3" t="str">
        <f t="shared" si="38"/>
        <v>0</v>
      </c>
      <c r="AJ141" s="3" t="str">
        <f t="shared" si="39"/>
        <v>1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</row>
    <row r="142" ht="12.0" customHeight="1">
      <c r="AE142" s="53">
        <v>136.0</v>
      </c>
      <c r="AF142" s="12" t="str">
        <f t="shared" si="110"/>
        <v>2</v>
      </c>
      <c r="AG142" s="12" t="s">
        <v>105</v>
      </c>
      <c r="AH142" s="12" t="str">
        <f t="shared" si="37"/>
        <v>1</v>
      </c>
      <c r="AI142" s="3" t="str">
        <f t="shared" si="38"/>
        <v>0</v>
      </c>
      <c r="AJ142" s="3" t="str">
        <f t="shared" si="39"/>
        <v>1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</row>
    <row r="143" ht="12.0" customHeight="1">
      <c r="AE143" s="53">
        <v>137.0</v>
      </c>
      <c r="AF143" s="12" t="str">
        <f t="shared" si="110"/>
        <v>2</v>
      </c>
      <c r="AG143" s="12" t="s">
        <v>105</v>
      </c>
      <c r="AH143" s="12" t="str">
        <f t="shared" si="37"/>
        <v>1</v>
      </c>
      <c r="AI143" s="3" t="str">
        <f t="shared" si="38"/>
        <v>0</v>
      </c>
      <c r="AJ143" s="3" t="str">
        <f t="shared" si="39"/>
        <v>1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</row>
    <row r="144" ht="12.0" customHeight="1">
      <c r="AE144" s="53">
        <v>138.0</v>
      </c>
      <c r="AF144" s="12" t="str">
        <f t="shared" si="110"/>
        <v>1</v>
      </c>
      <c r="AG144" s="12" t="s">
        <v>105</v>
      </c>
      <c r="AH144" s="12" t="str">
        <f t="shared" si="37"/>
        <v>0</v>
      </c>
      <c r="AI144" s="3" t="str">
        <f t="shared" si="38"/>
        <v>1</v>
      </c>
      <c r="AJ144" s="3" t="str">
        <f t="shared" si="39"/>
        <v>0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</row>
    <row r="145" ht="12.0" customHeight="1">
      <c r="AE145" s="3">
        <v>139.0</v>
      </c>
      <c r="AF145" s="12" t="str">
        <f t="shared" si="110"/>
        <v>2</v>
      </c>
      <c r="AG145" s="12"/>
      <c r="AH145" s="12" t="str">
        <f t="shared" si="37"/>
        <v>0</v>
      </c>
      <c r="AI145" s="3" t="str">
        <f t="shared" si="38"/>
        <v>0</v>
      </c>
      <c r="AJ145" s="3" t="str">
        <f t="shared" si="39"/>
        <v>1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</row>
    <row r="146" ht="12.0" customHeight="1">
      <c r="AE146" s="3">
        <v>140.0</v>
      </c>
      <c r="AF146" s="12" t="str">
        <f t="shared" si="110"/>
        <v>2</v>
      </c>
      <c r="AG146" s="12"/>
      <c r="AH146" s="12" t="str">
        <f t="shared" si="37"/>
        <v>0</v>
      </c>
      <c r="AI146" s="3" t="str">
        <f t="shared" si="38"/>
        <v>0</v>
      </c>
      <c r="AJ146" s="3" t="str">
        <f t="shared" si="39"/>
        <v>1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</row>
    <row r="147" ht="12.0" customHeight="1">
      <c r="AE147" s="3">
        <v>141.0</v>
      </c>
      <c r="AF147" s="12" t="str">
        <f t="shared" si="110"/>
        <v>2</v>
      </c>
      <c r="AG147" s="12"/>
      <c r="AH147" s="12" t="str">
        <f t="shared" si="37"/>
        <v>0</v>
      </c>
      <c r="AI147" s="3" t="str">
        <f t="shared" si="38"/>
        <v>0</v>
      </c>
      <c r="AJ147" s="3" t="str">
        <f t="shared" si="39"/>
        <v>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</row>
    <row r="148" ht="12.0" customHeight="1">
      <c r="AE148" s="3">
        <v>142.0</v>
      </c>
      <c r="AF148" s="12" t="str">
        <f t="shared" si="110"/>
        <v>2</v>
      </c>
      <c r="AG148" s="12"/>
      <c r="AH148" s="12" t="str">
        <f t="shared" si="37"/>
        <v>0</v>
      </c>
      <c r="AI148" s="3" t="str">
        <f t="shared" si="38"/>
        <v>0</v>
      </c>
      <c r="AJ148" s="3" t="str">
        <f t="shared" si="39"/>
        <v>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</row>
    <row r="149" ht="12.0" customHeight="1">
      <c r="AE149" s="3">
        <v>143.0</v>
      </c>
      <c r="AF149" s="12" t="str">
        <f t="shared" si="110"/>
        <v>2</v>
      </c>
      <c r="AG149" s="12"/>
      <c r="AH149" s="12" t="str">
        <f t="shared" si="37"/>
        <v>0</v>
      </c>
      <c r="AI149" s="3" t="str">
        <f t="shared" si="38"/>
        <v>0</v>
      </c>
      <c r="AJ149" s="3" t="str">
        <f t="shared" si="39"/>
        <v>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</row>
    <row r="150" ht="12.0" customHeight="1">
      <c r="AE150" s="3">
        <v>144.0</v>
      </c>
      <c r="AF150" s="12" t="str">
        <f t="shared" si="110"/>
        <v>2</v>
      </c>
      <c r="AG150" s="12"/>
      <c r="AH150" s="12" t="str">
        <f t="shared" si="37"/>
        <v>0</v>
      </c>
      <c r="AI150" s="3" t="str">
        <f t="shared" si="38"/>
        <v>0</v>
      </c>
      <c r="AJ150" s="3" t="str">
        <f t="shared" si="39"/>
        <v>1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</row>
    <row r="151" ht="12.0" customHeight="1">
      <c r="AE151" s="53">
        <v>145.0</v>
      </c>
      <c r="AF151" s="12" t="str">
        <f t="shared" si="110"/>
        <v>2</v>
      </c>
      <c r="AG151" s="12" t="s">
        <v>105</v>
      </c>
      <c r="AH151" s="12" t="str">
        <f t="shared" si="37"/>
        <v>1</v>
      </c>
      <c r="AI151" s="3" t="str">
        <f t="shared" si="38"/>
        <v>0</v>
      </c>
      <c r="AJ151" s="3" t="str">
        <f t="shared" si="39"/>
        <v>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</row>
    <row r="152" ht="12.0" customHeight="1">
      <c r="AE152" s="53">
        <v>146.0</v>
      </c>
      <c r="AF152" s="12" t="str">
        <f t="shared" si="110"/>
        <v>1</v>
      </c>
      <c r="AG152" s="12" t="s">
        <v>105</v>
      </c>
      <c r="AH152" s="12" t="str">
        <f t="shared" si="37"/>
        <v>0</v>
      </c>
      <c r="AI152" s="3" t="str">
        <f t="shared" si="38"/>
        <v>1</v>
      </c>
      <c r="AJ152" s="3" t="str">
        <f t="shared" si="39"/>
        <v>0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</row>
    <row r="153" ht="12.0" customHeight="1">
      <c r="AE153" s="53">
        <v>147.0</v>
      </c>
      <c r="AF153" s="12" t="str">
        <f t="shared" si="110"/>
        <v>1</v>
      </c>
      <c r="AG153" s="12" t="s">
        <v>105</v>
      </c>
      <c r="AH153" s="12" t="str">
        <f t="shared" si="37"/>
        <v>0</v>
      </c>
      <c r="AI153" s="3" t="str">
        <f t="shared" si="38"/>
        <v>1</v>
      </c>
      <c r="AJ153" s="3" t="str">
        <f t="shared" si="39"/>
        <v>0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</row>
    <row r="154" ht="12.0" customHeight="1">
      <c r="AE154" s="53">
        <v>148.0</v>
      </c>
      <c r="AF154" s="12" t="str">
        <f t="shared" si="110"/>
        <v>1</v>
      </c>
      <c r="AG154" s="12" t="s">
        <v>105</v>
      </c>
      <c r="AH154" s="12" t="str">
        <f t="shared" si="37"/>
        <v>0</v>
      </c>
      <c r="AI154" s="3" t="str">
        <f t="shared" si="38"/>
        <v>1</v>
      </c>
      <c r="AJ154" s="3" t="str">
        <f t="shared" si="39"/>
        <v>0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</row>
    <row r="155" ht="12.0" customHeight="1">
      <c r="AE155" s="3">
        <v>149.0</v>
      </c>
      <c r="AF155" s="12" t="str">
        <f t="shared" si="110"/>
        <v>2</v>
      </c>
      <c r="AG155" s="12"/>
      <c r="AH155" s="12" t="str">
        <f t="shared" si="37"/>
        <v>0</v>
      </c>
      <c r="AI155" s="3" t="str">
        <f t="shared" si="38"/>
        <v>0</v>
      </c>
      <c r="AJ155" s="3" t="str">
        <f t="shared" si="39"/>
        <v>1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</row>
    <row r="156" ht="12.0" customHeight="1">
      <c r="AE156" s="3">
        <v>150.0</v>
      </c>
      <c r="AF156" s="12" t="str">
        <f t="shared" si="110"/>
        <v>1</v>
      </c>
      <c r="AG156" s="12"/>
      <c r="AH156" s="12" t="str">
        <f t="shared" si="37"/>
        <v>1</v>
      </c>
      <c r="AI156" s="3" t="str">
        <f t="shared" si="38"/>
        <v>1</v>
      </c>
      <c r="AJ156" s="3" t="str">
        <f t="shared" si="39"/>
        <v>0</v>
      </c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</row>
    <row r="157" ht="12.0" customHeight="1">
      <c r="AE157" s="3">
        <v>151.0</v>
      </c>
      <c r="AF157" s="12" t="str">
        <f t="shared" si="110"/>
        <v>1</v>
      </c>
      <c r="AG157" s="12"/>
      <c r="AH157" s="12" t="str">
        <f t="shared" si="37"/>
        <v>1</v>
      </c>
      <c r="AI157" s="3" t="str">
        <f t="shared" si="38"/>
        <v>1</v>
      </c>
      <c r="AJ157" s="3" t="str">
        <f t="shared" si="39"/>
        <v>0</v>
      </c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</row>
    <row r="158" ht="12.0" customHeight="1">
      <c r="AE158" s="3">
        <v>152.0</v>
      </c>
      <c r="AF158" s="12" t="str">
        <f t="shared" si="110"/>
        <v>2</v>
      </c>
      <c r="AG158" s="12"/>
      <c r="AH158" s="12" t="str">
        <f t="shared" si="37"/>
        <v>0</v>
      </c>
      <c r="AI158" s="3" t="str">
        <f t="shared" si="38"/>
        <v>0</v>
      </c>
      <c r="AJ158" s="3" t="str">
        <f t="shared" si="39"/>
        <v>1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</row>
    <row r="159" ht="12.0" customHeight="1">
      <c r="AE159" s="53">
        <v>153.0</v>
      </c>
      <c r="AF159" s="12" t="str">
        <f t="shared" si="110"/>
        <v>1</v>
      </c>
      <c r="AG159" s="12" t="s">
        <v>105</v>
      </c>
      <c r="AH159" s="12" t="str">
        <f t="shared" si="37"/>
        <v>0</v>
      </c>
      <c r="AI159" s="3" t="str">
        <f t="shared" si="38"/>
        <v>1</v>
      </c>
      <c r="AJ159" s="3" t="str">
        <f t="shared" si="39"/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</row>
    <row r="160" ht="12.0" customHeight="1">
      <c r="AE160" s="53">
        <v>154.0</v>
      </c>
      <c r="AF160" s="12" t="str">
        <f t="shared" si="110"/>
        <v>1</v>
      </c>
      <c r="AG160" s="12" t="s">
        <v>105</v>
      </c>
      <c r="AH160" s="12" t="str">
        <f t="shared" si="37"/>
        <v>0</v>
      </c>
      <c r="AI160" s="3" t="str">
        <f t="shared" si="38"/>
        <v>1</v>
      </c>
      <c r="AJ160" s="3" t="str">
        <f t="shared" si="39"/>
        <v>0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</row>
    <row r="161" ht="12.0" customHeight="1">
      <c r="AE161" s="3">
        <v>155.0</v>
      </c>
      <c r="AF161" s="12" t="str">
        <f t="shared" si="110"/>
        <v>2</v>
      </c>
      <c r="AG161" s="12"/>
      <c r="AH161" s="12" t="str">
        <f t="shared" si="37"/>
        <v>0</v>
      </c>
      <c r="AI161" s="3" t="str">
        <f t="shared" si="38"/>
        <v>0</v>
      </c>
      <c r="AJ161" s="3" t="str">
        <f t="shared" si="39"/>
        <v>1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</row>
    <row r="162" ht="12.0" customHeight="1">
      <c r="AE162" s="53">
        <v>156.0</v>
      </c>
      <c r="AF162" s="12" t="str">
        <f t="shared" si="110"/>
        <v>1</v>
      </c>
      <c r="AG162" s="12" t="s">
        <v>105</v>
      </c>
      <c r="AH162" s="12" t="str">
        <f t="shared" si="37"/>
        <v>0</v>
      </c>
      <c r="AI162" s="3" t="str">
        <f t="shared" si="38"/>
        <v>1</v>
      </c>
      <c r="AJ162" s="3" t="str">
        <f t="shared" si="39"/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</row>
    <row r="163" ht="12.0" customHeight="1">
      <c r="AE163" s="3">
        <v>157.0</v>
      </c>
      <c r="AF163" s="12" t="str">
        <f t="shared" si="110"/>
        <v>2</v>
      </c>
      <c r="AG163" s="12"/>
      <c r="AH163" s="12" t="str">
        <f t="shared" si="37"/>
        <v>0</v>
      </c>
      <c r="AI163" s="3" t="str">
        <f t="shared" si="38"/>
        <v>0</v>
      </c>
      <c r="AJ163" s="3" t="str">
        <f t="shared" si="39"/>
        <v>1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</row>
    <row r="164" ht="12.0" customHeight="1">
      <c r="AE164" s="53">
        <v>158.0</v>
      </c>
      <c r="AF164" s="12" t="str">
        <f t="shared" si="110"/>
        <v>2</v>
      </c>
      <c r="AG164" s="12" t="s">
        <v>105</v>
      </c>
      <c r="AH164" s="12" t="str">
        <f t="shared" si="37"/>
        <v>1</v>
      </c>
      <c r="AI164" s="3" t="str">
        <f t="shared" si="38"/>
        <v>0</v>
      </c>
      <c r="AJ164" s="3" t="str">
        <f t="shared" si="39"/>
        <v>1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</row>
    <row r="165" ht="12.0" customHeight="1">
      <c r="AE165" s="3">
        <v>159.0</v>
      </c>
      <c r="AF165" s="12" t="str">
        <f t="shared" si="110"/>
        <v>2</v>
      </c>
      <c r="AG165" s="12"/>
      <c r="AH165" s="12" t="str">
        <f t="shared" si="37"/>
        <v>0</v>
      </c>
      <c r="AI165" s="3" t="str">
        <f t="shared" si="38"/>
        <v>0</v>
      </c>
      <c r="AJ165" s="3" t="str">
        <f t="shared" si="39"/>
        <v>1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</row>
    <row r="166" ht="12.0" customHeight="1">
      <c r="AE166" s="3">
        <v>160.0</v>
      </c>
      <c r="AF166" s="12" t="str">
        <f t="shared" si="110"/>
        <v>1</v>
      </c>
      <c r="AG166" s="12"/>
      <c r="AH166" s="12" t="str">
        <f t="shared" si="37"/>
        <v>1</v>
      </c>
      <c r="AI166" s="3" t="str">
        <f t="shared" si="38"/>
        <v>1</v>
      </c>
      <c r="AJ166" s="3" t="str">
        <f t="shared" si="39"/>
        <v>0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</row>
    <row r="167" ht="12.0" customHeight="1">
      <c r="AE167" s="53">
        <v>161.0</v>
      </c>
      <c r="AF167" s="12" t="str">
        <f t="shared" si="110"/>
        <v>1</v>
      </c>
      <c r="AG167" s="12" t="s">
        <v>105</v>
      </c>
      <c r="AH167" s="12" t="str">
        <f t="shared" si="37"/>
        <v>0</v>
      </c>
      <c r="AI167" s="3" t="str">
        <f t="shared" si="38"/>
        <v>1</v>
      </c>
      <c r="AJ167" s="3" t="str">
        <f t="shared" si="39"/>
        <v>0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</row>
    <row r="168" ht="12.0" customHeight="1">
      <c r="AE168" s="3">
        <v>162.0</v>
      </c>
      <c r="AF168" s="12" t="str">
        <f t="shared" si="110"/>
        <v>2</v>
      </c>
      <c r="AG168" s="12"/>
      <c r="AH168" s="12" t="str">
        <f t="shared" si="37"/>
        <v>0</v>
      </c>
      <c r="AI168" s="3" t="str">
        <f t="shared" si="38"/>
        <v>0</v>
      </c>
      <c r="AJ168" s="3" t="str">
        <f t="shared" si="39"/>
        <v>1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</row>
    <row r="169" ht="12.0" customHeight="1">
      <c r="AE169" s="3">
        <v>163.0</v>
      </c>
      <c r="AF169" s="12" t="str">
        <f t="shared" si="110"/>
        <v>2</v>
      </c>
      <c r="AG169" s="12"/>
      <c r="AH169" s="12" t="str">
        <f t="shared" si="37"/>
        <v>0</v>
      </c>
      <c r="AI169" s="3" t="str">
        <f t="shared" si="38"/>
        <v>0</v>
      </c>
      <c r="AJ169" s="3" t="str">
        <f t="shared" si="39"/>
        <v>1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</row>
    <row r="170" ht="12.0" customHeight="1">
      <c r="AE170" s="3">
        <v>164.0</v>
      </c>
      <c r="AF170" s="12" t="str">
        <f t="shared" si="110"/>
        <v>2</v>
      </c>
      <c r="AG170" s="12"/>
      <c r="AH170" s="12" t="str">
        <f t="shared" si="37"/>
        <v>0</v>
      </c>
      <c r="AI170" s="3" t="str">
        <f t="shared" si="38"/>
        <v>0</v>
      </c>
      <c r="AJ170" s="3" t="str">
        <f t="shared" si="39"/>
        <v>1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</row>
    <row r="171" ht="12.0" customHeight="1">
      <c r="AE171" s="3">
        <v>165.0</v>
      </c>
      <c r="AF171" s="12" t="str">
        <f t="shared" si="110"/>
        <v>2</v>
      </c>
      <c r="AG171" s="12"/>
      <c r="AH171" s="12" t="str">
        <f t="shared" si="37"/>
        <v>0</v>
      </c>
      <c r="AI171" s="3" t="str">
        <f t="shared" si="38"/>
        <v>0</v>
      </c>
      <c r="AJ171" s="3" t="str">
        <f t="shared" si="39"/>
        <v>1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</row>
    <row r="172" ht="12.0" customHeight="1">
      <c r="AE172" s="3">
        <v>166.0</v>
      </c>
      <c r="AF172" s="12" t="str">
        <f t="shared" si="110"/>
        <v>2</v>
      </c>
      <c r="AG172" s="12"/>
      <c r="AH172" s="12" t="str">
        <f t="shared" si="37"/>
        <v>0</v>
      </c>
      <c r="AI172" s="3" t="str">
        <f t="shared" si="38"/>
        <v>0</v>
      </c>
      <c r="AJ172" s="3" t="str">
        <f t="shared" si="39"/>
        <v>1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</row>
    <row r="173" ht="12.0" customHeight="1">
      <c r="AE173" s="3">
        <v>167.0</v>
      </c>
      <c r="AF173" s="12" t="str">
        <f t="shared" si="110"/>
        <v>2</v>
      </c>
      <c r="AG173" s="12"/>
      <c r="AH173" s="12" t="str">
        <f t="shared" si="37"/>
        <v>0</v>
      </c>
      <c r="AI173" s="3" t="str">
        <f t="shared" si="38"/>
        <v>0</v>
      </c>
      <c r="AJ173" s="3" t="str">
        <f t="shared" si="39"/>
        <v>1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</row>
    <row r="174" ht="12.0" customHeight="1">
      <c r="AE174" s="3">
        <v>168.0</v>
      </c>
      <c r="AF174" s="12" t="str">
        <f t="shared" si="110"/>
        <v>1</v>
      </c>
      <c r="AG174" s="12"/>
      <c r="AH174" s="12" t="str">
        <f t="shared" si="37"/>
        <v>1</v>
      </c>
      <c r="AI174" s="3" t="str">
        <f t="shared" si="38"/>
        <v>1</v>
      </c>
      <c r="AJ174" s="3" t="str">
        <f t="shared" si="39"/>
        <v>0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</row>
    <row r="175" ht="12.0" customHeight="1">
      <c r="AE175" s="3">
        <v>169.0</v>
      </c>
      <c r="AF175" s="12" t="str">
        <f t="shared" si="110"/>
        <v>2</v>
      </c>
      <c r="AG175" s="12"/>
      <c r="AH175" s="12" t="str">
        <f t="shared" si="37"/>
        <v>0</v>
      </c>
      <c r="AI175" s="3" t="str">
        <f t="shared" si="38"/>
        <v>0</v>
      </c>
      <c r="AJ175" s="3" t="str">
        <f t="shared" si="39"/>
        <v>1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</row>
    <row r="176" ht="12.0" customHeight="1">
      <c r="AE176" s="53">
        <v>170.0</v>
      </c>
      <c r="AF176" s="12" t="str">
        <f t="shared" si="110"/>
        <v>1</v>
      </c>
      <c r="AG176" s="12" t="s">
        <v>105</v>
      </c>
      <c r="AH176" s="12" t="str">
        <f t="shared" si="37"/>
        <v>0</v>
      </c>
      <c r="AI176" s="3" t="str">
        <f t="shared" si="38"/>
        <v>1</v>
      </c>
      <c r="AJ176" s="3" t="str">
        <f t="shared" si="39"/>
        <v>0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</row>
    <row r="177" ht="12.0" customHeight="1">
      <c r="AE177" s="3">
        <v>171.0</v>
      </c>
      <c r="AF177" s="12" t="str">
        <f t="shared" si="110"/>
        <v>2</v>
      </c>
      <c r="AG177" s="12"/>
      <c r="AH177" s="12" t="str">
        <f t="shared" si="37"/>
        <v>0</v>
      </c>
      <c r="AI177" s="3" t="str">
        <f t="shared" si="38"/>
        <v>0</v>
      </c>
      <c r="AJ177" s="3" t="str">
        <f t="shared" si="39"/>
        <v>1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</row>
    <row r="178" ht="12.0" customHeight="1">
      <c r="AE178" s="3">
        <v>172.0</v>
      </c>
      <c r="AF178" s="12" t="str">
        <f t="shared" si="110"/>
        <v>2</v>
      </c>
      <c r="AG178" s="12"/>
      <c r="AH178" s="12" t="str">
        <f t="shared" si="37"/>
        <v>0</v>
      </c>
      <c r="AI178" s="3" t="str">
        <f t="shared" si="38"/>
        <v>0</v>
      </c>
      <c r="AJ178" s="3" t="str">
        <f t="shared" si="39"/>
        <v>1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</row>
    <row r="179" ht="12.0" customHeight="1">
      <c r="AE179" s="53">
        <v>173.0</v>
      </c>
      <c r="AF179" s="12" t="str">
        <f t="shared" si="110"/>
        <v>1</v>
      </c>
      <c r="AG179" s="12" t="s">
        <v>105</v>
      </c>
      <c r="AH179" s="12" t="str">
        <f t="shared" si="37"/>
        <v>0</v>
      </c>
      <c r="AI179" s="3" t="str">
        <f t="shared" si="38"/>
        <v>1</v>
      </c>
      <c r="AJ179" s="3" t="str">
        <f t="shared" si="39"/>
        <v>0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</row>
    <row r="180" ht="12.0" customHeight="1">
      <c r="AE180" s="3">
        <v>174.0</v>
      </c>
      <c r="AF180" s="12" t="str">
        <f t="shared" si="110"/>
        <v>2</v>
      </c>
      <c r="AG180" s="12"/>
      <c r="AH180" s="12" t="str">
        <f t="shared" si="37"/>
        <v>0</v>
      </c>
      <c r="AI180" s="3" t="str">
        <f t="shared" si="38"/>
        <v>0</v>
      </c>
      <c r="AJ180" s="3" t="str">
        <f t="shared" si="39"/>
        <v>1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</row>
    <row r="181" ht="12.0" customHeight="1">
      <c r="AE181" s="3">
        <v>175.0</v>
      </c>
      <c r="AF181" s="12" t="str">
        <f t="shared" si="110"/>
        <v>2</v>
      </c>
      <c r="AG181" s="12"/>
      <c r="AH181" s="12" t="str">
        <f t="shared" si="37"/>
        <v>0</v>
      </c>
      <c r="AI181" s="3" t="str">
        <f t="shared" si="38"/>
        <v>0</v>
      </c>
      <c r="AJ181" s="3" t="str">
        <f t="shared" si="39"/>
        <v>1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</row>
    <row r="182" ht="12.0" customHeight="1">
      <c r="AE182" s="3">
        <v>176.0</v>
      </c>
      <c r="AF182" s="12" t="str">
        <f t="shared" si="110"/>
        <v>2</v>
      </c>
      <c r="AG182" s="12"/>
      <c r="AH182" s="12" t="str">
        <f t="shared" si="37"/>
        <v>0</v>
      </c>
      <c r="AI182" s="3" t="str">
        <f t="shared" si="38"/>
        <v>0</v>
      </c>
      <c r="AJ182" s="3" t="str">
        <f t="shared" si="39"/>
        <v>1</v>
      </c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</row>
    <row r="183" ht="12.0" customHeight="1">
      <c r="AE183" s="3">
        <v>177.0</v>
      </c>
      <c r="AF183" s="12" t="str">
        <f t="shared" si="110"/>
        <v>2</v>
      </c>
      <c r="AG183" s="12"/>
      <c r="AH183" s="12" t="str">
        <f t="shared" si="37"/>
        <v>0</v>
      </c>
      <c r="AI183" s="3" t="str">
        <f t="shared" si="38"/>
        <v>0</v>
      </c>
      <c r="AJ183" s="3" t="str">
        <f t="shared" si="39"/>
        <v>1</v>
      </c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</row>
    <row r="184" ht="12.0" customHeight="1">
      <c r="AE184" s="3">
        <v>178.0</v>
      </c>
      <c r="AF184" s="12" t="str">
        <f t="shared" si="110"/>
        <v>2</v>
      </c>
      <c r="AG184" s="12"/>
      <c r="AH184" s="12" t="str">
        <f t="shared" si="37"/>
        <v>0</v>
      </c>
      <c r="AI184" s="3" t="str">
        <f t="shared" si="38"/>
        <v>0</v>
      </c>
      <c r="AJ184" s="3" t="str">
        <f t="shared" si="39"/>
        <v>1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</row>
    <row r="185" ht="12.0" customHeight="1">
      <c r="AE185" s="3">
        <v>179.0</v>
      </c>
      <c r="AF185" s="12" t="str">
        <f t="shared" si="110"/>
        <v>2</v>
      </c>
      <c r="AG185" s="12"/>
      <c r="AH185" s="12" t="str">
        <f t="shared" si="37"/>
        <v>0</v>
      </c>
      <c r="AI185" s="3" t="str">
        <f t="shared" si="38"/>
        <v>0</v>
      </c>
      <c r="AJ185" s="3" t="str">
        <f t="shared" si="39"/>
        <v>1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</row>
    <row r="186" ht="12.0" customHeight="1">
      <c r="AE186" s="3">
        <v>180.0</v>
      </c>
      <c r="AF186" s="12" t="str">
        <f t="shared" si="110"/>
        <v>1</v>
      </c>
      <c r="AG186" s="12"/>
      <c r="AH186" s="12" t="str">
        <f t="shared" si="37"/>
        <v>1</v>
      </c>
      <c r="AI186" s="3" t="str">
        <f t="shared" si="38"/>
        <v>1</v>
      </c>
      <c r="AJ186" s="3" t="str">
        <f t="shared" si="39"/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</row>
    <row r="187" ht="12.0" customHeight="1">
      <c r="AE187" s="53">
        <v>181.0</v>
      </c>
      <c r="AF187" s="12" t="str">
        <f t="shared" ref="AF187:AF246" si="111">IF(ISERROR(VALUE(MID($C$14,$AE187-180,1)))=TRUE,"TEXT",VALUE(MID($C$14,$AE187-180,1)))</f>
        <v>1</v>
      </c>
      <c r="AG187" s="12" t="s">
        <v>105</v>
      </c>
      <c r="AH187" s="12" t="str">
        <f t="shared" si="37"/>
        <v>0</v>
      </c>
      <c r="AI187" s="3" t="str">
        <f t="shared" si="38"/>
        <v>1</v>
      </c>
      <c r="AJ187" s="3" t="str">
        <f t="shared" si="39"/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</row>
    <row r="188" ht="12.0" customHeight="1">
      <c r="AE188" s="53">
        <v>182.0</v>
      </c>
      <c r="AF188" s="12" t="str">
        <f t="shared" si="111"/>
        <v>2</v>
      </c>
      <c r="AG188" s="12" t="s">
        <v>105</v>
      </c>
      <c r="AH188" s="12" t="str">
        <f t="shared" si="37"/>
        <v>1</v>
      </c>
      <c r="AI188" s="3" t="str">
        <f t="shared" si="38"/>
        <v>0</v>
      </c>
      <c r="AJ188" s="3" t="str">
        <f t="shared" si="39"/>
        <v>1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</row>
    <row r="189" ht="12.0" customHeight="1">
      <c r="AE189" s="3">
        <v>183.0</v>
      </c>
      <c r="AF189" s="12" t="str">
        <f t="shared" si="111"/>
        <v>2</v>
      </c>
      <c r="AG189" s="12"/>
      <c r="AH189" s="12" t="str">
        <f t="shared" si="37"/>
        <v>0</v>
      </c>
      <c r="AI189" s="3" t="str">
        <f t="shared" si="38"/>
        <v>0</v>
      </c>
      <c r="AJ189" s="3" t="str">
        <f t="shared" si="39"/>
        <v>1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</row>
    <row r="190" ht="12.0" customHeight="1">
      <c r="AE190" s="3">
        <v>184.0</v>
      </c>
      <c r="AF190" s="12" t="str">
        <f t="shared" si="111"/>
        <v>1</v>
      </c>
      <c r="AG190" s="12"/>
      <c r="AH190" s="12" t="str">
        <f t="shared" si="37"/>
        <v>1</v>
      </c>
      <c r="AI190" s="3" t="str">
        <f t="shared" si="38"/>
        <v>1</v>
      </c>
      <c r="AJ190" s="3" t="str">
        <f t="shared" si="39"/>
        <v>0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</row>
    <row r="191" ht="12.0" customHeight="1">
      <c r="AE191" s="53">
        <v>185.0</v>
      </c>
      <c r="AF191" s="12" t="str">
        <f t="shared" si="111"/>
        <v>2</v>
      </c>
      <c r="AG191" s="12" t="s">
        <v>105</v>
      </c>
      <c r="AH191" s="12" t="str">
        <f t="shared" si="37"/>
        <v>1</v>
      </c>
      <c r="AI191" s="3" t="str">
        <f t="shared" si="38"/>
        <v>0</v>
      </c>
      <c r="AJ191" s="3" t="str">
        <f t="shared" si="39"/>
        <v>1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</row>
    <row r="192" ht="12.0" customHeight="1">
      <c r="AE192" s="3">
        <v>186.0</v>
      </c>
      <c r="AF192" s="12" t="str">
        <f t="shared" si="111"/>
        <v>2</v>
      </c>
      <c r="AG192" s="12"/>
      <c r="AH192" s="12" t="str">
        <f t="shared" si="37"/>
        <v>0</v>
      </c>
      <c r="AI192" s="3" t="str">
        <f t="shared" si="38"/>
        <v>0</v>
      </c>
      <c r="AJ192" s="3" t="str">
        <f t="shared" si="39"/>
        <v>1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</row>
    <row r="193" ht="12.0" customHeight="1">
      <c r="AE193" s="3">
        <v>187.0</v>
      </c>
      <c r="AF193" s="12" t="str">
        <f t="shared" si="111"/>
        <v>1</v>
      </c>
      <c r="AG193" s="12"/>
      <c r="AH193" s="12" t="str">
        <f t="shared" si="37"/>
        <v>1</v>
      </c>
      <c r="AI193" s="3" t="str">
        <f t="shared" si="38"/>
        <v>1</v>
      </c>
      <c r="AJ193" s="3" t="str">
        <f t="shared" si="39"/>
        <v>0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</row>
    <row r="194" ht="12.0" customHeight="1">
      <c r="AE194" s="3">
        <v>188.0</v>
      </c>
      <c r="AF194" s="12" t="str">
        <f t="shared" si="111"/>
        <v>2</v>
      </c>
      <c r="AG194" s="12"/>
      <c r="AH194" s="12" t="str">
        <f t="shared" si="37"/>
        <v>0</v>
      </c>
      <c r="AI194" s="3" t="str">
        <f t="shared" si="38"/>
        <v>0</v>
      </c>
      <c r="AJ194" s="3" t="str">
        <f t="shared" si="39"/>
        <v>1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</row>
    <row r="195" ht="12.0" customHeight="1">
      <c r="AE195" s="3">
        <v>189.0</v>
      </c>
      <c r="AF195" s="12" t="str">
        <f t="shared" si="111"/>
        <v>2</v>
      </c>
      <c r="AG195" s="12"/>
      <c r="AH195" s="12" t="str">
        <f t="shared" si="37"/>
        <v>0</v>
      </c>
      <c r="AI195" s="3" t="str">
        <f t="shared" si="38"/>
        <v>0</v>
      </c>
      <c r="AJ195" s="3" t="str">
        <f t="shared" si="39"/>
        <v>1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</row>
    <row r="196" ht="12.0" customHeight="1">
      <c r="AE196" s="3">
        <v>190.0</v>
      </c>
      <c r="AF196" s="12" t="str">
        <f t="shared" si="111"/>
        <v>2</v>
      </c>
      <c r="AG196" s="12"/>
      <c r="AH196" s="12" t="str">
        <f t="shared" si="37"/>
        <v>0</v>
      </c>
      <c r="AI196" s="3" t="str">
        <f t="shared" si="38"/>
        <v>0</v>
      </c>
      <c r="AJ196" s="3" t="str">
        <f t="shared" si="39"/>
        <v>1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</row>
    <row r="197" ht="12.0" customHeight="1">
      <c r="AE197" s="3">
        <v>191.0</v>
      </c>
      <c r="AF197" s="12" t="str">
        <f t="shared" si="111"/>
        <v>2</v>
      </c>
      <c r="AG197" s="12"/>
      <c r="AH197" s="12" t="str">
        <f t="shared" si="37"/>
        <v>0</v>
      </c>
      <c r="AI197" s="3" t="str">
        <f t="shared" si="38"/>
        <v>0</v>
      </c>
      <c r="AJ197" s="3" t="str">
        <f t="shared" si="39"/>
        <v>1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</row>
    <row r="198" ht="12.0" customHeight="1">
      <c r="AE198" s="3">
        <v>192.0</v>
      </c>
      <c r="AF198" s="12" t="str">
        <f t="shared" si="111"/>
        <v>1</v>
      </c>
      <c r="AG198" s="12"/>
      <c r="AH198" s="12" t="str">
        <f t="shared" si="37"/>
        <v>1</v>
      </c>
      <c r="AI198" s="3" t="str">
        <f t="shared" si="38"/>
        <v>1</v>
      </c>
      <c r="AJ198" s="3" t="str">
        <f t="shared" si="39"/>
        <v>0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</row>
    <row r="199" ht="12.0" customHeight="1">
      <c r="AE199" s="3">
        <v>193.0</v>
      </c>
      <c r="AF199" s="12" t="str">
        <f t="shared" si="111"/>
        <v>2</v>
      </c>
      <c r="AG199" s="12"/>
      <c r="AH199" s="12" t="str">
        <f t="shared" si="37"/>
        <v>0</v>
      </c>
      <c r="AI199" s="3" t="str">
        <f t="shared" si="38"/>
        <v>0</v>
      </c>
      <c r="AJ199" s="3" t="str">
        <f t="shared" si="39"/>
        <v>1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</row>
    <row r="200" ht="12.0" customHeight="1">
      <c r="AE200" s="3">
        <v>194.0</v>
      </c>
      <c r="AF200" s="12" t="str">
        <f t="shared" si="111"/>
        <v>2</v>
      </c>
      <c r="AG200" s="12"/>
      <c r="AH200" s="12" t="str">
        <f t="shared" si="37"/>
        <v>0</v>
      </c>
      <c r="AI200" s="3" t="str">
        <f t="shared" si="38"/>
        <v>0</v>
      </c>
      <c r="AJ200" s="3" t="str">
        <f t="shared" si="39"/>
        <v>1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</row>
    <row r="201" ht="12.0" customHeight="1">
      <c r="AE201" s="3">
        <v>195.0</v>
      </c>
      <c r="AF201" s="12" t="str">
        <f t="shared" si="111"/>
        <v>2</v>
      </c>
      <c r="AG201" s="12"/>
      <c r="AH201" s="12" t="str">
        <f t="shared" si="37"/>
        <v>0</v>
      </c>
      <c r="AI201" s="3" t="str">
        <f t="shared" si="38"/>
        <v>0</v>
      </c>
      <c r="AJ201" s="3" t="str">
        <f t="shared" si="39"/>
        <v>1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</row>
    <row r="202" ht="12.0" customHeight="1">
      <c r="AE202" s="3">
        <v>196.0</v>
      </c>
      <c r="AF202" s="12" t="str">
        <f t="shared" si="111"/>
        <v>2</v>
      </c>
      <c r="AG202" s="12"/>
      <c r="AH202" s="12" t="str">
        <f t="shared" si="37"/>
        <v>0</v>
      </c>
      <c r="AI202" s="3" t="str">
        <f t="shared" si="38"/>
        <v>0</v>
      </c>
      <c r="AJ202" s="3" t="str">
        <f t="shared" si="39"/>
        <v>1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</row>
    <row r="203" ht="12.0" customHeight="1">
      <c r="AE203" s="3">
        <v>197.0</v>
      </c>
      <c r="AF203" s="12" t="str">
        <f t="shared" si="111"/>
        <v>2</v>
      </c>
      <c r="AG203" s="12"/>
      <c r="AH203" s="12" t="str">
        <f t="shared" si="37"/>
        <v>0</v>
      </c>
      <c r="AI203" s="3" t="str">
        <f t="shared" si="38"/>
        <v>0</v>
      </c>
      <c r="AJ203" s="3" t="str">
        <f t="shared" si="39"/>
        <v>1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</row>
    <row r="204" ht="12.0" customHeight="1">
      <c r="AE204" s="3">
        <v>198.0</v>
      </c>
      <c r="AF204" s="12" t="str">
        <f t="shared" si="111"/>
        <v>2</v>
      </c>
      <c r="AG204" s="12"/>
      <c r="AH204" s="12" t="str">
        <f t="shared" si="37"/>
        <v>0</v>
      </c>
      <c r="AI204" s="3" t="str">
        <f t="shared" si="38"/>
        <v>0</v>
      </c>
      <c r="AJ204" s="3" t="str">
        <f t="shared" si="39"/>
        <v>1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</row>
    <row r="205" ht="12.0" customHeight="1">
      <c r="AE205" s="53">
        <v>199.0</v>
      </c>
      <c r="AF205" s="12" t="str">
        <f t="shared" si="111"/>
        <v>1</v>
      </c>
      <c r="AG205" s="12" t="s">
        <v>105</v>
      </c>
      <c r="AH205" s="12" t="str">
        <f t="shared" si="37"/>
        <v>0</v>
      </c>
      <c r="AI205" s="3" t="str">
        <f t="shared" si="38"/>
        <v>1</v>
      </c>
      <c r="AJ205" s="3" t="str">
        <f t="shared" si="39"/>
        <v>0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</row>
    <row r="206" ht="12.0" customHeight="1">
      <c r="AE206" s="53">
        <v>200.0</v>
      </c>
      <c r="AF206" s="12" t="str">
        <f t="shared" si="111"/>
        <v>1</v>
      </c>
      <c r="AG206" s="12" t="s">
        <v>105</v>
      </c>
      <c r="AH206" s="12" t="str">
        <f t="shared" si="37"/>
        <v>0</v>
      </c>
      <c r="AI206" s="3" t="str">
        <f t="shared" si="38"/>
        <v>1</v>
      </c>
      <c r="AJ206" s="3" t="str">
        <f t="shared" si="39"/>
        <v>0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</row>
    <row r="207" ht="12.0" customHeight="1">
      <c r="AE207" s="3">
        <v>201.0</v>
      </c>
      <c r="AF207" s="12" t="str">
        <f t="shared" si="111"/>
        <v>1</v>
      </c>
      <c r="AG207" s="12"/>
      <c r="AH207" s="12" t="str">
        <f t="shared" si="37"/>
        <v>1</v>
      </c>
      <c r="AI207" s="3" t="str">
        <f t="shared" si="38"/>
        <v>1</v>
      </c>
      <c r="AJ207" s="3" t="str">
        <f t="shared" si="39"/>
        <v>0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</row>
    <row r="208" ht="12.0" customHeight="1">
      <c r="AE208" s="3">
        <v>202.0</v>
      </c>
      <c r="AF208" s="12" t="str">
        <f t="shared" si="111"/>
        <v>1</v>
      </c>
      <c r="AG208" s="12"/>
      <c r="AH208" s="12" t="str">
        <f t="shared" si="37"/>
        <v>1</v>
      </c>
      <c r="AI208" s="3" t="str">
        <f t="shared" si="38"/>
        <v>1</v>
      </c>
      <c r="AJ208" s="3" t="str">
        <f t="shared" si="39"/>
        <v>0</v>
      </c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</row>
    <row r="209" ht="12.0" customHeight="1">
      <c r="AE209" s="3">
        <v>203.0</v>
      </c>
      <c r="AF209" s="12" t="str">
        <f t="shared" si="111"/>
        <v>2</v>
      </c>
      <c r="AG209" s="12"/>
      <c r="AH209" s="12" t="str">
        <f t="shared" si="37"/>
        <v>0</v>
      </c>
      <c r="AI209" s="3" t="str">
        <f t="shared" si="38"/>
        <v>0</v>
      </c>
      <c r="AJ209" s="3" t="str">
        <f t="shared" si="39"/>
        <v>1</v>
      </c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</row>
    <row r="210" ht="12.0" customHeight="1">
      <c r="AE210" s="3">
        <v>204.0</v>
      </c>
      <c r="AF210" s="12" t="str">
        <f t="shared" si="111"/>
        <v>2</v>
      </c>
      <c r="AG210" s="12"/>
      <c r="AH210" s="12" t="str">
        <f t="shared" si="37"/>
        <v>0</v>
      </c>
      <c r="AI210" s="3" t="str">
        <f t="shared" si="38"/>
        <v>0</v>
      </c>
      <c r="AJ210" s="3" t="str">
        <f t="shared" si="39"/>
        <v>1</v>
      </c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</row>
    <row r="211" ht="12.0" customHeight="1">
      <c r="AE211" s="3">
        <v>205.0</v>
      </c>
      <c r="AF211" s="12" t="str">
        <f t="shared" si="111"/>
        <v>2</v>
      </c>
      <c r="AG211" s="12"/>
      <c r="AH211" s="12" t="str">
        <f t="shared" si="37"/>
        <v>0</v>
      </c>
      <c r="AI211" s="3" t="str">
        <f t="shared" si="38"/>
        <v>0</v>
      </c>
      <c r="AJ211" s="3" t="str">
        <f t="shared" si="39"/>
        <v>1</v>
      </c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</row>
    <row r="212" ht="12.0" customHeight="1">
      <c r="AE212" s="53">
        <v>206.0</v>
      </c>
      <c r="AF212" s="12" t="str">
        <f t="shared" si="111"/>
        <v>1</v>
      </c>
      <c r="AG212" s="12" t="s">
        <v>105</v>
      </c>
      <c r="AH212" s="12" t="str">
        <f t="shared" si="37"/>
        <v>0</v>
      </c>
      <c r="AI212" s="3" t="str">
        <f t="shared" si="38"/>
        <v>1</v>
      </c>
      <c r="AJ212" s="3" t="str">
        <f t="shared" si="39"/>
        <v>0</v>
      </c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</row>
    <row r="213" ht="12.0" customHeight="1">
      <c r="AE213" s="3">
        <v>207.0</v>
      </c>
      <c r="AF213" s="12" t="str">
        <f t="shared" si="111"/>
        <v>1</v>
      </c>
      <c r="AG213" s="12"/>
      <c r="AH213" s="12" t="str">
        <f t="shared" si="37"/>
        <v>1</v>
      </c>
      <c r="AI213" s="3" t="str">
        <f t="shared" si="38"/>
        <v>1</v>
      </c>
      <c r="AJ213" s="3" t="str">
        <f t="shared" si="39"/>
        <v>0</v>
      </c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</row>
    <row r="214" ht="12.0" customHeight="1">
      <c r="AE214" s="3">
        <v>208.0</v>
      </c>
      <c r="AF214" s="12" t="str">
        <f t="shared" si="111"/>
        <v>1</v>
      </c>
      <c r="AG214" s="12"/>
      <c r="AH214" s="12" t="str">
        <f t="shared" si="37"/>
        <v>1</v>
      </c>
      <c r="AI214" s="3" t="str">
        <f t="shared" si="38"/>
        <v>1</v>
      </c>
      <c r="AJ214" s="3" t="str">
        <f t="shared" si="39"/>
        <v>0</v>
      </c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</row>
    <row r="215" ht="12.0" customHeight="1">
      <c r="AE215" s="3">
        <v>209.0</v>
      </c>
      <c r="AF215" s="12" t="str">
        <f t="shared" si="111"/>
        <v>2</v>
      </c>
      <c r="AG215" s="12"/>
      <c r="AH215" s="12" t="str">
        <f t="shared" si="37"/>
        <v>0</v>
      </c>
      <c r="AI215" s="3" t="str">
        <f t="shared" si="38"/>
        <v>0</v>
      </c>
      <c r="AJ215" s="3" t="str">
        <f t="shared" si="39"/>
        <v>1</v>
      </c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</row>
    <row r="216" ht="12.0" customHeight="1">
      <c r="AE216" s="3">
        <v>210.0</v>
      </c>
      <c r="AF216" s="12" t="str">
        <f t="shared" si="111"/>
        <v>2</v>
      </c>
      <c r="AG216" s="12"/>
      <c r="AH216" s="12" t="str">
        <f t="shared" si="37"/>
        <v>0</v>
      </c>
      <c r="AI216" s="3" t="str">
        <f t="shared" si="38"/>
        <v>0</v>
      </c>
      <c r="AJ216" s="3" t="str">
        <f t="shared" si="39"/>
        <v>1</v>
      </c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</row>
    <row r="217" ht="12.0" customHeight="1">
      <c r="AE217" s="3">
        <v>211.0</v>
      </c>
      <c r="AF217" s="12" t="str">
        <f t="shared" si="111"/>
        <v>1</v>
      </c>
      <c r="AG217" s="12"/>
      <c r="AH217" s="12" t="str">
        <f t="shared" si="37"/>
        <v>1</v>
      </c>
      <c r="AI217" s="3" t="str">
        <f t="shared" si="38"/>
        <v>1</v>
      </c>
      <c r="AJ217" s="3" t="str">
        <f t="shared" si="39"/>
        <v>0</v>
      </c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</row>
    <row r="218" ht="12.0" customHeight="1">
      <c r="AE218" s="3">
        <v>212.0</v>
      </c>
      <c r="AF218" s="12" t="str">
        <f t="shared" si="111"/>
        <v>2</v>
      </c>
      <c r="AG218" s="12"/>
      <c r="AH218" s="12" t="str">
        <f t="shared" si="37"/>
        <v>0</v>
      </c>
      <c r="AI218" s="3" t="str">
        <f t="shared" si="38"/>
        <v>0</v>
      </c>
      <c r="AJ218" s="3" t="str">
        <f t="shared" si="39"/>
        <v>1</v>
      </c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</row>
    <row r="219" ht="12.0" customHeight="1">
      <c r="AE219" s="3">
        <v>213.0</v>
      </c>
      <c r="AF219" s="12" t="str">
        <f t="shared" si="111"/>
        <v>2</v>
      </c>
      <c r="AG219" s="12"/>
      <c r="AH219" s="12" t="str">
        <f t="shared" si="37"/>
        <v>0</v>
      </c>
      <c r="AI219" s="3" t="str">
        <f t="shared" si="38"/>
        <v>0</v>
      </c>
      <c r="AJ219" s="3" t="str">
        <f t="shared" si="39"/>
        <v>1</v>
      </c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</row>
    <row r="220" ht="12.0" customHeight="1">
      <c r="AE220" s="3">
        <v>214.0</v>
      </c>
      <c r="AF220" s="12" t="str">
        <f t="shared" si="111"/>
        <v>1</v>
      </c>
      <c r="AG220" s="12"/>
      <c r="AH220" s="12" t="str">
        <f t="shared" si="37"/>
        <v>1</v>
      </c>
      <c r="AI220" s="3" t="str">
        <f t="shared" si="38"/>
        <v>1</v>
      </c>
      <c r="AJ220" s="3" t="str">
        <f t="shared" si="39"/>
        <v>0</v>
      </c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</row>
    <row r="221" ht="12.0" customHeight="1">
      <c r="AE221" s="53">
        <v>215.0</v>
      </c>
      <c r="AF221" s="12" t="str">
        <f t="shared" si="111"/>
        <v>2</v>
      </c>
      <c r="AG221" s="12" t="s">
        <v>105</v>
      </c>
      <c r="AH221" s="12" t="str">
        <f t="shared" si="37"/>
        <v>1</v>
      </c>
      <c r="AI221" s="3" t="str">
        <f t="shared" si="38"/>
        <v>0</v>
      </c>
      <c r="AJ221" s="3" t="str">
        <f t="shared" si="39"/>
        <v>1</v>
      </c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</row>
    <row r="222" ht="12.0" customHeight="1">
      <c r="AE222" s="3">
        <v>216.0</v>
      </c>
      <c r="AF222" s="12" t="str">
        <f t="shared" si="111"/>
        <v>2</v>
      </c>
      <c r="AG222" s="12"/>
      <c r="AH222" s="12" t="str">
        <f t="shared" si="37"/>
        <v>0</v>
      </c>
      <c r="AI222" s="3" t="str">
        <f t="shared" si="38"/>
        <v>0</v>
      </c>
      <c r="AJ222" s="3" t="str">
        <f t="shared" si="39"/>
        <v>1</v>
      </c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</row>
    <row r="223" ht="12.0" customHeight="1">
      <c r="AE223" s="3">
        <v>217.0</v>
      </c>
      <c r="AF223" s="12" t="str">
        <f t="shared" si="111"/>
        <v>2</v>
      </c>
      <c r="AG223" s="12"/>
      <c r="AH223" s="12" t="str">
        <f t="shared" si="37"/>
        <v>0</v>
      </c>
      <c r="AI223" s="3" t="str">
        <f t="shared" si="38"/>
        <v>0</v>
      </c>
      <c r="AJ223" s="3" t="str">
        <f t="shared" si="39"/>
        <v>1</v>
      </c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</row>
    <row r="224" ht="12.0" customHeight="1">
      <c r="AE224" s="53">
        <v>218.0</v>
      </c>
      <c r="AF224" s="12" t="str">
        <f t="shared" si="111"/>
        <v>2</v>
      </c>
      <c r="AG224" s="12" t="s">
        <v>105</v>
      </c>
      <c r="AH224" s="12" t="str">
        <f t="shared" si="37"/>
        <v>1</v>
      </c>
      <c r="AI224" s="3" t="str">
        <f t="shared" si="38"/>
        <v>0</v>
      </c>
      <c r="AJ224" s="3" t="str">
        <f t="shared" si="39"/>
        <v>1</v>
      </c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</row>
    <row r="225" ht="12.0" customHeight="1">
      <c r="AE225" s="3">
        <v>219.0</v>
      </c>
      <c r="AF225" s="12" t="str">
        <f t="shared" si="111"/>
        <v>1</v>
      </c>
      <c r="AG225" s="12"/>
      <c r="AH225" s="12" t="str">
        <f t="shared" si="37"/>
        <v>1</v>
      </c>
      <c r="AI225" s="3" t="str">
        <f t="shared" si="38"/>
        <v>1</v>
      </c>
      <c r="AJ225" s="3" t="str">
        <f t="shared" si="39"/>
        <v>0</v>
      </c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</row>
    <row r="226" ht="12.0" customHeight="1">
      <c r="AE226" s="3">
        <v>220.0</v>
      </c>
      <c r="AF226" s="12" t="str">
        <f t="shared" si="111"/>
        <v>2</v>
      </c>
      <c r="AG226" s="12"/>
      <c r="AH226" s="12" t="str">
        <f t="shared" si="37"/>
        <v>0</v>
      </c>
      <c r="AI226" s="3" t="str">
        <f t="shared" si="38"/>
        <v>0</v>
      </c>
      <c r="AJ226" s="3" t="str">
        <f t="shared" si="39"/>
        <v>1</v>
      </c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</row>
    <row r="227" ht="12.0" customHeight="1">
      <c r="AE227" s="3">
        <v>221.0</v>
      </c>
      <c r="AF227" s="12" t="str">
        <f t="shared" si="111"/>
        <v>2</v>
      </c>
      <c r="AG227" s="12"/>
      <c r="AH227" s="12" t="str">
        <f t="shared" si="37"/>
        <v>0</v>
      </c>
      <c r="AI227" s="3" t="str">
        <f t="shared" si="38"/>
        <v>0</v>
      </c>
      <c r="AJ227" s="3" t="str">
        <f t="shared" si="39"/>
        <v>1</v>
      </c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</row>
    <row r="228" ht="12.0" customHeight="1">
      <c r="AE228" s="3">
        <v>222.0</v>
      </c>
      <c r="AF228" s="12" t="str">
        <f t="shared" si="111"/>
        <v>2</v>
      </c>
      <c r="AG228" s="12"/>
      <c r="AH228" s="12" t="str">
        <f t="shared" si="37"/>
        <v>0</v>
      </c>
      <c r="AI228" s="3" t="str">
        <f t="shared" si="38"/>
        <v>0</v>
      </c>
      <c r="AJ228" s="3" t="str">
        <f t="shared" si="39"/>
        <v>1</v>
      </c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</row>
    <row r="229" ht="12.0" customHeight="1">
      <c r="AE229" s="3">
        <v>223.0</v>
      </c>
      <c r="AF229" s="12" t="str">
        <f t="shared" si="111"/>
        <v>2</v>
      </c>
      <c r="AG229" s="12"/>
      <c r="AH229" s="12" t="str">
        <f t="shared" si="37"/>
        <v>0</v>
      </c>
      <c r="AI229" s="3" t="str">
        <f t="shared" si="38"/>
        <v>0</v>
      </c>
      <c r="AJ229" s="3" t="str">
        <f t="shared" si="39"/>
        <v>1</v>
      </c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</row>
    <row r="230" ht="12.0" customHeight="1">
      <c r="AE230" s="3">
        <v>224.0</v>
      </c>
      <c r="AF230" s="12" t="str">
        <f t="shared" si="111"/>
        <v>2</v>
      </c>
      <c r="AG230" s="12"/>
      <c r="AH230" s="12" t="str">
        <f t="shared" si="37"/>
        <v>0</v>
      </c>
      <c r="AI230" s="3" t="str">
        <f t="shared" si="38"/>
        <v>0</v>
      </c>
      <c r="AJ230" s="3" t="str">
        <f t="shared" si="39"/>
        <v>1</v>
      </c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</row>
    <row r="231" ht="12.0" customHeight="1">
      <c r="AE231" s="53">
        <v>225.0</v>
      </c>
      <c r="AF231" s="12" t="str">
        <f t="shared" si="111"/>
        <v>1</v>
      </c>
      <c r="AG231" s="12" t="s">
        <v>105</v>
      </c>
      <c r="AH231" s="12" t="str">
        <f t="shared" si="37"/>
        <v>0</v>
      </c>
      <c r="AI231" s="3" t="str">
        <f t="shared" si="38"/>
        <v>1</v>
      </c>
      <c r="AJ231" s="3" t="str">
        <f t="shared" si="39"/>
        <v>0</v>
      </c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</row>
    <row r="232" ht="12.0" customHeight="1">
      <c r="AE232" s="53">
        <v>226.0</v>
      </c>
      <c r="AF232" s="12" t="str">
        <f t="shared" si="111"/>
        <v>1</v>
      </c>
      <c r="AG232" s="12" t="s">
        <v>105</v>
      </c>
      <c r="AH232" s="12" t="str">
        <f t="shared" si="37"/>
        <v>0</v>
      </c>
      <c r="AI232" s="3" t="str">
        <f t="shared" si="38"/>
        <v>1</v>
      </c>
      <c r="AJ232" s="3" t="str">
        <f t="shared" si="39"/>
        <v>0</v>
      </c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</row>
    <row r="233" ht="12.0" customHeight="1">
      <c r="AE233" s="53">
        <v>227.0</v>
      </c>
      <c r="AF233" s="12" t="str">
        <f t="shared" si="111"/>
        <v>1</v>
      </c>
      <c r="AG233" s="12" t="s">
        <v>105</v>
      </c>
      <c r="AH233" s="12" t="str">
        <f t="shared" si="37"/>
        <v>0</v>
      </c>
      <c r="AI233" s="3" t="str">
        <f t="shared" si="38"/>
        <v>1</v>
      </c>
      <c r="AJ233" s="3" t="str">
        <f t="shared" si="39"/>
        <v>0</v>
      </c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</row>
    <row r="234" ht="12.0" customHeight="1">
      <c r="AE234" s="3">
        <v>228.0</v>
      </c>
      <c r="AF234" s="12" t="str">
        <f t="shared" si="111"/>
        <v>2</v>
      </c>
      <c r="AG234" s="12"/>
      <c r="AH234" s="12" t="str">
        <f t="shared" si="37"/>
        <v>0</v>
      </c>
      <c r="AI234" s="3" t="str">
        <f t="shared" si="38"/>
        <v>0</v>
      </c>
      <c r="AJ234" s="3" t="str">
        <f t="shared" si="39"/>
        <v>1</v>
      </c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</row>
    <row r="235" ht="12.0" customHeight="1">
      <c r="AE235" s="3">
        <v>229.0</v>
      </c>
      <c r="AF235" s="12" t="str">
        <f t="shared" si="111"/>
        <v>2</v>
      </c>
      <c r="AG235" s="12"/>
      <c r="AH235" s="12" t="str">
        <f t="shared" si="37"/>
        <v>0</v>
      </c>
      <c r="AI235" s="3" t="str">
        <f t="shared" si="38"/>
        <v>0</v>
      </c>
      <c r="AJ235" s="3" t="str">
        <f t="shared" si="39"/>
        <v>1</v>
      </c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</row>
    <row r="236" ht="12.0" customHeight="1">
      <c r="AE236" s="3">
        <v>230.0</v>
      </c>
      <c r="AF236" s="12" t="str">
        <f t="shared" si="111"/>
        <v>2</v>
      </c>
      <c r="AG236" s="12"/>
      <c r="AH236" s="12" t="str">
        <f t="shared" si="37"/>
        <v>0</v>
      </c>
      <c r="AI236" s="3" t="str">
        <f t="shared" si="38"/>
        <v>0</v>
      </c>
      <c r="AJ236" s="3" t="str">
        <f t="shared" si="39"/>
        <v>1</v>
      </c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</row>
    <row r="237" ht="12.0" customHeight="1">
      <c r="AE237" s="3">
        <v>231.0</v>
      </c>
      <c r="AF237" s="12" t="str">
        <f t="shared" si="111"/>
        <v>2</v>
      </c>
      <c r="AG237" s="12"/>
      <c r="AH237" s="12" t="str">
        <f t="shared" si="37"/>
        <v>0</v>
      </c>
      <c r="AI237" s="3" t="str">
        <f t="shared" si="38"/>
        <v>0</v>
      </c>
      <c r="AJ237" s="3" t="str">
        <f t="shared" si="39"/>
        <v>1</v>
      </c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</row>
    <row r="238" ht="12.0" customHeight="1">
      <c r="AE238" s="3">
        <v>232.0</v>
      </c>
      <c r="AF238" s="12" t="str">
        <f t="shared" si="111"/>
        <v>2</v>
      </c>
      <c r="AG238" s="12"/>
      <c r="AH238" s="12" t="str">
        <f t="shared" si="37"/>
        <v>0</v>
      </c>
      <c r="AI238" s="3" t="str">
        <f t="shared" si="38"/>
        <v>0</v>
      </c>
      <c r="AJ238" s="3" t="str">
        <f t="shared" si="39"/>
        <v>1</v>
      </c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</row>
    <row r="239" ht="12.0" customHeight="1">
      <c r="AE239" s="3">
        <v>233.0</v>
      </c>
      <c r="AF239" s="12" t="str">
        <f t="shared" si="111"/>
        <v>2</v>
      </c>
      <c r="AG239" s="12"/>
      <c r="AH239" s="12" t="str">
        <f t="shared" si="37"/>
        <v>0</v>
      </c>
      <c r="AI239" s="3" t="str">
        <f t="shared" si="38"/>
        <v>0</v>
      </c>
      <c r="AJ239" s="3" t="str">
        <f t="shared" si="39"/>
        <v>1</v>
      </c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</row>
    <row r="240" ht="12.0" customHeight="1">
      <c r="AE240" s="3">
        <v>234.0</v>
      </c>
      <c r="AF240" s="12" t="str">
        <f t="shared" si="111"/>
        <v>1</v>
      </c>
      <c r="AG240" s="12"/>
      <c r="AH240" s="12" t="str">
        <f t="shared" si="37"/>
        <v>1</v>
      </c>
      <c r="AI240" s="3" t="str">
        <f t="shared" si="38"/>
        <v>1</v>
      </c>
      <c r="AJ240" s="3" t="str">
        <f t="shared" si="39"/>
        <v>0</v>
      </c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</row>
    <row r="241" ht="12.0" customHeight="1">
      <c r="AE241" s="3">
        <v>235.0</v>
      </c>
      <c r="AF241" s="12" t="str">
        <f t="shared" si="111"/>
        <v>2</v>
      </c>
      <c r="AG241" s="12"/>
      <c r="AH241" s="12" t="str">
        <f t="shared" si="37"/>
        <v>0</v>
      </c>
      <c r="AI241" s="3" t="str">
        <f t="shared" si="38"/>
        <v>0</v>
      </c>
      <c r="AJ241" s="3" t="str">
        <f t="shared" si="39"/>
        <v>1</v>
      </c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</row>
    <row r="242" ht="12.0" customHeight="1">
      <c r="AE242" s="53">
        <v>236.0</v>
      </c>
      <c r="AF242" s="12" t="str">
        <f t="shared" si="111"/>
        <v>1</v>
      </c>
      <c r="AG242" s="12" t="s">
        <v>105</v>
      </c>
      <c r="AH242" s="12" t="str">
        <f t="shared" si="37"/>
        <v>0</v>
      </c>
      <c r="AI242" s="3" t="str">
        <f t="shared" si="38"/>
        <v>1</v>
      </c>
      <c r="AJ242" s="3" t="str">
        <f t="shared" si="39"/>
        <v>0</v>
      </c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</row>
    <row r="243" ht="12.0" customHeight="1">
      <c r="AE243" s="53">
        <v>237.0</v>
      </c>
      <c r="AF243" s="12" t="str">
        <f t="shared" si="111"/>
        <v>1</v>
      </c>
      <c r="AG243" s="12" t="s">
        <v>105</v>
      </c>
      <c r="AH243" s="12" t="str">
        <f t="shared" si="37"/>
        <v>0</v>
      </c>
      <c r="AI243" s="3" t="str">
        <f t="shared" si="38"/>
        <v>1</v>
      </c>
      <c r="AJ243" s="3" t="str">
        <f t="shared" si="39"/>
        <v>0</v>
      </c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</row>
    <row r="244" ht="12.0" customHeight="1">
      <c r="AE244" s="3">
        <v>238.0</v>
      </c>
      <c r="AF244" s="12" t="str">
        <f t="shared" si="111"/>
        <v>2</v>
      </c>
      <c r="AG244" s="12"/>
      <c r="AH244" s="12" t="str">
        <f t="shared" si="37"/>
        <v>0</v>
      </c>
      <c r="AI244" s="3" t="str">
        <f t="shared" si="38"/>
        <v>0</v>
      </c>
      <c r="AJ244" s="3" t="str">
        <f t="shared" si="39"/>
        <v>1</v>
      </c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</row>
    <row r="245" ht="12.0" customHeight="1">
      <c r="AE245" s="3">
        <v>239.0</v>
      </c>
      <c r="AF245" s="12" t="str">
        <f t="shared" si="111"/>
        <v>1</v>
      </c>
      <c r="AG245" s="12"/>
      <c r="AH245" s="12" t="str">
        <f t="shared" si="37"/>
        <v>1</v>
      </c>
      <c r="AI245" s="3" t="str">
        <f t="shared" si="38"/>
        <v>1</v>
      </c>
      <c r="AJ245" s="3" t="str">
        <f t="shared" si="39"/>
        <v>0</v>
      </c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</row>
    <row r="246" ht="12.0" customHeight="1">
      <c r="AE246" s="3">
        <v>240.0</v>
      </c>
      <c r="AF246" s="12" t="str">
        <f t="shared" si="111"/>
        <v>1</v>
      </c>
      <c r="AG246" s="12"/>
      <c r="AH246" s="12" t="str">
        <f t="shared" si="37"/>
        <v>1</v>
      </c>
      <c r="AI246" s="3" t="str">
        <f t="shared" si="38"/>
        <v>1</v>
      </c>
      <c r="AJ246" s="3" t="str">
        <f t="shared" si="39"/>
        <v>0</v>
      </c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</row>
    <row r="247" ht="12.0" customHeight="1">
      <c r="AE247" s="3">
        <v>241.0</v>
      </c>
      <c r="AF247" s="12" t="str">
        <f t="shared" ref="AF247:AF306" si="112">IF(ISERROR(VALUE(MID($C$15,$AE247-240,1)))=TRUE,"TEXT",VALUE(MID($C$15,$AE247-240,1)))</f>
        <v>2</v>
      </c>
      <c r="AG247" s="12"/>
      <c r="AH247" s="12" t="str">
        <f t="shared" si="37"/>
        <v>0</v>
      </c>
      <c r="AI247" s="3" t="str">
        <f t="shared" si="38"/>
        <v>0</v>
      </c>
      <c r="AJ247" s="3" t="str">
        <f t="shared" si="39"/>
        <v>1</v>
      </c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</row>
    <row r="248" ht="12.0" customHeight="1">
      <c r="AE248" s="3">
        <v>242.0</v>
      </c>
      <c r="AF248" s="12" t="str">
        <f t="shared" si="112"/>
        <v>1</v>
      </c>
      <c r="AG248" s="12"/>
      <c r="AH248" s="12" t="str">
        <f t="shared" si="37"/>
        <v>1</v>
      </c>
      <c r="AI248" s="3" t="str">
        <f t="shared" si="38"/>
        <v>1</v>
      </c>
      <c r="AJ248" s="3" t="str">
        <f t="shared" si="39"/>
        <v>0</v>
      </c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</row>
    <row r="249" ht="12.0" customHeight="1">
      <c r="AE249" s="3">
        <v>243.0</v>
      </c>
      <c r="AF249" s="12" t="str">
        <f t="shared" si="112"/>
        <v>2</v>
      </c>
      <c r="AG249" s="12"/>
      <c r="AH249" s="12" t="str">
        <f t="shared" si="37"/>
        <v>0</v>
      </c>
      <c r="AI249" s="3" t="str">
        <f t="shared" si="38"/>
        <v>0</v>
      </c>
      <c r="AJ249" s="3" t="str">
        <f t="shared" si="39"/>
        <v>1</v>
      </c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</row>
    <row r="250" ht="12.0" customHeight="1">
      <c r="AE250" s="3">
        <v>244.0</v>
      </c>
      <c r="AF250" s="12" t="str">
        <f t="shared" si="112"/>
        <v>2</v>
      </c>
      <c r="AG250" s="12"/>
      <c r="AH250" s="12" t="str">
        <f t="shared" si="37"/>
        <v>0</v>
      </c>
      <c r="AI250" s="3" t="str">
        <f t="shared" si="38"/>
        <v>0</v>
      </c>
      <c r="AJ250" s="3" t="str">
        <f t="shared" si="39"/>
        <v>1</v>
      </c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</row>
    <row r="251" ht="12.0" customHeight="1">
      <c r="AE251" s="3">
        <v>245.0</v>
      </c>
      <c r="AF251" s="12" t="str">
        <f t="shared" si="112"/>
        <v>2</v>
      </c>
      <c r="AG251" s="12"/>
      <c r="AH251" s="12" t="str">
        <f t="shared" si="37"/>
        <v>0</v>
      </c>
      <c r="AI251" s="3" t="str">
        <f t="shared" si="38"/>
        <v>0</v>
      </c>
      <c r="AJ251" s="3" t="str">
        <f t="shared" si="39"/>
        <v>1</v>
      </c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</row>
    <row r="252" ht="12.0" customHeight="1">
      <c r="AE252" s="3">
        <v>246.0</v>
      </c>
      <c r="AF252" s="12" t="str">
        <f t="shared" si="112"/>
        <v>2</v>
      </c>
      <c r="AG252" s="12"/>
      <c r="AH252" s="12" t="str">
        <f t="shared" si="37"/>
        <v>0</v>
      </c>
      <c r="AI252" s="3" t="str">
        <f t="shared" si="38"/>
        <v>0</v>
      </c>
      <c r="AJ252" s="3" t="str">
        <f t="shared" si="39"/>
        <v>1</v>
      </c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</row>
    <row r="253" ht="12.0" customHeight="1">
      <c r="AE253" s="3">
        <v>247.0</v>
      </c>
      <c r="AF253" s="12" t="str">
        <f t="shared" si="112"/>
        <v>2</v>
      </c>
      <c r="AG253" s="12"/>
      <c r="AH253" s="12" t="str">
        <f t="shared" si="37"/>
        <v>0</v>
      </c>
      <c r="AI253" s="3" t="str">
        <f t="shared" si="38"/>
        <v>0</v>
      </c>
      <c r="AJ253" s="3" t="str">
        <f t="shared" si="39"/>
        <v>1</v>
      </c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</row>
    <row r="254" ht="12.0" customHeight="1">
      <c r="AE254" s="3">
        <v>248.0</v>
      </c>
      <c r="AF254" s="12" t="str">
        <f t="shared" si="112"/>
        <v>2</v>
      </c>
      <c r="AG254" s="12"/>
      <c r="AH254" s="12" t="str">
        <f t="shared" si="37"/>
        <v>0</v>
      </c>
      <c r="AI254" s="3" t="str">
        <f t="shared" si="38"/>
        <v>0</v>
      </c>
      <c r="AJ254" s="3" t="str">
        <f t="shared" si="39"/>
        <v>1</v>
      </c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</row>
    <row r="255" ht="12.0" customHeight="1">
      <c r="AE255" s="3">
        <v>249.0</v>
      </c>
      <c r="AF255" s="12" t="str">
        <f t="shared" si="112"/>
        <v>1</v>
      </c>
      <c r="AG255" s="12"/>
      <c r="AH255" s="12" t="str">
        <f t="shared" si="37"/>
        <v>1</v>
      </c>
      <c r="AI255" s="3" t="str">
        <f t="shared" si="38"/>
        <v>1</v>
      </c>
      <c r="AJ255" s="3" t="str">
        <f t="shared" si="39"/>
        <v>0</v>
      </c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</row>
    <row r="256" ht="12.0" customHeight="1">
      <c r="AE256" s="3">
        <v>250.0</v>
      </c>
      <c r="AF256" s="12" t="str">
        <f t="shared" si="112"/>
        <v>2</v>
      </c>
      <c r="AG256" s="12"/>
      <c r="AH256" s="12" t="str">
        <f t="shared" si="37"/>
        <v>0</v>
      </c>
      <c r="AI256" s="3" t="str">
        <f t="shared" si="38"/>
        <v>0</v>
      </c>
      <c r="AJ256" s="3" t="str">
        <f t="shared" si="39"/>
        <v>1</v>
      </c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</row>
    <row r="257" ht="12.0" customHeight="1">
      <c r="AE257" s="3">
        <v>251.0</v>
      </c>
      <c r="AF257" s="12" t="str">
        <f t="shared" si="112"/>
        <v>1</v>
      </c>
      <c r="AG257" s="12"/>
      <c r="AH257" s="12" t="str">
        <f t="shared" si="37"/>
        <v>1</v>
      </c>
      <c r="AI257" s="3" t="str">
        <f t="shared" si="38"/>
        <v>1</v>
      </c>
      <c r="AJ257" s="3" t="str">
        <f t="shared" si="39"/>
        <v>0</v>
      </c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</row>
    <row r="258" ht="12.0" customHeight="1">
      <c r="AE258" s="3">
        <v>252.0</v>
      </c>
      <c r="AF258" s="12" t="str">
        <f t="shared" si="112"/>
        <v>2</v>
      </c>
      <c r="AG258" s="12"/>
      <c r="AH258" s="12" t="str">
        <f t="shared" si="37"/>
        <v>0</v>
      </c>
      <c r="AI258" s="3" t="str">
        <f t="shared" si="38"/>
        <v>0</v>
      </c>
      <c r="AJ258" s="3" t="str">
        <f t="shared" si="39"/>
        <v>1</v>
      </c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</row>
    <row r="259" ht="12.0" customHeight="1">
      <c r="AE259" s="3">
        <v>253.0</v>
      </c>
      <c r="AF259" s="12" t="str">
        <f t="shared" si="112"/>
        <v>1</v>
      </c>
      <c r="AG259" s="12"/>
      <c r="AH259" s="12" t="str">
        <f t="shared" si="37"/>
        <v>1</v>
      </c>
      <c r="AI259" s="3" t="str">
        <f t="shared" si="38"/>
        <v>1</v>
      </c>
      <c r="AJ259" s="3" t="str">
        <f t="shared" si="39"/>
        <v>0</v>
      </c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</row>
    <row r="260" ht="12.0" customHeight="1">
      <c r="AE260" s="3">
        <v>254.0</v>
      </c>
      <c r="AF260" s="12" t="str">
        <f t="shared" si="112"/>
        <v>1</v>
      </c>
      <c r="AG260" s="12"/>
      <c r="AH260" s="12" t="str">
        <f t="shared" si="37"/>
        <v>1</v>
      </c>
      <c r="AI260" s="3" t="str">
        <f t="shared" si="38"/>
        <v>1</v>
      </c>
      <c r="AJ260" s="3" t="str">
        <f t="shared" si="39"/>
        <v>0</v>
      </c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</row>
    <row r="261" ht="12.0" customHeight="1">
      <c r="AE261" s="3">
        <v>255.0</v>
      </c>
      <c r="AF261" s="12" t="str">
        <f t="shared" si="112"/>
        <v>2</v>
      </c>
      <c r="AG261" s="12"/>
      <c r="AH261" s="12" t="str">
        <f t="shared" si="37"/>
        <v>0</v>
      </c>
      <c r="AI261" s="3" t="str">
        <f t="shared" si="38"/>
        <v>0</v>
      </c>
      <c r="AJ261" s="3" t="str">
        <f t="shared" si="39"/>
        <v>1</v>
      </c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</row>
    <row r="262" ht="12.0" customHeight="1">
      <c r="AE262" s="3">
        <v>256.0</v>
      </c>
      <c r="AF262" s="12" t="str">
        <f t="shared" si="112"/>
        <v>1</v>
      </c>
      <c r="AG262" s="12"/>
      <c r="AH262" s="12" t="str">
        <f t="shared" si="37"/>
        <v>1</v>
      </c>
      <c r="AI262" s="3" t="str">
        <f t="shared" si="38"/>
        <v>1</v>
      </c>
      <c r="AJ262" s="3" t="str">
        <f t="shared" si="39"/>
        <v>0</v>
      </c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</row>
    <row r="263" ht="12.0" customHeight="1">
      <c r="AE263" s="3">
        <v>257.0</v>
      </c>
      <c r="AF263" s="12" t="str">
        <f t="shared" si="112"/>
        <v>1</v>
      </c>
      <c r="AG263" s="12"/>
      <c r="AH263" s="12" t="str">
        <f t="shared" si="37"/>
        <v>1</v>
      </c>
      <c r="AI263" s="3" t="str">
        <f t="shared" si="38"/>
        <v>1</v>
      </c>
      <c r="AJ263" s="3" t="str">
        <f t="shared" si="39"/>
        <v>0</v>
      </c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</row>
    <row r="264" ht="12.0" customHeight="1">
      <c r="AE264" s="3">
        <v>258.0</v>
      </c>
      <c r="AF264" s="12" t="str">
        <f t="shared" si="112"/>
        <v>2</v>
      </c>
      <c r="AG264" s="12"/>
      <c r="AH264" s="12" t="str">
        <f t="shared" si="37"/>
        <v>0</v>
      </c>
      <c r="AI264" s="3" t="str">
        <f t="shared" si="38"/>
        <v>0</v>
      </c>
      <c r="AJ264" s="3" t="str">
        <f t="shared" si="39"/>
        <v>1</v>
      </c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</row>
    <row r="265" ht="12.0" customHeight="1">
      <c r="AE265" s="3">
        <v>259.0</v>
      </c>
      <c r="AF265" s="12" t="str">
        <f t="shared" si="112"/>
        <v>2</v>
      </c>
      <c r="AG265" s="12"/>
      <c r="AH265" s="12" t="str">
        <f t="shared" si="37"/>
        <v>0</v>
      </c>
      <c r="AI265" s="3" t="str">
        <f t="shared" si="38"/>
        <v>0</v>
      </c>
      <c r="AJ265" s="3" t="str">
        <f t="shared" si="39"/>
        <v>1</v>
      </c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</row>
    <row r="266" ht="12.0" customHeight="1">
      <c r="AE266" s="3">
        <v>260.0</v>
      </c>
      <c r="AF266" s="12" t="str">
        <f t="shared" si="112"/>
        <v>2</v>
      </c>
      <c r="AG266" s="12"/>
      <c r="AH266" s="12" t="str">
        <f t="shared" si="37"/>
        <v>0</v>
      </c>
      <c r="AI266" s="3" t="str">
        <f t="shared" si="38"/>
        <v>0</v>
      </c>
      <c r="AJ266" s="3" t="str">
        <f t="shared" si="39"/>
        <v>1</v>
      </c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</row>
    <row r="267" ht="12.0" customHeight="1">
      <c r="AE267" s="3">
        <v>261.0</v>
      </c>
      <c r="AF267" s="12" t="str">
        <f t="shared" si="112"/>
        <v>2</v>
      </c>
      <c r="AG267" s="12"/>
      <c r="AH267" s="12" t="str">
        <f t="shared" si="37"/>
        <v>0</v>
      </c>
      <c r="AI267" s="3" t="str">
        <f t="shared" si="38"/>
        <v>0</v>
      </c>
      <c r="AJ267" s="3" t="str">
        <f t="shared" si="39"/>
        <v>1</v>
      </c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</row>
    <row r="268" ht="12.0" customHeight="1">
      <c r="AE268" s="3">
        <v>262.0</v>
      </c>
      <c r="AF268" s="12" t="str">
        <f t="shared" si="112"/>
        <v>2</v>
      </c>
      <c r="AG268" s="12"/>
      <c r="AH268" s="12" t="str">
        <f t="shared" si="37"/>
        <v>0</v>
      </c>
      <c r="AI268" s="3" t="str">
        <f t="shared" si="38"/>
        <v>0</v>
      </c>
      <c r="AJ268" s="3" t="str">
        <f t="shared" si="39"/>
        <v>1</v>
      </c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</row>
    <row r="269" ht="12.0" customHeight="1">
      <c r="AE269" s="53">
        <v>263.0</v>
      </c>
      <c r="AF269" s="12" t="str">
        <f t="shared" si="112"/>
        <v>1</v>
      </c>
      <c r="AG269" s="12" t="s">
        <v>105</v>
      </c>
      <c r="AH269" s="12" t="str">
        <f t="shared" si="37"/>
        <v>0</v>
      </c>
      <c r="AI269" s="3" t="str">
        <f t="shared" si="38"/>
        <v>1</v>
      </c>
      <c r="AJ269" s="3" t="str">
        <f t="shared" si="39"/>
        <v>0</v>
      </c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</row>
    <row r="270" ht="12.0" customHeight="1">
      <c r="AE270" s="3">
        <v>264.0</v>
      </c>
      <c r="AF270" s="12" t="str">
        <f t="shared" si="112"/>
        <v>2</v>
      </c>
      <c r="AG270" s="12"/>
      <c r="AH270" s="12" t="str">
        <f t="shared" si="37"/>
        <v>0</v>
      </c>
      <c r="AI270" s="3" t="str">
        <f t="shared" si="38"/>
        <v>0</v>
      </c>
      <c r="AJ270" s="3" t="str">
        <f t="shared" si="39"/>
        <v>1</v>
      </c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</row>
    <row r="271" ht="12.0" customHeight="1">
      <c r="AE271" s="3">
        <v>265.0</v>
      </c>
      <c r="AF271" s="12" t="str">
        <f t="shared" si="112"/>
        <v>2</v>
      </c>
      <c r="AG271" s="12"/>
      <c r="AH271" s="12" t="str">
        <f t="shared" si="37"/>
        <v>0</v>
      </c>
      <c r="AI271" s="3" t="str">
        <f t="shared" si="38"/>
        <v>0</v>
      </c>
      <c r="AJ271" s="3" t="str">
        <f t="shared" si="39"/>
        <v>1</v>
      </c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</row>
    <row r="272" ht="12.0" customHeight="1">
      <c r="AE272" s="3">
        <v>266.0</v>
      </c>
      <c r="AF272" s="12" t="str">
        <f t="shared" si="112"/>
        <v>1</v>
      </c>
      <c r="AG272" s="12"/>
      <c r="AH272" s="12" t="str">
        <f t="shared" si="37"/>
        <v>1</v>
      </c>
      <c r="AI272" s="3" t="str">
        <f t="shared" si="38"/>
        <v>1</v>
      </c>
      <c r="AJ272" s="3" t="str">
        <f t="shared" si="39"/>
        <v>0</v>
      </c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</row>
    <row r="273" ht="12.0" customHeight="1">
      <c r="AE273" s="3">
        <v>267.0</v>
      </c>
      <c r="AF273" s="12" t="str">
        <f t="shared" si="112"/>
        <v>2</v>
      </c>
      <c r="AG273" s="12"/>
      <c r="AH273" s="12" t="str">
        <f t="shared" si="37"/>
        <v>0</v>
      </c>
      <c r="AI273" s="3" t="str">
        <f t="shared" si="38"/>
        <v>0</v>
      </c>
      <c r="AJ273" s="3" t="str">
        <f t="shared" si="39"/>
        <v>1</v>
      </c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</row>
    <row r="274" ht="12.0" customHeight="1">
      <c r="AE274" s="3">
        <v>268.0</v>
      </c>
      <c r="AF274" s="12" t="str">
        <f t="shared" si="112"/>
        <v>2</v>
      </c>
      <c r="AG274" s="12"/>
      <c r="AH274" s="12" t="str">
        <f t="shared" si="37"/>
        <v>0</v>
      </c>
      <c r="AI274" s="3" t="str">
        <f t="shared" si="38"/>
        <v>0</v>
      </c>
      <c r="AJ274" s="3" t="str">
        <f t="shared" si="39"/>
        <v>1</v>
      </c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</row>
    <row r="275" ht="12.0" customHeight="1">
      <c r="AE275" s="3">
        <v>269.0</v>
      </c>
      <c r="AF275" s="12" t="str">
        <f t="shared" si="112"/>
        <v>2</v>
      </c>
      <c r="AG275" s="12"/>
      <c r="AH275" s="12" t="str">
        <f t="shared" si="37"/>
        <v>0</v>
      </c>
      <c r="AI275" s="3" t="str">
        <f t="shared" si="38"/>
        <v>0</v>
      </c>
      <c r="AJ275" s="3" t="str">
        <f t="shared" si="39"/>
        <v>1</v>
      </c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</row>
    <row r="276" ht="12.0" customHeight="1">
      <c r="AE276" s="3">
        <v>270.0</v>
      </c>
      <c r="AF276" s="12" t="str">
        <f t="shared" si="112"/>
        <v>1</v>
      </c>
      <c r="AG276" s="12"/>
      <c r="AH276" s="12" t="str">
        <f t="shared" si="37"/>
        <v>1</v>
      </c>
      <c r="AI276" s="3" t="str">
        <f t="shared" si="38"/>
        <v>1</v>
      </c>
      <c r="AJ276" s="3" t="str">
        <f t="shared" si="39"/>
        <v>0</v>
      </c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</row>
    <row r="277" ht="12.0" customHeight="1">
      <c r="AE277" s="3">
        <v>271.0</v>
      </c>
      <c r="AF277" s="12" t="str">
        <f t="shared" si="112"/>
        <v>1</v>
      </c>
      <c r="AG277" s="12"/>
      <c r="AH277" s="12" t="str">
        <f t="shared" si="37"/>
        <v>1</v>
      </c>
      <c r="AI277" s="3" t="str">
        <f t="shared" si="38"/>
        <v>1</v>
      </c>
      <c r="AJ277" s="3" t="str">
        <f t="shared" si="39"/>
        <v>0</v>
      </c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</row>
    <row r="278" ht="12.0" customHeight="1">
      <c r="AE278" s="3">
        <v>272.0</v>
      </c>
      <c r="AF278" s="12" t="str">
        <f t="shared" si="112"/>
        <v>2</v>
      </c>
      <c r="AG278" s="12"/>
      <c r="AH278" s="12" t="str">
        <f t="shared" si="37"/>
        <v>0</v>
      </c>
      <c r="AI278" s="3" t="str">
        <f t="shared" si="38"/>
        <v>0</v>
      </c>
      <c r="AJ278" s="3" t="str">
        <f t="shared" si="39"/>
        <v>1</v>
      </c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</row>
    <row r="279" ht="12.0" customHeight="1">
      <c r="AE279" s="3">
        <v>273.0</v>
      </c>
      <c r="AF279" s="12" t="str">
        <f t="shared" si="112"/>
        <v>2</v>
      </c>
      <c r="AG279" s="12"/>
      <c r="AH279" s="12" t="str">
        <f t="shared" si="37"/>
        <v>0</v>
      </c>
      <c r="AI279" s="3" t="str">
        <f t="shared" si="38"/>
        <v>0</v>
      </c>
      <c r="AJ279" s="3" t="str">
        <f t="shared" si="39"/>
        <v>1</v>
      </c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</row>
    <row r="280" ht="12.0" customHeight="1">
      <c r="AE280" s="3">
        <v>274.0</v>
      </c>
      <c r="AF280" s="12" t="str">
        <f t="shared" si="112"/>
        <v>2</v>
      </c>
      <c r="AG280" s="12"/>
      <c r="AH280" s="12" t="str">
        <f t="shared" si="37"/>
        <v>0</v>
      </c>
      <c r="AI280" s="3" t="str">
        <f t="shared" si="38"/>
        <v>0</v>
      </c>
      <c r="AJ280" s="3" t="str">
        <f t="shared" si="39"/>
        <v>1</v>
      </c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</row>
    <row r="281" ht="12.0" customHeight="1">
      <c r="AE281" s="3">
        <v>275.0</v>
      </c>
      <c r="AF281" s="12" t="str">
        <f t="shared" si="112"/>
        <v>2</v>
      </c>
      <c r="AG281" s="12"/>
      <c r="AH281" s="12" t="str">
        <f t="shared" si="37"/>
        <v>0</v>
      </c>
      <c r="AI281" s="3" t="str">
        <f t="shared" si="38"/>
        <v>0</v>
      </c>
      <c r="AJ281" s="3" t="str">
        <f t="shared" si="39"/>
        <v>1</v>
      </c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</row>
    <row r="282" ht="12.0" customHeight="1">
      <c r="AE282" s="3">
        <v>276.0</v>
      </c>
      <c r="AF282" s="12" t="str">
        <f t="shared" si="112"/>
        <v>1</v>
      </c>
      <c r="AG282" s="12"/>
      <c r="AH282" s="12" t="str">
        <f t="shared" si="37"/>
        <v>1</v>
      </c>
      <c r="AI282" s="3" t="str">
        <f t="shared" si="38"/>
        <v>1</v>
      </c>
      <c r="AJ282" s="3" t="str">
        <f t="shared" si="39"/>
        <v>0</v>
      </c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</row>
    <row r="283" ht="12.0" customHeight="1">
      <c r="AE283" s="3">
        <v>277.0</v>
      </c>
      <c r="AF283" s="12" t="str">
        <f t="shared" si="112"/>
        <v>2</v>
      </c>
      <c r="AG283" s="12"/>
      <c r="AH283" s="12" t="str">
        <f t="shared" si="37"/>
        <v>0</v>
      </c>
      <c r="AI283" s="3" t="str">
        <f t="shared" si="38"/>
        <v>0</v>
      </c>
      <c r="AJ283" s="3" t="str">
        <f t="shared" si="39"/>
        <v>1</v>
      </c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</row>
    <row r="284" ht="12.0" customHeight="1">
      <c r="AE284" s="3">
        <v>278.0</v>
      </c>
      <c r="AF284" s="12" t="str">
        <f t="shared" si="112"/>
        <v>2</v>
      </c>
      <c r="AG284" s="12"/>
      <c r="AH284" s="12" t="str">
        <f t="shared" si="37"/>
        <v>0</v>
      </c>
      <c r="AI284" s="3" t="str">
        <f t="shared" si="38"/>
        <v>0</v>
      </c>
      <c r="AJ284" s="3" t="str">
        <f t="shared" si="39"/>
        <v>1</v>
      </c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</row>
    <row r="285" ht="12.0" customHeight="1">
      <c r="AE285" s="3">
        <v>279.0</v>
      </c>
      <c r="AF285" s="12" t="str">
        <f t="shared" si="112"/>
        <v>1</v>
      </c>
      <c r="AG285" s="12"/>
      <c r="AH285" s="12" t="str">
        <f t="shared" si="37"/>
        <v>1</v>
      </c>
      <c r="AI285" s="3" t="str">
        <f t="shared" si="38"/>
        <v>1</v>
      </c>
      <c r="AJ285" s="3" t="str">
        <f t="shared" si="39"/>
        <v>0</v>
      </c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</row>
    <row r="286" ht="12.0" customHeight="1">
      <c r="AE286" s="53">
        <v>280.0</v>
      </c>
      <c r="AF286" s="12" t="str">
        <f t="shared" si="112"/>
        <v>1</v>
      </c>
      <c r="AG286" s="12" t="s">
        <v>105</v>
      </c>
      <c r="AH286" s="12" t="str">
        <f t="shared" si="37"/>
        <v>0</v>
      </c>
      <c r="AI286" s="3" t="str">
        <f t="shared" si="38"/>
        <v>1</v>
      </c>
      <c r="AJ286" s="3" t="str">
        <f t="shared" si="39"/>
        <v>0</v>
      </c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</row>
    <row r="287" ht="12.0" customHeight="1">
      <c r="AE287" s="3">
        <v>281.0</v>
      </c>
      <c r="AF287" s="12" t="str">
        <f t="shared" si="112"/>
        <v>1</v>
      </c>
      <c r="AG287" s="12"/>
      <c r="AH287" s="12" t="str">
        <f t="shared" si="37"/>
        <v>1</v>
      </c>
      <c r="AI287" s="3" t="str">
        <f t="shared" si="38"/>
        <v>1</v>
      </c>
      <c r="AJ287" s="3" t="str">
        <f t="shared" si="39"/>
        <v>0</v>
      </c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</row>
    <row r="288" ht="12.0" customHeight="1">
      <c r="AE288" s="3">
        <v>282.0</v>
      </c>
      <c r="AF288" s="12" t="str">
        <f t="shared" si="112"/>
        <v>2</v>
      </c>
      <c r="AG288" s="12"/>
      <c r="AH288" s="12" t="str">
        <f t="shared" si="37"/>
        <v>0</v>
      </c>
      <c r="AI288" s="3" t="str">
        <f t="shared" si="38"/>
        <v>0</v>
      </c>
      <c r="AJ288" s="3" t="str">
        <f t="shared" si="39"/>
        <v>1</v>
      </c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</row>
    <row r="289" ht="12.0" customHeight="1">
      <c r="AE289" s="3">
        <v>283.0</v>
      </c>
      <c r="AF289" s="12" t="str">
        <f t="shared" si="112"/>
        <v>1</v>
      </c>
      <c r="AG289" s="12"/>
      <c r="AH289" s="12" t="str">
        <f t="shared" si="37"/>
        <v>1</v>
      </c>
      <c r="AI289" s="3" t="str">
        <f t="shared" si="38"/>
        <v>1</v>
      </c>
      <c r="AJ289" s="3" t="str">
        <f t="shared" si="39"/>
        <v>0</v>
      </c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</row>
    <row r="290" ht="12.0" customHeight="1">
      <c r="AE290" s="53">
        <v>284.0</v>
      </c>
      <c r="AF290" s="12" t="str">
        <f t="shared" si="112"/>
        <v>2</v>
      </c>
      <c r="AG290" s="12" t="s">
        <v>105</v>
      </c>
      <c r="AH290" s="12" t="str">
        <f t="shared" si="37"/>
        <v>1</v>
      </c>
      <c r="AI290" s="3" t="str">
        <f t="shared" si="38"/>
        <v>0</v>
      </c>
      <c r="AJ290" s="3" t="str">
        <f t="shared" si="39"/>
        <v>1</v>
      </c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</row>
    <row r="291" ht="12.0" customHeight="1">
      <c r="AE291" s="3">
        <v>285.0</v>
      </c>
      <c r="AF291" s="12" t="str">
        <f t="shared" si="112"/>
        <v>2</v>
      </c>
      <c r="AG291" s="12"/>
      <c r="AH291" s="12" t="str">
        <f t="shared" si="37"/>
        <v>0</v>
      </c>
      <c r="AI291" s="3" t="str">
        <f t="shared" si="38"/>
        <v>0</v>
      </c>
      <c r="AJ291" s="3" t="str">
        <f t="shared" si="39"/>
        <v>1</v>
      </c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</row>
    <row r="292" ht="12.0" customHeight="1">
      <c r="AE292" s="3">
        <v>286.0</v>
      </c>
      <c r="AF292" s="12" t="str">
        <f t="shared" si="112"/>
        <v>2</v>
      </c>
      <c r="AG292" s="12"/>
      <c r="AH292" s="12" t="str">
        <f t="shared" si="37"/>
        <v>0</v>
      </c>
      <c r="AI292" s="3" t="str">
        <f t="shared" si="38"/>
        <v>0</v>
      </c>
      <c r="AJ292" s="3" t="str">
        <f t="shared" si="39"/>
        <v>1</v>
      </c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</row>
    <row r="293" ht="12.0" customHeight="1">
      <c r="AE293" s="3">
        <v>287.0</v>
      </c>
      <c r="AF293" s="12" t="str">
        <f t="shared" si="112"/>
        <v>2</v>
      </c>
      <c r="AG293" s="12"/>
      <c r="AH293" s="12" t="str">
        <f t="shared" si="37"/>
        <v>0</v>
      </c>
      <c r="AI293" s="3" t="str">
        <f t="shared" si="38"/>
        <v>0</v>
      </c>
      <c r="AJ293" s="3" t="str">
        <f t="shared" si="39"/>
        <v>1</v>
      </c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</row>
    <row r="294" ht="12.0" customHeight="1">
      <c r="AE294" s="3">
        <v>288.0</v>
      </c>
      <c r="AF294" s="12" t="str">
        <f t="shared" si="112"/>
        <v>1</v>
      </c>
      <c r="AG294" s="12"/>
      <c r="AH294" s="12" t="str">
        <f t="shared" si="37"/>
        <v>1</v>
      </c>
      <c r="AI294" s="3" t="str">
        <f t="shared" si="38"/>
        <v>1</v>
      </c>
      <c r="AJ294" s="3" t="str">
        <f t="shared" si="39"/>
        <v>0</v>
      </c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</row>
    <row r="295" ht="12.0" customHeight="1">
      <c r="AE295" s="3">
        <v>289.0</v>
      </c>
      <c r="AF295" s="12" t="str">
        <f t="shared" si="112"/>
        <v>2</v>
      </c>
      <c r="AG295" s="12"/>
      <c r="AH295" s="12" t="str">
        <f t="shared" si="37"/>
        <v>0</v>
      </c>
      <c r="AI295" s="3" t="str">
        <f t="shared" si="38"/>
        <v>0</v>
      </c>
      <c r="AJ295" s="3" t="str">
        <f t="shared" si="39"/>
        <v>1</v>
      </c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</row>
    <row r="296" ht="12.0" customHeight="1">
      <c r="AE296" s="3">
        <v>290.0</v>
      </c>
      <c r="AF296" s="12" t="str">
        <f t="shared" si="112"/>
        <v>1</v>
      </c>
      <c r="AG296" s="12"/>
      <c r="AH296" s="12" t="str">
        <f t="shared" si="37"/>
        <v>1</v>
      </c>
      <c r="AI296" s="3" t="str">
        <f t="shared" si="38"/>
        <v>1</v>
      </c>
      <c r="AJ296" s="3" t="str">
        <f t="shared" si="39"/>
        <v>0</v>
      </c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</row>
    <row r="297" ht="12.0" customHeight="1">
      <c r="AE297" s="3">
        <v>291.0</v>
      </c>
      <c r="AF297" s="12" t="str">
        <f t="shared" si="112"/>
        <v>1</v>
      </c>
      <c r="AG297" s="12"/>
      <c r="AH297" s="12" t="str">
        <f t="shared" si="37"/>
        <v>1</v>
      </c>
      <c r="AI297" s="3" t="str">
        <f t="shared" si="38"/>
        <v>1</v>
      </c>
      <c r="AJ297" s="3" t="str">
        <f t="shared" si="39"/>
        <v>0</v>
      </c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</row>
    <row r="298" ht="12.0" customHeight="1">
      <c r="AE298" s="3">
        <v>292.0</v>
      </c>
      <c r="AF298" s="12" t="str">
        <f t="shared" si="112"/>
        <v>2</v>
      </c>
      <c r="AG298" s="12"/>
      <c r="AH298" s="12" t="str">
        <f t="shared" si="37"/>
        <v>0</v>
      </c>
      <c r="AI298" s="3" t="str">
        <f t="shared" si="38"/>
        <v>0</v>
      </c>
      <c r="AJ298" s="3" t="str">
        <f t="shared" si="39"/>
        <v>1</v>
      </c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</row>
    <row r="299" ht="12.0" customHeight="1">
      <c r="AE299" s="3">
        <v>293.0</v>
      </c>
      <c r="AF299" s="12" t="str">
        <f t="shared" si="112"/>
        <v>2</v>
      </c>
      <c r="AG299" s="12"/>
      <c r="AH299" s="12" t="str">
        <f t="shared" si="37"/>
        <v>0</v>
      </c>
      <c r="AI299" s="3" t="str">
        <f t="shared" si="38"/>
        <v>0</v>
      </c>
      <c r="AJ299" s="3" t="str">
        <f t="shared" si="39"/>
        <v>1</v>
      </c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</row>
    <row r="300" ht="12.0" customHeight="1">
      <c r="AE300" s="3">
        <v>294.0</v>
      </c>
      <c r="AF300" s="12" t="str">
        <f t="shared" si="112"/>
        <v>2</v>
      </c>
      <c r="AG300" s="12"/>
      <c r="AH300" s="12" t="str">
        <f t="shared" si="37"/>
        <v>0</v>
      </c>
      <c r="AI300" s="3" t="str">
        <f t="shared" si="38"/>
        <v>0</v>
      </c>
      <c r="AJ300" s="3" t="str">
        <f t="shared" si="39"/>
        <v>1</v>
      </c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</row>
    <row r="301" ht="12.0" customHeight="1">
      <c r="AE301" s="3">
        <v>295.0</v>
      </c>
      <c r="AF301" s="12" t="str">
        <f t="shared" si="112"/>
        <v>2</v>
      </c>
      <c r="AG301" s="12"/>
      <c r="AH301" s="12" t="str">
        <f t="shared" si="37"/>
        <v>0</v>
      </c>
      <c r="AI301" s="3" t="str">
        <f t="shared" si="38"/>
        <v>0</v>
      </c>
      <c r="AJ301" s="3" t="str">
        <f t="shared" si="39"/>
        <v>1</v>
      </c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</row>
    <row r="302" ht="12.0" customHeight="1">
      <c r="AE302" s="53">
        <v>296.0</v>
      </c>
      <c r="AF302" s="12" t="str">
        <f t="shared" si="112"/>
        <v>1</v>
      </c>
      <c r="AG302" s="12" t="s">
        <v>105</v>
      </c>
      <c r="AH302" s="12" t="str">
        <f t="shared" si="37"/>
        <v>0</v>
      </c>
      <c r="AI302" s="3" t="str">
        <f t="shared" si="38"/>
        <v>1</v>
      </c>
      <c r="AJ302" s="3" t="str">
        <f t="shared" si="39"/>
        <v>0</v>
      </c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</row>
    <row r="303" ht="12.0" customHeight="1">
      <c r="AE303" s="3">
        <v>297.0</v>
      </c>
      <c r="AF303" s="12" t="str">
        <f t="shared" si="112"/>
        <v>1</v>
      </c>
      <c r="AG303" s="12"/>
      <c r="AH303" s="12" t="str">
        <f t="shared" si="37"/>
        <v>1</v>
      </c>
      <c r="AI303" s="3" t="str">
        <f t="shared" si="38"/>
        <v>1</v>
      </c>
      <c r="AJ303" s="3" t="str">
        <f t="shared" si="39"/>
        <v>0</v>
      </c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</row>
    <row r="304" ht="12.0" customHeight="1">
      <c r="AE304" s="53">
        <v>298.0</v>
      </c>
      <c r="AF304" s="12" t="str">
        <f t="shared" si="112"/>
        <v>2</v>
      </c>
      <c r="AG304" s="12" t="s">
        <v>105</v>
      </c>
      <c r="AH304" s="12" t="str">
        <f t="shared" si="37"/>
        <v>1</v>
      </c>
      <c r="AI304" s="3" t="str">
        <f t="shared" si="38"/>
        <v>0</v>
      </c>
      <c r="AJ304" s="3" t="str">
        <f t="shared" si="39"/>
        <v>1</v>
      </c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</row>
    <row r="305" ht="12.0" customHeight="1">
      <c r="AE305" s="3">
        <v>299.0</v>
      </c>
      <c r="AF305" s="12" t="str">
        <f t="shared" si="112"/>
        <v>2</v>
      </c>
      <c r="AG305" s="12"/>
      <c r="AH305" s="12" t="str">
        <f t="shared" si="37"/>
        <v>0</v>
      </c>
      <c r="AI305" s="3" t="str">
        <f t="shared" si="38"/>
        <v>0</v>
      </c>
      <c r="AJ305" s="3" t="str">
        <f t="shared" si="39"/>
        <v>1</v>
      </c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</row>
    <row r="306" ht="12.0" customHeight="1">
      <c r="AE306" s="3">
        <v>300.0</v>
      </c>
      <c r="AF306" s="12" t="str">
        <f t="shared" si="112"/>
        <v>1</v>
      </c>
      <c r="AG306" s="12"/>
      <c r="AH306" s="12" t="str">
        <f t="shared" si="37"/>
        <v>1</v>
      </c>
      <c r="AI306" s="3" t="str">
        <f t="shared" si="38"/>
        <v>1</v>
      </c>
      <c r="AJ306" s="3" t="str">
        <f t="shared" si="39"/>
        <v>0</v>
      </c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</row>
    <row r="307" ht="12.0" customHeight="1">
      <c r="AE307" s="3">
        <v>301.0</v>
      </c>
      <c r="AF307" s="12" t="str">
        <f t="shared" ref="AF307:AF366" si="113">IF(ISERROR(VALUE(MID($C$16,$AE307-300,1)))=TRUE,"TEXT",VALUE(MID($C$16,$AE307-300,1)))</f>
        <v>2</v>
      </c>
      <c r="AG307" s="12"/>
      <c r="AH307" s="12" t="str">
        <f t="shared" si="37"/>
        <v>0</v>
      </c>
      <c r="AI307" s="3" t="str">
        <f t="shared" si="38"/>
        <v>0</v>
      </c>
      <c r="AJ307" s="3" t="str">
        <f t="shared" si="39"/>
        <v>1</v>
      </c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</row>
    <row r="308" ht="12.0" customHeight="1">
      <c r="AE308" s="3">
        <v>302.0</v>
      </c>
      <c r="AF308" s="12" t="str">
        <f t="shared" si="113"/>
        <v>2</v>
      </c>
      <c r="AG308" s="12"/>
      <c r="AH308" s="12" t="str">
        <f t="shared" si="37"/>
        <v>0</v>
      </c>
      <c r="AI308" s="3" t="str">
        <f t="shared" si="38"/>
        <v>0</v>
      </c>
      <c r="AJ308" s="3" t="str">
        <f t="shared" si="39"/>
        <v>1</v>
      </c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</row>
    <row r="309" ht="12.0" customHeight="1">
      <c r="AE309" s="3">
        <v>303.0</v>
      </c>
      <c r="AF309" s="12" t="str">
        <f t="shared" si="113"/>
        <v>2</v>
      </c>
      <c r="AG309" s="12"/>
      <c r="AH309" s="12" t="str">
        <f t="shared" si="37"/>
        <v>0</v>
      </c>
      <c r="AI309" s="3" t="str">
        <f t="shared" si="38"/>
        <v>0</v>
      </c>
      <c r="AJ309" s="3" t="str">
        <f t="shared" si="39"/>
        <v>1</v>
      </c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</row>
    <row r="310" ht="12.0" customHeight="1">
      <c r="AE310" s="3">
        <v>304.0</v>
      </c>
      <c r="AF310" s="12" t="str">
        <f t="shared" si="113"/>
        <v>2</v>
      </c>
      <c r="AG310" s="12"/>
      <c r="AH310" s="12" t="str">
        <f t="shared" si="37"/>
        <v>0</v>
      </c>
      <c r="AI310" s="3" t="str">
        <f t="shared" si="38"/>
        <v>0</v>
      </c>
      <c r="AJ310" s="3" t="str">
        <f t="shared" si="39"/>
        <v>1</v>
      </c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</row>
    <row r="311" ht="12.0" customHeight="1">
      <c r="AE311" s="3">
        <v>305.0</v>
      </c>
      <c r="AF311" s="12" t="str">
        <f t="shared" si="113"/>
        <v>1</v>
      </c>
      <c r="AG311" s="12"/>
      <c r="AH311" s="12" t="str">
        <f t="shared" si="37"/>
        <v>1</v>
      </c>
      <c r="AI311" s="3" t="str">
        <f t="shared" si="38"/>
        <v>1</v>
      </c>
      <c r="AJ311" s="3" t="str">
        <f t="shared" si="39"/>
        <v>0</v>
      </c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</row>
    <row r="312" ht="12.0" customHeight="1">
      <c r="AE312" s="3">
        <v>306.0</v>
      </c>
      <c r="AF312" s="12" t="str">
        <f t="shared" si="113"/>
        <v>1</v>
      </c>
      <c r="AG312" s="12"/>
      <c r="AH312" s="12" t="str">
        <f t="shared" si="37"/>
        <v>1</v>
      </c>
      <c r="AI312" s="3" t="str">
        <f t="shared" si="38"/>
        <v>1</v>
      </c>
      <c r="AJ312" s="3" t="str">
        <f t="shared" si="39"/>
        <v>0</v>
      </c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</row>
    <row r="313" ht="12.0" customHeight="1">
      <c r="AE313" s="3">
        <v>307.0</v>
      </c>
      <c r="AF313" s="12" t="str">
        <f t="shared" si="113"/>
        <v>1</v>
      </c>
      <c r="AG313" s="12"/>
      <c r="AH313" s="12" t="str">
        <f t="shared" si="37"/>
        <v>1</v>
      </c>
      <c r="AI313" s="3" t="str">
        <f t="shared" si="38"/>
        <v>1</v>
      </c>
      <c r="AJ313" s="3" t="str">
        <f t="shared" si="39"/>
        <v>0</v>
      </c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</row>
    <row r="314" ht="12.0" customHeight="1">
      <c r="AE314" s="3">
        <v>308.0</v>
      </c>
      <c r="AF314" s="12" t="str">
        <f t="shared" si="113"/>
        <v>1</v>
      </c>
      <c r="AG314" s="12"/>
      <c r="AH314" s="12" t="str">
        <f t="shared" si="37"/>
        <v>1</v>
      </c>
      <c r="AI314" s="3" t="str">
        <f t="shared" si="38"/>
        <v>1</v>
      </c>
      <c r="AJ314" s="3" t="str">
        <f t="shared" si="39"/>
        <v>0</v>
      </c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</row>
    <row r="315" ht="12.0" customHeight="1">
      <c r="AE315" s="3">
        <v>309.0</v>
      </c>
      <c r="AF315" s="12" t="str">
        <f t="shared" si="113"/>
        <v>2</v>
      </c>
      <c r="AG315" s="12"/>
      <c r="AH315" s="12" t="str">
        <f t="shared" si="37"/>
        <v>0</v>
      </c>
      <c r="AI315" s="3" t="str">
        <f t="shared" si="38"/>
        <v>0</v>
      </c>
      <c r="AJ315" s="3" t="str">
        <f t="shared" si="39"/>
        <v>1</v>
      </c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</row>
    <row r="316" ht="12.0" customHeight="1">
      <c r="AE316" s="3">
        <v>310.0</v>
      </c>
      <c r="AF316" s="12" t="str">
        <f t="shared" si="113"/>
        <v>1</v>
      </c>
      <c r="AG316" s="12"/>
      <c r="AH316" s="12" t="str">
        <f t="shared" si="37"/>
        <v>1</v>
      </c>
      <c r="AI316" s="3" t="str">
        <f t="shared" si="38"/>
        <v>1</v>
      </c>
      <c r="AJ316" s="3" t="str">
        <f t="shared" si="39"/>
        <v>0</v>
      </c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</row>
    <row r="317" ht="12.0" customHeight="1">
      <c r="AE317" s="3">
        <v>311.0</v>
      </c>
      <c r="AF317" s="12" t="str">
        <f t="shared" si="113"/>
        <v>2</v>
      </c>
      <c r="AG317" s="12"/>
      <c r="AH317" s="12" t="str">
        <f t="shared" si="37"/>
        <v>0</v>
      </c>
      <c r="AI317" s="3" t="str">
        <f t="shared" si="38"/>
        <v>0</v>
      </c>
      <c r="AJ317" s="3" t="str">
        <f t="shared" si="39"/>
        <v>1</v>
      </c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</row>
    <row r="318" ht="12.0" customHeight="1">
      <c r="AE318" s="53">
        <v>312.0</v>
      </c>
      <c r="AF318" s="12" t="str">
        <f t="shared" si="113"/>
        <v>2</v>
      </c>
      <c r="AG318" s="12" t="s">
        <v>105</v>
      </c>
      <c r="AH318" s="12" t="str">
        <f t="shared" si="37"/>
        <v>1</v>
      </c>
      <c r="AI318" s="3" t="str">
        <f t="shared" si="38"/>
        <v>0</v>
      </c>
      <c r="AJ318" s="3" t="str">
        <f t="shared" si="39"/>
        <v>1</v>
      </c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</row>
    <row r="319" ht="12.0" customHeight="1">
      <c r="AE319" s="3">
        <v>313.0</v>
      </c>
      <c r="AF319" s="12" t="str">
        <f t="shared" si="113"/>
        <v>2</v>
      </c>
      <c r="AG319" s="12"/>
      <c r="AH319" s="12" t="str">
        <f t="shared" si="37"/>
        <v>0</v>
      </c>
      <c r="AI319" s="3" t="str">
        <f t="shared" si="38"/>
        <v>0</v>
      </c>
      <c r="AJ319" s="3" t="str">
        <f t="shared" si="39"/>
        <v>1</v>
      </c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</row>
    <row r="320" ht="12.0" customHeight="1">
      <c r="AE320" s="53">
        <v>314.0</v>
      </c>
      <c r="AF320" s="12" t="str">
        <f t="shared" si="113"/>
        <v>2</v>
      </c>
      <c r="AG320" s="12" t="s">
        <v>105</v>
      </c>
      <c r="AH320" s="12" t="str">
        <f t="shared" si="37"/>
        <v>1</v>
      </c>
      <c r="AI320" s="3" t="str">
        <f t="shared" si="38"/>
        <v>0</v>
      </c>
      <c r="AJ320" s="3" t="str">
        <f t="shared" si="39"/>
        <v>1</v>
      </c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</row>
    <row r="321" ht="12.0" customHeight="1">
      <c r="AE321" s="3">
        <v>315.0</v>
      </c>
      <c r="AF321" s="12" t="str">
        <f t="shared" si="113"/>
        <v>2</v>
      </c>
      <c r="AG321" s="12"/>
      <c r="AH321" s="12" t="str">
        <f t="shared" si="37"/>
        <v>0</v>
      </c>
      <c r="AI321" s="3" t="str">
        <f t="shared" si="38"/>
        <v>0</v>
      </c>
      <c r="AJ321" s="3" t="str">
        <f t="shared" si="39"/>
        <v>1</v>
      </c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</row>
    <row r="322" ht="12.0" customHeight="1">
      <c r="AE322" s="3">
        <v>316.0</v>
      </c>
      <c r="AF322" s="12" t="str">
        <f t="shared" si="113"/>
        <v>2</v>
      </c>
      <c r="AG322" s="12"/>
      <c r="AH322" s="12" t="str">
        <f t="shared" si="37"/>
        <v>0</v>
      </c>
      <c r="AI322" s="3" t="str">
        <f t="shared" si="38"/>
        <v>0</v>
      </c>
      <c r="AJ322" s="3" t="str">
        <f t="shared" si="39"/>
        <v>1</v>
      </c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</row>
    <row r="323" ht="12.0" customHeight="1">
      <c r="AE323" s="3">
        <v>317.0</v>
      </c>
      <c r="AF323" s="12" t="str">
        <f t="shared" si="113"/>
        <v>1</v>
      </c>
      <c r="AG323" s="12"/>
      <c r="AH323" s="12" t="str">
        <f t="shared" si="37"/>
        <v>1</v>
      </c>
      <c r="AI323" s="3" t="str">
        <f t="shared" si="38"/>
        <v>1</v>
      </c>
      <c r="AJ323" s="3" t="str">
        <f t="shared" si="39"/>
        <v>0</v>
      </c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</row>
    <row r="324" ht="12.0" customHeight="1">
      <c r="AE324" s="3">
        <v>318.0</v>
      </c>
      <c r="AF324" s="12" t="str">
        <f t="shared" si="113"/>
        <v>2</v>
      </c>
      <c r="AG324" s="12"/>
      <c r="AH324" s="12" t="str">
        <f t="shared" si="37"/>
        <v>0</v>
      </c>
      <c r="AI324" s="3" t="str">
        <f t="shared" si="38"/>
        <v>0</v>
      </c>
      <c r="AJ324" s="3" t="str">
        <f t="shared" si="39"/>
        <v>1</v>
      </c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</row>
    <row r="325" ht="12.0" customHeight="1">
      <c r="AE325" s="3">
        <v>319.0</v>
      </c>
      <c r="AF325" s="12" t="str">
        <f t="shared" si="113"/>
        <v>1</v>
      </c>
      <c r="AG325" s="12"/>
      <c r="AH325" s="12" t="str">
        <f t="shared" si="37"/>
        <v>1</v>
      </c>
      <c r="AI325" s="3" t="str">
        <f t="shared" si="38"/>
        <v>1</v>
      </c>
      <c r="AJ325" s="3" t="str">
        <f t="shared" si="39"/>
        <v>0</v>
      </c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</row>
    <row r="326" ht="12.0" customHeight="1">
      <c r="AE326" s="3">
        <v>320.0</v>
      </c>
      <c r="AF326" s="12" t="str">
        <f t="shared" si="113"/>
        <v>2</v>
      </c>
      <c r="AG326" s="12"/>
      <c r="AH326" s="12" t="str">
        <f t="shared" si="37"/>
        <v>0</v>
      </c>
      <c r="AI326" s="3" t="str">
        <f t="shared" si="38"/>
        <v>0</v>
      </c>
      <c r="AJ326" s="3" t="str">
        <f t="shared" si="39"/>
        <v>1</v>
      </c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</row>
    <row r="327" ht="12.0" customHeight="1">
      <c r="AE327" s="3">
        <v>321.0</v>
      </c>
      <c r="AF327" s="12" t="str">
        <f t="shared" si="113"/>
        <v>2</v>
      </c>
      <c r="AG327" s="12"/>
      <c r="AH327" s="12" t="str">
        <f t="shared" si="37"/>
        <v>0</v>
      </c>
      <c r="AI327" s="3" t="str">
        <f t="shared" si="38"/>
        <v>0</v>
      </c>
      <c r="AJ327" s="3" t="str">
        <f t="shared" si="39"/>
        <v>1</v>
      </c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</row>
    <row r="328" ht="12.0" customHeight="1">
      <c r="AE328" s="3">
        <v>322.0</v>
      </c>
      <c r="AF328" s="12" t="str">
        <f t="shared" si="113"/>
        <v>2</v>
      </c>
      <c r="AG328" s="12"/>
      <c r="AH328" s="12" t="str">
        <f t="shared" si="37"/>
        <v>0</v>
      </c>
      <c r="AI328" s="3" t="str">
        <f t="shared" si="38"/>
        <v>0</v>
      </c>
      <c r="AJ328" s="3" t="str">
        <f t="shared" si="39"/>
        <v>1</v>
      </c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</row>
    <row r="329" ht="12.0" customHeight="1">
      <c r="AE329" s="3">
        <v>323.0</v>
      </c>
      <c r="AF329" s="12" t="str">
        <f t="shared" si="113"/>
        <v>2</v>
      </c>
      <c r="AG329" s="12"/>
      <c r="AH329" s="12" t="str">
        <f t="shared" si="37"/>
        <v>0</v>
      </c>
      <c r="AI329" s="3" t="str">
        <f t="shared" si="38"/>
        <v>0</v>
      </c>
      <c r="AJ329" s="3" t="str">
        <f t="shared" si="39"/>
        <v>1</v>
      </c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</row>
    <row r="330" ht="12.0" customHeight="1">
      <c r="AE330" s="3">
        <v>324.0</v>
      </c>
      <c r="AF330" s="12" t="str">
        <f t="shared" si="113"/>
        <v>1</v>
      </c>
      <c r="AG330" s="12"/>
      <c r="AH330" s="12" t="str">
        <f t="shared" si="37"/>
        <v>1</v>
      </c>
      <c r="AI330" s="3" t="str">
        <f t="shared" si="38"/>
        <v>1</v>
      </c>
      <c r="AJ330" s="3" t="str">
        <f t="shared" si="39"/>
        <v>0</v>
      </c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</row>
    <row r="331" ht="12.0" customHeight="1">
      <c r="AE331" s="3">
        <v>325.0</v>
      </c>
      <c r="AF331" s="12" t="str">
        <f t="shared" si="113"/>
        <v>2</v>
      </c>
      <c r="AG331" s="12"/>
      <c r="AH331" s="12" t="str">
        <f t="shared" si="37"/>
        <v>0</v>
      </c>
      <c r="AI331" s="3" t="str">
        <f t="shared" si="38"/>
        <v>0</v>
      </c>
      <c r="AJ331" s="3" t="str">
        <f t="shared" si="39"/>
        <v>1</v>
      </c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</row>
    <row r="332" ht="12.0" customHeight="1">
      <c r="AE332" s="3">
        <v>326.0</v>
      </c>
      <c r="AF332" s="12" t="str">
        <f t="shared" si="113"/>
        <v>2</v>
      </c>
      <c r="AG332" s="12"/>
      <c r="AH332" s="12" t="str">
        <f t="shared" si="37"/>
        <v>0</v>
      </c>
      <c r="AI332" s="3" t="str">
        <f t="shared" si="38"/>
        <v>0</v>
      </c>
      <c r="AJ332" s="3" t="str">
        <f t="shared" si="39"/>
        <v>1</v>
      </c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</row>
    <row r="333" ht="12.0" customHeight="1">
      <c r="AE333" s="3">
        <v>327.0</v>
      </c>
      <c r="AF333" s="12" t="str">
        <f t="shared" si="113"/>
        <v>2</v>
      </c>
      <c r="AG333" s="12"/>
      <c r="AH333" s="12" t="str">
        <f t="shared" si="37"/>
        <v>0</v>
      </c>
      <c r="AI333" s="3" t="str">
        <f t="shared" si="38"/>
        <v>0</v>
      </c>
      <c r="AJ333" s="3" t="str">
        <f t="shared" si="39"/>
        <v>1</v>
      </c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</row>
    <row r="334" ht="12.0" customHeight="1">
      <c r="AE334" s="3">
        <v>328.0</v>
      </c>
      <c r="AF334" s="12" t="str">
        <f t="shared" si="113"/>
        <v>1</v>
      </c>
      <c r="AG334" s="12"/>
      <c r="AH334" s="12" t="str">
        <f t="shared" si="37"/>
        <v>1</v>
      </c>
      <c r="AI334" s="3" t="str">
        <f t="shared" si="38"/>
        <v>1</v>
      </c>
      <c r="AJ334" s="3" t="str">
        <f t="shared" si="39"/>
        <v>0</v>
      </c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</row>
    <row r="335" ht="12.0" customHeight="1">
      <c r="AE335" s="3">
        <v>329.0</v>
      </c>
      <c r="AF335" s="12" t="str">
        <f t="shared" si="113"/>
        <v>2</v>
      </c>
      <c r="AG335" s="12"/>
      <c r="AH335" s="12" t="str">
        <f t="shared" si="37"/>
        <v>0</v>
      </c>
      <c r="AI335" s="3" t="str">
        <f t="shared" si="38"/>
        <v>0</v>
      </c>
      <c r="AJ335" s="3" t="str">
        <f t="shared" si="39"/>
        <v>1</v>
      </c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</row>
    <row r="336" ht="12.0" customHeight="1">
      <c r="AE336" s="53">
        <v>330.0</v>
      </c>
      <c r="AF336" s="12" t="str">
        <f t="shared" si="113"/>
        <v>1</v>
      </c>
      <c r="AG336" s="12" t="s">
        <v>105</v>
      </c>
      <c r="AH336" s="12" t="str">
        <f t="shared" si="37"/>
        <v>0</v>
      </c>
      <c r="AI336" s="3" t="str">
        <f t="shared" si="38"/>
        <v>1</v>
      </c>
      <c r="AJ336" s="3" t="str">
        <f t="shared" si="39"/>
        <v>0</v>
      </c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</row>
    <row r="337" ht="12.0" customHeight="1">
      <c r="AE337" s="53">
        <v>331.0</v>
      </c>
      <c r="AF337" s="12" t="str">
        <f t="shared" si="113"/>
        <v>1</v>
      </c>
      <c r="AG337" s="12" t="s">
        <v>105</v>
      </c>
      <c r="AH337" s="12" t="str">
        <f t="shared" si="37"/>
        <v>0</v>
      </c>
      <c r="AI337" s="3" t="str">
        <f t="shared" si="38"/>
        <v>1</v>
      </c>
      <c r="AJ337" s="3" t="str">
        <f t="shared" si="39"/>
        <v>0</v>
      </c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</row>
    <row r="338" ht="12.0" customHeight="1">
      <c r="AE338" s="3">
        <v>332.0</v>
      </c>
      <c r="AF338" s="12" t="str">
        <f t="shared" si="113"/>
        <v>2</v>
      </c>
      <c r="AG338" s="12"/>
      <c r="AH338" s="12" t="str">
        <f t="shared" si="37"/>
        <v>0</v>
      </c>
      <c r="AI338" s="3" t="str">
        <f t="shared" si="38"/>
        <v>0</v>
      </c>
      <c r="AJ338" s="3" t="str">
        <f t="shared" si="39"/>
        <v>1</v>
      </c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</row>
    <row r="339" ht="12.0" customHeight="1">
      <c r="AE339" s="3">
        <v>333.0</v>
      </c>
      <c r="AF339" s="12" t="str">
        <f t="shared" si="113"/>
        <v>2</v>
      </c>
      <c r="AG339" s="12"/>
      <c r="AH339" s="12" t="str">
        <f t="shared" si="37"/>
        <v>0</v>
      </c>
      <c r="AI339" s="3" t="str">
        <f t="shared" si="38"/>
        <v>0</v>
      </c>
      <c r="AJ339" s="3" t="str">
        <f t="shared" si="39"/>
        <v>1</v>
      </c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</row>
    <row r="340" ht="12.0" customHeight="1">
      <c r="AE340" s="3">
        <v>334.0</v>
      </c>
      <c r="AF340" s="12" t="str">
        <f t="shared" si="113"/>
        <v>2</v>
      </c>
      <c r="AG340" s="12"/>
      <c r="AH340" s="12" t="str">
        <f t="shared" si="37"/>
        <v>0</v>
      </c>
      <c r="AI340" s="3" t="str">
        <f t="shared" si="38"/>
        <v>0</v>
      </c>
      <c r="AJ340" s="3" t="str">
        <f t="shared" si="39"/>
        <v>1</v>
      </c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</row>
    <row r="341" ht="12.0" customHeight="1">
      <c r="AE341" s="3">
        <v>335.0</v>
      </c>
      <c r="AF341" s="12" t="str">
        <f t="shared" si="113"/>
        <v>2</v>
      </c>
      <c r="AG341" s="12"/>
      <c r="AH341" s="12" t="str">
        <f t="shared" si="37"/>
        <v>0</v>
      </c>
      <c r="AI341" s="3" t="str">
        <f t="shared" si="38"/>
        <v>0</v>
      </c>
      <c r="AJ341" s="3" t="str">
        <f t="shared" si="39"/>
        <v>1</v>
      </c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</row>
    <row r="342" ht="12.0" customHeight="1">
      <c r="AE342" s="3">
        <v>336.0</v>
      </c>
      <c r="AF342" s="12" t="str">
        <f t="shared" si="113"/>
        <v>1</v>
      </c>
      <c r="AG342" s="12"/>
      <c r="AH342" s="12" t="str">
        <f t="shared" si="37"/>
        <v>1</v>
      </c>
      <c r="AI342" s="3" t="str">
        <f t="shared" si="38"/>
        <v>1</v>
      </c>
      <c r="AJ342" s="3" t="str">
        <f t="shared" si="39"/>
        <v>0</v>
      </c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</row>
    <row r="343" ht="12.0" customHeight="1">
      <c r="AE343" s="3">
        <v>337.0</v>
      </c>
      <c r="AF343" s="12" t="str">
        <f t="shared" si="113"/>
        <v>1</v>
      </c>
      <c r="AG343" s="12"/>
      <c r="AH343" s="12" t="str">
        <f t="shared" si="37"/>
        <v>1</v>
      </c>
      <c r="AI343" s="3" t="str">
        <f t="shared" si="38"/>
        <v>1</v>
      </c>
      <c r="AJ343" s="3" t="str">
        <f t="shared" si="39"/>
        <v>0</v>
      </c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</row>
    <row r="344" ht="12.0" customHeight="1">
      <c r="AE344" s="3">
        <v>338.0</v>
      </c>
      <c r="AF344" s="12" t="str">
        <f t="shared" si="113"/>
        <v>2</v>
      </c>
      <c r="AG344" s="12"/>
      <c r="AH344" s="12" t="str">
        <f t="shared" si="37"/>
        <v>0</v>
      </c>
      <c r="AI344" s="3" t="str">
        <f t="shared" si="38"/>
        <v>0</v>
      </c>
      <c r="AJ344" s="3" t="str">
        <f t="shared" si="39"/>
        <v>1</v>
      </c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</row>
    <row r="345" ht="12.0" customHeight="1">
      <c r="AE345" s="3">
        <v>339.0</v>
      </c>
      <c r="AF345" s="12" t="str">
        <f t="shared" si="113"/>
        <v>2</v>
      </c>
      <c r="AG345" s="12"/>
      <c r="AH345" s="12" t="str">
        <f t="shared" si="37"/>
        <v>0</v>
      </c>
      <c r="AI345" s="3" t="str">
        <f t="shared" si="38"/>
        <v>0</v>
      </c>
      <c r="AJ345" s="3" t="str">
        <f t="shared" si="39"/>
        <v>1</v>
      </c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</row>
    <row r="346" ht="12.0" customHeight="1">
      <c r="AE346" s="3">
        <v>340.0</v>
      </c>
      <c r="AF346" s="12" t="str">
        <f t="shared" si="113"/>
        <v>2</v>
      </c>
      <c r="AG346" s="12"/>
      <c r="AH346" s="12" t="str">
        <f t="shared" si="37"/>
        <v>0</v>
      </c>
      <c r="AI346" s="3" t="str">
        <f t="shared" si="38"/>
        <v>0</v>
      </c>
      <c r="AJ346" s="3" t="str">
        <f t="shared" si="39"/>
        <v>1</v>
      </c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</row>
    <row r="347" ht="12.0" customHeight="1">
      <c r="AE347" s="3">
        <v>341.0</v>
      </c>
      <c r="AF347" s="12" t="str">
        <f t="shared" si="113"/>
        <v>1</v>
      </c>
      <c r="AG347" s="12"/>
      <c r="AH347" s="12" t="str">
        <f t="shared" si="37"/>
        <v>1</v>
      </c>
      <c r="AI347" s="3" t="str">
        <f t="shared" si="38"/>
        <v>1</v>
      </c>
      <c r="AJ347" s="3" t="str">
        <f t="shared" si="39"/>
        <v>0</v>
      </c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</row>
    <row r="348" ht="12.0" customHeight="1">
      <c r="AE348" s="3">
        <v>342.0</v>
      </c>
      <c r="AF348" s="12" t="str">
        <f t="shared" si="113"/>
        <v>2</v>
      </c>
      <c r="AG348" s="12"/>
      <c r="AH348" s="12" t="str">
        <f t="shared" si="37"/>
        <v>0</v>
      </c>
      <c r="AI348" s="3" t="str">
        <f t="shared" si="38"/>
        <v>0</v>
      </c>
      <c r="AJ348" s="3" t="str">
        <f t="shared" si="39"/>
        <v>1</v>
      </c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</row>
    <row r="349" ht="12.0" customHeight="1">
      <c r="AE349" s="3">
        <v>343.0</v>
      </c>
      <c r="AF349" s="12" t="str">
        <f t="shared" si="113"/>
        <v>1</v>
      </c>
      <c r="AG349" s="12"/>
      <c r="AH349" s="12" t="str">
        <f t="shared" si="37"/>
        <v>1</v>
      </c>
      <c r="AI349" s="3" t="str">
        <f t="shared" si="38"/>
        <v>1</v>
      </c>
      <c r="AJ349" s="3" t="str">
        <f t="shared" si="39"/>
        <v>0</v>
      </c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</row>
    <row r="350" ht="12.0" customHeight="1">
      <c r="AE350" s="3">
        <v>344.0</v>
      </c>
      <c r="AF350" s="12" t="str">
        <f t="shared" si="113"/>
        <v>2</v>
      </c>
      <c r="AG350" s="12"/>
      <c r="AH350" s="12" t="str">
        <f t="shared" si="37"/>
        <v>0</v>
      </c>
      <c r="AI350" s="3" t="str">
        <f t="shared" si="38"/>
        <v>0</v>
      </c>
      <c r="AJ350" s="3" t="str">
        <f t="shared" si="39"/>
        <v>1</v>
      </c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</row>
    <row r="351" ht="12.0" customHeight="1">
      <c r="AE351" s="3">
        <v>345.0</v>
      </c>
      <c r="AF351" s="12" t="str">
        <f t="shared" si="113"/>
        <v>2</v>
      </c>
      <c r="AG351" s="12"/>
      <c r="AH351" s="12" t="str">
        <f t="shared" si="37"/>
        <v>0</v>
      </c>
      <c r="AI351" s="3" t="str">
        <f t="shared" si="38"/>
        <v>0</v>
      </c>
      <c r="AJ351" s="3" t="str">
        <f t="shared" si="39"/>
        <v>1</v>
      </c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</row>
    <row r="352" ht="12.0" customHeight="1">
      <c r="AE352" s="3">
        <v>346.0</v>
      </c>
      <c r="AF352" s="12" t="str">
        <f t="shared" si="113"/>
        <v>2</v>
      </c>
      <c r="AG352" s="12"/>
      <c r="AH352" s="12" t="str">
        <f t="shared" si="37"/>
        <v>0</v>
      </c>
      <c r="AI352" s="3" t="str">
        <f t="shared" si="38"/>
        <v>0</v>
      </c>
      <c r="AJ352" s="3" t="str">
        <f t="shared" si="39"/>
        <v>1</v>
      </c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</row>
    <row r="353" ht="12.0" customHeight="1">
      <c r="AE353" s="53">
        <v>347.0</v>
      </c>
      <c r="AF353" s="12" t="str">
        <f t="shared" si="113"/>
        <v>2</v>
      </c>
      <c r="AG353" s="12" t="s">
        <v>105</v>
      </c>
      <c r="AH353" s="12" t="str">
        <f t="shared" si="37"/>
        <v>1</v>
      </c>
      <c r="AI353" s="3" t="str">
        <f t="shared" si="38"/>
        <v>0</v>
      </c>
      <c r="AJ353" s="3" t="str">
        <f t="shared" si="39"/>
        <v>1</v>
      </c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</row>
    <row r="354" ht="12.0" customHeight="1">
      <c r="AE354" s="3">
        <v>348.0</v>
      </c>
      <c r="AF354" s="12" t="str">
        <f t="shared" si="113"/>
        <v>2</v>
      </c>
      <c r="AG354" s="12"/>
      <c r="AH354" s="12" t="str">
        <f t="shared" si="37"/>
        <v>0</v>
      </c>
      <c r="AI354" s="3" t="str">
        <f t="shared" si="38"/>
        <v>0</v>
      </c>
      <c r="AJ354" s="3" t="str">
        <f t="shared" si="39"/>
        <v>1</v>
      </c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</row>
    <row r="355" ht="12.0" customHeight="1">
      <c r="AE355" s="3">
        <v>349.0</v>
      </c>
      <c r="AF355" s="12" t="str">
        <f t="shared" si="113"/>
        <v>2</v>
      </c>
      <c r="AG355" s="12"/>
      <c r="AH355" s="12" t="str">
        <f t="shared" si="37"/>
        <v>0</v>
      </c>
      <c r="AI355" s="3" t="str">
        <f t="shared" si="38"/>
        <v>0</v>
      </c>
      <c r="AJ355" s="3" t="str">
        <f t="shared" si="39"/>
        <v>1</v>
      </c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</row>
    <row r="356" ht="12.0" customHeight="1">
      <c r="AE356" s="3">
        <v>350.0</v>
      </c>
      <c r="AF356" s="12" t="str">
        <f t="shared" si="113"/>
        <v>2</v>
      </c>
      <c r="AG356" s="12"/>
      <c r="AH356" s="12" t="str">
        <f t="shared" si="37"/>
        <v>0</v>
      </c>
      <c r="AI356" s="3" t="str">
        <f t="shared" si="38"/>
        <v>0</v>
      </c>
      <c r="AJ356" s="3" t="str">
        <f t="shared" si="39"/>
        <v>1</v>
      </c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</row>
    <row r="357" ht="12.0" customHeight="1">
      <c r="AE357" s="3">
        <v>351.0</v>
      </c>
      <c r="AF357" s="12" t="str">
        <f t="shared" si="113"/>
        <v>2</v>
      </c>
      <c r="AG357" s="12"/>
      <c r="AH357" s="12" t="str">
        <f t="shared" si="37"/>
        <v>0</v>
      </c>
      <c r="AI357" s="3" t="str">
        <f t="shared" si="38"/>
        <v>0</v>
      </c>
      <c r="AJ357" s="3" t="str">
        <f t="shared" si="39"/>
        <v>1</v>
      </c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</row>
    <row r="358" ht="12.0" customHeight="1">
      <c r="AE358" s="3">
        <v>352.0</v>
      </c>
      <c r="AF358" s="12" t="str">
        <f t="shared" si="113"/>
        <v>2</v>
      </c>
      <c r="AG358" s="12"/>
      <c r="AH358" s="12" t="str">
        <f t="shared" si="37"/>
        <v>0</v>
      </c>
      <c r="AI358" s="3" t="str">
        <f t="shared" si="38"/>
        <v>0</v>
      </c>
      <c r="AJ358" s="3" t="str">
        <f t="shared" si="39"/>
        <v>1</v>
      </c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</row>
    <row r="359" ht="12.0" customHeight="1">
      <c r="AE359" s="3">
        <v>353.0</v>
      </c>
      <c r="AF359" s="12" t="str">
        <f t="shared" si="113"/>
        <v>2</v>
      </c>
      <c r="AG359" s="12"/>
      <c r="AH359" s="12" t="str">
        <f t="shared" si="37"/>
        <v>0</v>
      </c>
      <c r="AI359" s="3" t="str">
        <f t="shared" si="38"/>
        <v>0</v>
      </c>
      <c r="AJ359" s="3" t="str">
        <f t="shared" si="39"/>
        <v>1</v>
      </c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</row>
    <row r="360" ht="12.0" customHeight="1">
      <c r="AE360" s="3">
        <v>354.0</v>
      </c>
      <c r="AF360" s="12" t="str">
        <f t="shared" si="113"/>
        <v>2</v>
      </c>
      <c r="AG360" s="12"/>
      <c r="AH360" s="12" t="str">
        <f t="shared" si="37"/>
        <v>0</v>
      </c>
      <c r="AI360" s="3" t="str">
        <f t="shared" si="38"/>
        <v>0</v>
      </c>
      <c r="AJ360" s="3" t="str">
        <f t="shared" si="39"/>
        <v>1</v>
      </c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</row>
    <row r="361" ht="12.0" customHeight="1">
      <c r="AE361" s="3">
        <v>355.0</v>
      </c>
      <c r="AF361" s="12" t="str">
        <f t="shared" si="113"/>
        <v>2</v>
      </c>
      <c r="AG361" s="12"/>
      <c r="AH361" s="12" t="str">
        <f t="shared" si="37"/>
        <v>0</v>
      </c>
      <c r="AI361" s="3" t="str">
        <f t="shared" si="38"/>
        <v>0</v>
      </c>
      <c r="AJ361" s="3" t="str">
        <f t="shared" si="39"/>
        <v>1</v>
      </c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</row>
    <row r="362" ht="12.0" customHeight="1">
      <c r="AE362" s="3">
        <v>356.0</v>
      </c>
      <c r="AF362" s="12" t="str">
        <f t="shared" si="113"/>
        <v>2</v>
      </c>
      <c r="AG362" s="12"/>
      <c r="AH362" s="12" t="str">
        <f t="shared" si="37"/>
        <v>0</v>
      </c>
      <c r="AI362" s="3" t="str">
        <f t="shared" si="38"/>
        <v>0</v>
      </c>
      <c r="AJ362" s="3" t="str">
        <f t="shared" si="39"/>
        <v>1</v>
      </c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</row>
    <row r="363" ht="12.0" customHeight="1">
      <c r="AE363" s="3">
        <v>357.0</v>
      </c>
      <c r="AF363" s="12" t="str">
        <f t="shared" si="113"/>
        <v>2</v>
      </c>
      <c r="AG363" s="12"/>
      <c r="AH363" s="12" t="str">
        <f t="shared" si="37"/>
        <v>0</v>
      </c>
      <c r="AI363" s="3" t="str">
        <f t="shared" si="38"/>
        <v>0</v>
      </c>
      <c r="AJ363" s="3" t="str">
        <f t="shared" si="39"/>
        <v>1</v>
      </c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</row>
    <row r="364" ht="12.0" customHeight="1">
      <c r="AE364" s="3">
        <v>358.0</v>
      </c>
      <c r="AF364" s="12" t="str">
        <f t="shared" si="113"/>
        <v>2</v>
      </c>
      <c r="AG364" s="12"/>
      <c r="AH364" s="12" t="str">
        <f t="shared" si="37"/>
        <v>0</v>
      </c>
      <c r="AI364" s="3" t="str">
        <f t="shared" si="38"/>
        <v>0</v>
      </c>
      <c r="AJ364" s="3" t="str">
        <f t="shared" si="39"/>
        <v>1</v>
      </c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</row>
    <row r="365" ht="12.0" customHeight="1">
      <c r="AE365" s="3">
        <v>359.0</v>
      </c>
      <c r="AF365" s="12" t="str">
        <f t="shared" si="113"/>
        <v>2</v>
      </c>
      <c r="AG365" s="12"/>
      <c r="AH365" s="12" t="str">
        <f t="shared" si="37"/>
        <v>0</v>
      </c>
      <c r="AI365" s="3" t="str">
        <f t="shared" si="38"/>
        <v>0</v>
      </c>
      <c r="AJ365" s="3" t="str">
        <f t="shared" si="39"/>
        <v>1</v>
      </c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</row>
    <row r="366" ht="12.0" customHeight="1">
      <c r="AE366" s="3">
        <v>360.0</v>
      </c>
      <c r="AF366" s="12" t="str">
        <f t="shared" si="113"/>
        <v>2</v>
      </c>
      <c r="AG366" s="12"/>
      <c r="AH366" s="12" t="str">
        <f t="shared" si="37"/>
        <v>0</v>
      </c>
      <c r="AI366" s="3" t="str">
        <f t="shared" si="38"/>
        <v>0</v>
      </c>
      <c r="AJ366" s="3" t="str">
        <f t="shared" si="39"/>
        <v>1</v>
      </c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</row>
    <row r="367" ht="12.0" customHeight="1">
      <c r="AE367" s="3">
        <v>361.0</v>
      </c>
      <c r="AF367" s="12" t="str">
        <f t="shared" ref="AF367:AF396" si="114">IF(ISERROR(VALUE(MID($C$17,$AE367-360,1)))=TRUE,"TEXT",VALUE(MID($C$17,$AE367-360,1)))</f>
        <v>2</v>
      </c>
      <c r="AG367" s="12"/>
      <c r="AH367" s="12" t="str">
        <f t="shared" si="37"/>
        <v>0</v>
      </c>
      <c r="AI367" s="3" t="str">
        <f t="shared" si="38"/>
        <v>0</v>
      </c>
      <c r="AJ367" s="3" t="str">
        <f t="shared" si="39"/>
        <v>1</v>
      </c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</row>
    <row r="368" ht="12.0" customHeight="1">
      <c r="AE368" s="3">
        <v>362.0</v>
      </c>
      <c r="AF368" s="12" t="str">
        <f t="shared" si="114"/>
        <v>2</v>
      </c>
      <c r="AG368" s="12"/>
      <c r="AH368" s="12" t="str">
        <f t="shared" si="37"/>
        <v>0</v>
      </c>
      <c r="AI368" s="3" t="str">
        <f t="shared" si="38"/>
        <v>0</v>
      </c>
      <c r="AJ368" s="3" t="str">
        <f t="shared" si="39"/>
        <v>1</v>
      </c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</row>
    <row r="369" ht="12.0" customHeight="1">
      <c r="AE369" s="3">
        <v>363.0</v>
      </c>
      <c r="AF369" s="12" t="str">
        <f t="shared" si="114"/>
        <v>2</v>
      </c>
      <c r="AG369" s="12"/>
      <c r="AH369" s="12" t="str">
        <f t="shared" si="37"/>
        <v>0</v>
      </c>
      <c r="AI369" s="3" t="str">
        <f t="shared" si="38"/>
        <v>0</v>
      </c>
      <c r="AJ369" s="3" t="str">
        <f t="shared" si="39"/>
        <v>1</v>
      </c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</row>
    <row r="370" ht="12.0" customHeight="1">
      <c r="AE370" s="3">
        <v>364.0</v>
      </c>
      <c r="AF370" s="12" t="str">
        <f t="shared" si="114"/>
        <v>2</v>
      </c>
      <c r="AG370" s="12"/>
      <c r="AH370" s="12" t="str">
        <f t="shared" si="37"/>
        <v>0</v>
      </c>
      <c r="AI370" s="3" t="str">
        <f t="shared" si="38"/>
        <v>0</v>
      </c>
      <c r="AJ370" s="3" t="str">
        <f t="shared" si="39"/>
        <v>1</v>
      </c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</row>
    <row r="371" ht="12.0" customHeight="1">
      <c r="AE371" s="3">
        <v>365.0</v>
      </c>
      <c r="AF371" s="12" t="str">
        <f t="shared" si="114"/>
        <v>2</v>
      </c>
      <c r="AG371" s="12"/>
      <c r="AH371" s="12" t="str">
        <f t="shared" si="37"/>
        <v>0</v>
      </c>
      <c r="AI371" s="3" t="str">
        <f t="shared" si="38"/>
        <v>0</v>
      </c>
      <c r="AJ371" s="3" t="str">
        <f t="shared" si="39"/>
        <v>1</v>
      </c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</row>
    <row r="372" ht="12.0" customHeight="1">
      <c r="AE372" s="3">
        <v>366.0</v>
      </c>
      <c r="AF372" s="12" t="str">
        <f t="shared" si="114"/>
        <v>2</v>
      </c>
      <c r="AG372" s="12"/>
      <c r="AH372" s="12" t="str">
        <f t="shared" si="37"/>
        <v>0</v>
      </c>
      <c r="AI372" s="3" t="str">
        <f t="shared" si="38"/>
        <v>0</v>
      </c>
      <c r="AJ372" s="3" t="str">
        <f t="shared" si="39"/>
        <v>1</v>
      </c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</row>
    <row r="373" ht="12.0" customHeight="1">
      <c r="AE373" s="3">
        <v>367.0</v>
      </c>
      <c r="AF373" s="12" t="str">
        <f t="shared" si="114"/>
        <v>2</v>
      </c>
      <c r="AG373" s="12"/>
      <c r="AH373" s="12" t="str">
        <f t="shared" si="37"/>
        <v>0</v>
      </c>
      <c r="AI373" s="3" t="str">
        <f t="shared" si="38"/>
        <v>0</v>
      </c>
      <c r="AJ373" s="3" t="str">
        <f t="shared" si="39"/>
        <v>1</v>
      </c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</row>
    <row r="374" ht="12.0" customHeight="1">
      <c r="AE374" s="53">
        <v>368.0</v>
      </c>
      <c r="AF374" s="12" t="str">
        <f t="shared" si="114"/>
        <v>2</v>
      </c>
      <c r="AG374" s="12" t="s">
        <v>105</v>
      </c>
      <c r="AH374" s="12" t="str">
        <f t="shared" si="37"/>
        <v>1</v>
      </c>
      <c r="AI374" s="3" t="str">
        <f t="shared" si="38"/>
        <v>0</v>
      </c>
      <c r="AJ374" s="3" t="str">
        <f t="shared" si="39"/>
        <v>1</v>
      </c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</row>
    <row r="375" ht="12.0" customHeight="1">
      <c r="AE375" s="3">
        <v>369.0</v>
      </c>
      <c r="AF375" s="12" t="str">
        <f t="shared" si="114"/>
        <v>2</v>
      </c>
      <c r="AG375" s="12"/>
      <c r="AH375" s="12" t="str">
        <f t="shared" si="37"/>
        <v>0</v>
      </c>
      <c r="AI375" s="3" t="str">
        <f t="shared" si="38"/>
        <v>0</v>
      </c>
      <c r="AJ375" s="3" t="str">
        <f t="shared" si="39"/>
        <v>1</v>
      </c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</row>
    <row r="376" ht="12.0" customHeight="1">
      <c r="AE376" s="3">
        <v>370.0</v>
      </c>
      <c r="AF376" s="12" t="str">
        <f t="shared" si="114"/>
        <v>2</v>
      </c>
      <c r="AG376" s="12"/>
      <c r="AH376" s="12" t="str">
        <f t="shared" si="37"/>
        <v>0</v>
      </c>
      <c r="AI376" s="3" t="str">
        <f t="shared" si="38"/>
        <v>0</v>
      </c>
      <c r="AJ376" s="3" t="str">
        <f t="shared" si="39"/>
        <v>1</v>
      </c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</row>
    <row r="377" ht="12.0" customHeight="1">
      <c r="AE377" s="3">
        <v>371.0</v>
      </c>
      <c r="AF377" s="12" t="str">
        <f t="shared" si="114"/>
        <v>2</v>
      </c>
      <c r="AG377" s="12"/>
      <c r="AH377" s="12" t="str">
        <f t="shared" si="37"/>
        <v>0</v>
      </c>
      <c r="AI377" s="3" t="str">
        <f t="shared" si="38"/>
        <v>0</v>
      </c>
      <c r="AJ377" s="3" t="str">
        <f t="shared" si="39"/>
        <v>1</v>
      </c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</row>
    <row r="378" ht="12.0" customHeight="1">
      <c r="AE378" s="3">
        <v>372.0</v>
      </c>
      <c r="AF378" s="12" t="str">
        <f t="shared" si="114"/>
        <v>2</v>
      </c>
      <c r="AG378" s="12"/>
      <c r="AH378" s="12" t="str">
        <f t="shared" si="37"/>
        <v>0</v>
      </c>
      <c r="AI378" s="3" t="str">
        <f t="shared" si="38"/>
        <v>0</v>
      </c>
      <c r="AJ378" s="3" t="str">
        <f t="shared" si="39"/>
        <v>1</v>
      </c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</row>
    <row r="379" ht="12.0" customHeight="1">
      <c r="AE379" s="3">
        <v>373.0</v>
      </c>
      <c r="AF379" s="12" t="str">
        <f t="shared" si="114"/>
        <v>2</v>
      </c>
      <c r="AG379" s="12"/>
      <c r="AH379" s="12" t="str">
        <f t="shared" si="37"/>
        <v>0</v>
      </c>
      <c r="AI379" s="3" t="str">
        <f t="shared" si="38"/>
        <v>0</v>
      </c>
      <c r="AJ379" s="3" t="str">
        <f t="shared" si="39"/>
        <v>1</v>
      </c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</row>
    <row r="380" ht="12.0" customHeight="1">
      <c r="AE380" s="3">
        <v>374.0</v>
      </c>
      <c r="AF380" s="12" t="str">
        <f t="shared" si="114"/>
        <v>2</v>
      </c>
      <c r="AG380" s="12"/>
      <c r="AH380" s="12" t="str">
        <f t="shared" si="37"/>
        <v>0</v>
      </c>
      <c r="AI380" s="3" t="str">
        <f t="shared" si="38"/>
        <v>0</v>
      </c>
      <c r="AJ380" s="3" t="str">
        <f t="shared" si="39"/>
        <v>1</v>
      </c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</row>
    <row r="381" ht="12.0" customHeight="1">
      <c r="AE381" s="3">
        <v>375.0</v>
      </c>
      <c r="AF381" s="12" t="str">
        <f t="shared" si="114"/>
        <v>2</v>
      </c>
      <c r="AG381" s="12"/>
      <c r="AH381" s="12" t="str">
        <f t="shared" si="37"/>
        <v>0</v>
      </c>
      <c r="AI381" s="3" t="str">
        <f t="shared" si="38"/>
        <v>0</v>
      </c>
      <c r="AJ381" s="3" t="str">
        <f t="shared" si="39"/>
        <v>1</v>
      </c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</row>
    <row r="382" ht="12.0" customHeight="1">
      <c r="AE382" s="3">
        <v>376.0</v>
      </c>
      <c r="AF382" s="12" t="str">
        <f t="shared" si="114"/>
        <v>2</v>
      </c>
      <c r="AG382" s="12"/>
      <c r="AH382" s="12" t="str">
        <f t="shared" si="37"/>
        <v>0</v>
      </c>
      <c r="AI382" s="3" t="str">
        <f t="shared" si="38"/>
        <v>0</v>
      </c>
      <c r="AJ382" s="3" t="str">
        <f t="shared" si="39"/>
        <v>1</v>
      </c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</row>
    <row r="383" ht="12.0" customHeight="1">
      <c r="AE383" s="3">
        <v>377.0</v>
      </c>
      <c r="AF383" s="12" t="str">
        <f t="shared" si="114"/>
        <v>2</v>
      </c>
      <c r="AG383" s="12"/>
      <c r="AH383" s="12" t="str">
        <f t="shared" si="37"/>
        <v>0</v>
      </c>
      <c r="AI383" s="3" t="str">
        <f t="shared" si="38"/>
        <v>0</v>
      </c>
      <c r="AJ383" s="3" t="str">
        <f t="shared" si="39"/>
        <v>1</v>
      </c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</row>
    <row r="384" ht="12.0" customHeight="1">
      <c r="AE384" s="3">
        <v>378.0</v>
      </c>
      <c r="AF384" s="12" t="str">
        <f t="shared" si="114"/>
        <v>2</v>
      </c>
      <c r="AG384" s="12"/>
      <c r="AH384" s="12" t="str">
        <f t="shared" si="37"/>
        <v>0</v>
      </c>
      <c r="AI384" s="3" t="str">
        <f t="shared" si="38"/>
        <v>0</v>
      </c>
      <c r="AJ384" s="3" t="str">
        <f t="shared" si="39"/>
        <v>1</v>
      </c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</row>
    <row r="385" ht="12.0" customHeight="1">
      <c r="AE385" s="3">
        <v>379.0</v>
      </c>
      <c r="AF385" s="12" t="str">
        <f t="shared" si="114"/>
        <v>2</v>
      </c>
      <c r="AG385" s="12"/>
      <c r="AH385" s="12" t="str">
        <f t="shared" si="37"/>
        <v>0</v>
      </c>
      <c r="AI385" s="3" t="str">
        <f t="shared" si="38"/>
        <v>0</v>
      </c>
      <c r="AJ385" s="3" t="str">
        <f t="shared" si="39"/>
        <v>1</v>
      </c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</row>
    <row r="386" ht="12.0" customHeight="1">
      <c r="AE386" s="3">
        <v>380.0</v>
      </c>
      <c r="AF386" s="12" t="str">
        <f t="shared" si="114"/>
        <v>2</v>
      </c>
      <c r="AG386" s="12"/>
      <c r="AH386" s="12" t="str">
        <f t="shared" si="37"/>
        <v>0</v>
      </c>
      <c r="AI386" s="3" t="str">
        <f t="shared" si="38"/>
        <v>0</v>
      </c>
      <c r="AJ386" s="3" t="str">
        <f t="shared" si="39"/>
        <v>1</v>
      </c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</row>
    <row r="387" ht="12.0" customHeight="1">
      <c r="AE387" s="3">
        <v>381.0</v>
      </c>
      <c r="AF387" s="12" t="str">
        <f t="shared" si="114"/>
        <v>2</v>
      </c>
      <c r="AG387" s="12"/>
      <c r="AH387" s="12" t="str">
        <f t="shared" si="37"/>
        <v>0</v>
      </c>
      <c r="AI387" s="3" t="str">
        <f t="shared" si="38"/>
        <v>0</v>
      </c>
      <c r="AJ387" s="3" t="str">
        <f t="shared" si="39"/>
        <v>1</v>
      </c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</row>
    <row r="388" ht="12.0" customHeight="1">
      <c r="AE388" s="3">
        <v>382.0</v>
      </c>
      <c r="AF388" s="12" t="str">
        <f t="shared" si="114"/>
        <v>2</v>
      </c>
      <c r="AG388" s="12"/>
      <c r="AH388" s="12" t="str">
        <f t="shared" si="37"/>
        <v>0</v>
      </c>
      <c r="AI388" s="3" t="str">
        <f t="shared" si="38"/>
        <v>0</v>
      </c>
      <c r="AJ388" s="3" t="str">
        <f t="shared" si="39"/>
        <v>1</v>
      </c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</row>
    <row r="389" ht="12.0" customHeight="1">
      <c r="AE389" s="3">
        <v>383.0</v>
      </c>
      <c r="AF389" s="12" t="str">
        <f t="shared" si="114"/>
        <v>2</v>
      </c>
      <c r="AG389" s="12"/>
      <c r="AH389" s="12" t="str">
        <f t="shared" si="37"/>
        <v>0</v>
      </c>
      <c r="AI389" s="3" t="str">
        <f t="shared" si="38"/>
        <v>0</v>
      </c>
      <c r="AJ389" s="3" t="str">
        <f t="shared" si="39"/>
        <v>1</v>
      </c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</row>
    <row r="390" ht="12.0" customHeight="1">
      <c r="AE390" s="3">
        <v>384.0</v>
      </c>
      <c r="AF390" s="12" t="str">
        <f t="shared" si="114"/>
        <v>2</v>
      </c>
      <c r="AG390" s="12"/>
      <c r="AH390" s="12" t="str">
        <f t="shared" si="37"/>
        <v>0</v>
      </c>
      <c r="AI390" s="3" t="str">
        <f t="shared" si="38"/>
        <v>0</v>
      </c>
      <c r="AJ390" s="3" t="str">
        <f t="shared" si="39"/>
        <v>1</v>
      </c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</row>
    <row r="391" ht="12.0" customHeight="1">
      <c r="AE391" s="3">
        <v>385.0</v>
      </c>
      <c r="AF391" s="12" t="str">
        <f t="shared" si="114"/>
        <v>2</v>
      </c>
      <c r="AG391" s="12"/>
      <c r="AH391" s="12" t="str">
        <f t="shared" si="37"/>
        <v>0</v>
      </c>
      <c r="AI391" s="3" t="str">
        <f t="shared" si="38"/>
        <v>0</v>
      </c>
      <c r="AJ391" s="3" t="str">
        <f t="shared" si="39"/>
        <v>1</v>
      </c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</row>
    <row r="392" ht="12.0" customHeight="1">
      <c r="AE392" s="3">
        <v>386.0</v>
      </c>
      <c r="AF392" s="12" t="str">
        <f t="shared" si="114"/>
        <v>2</v>
      </c>
      <c r="AG392" s="12"/>
      <c r="AH392" s="12" t="str">
        <f t="shared" si="37"/>
        <v>0</v>
      </c>
      <c r="AI392" s="3" t="str">
        <f t="shared" si="38"/>
        <v>0</v>
      </c>
      <c r="AJ392" s="3" t="str">
        <f t="shared" si="39"/>
        <v>1</v>
      </c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</row>
    <row r="393" ht="12.0" customHeight="1">
      <c r="AE393" s="3">
        <v>387.0</v>
      </c>
      <c r="AF393" s="12" t="str">
        <f t="shared" si="114"/>
        <v>2</v>
      </c>
      <c r="AG393" s="12"/>
      <c r="AH393" s="12" t="str">
        <f t="shared" si="37"/>
        <v>0</v>
      </c>
      <c r="AI393" s="3" t="str">
        <f t="shared" si="38"/>
        <v>0</v>
      </c>
      <c r="AJ393" s="3" t="str">
        <f t="shared" si="39"/>
        <v>1</v>
      </c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</row>
    <row r="394" ht="12.0" customHeight="1">
      <c r="AE394" s="3">
        <v>388.0</v>
      </c>
      <c r="AF394" s="12" t="str">
        <f t="shared" si="114"/>
        <v>1</v>
      </c>
      <c r="AG394" s="12"/>
      <c r="AH394" s="12" t="str">
        <f t="shared" si="37"/>
        <v>1</v>
      </c>
      <c r="AI394" s="3" t="str">
        <f t="shared" si="38"/>
        <v>1</v>
      </c>
      <c r="AJ394" s="3" t="str">
        <f t="shared" si="39"/>
        <v>0</v>
      </c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</row>
    <row r="395" ht="12.0" customHeight="1">
      <c r="AE395" s="3">
        <v>389.0</v>
      </c>
      <c r="AF395" s="12" t="str">
        <f t="shared" si="114"/>
        <v>2</v>
      </c>
      <c r="AG395" s="12"/>
      <c r="AH395" s="12" t="str">
        <f t="shared" si="37"/>
        <v>0</v>
      </c>
      <c r="AI395" s="3" t="str">
        <f t="shared" si="38"/>
        <v>0</v>
      </c>
      <c r="AJ395" s="3" t="str">
        <f t="shared" si="39"/>
        <v>1</v>
      </c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</row>
    <row r="396" ht="12.0" customHeight="1">
      <c r="AE396" s="3">
        <v>390.0</v>
      </c>
      <c r="AF396" s="12" t="str">
        <f t="shared" si="114"/>
        <v>2</v>
      </c>
      <c r="AG396" s="12"/>
      <c r="AH396" s="12" t="str">
        <f t="shared" si="37"/>
        <v>0</v>
      </c>
      <c r="AI396" s="3" t="str">
        <f t="shared" si="38"/>
        <v>0</v>
      </c>
      <c r="AJ396" s="3" t="str">
        <f t="shared" si="39"/>
        <v>1</v>
      </c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</row>
    <row r="397" ht="12.0" customHeight="1">
      <c r="AE397" s="3"/>
      <c r="AF397" s="12"/>
      <c r="AG397" s="12"/>
      <c r="AH397" s="12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</row>
    <row r="398" ht="12.0" customHeight="1">
      <c r="AE398" s="3"/>
      <c r="AF398" s="12"/>
      <c r="AG398" s="12" t="str">
        <f>COUNTIF(AG7:AG396,"y")</f>
        <v>72</v>
      </c>
      <c r="AH398" s="12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</row>
  </sheetData>
  <mergeCells count="3">
    <mergeCell ref="AI5:AJ5"/>
    <mergeCell ref="V6:W6"/>
    <mergeCell ref="Z20:AA20"/>
  </mergeCells>
  <printOptions horizontalCentered="1" verticalCentered="1"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10.57"/>
    <col customWidth="1" hidden="1" min="2" max="2" width="17.0"/>
    <col customWidth="1" hidden="1" min="3" max="3" width="68.14"/>
    <col customWidth="1" hidden="1" min="4" max="4" width="8.43"/>
    <col customWidth="1" min="5" max="5" width="1.57"/>
    <col customWidth="1" min="6" max="6" width="21.57"/>
    <col customWidth="1" min="7" max="8" width="8.86"/>
    <col customWidth="1" min="9" max="9" width="1.57"/>
    <col customWidth="1" min="10" max="10" width="21.57"/>
    <col customWidth="1" min="11" max="15" width="8.86"/>
    <col customWidth="1" min="16" max="164" width="9.14"/>
    <col customWidth="1" min="165" max="168" width="8.86"/>
  </cols>
  <sheetData>
    <row r="1" ht="12.0" customHeight="1">
      <c r="A1" s="1"/>
      <c r="B1" s="1"/>
      <c r="C1" s="1"/>
      <c r="R1" s="2"/>
      <c r="AD1" t="s">
        <v>0</v>
      </c>
      <c r="AF1" t="s">
        <v>1</v>
      </c>
      <c r="AH1" t="s">
        <v>2</v>
      </c>
      <c r="AJ1" t="s">
        <v>3</v>
      </c>
      <c r="AL1" t="s">
        <v>4</v>
      </c>
      <c r="AN1" t="s">
        <v>5</v>
      </c>
      <c r="AP1" t="s">
        <v>6</v>
      </c>
      <c r="AR1" t="s">
        <v>7</v>
      </c>
      <c r="AT1" t="s">
        <v>8</v>
      </c>
      <c r="AV1" t="s">
        <v>9</v>
      </c>
      <c r="AX1" t="s">
        <v>10</v>
      </c>
      <c r="AZ1" t="s">
        <v>11</v>
      </c>
      <c r="BB1" t="s">
        <v>12</v>
      </c>
      <c r="BD1" t="s">
        <v>13</v>
      </c>
      <c r="BF1" t="s">
        <v>14</v>
      </c>
      <c r="BH1" t="s">
        <v>15</v>
      </c>
      <c r="BJ1" t="s">
        <v>16</v>
      </c>
      <c r="BL1" t="s">
        <v>17</v>
      </c>
      <c r="BN1" t="s">
        <v>18</v>
      </c>
      <c r="BP1" t="s">
        <v>19</v>
      </c>
      <c r="BR1" t="s">
        <v>20</v>
      </c>
      <c r="BT1" t="s">
        <v>21</v>
      </c>
      <c r="BV1" t="s">
        <v>22</v>
      </c>
      <c r="BX1" t="s">
        <v>23</v>
      </c>
      <c r="CB1" t="s">
        <v>24</v>
      </c>
      <c r="CF1" t="s">
        <v>25</v>
      </c>
      <c r="CJ1" t="s">
        <v>26</v>
      </c>
      <c r="CN1" t="s">
        <v>27</v>
      </c>
      <c r="CR1" t="s">
        <v>28</v>
      </c>
      <c r="CV1" t="s">
        <v>29</v>
      </c>
      <c r="CZ1" t="s">
        <v>30</v>
      </c>
      <c r="DD1" t="s">
        <v>31</v>
      </c>
      <c r="DH1" t="s">
        <v>32</v>
      </c>
      <c r="DL1" t="s">
        <v>33</v>
      </c>
      <c r="DP1" t="s">
        <v>34</v>
      </c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</row>
    <row r="2" ht="12.0" customHeight="1">
      <c r="A2" s="1"/>
      <c r="B2" s="4" t="s">
        <v>248</v>
      </c>
      <c r="P2" s="5" t="s">
        <v>36</v>
      </c>
      <c r="Q2" s="5" t="s">
        <v>37</v>
      </c>
      <c r="R2" s="6" t="s">
        <v>38</v>
      </c>
      <c r="S2" s="5" t="s">
        <v>39</v>
      </c>
      <c r="T2" s="7" t="s">
        <v>40</v>
      </c>
      <c r="U2" s="5" t="s">
        <v>41</v>
      </c>
      <c r="V2" s="5" t="s">
        <v>42</v>
      </c>
      <c r="W2" s="5" t="s">
        <v>43</v>
      </c>
      <c r="X2" s="5" t="s">
        <v>44</v>
      </c>
      <c r="Y2" s="5" t="s">
        <v>45</v>
      </c>
      <c r="Z2" s="5" t="s">
        <v>46</v>
      </c>
      <c r="AA2" s="5" t="s">
        <v>47</v>
      </c>
      <c r="AB2" s="5" t="s">
        <v>48</v>
      </c>
      <c r="AC2" s="5" t="s">
        <v>49</v>
      </c>
      <c r="AD2" s="5" t="s">
        <v>50</v>
      </c>
      <c r="AE2" s="5" t="s">
        <v>51</v>
      </c>
      <c r="AF2" s="5" t="s">
        <v>50</v>
      </c>
      <c r="AG2" s="5" t="s">
        <v>51</v>
      </c>
      <c r="AH2" s="5" t="s">
        <v>50</v>
      </c>
      <c r="AI2" s="5" t="s">
        <v>51</v>
      </c>
      <c r="AJ2" s="5" t="s">
        <v>50</v>
      </c>
      <c r="AK2" s="5" t="s">
        <v>51</v>
      </c>
      <c r="AL2" s="5" t="s">
        <v>50</v>
      </c>
      <c r="AM2" s="5" t="s">
        <v>51</v>
      </c>
      <c r="AN2" s="5" t="s">
        <v>50</v>
      </c>
      <c r="AO2" s="5" t="s">
        <v>51</v>
      </c>
      <c r="AP2" s="5" t="s">
        <v>50</v>
      </c>
      <c r="AQ2" s="5" t="s">
        <v>51</v>
      </c>
      <c r="AR2" s="5" t="s">
        <v>50</v>
      </c>
      <c r="AS2" s="5" t="s">
        <v>51</v>
      </c>
      <c r="AT2" s="5" t="s">
        <v>50</v>
      </c>
      <c r="AU2" s="5" t="s">
        <v>51</v>
      </c>
      <c r="AV2" s="5" t="s">
        <v>50</v>
      </c>
      <c r="AW2" s="5" t="s">
        <v>51</v>
      </c>
      <c r="AX2" s="5" t="s">
        <v>50</v>
      </c>
      <c r="AY2" s="5" t="s">
        <v>51</v>
      </c>
      <c r="AZ2" s="5" t="s">
        <v>50</v>
      </c>
      <c r="BA2" s="5" t="s">
        <v>51</v>
      </c>
      <c r="BB2" s="5" t="s">
        <v>50</v>
      </c>
      <c r="BC2" s="5" t="s">
        <v>51</v>
      </c>
      <c r="BD2" s="5" t="s">
        <v>50</v>
      </c>
      <c r="BE2" s="5" t="s">
        <v>51</v>
      </c>
      <c r="BF2" s="5" t="s">
        <v>50</v>
      </c>
      <c r="BG2" s="5" t="s">
        <v>51</v>
      </c>
      <c r="BH2" s="5" t="s">
        <v>50</v>
      </c>
      <c r="BI2" s="5" t="s">
        <v>51</v>
      </c>
      <c r="BJ2" s="5" t="s">
        <v>50</v>
      </c>
      <c r="BK2" s="5" t="s">
        <v>51</v>
      </c>
      <c r="BL2" s="5" t="s">
        <v>50</v>
      </c>
      <c r="BM2" s="5" t="s">
        <v>51</v>
      </c>
      <c r="BN2" s="5" t="s">
        <v>50</v>
      </c>
      <c r="BO2" s="5" t="s">
        <v>51</v>
      </c>
      <c r="BP2" s="5" t="s">
        <v>50</v>
      </c>
      <c r="BQ2" s="5" t="s">
        <v>51</v>
      </c>
      <c r="BR2" s="5" t="s">
        <v>50</v>
      </c>
      <c r="BS2" s="5" t="s">
        <v>51</v>
      </c>
      <c r="BT2" s="5" t="s">
        <v>50</v>
      </c>
      <c r="BU2" s="5" t="s">
        <v>51</v>
      </c>
      <c r="BV2" s="5" t="s">
        <v>50</v>
      </c>
      <c r="BW2" s="5" t="s">
        <v>51</v>
      </c>
      <c r="BX2" s="5" t="s">
        <v>50</v>
      </c>
      <c r="BY2" s="5" t="s">
        <v>51</v>
      </c>
      <c r="BZ2" s="5" t="s">
        <v>52</v>
      </c>
      <c r="CA2" s="5" t="s">
        <v>53</v>
      </c>
      <c r="CB2" s="5" t="s">
        <v>50</v>
      </c>
      <c r="CC2" s="5" t="s">
        <v>51</v>
      </c>
      <c r="CD2" s="5" t="s">
        <v>52</v>
      </c>
      <c r="CE2" s="5" t="s">
        <v>53</v>
      </c>
      <c r="CF2" s="5" t="s">
        <v>50</v>
      </c>
      <c r="CG2" s="5" t="s">
        <v>51</v>
      </c>
      <c r="CH2" s="5" t="s">
        <v>52</v>
      </c>
      <c r="CI2" s="5" t="s">
        <v>53</v>
      </c>
      <c r="CJ2" s="5" t="s">
        <v>50</v>
      </c>
      <c r="CK2" s="5" t="s">
        <v>51</v>
      </c>
      <c r="CL2" s="5" t="s">
        <v>52</v>
      </c>
      <c r="CM2" s="5" t="s">
        <v>53</v>
      </c>
      <c r="CN2" s="5" t="s">
        <v>50</v>
      </c>
      <c r="CO2" s="5" t="s">
        <v>51</v>
      </c>
      <c r="CP2" s="5" t="s">
        <v>52</v>
      </c>
      <c r="CQ2" s="5" t="s">
        <v>53</v>
      </c>
      <c r="CR2" s="5" t="s">
        <v>50</v>
      </c>
      <c r="CS2" s="5" t="s">
        <v>51</v>
      </c>
      <c r="CT2" s="5" t="s">
        <v>52</v>
      </c>
      <c r="CU2" s="5" t="s">
        <v>53</v>
      </c>
      <c r="CV2" s="5" t="s">
        <v>50</v>
      </c>
      <c r="CW2" s="5" t="s">
        <v>51</v>
      </c>
      <c r="CX2" s="5" t="s">
        <v>52</v>
      </c>
      <c r="CY2" s="5" t="s">
        <v>53</v>
      </c>
      <c r="CZ2" s="5" t="s">
        <v>50</v>
      </c>
      <c r="DA2" s="5" t="s">
        <v>51</v>
      </c>
      <c r="DB2" s="5" t="s">
        <v>52</v>
      </c>
      <c r="DC2" s="5" t="s">
        <v>53</v>
      </c>
      <c r="DD2" s="5" t="s">
        <v>50</v>
      </c>
      <c r="DE2" s="5" t="s">
        <v>51</v>
      </c>
      <c r="DF2" s="5" t="s">
        <v>52</v>
      </c>
      <c r="DG2" s="5" t="s">
        <v>53</v>
      </c>
      <c r="DH2" s="5" t="s">
        <v>50</v>
      </c>
      <c r="DI2" s="5" t="s">
        <v>51</v>
      </c>
      <c r="DJ2" s="5" t="s">
        <v>52</v>
      </c>
      <c r="DK2" s="5" t="s">
        <v>53</v>
      </c>
      <c r="DL2" s="5" t="s">
        <v>50</v>
      </c>
      <c r="DM2" s="5" t="s">
        <v>51</v>
      </c>
      <c r="DN2" s="5" t="s">
        <v>52</v>
      </c>
      <c r="DO2" s="5" t="s">
        <v>53</v>
      </c>
      <c r="DP2" s="5" t="s">
        <v>50</v>
      </c>
      <c r="DQ2" s="5" t="s">
        <v>51</v>
      </c>
      <c r="DR2" s="5" t="s">
        <v>52</v>
      </c>
      <c r="DS2" s="5" t="s">
        <v>53</v>
      </c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</row>
    <row r="3" ht="12.0" customHeight="1">
      <c r="A3" s="1"/>
      <c r="B3" t="s">
        <v>249</v>
      </c>
      <c r="P3" s="8" t="str">
        <f>C5</f>
        <v>Jason Smith</v>
      </c>
      <c r="Q3" s="8" t="str">
        <f>C6</f>
        <v/>
      </c>
      <c r="R3" s="9" t="str">
        <f>C7</f>
        <v/>
      </c>
      <c r="S3" s="8" t="str">
        <f>C8</f>
        <v/>
      </c>
      <c r="T3" s="10" t="str">
        <f>C11</f>
        <v>221122222122222112122221112212222221122222221212211121222122</v>
      </c>
      <c r="U3" s="10" t="str">
        <f>C12</f>
        <v>111122212222112212212111222212212122222212222222111122212222</v>
      </c>
      <c r="V3" s="10" t="str">
        <f>C13</f>
        <v>212121222212122221222222211121121121222112222221212212222221</v>
      </c>
      <c r="W3" s="10" t="str">
        <f>C14</f>
        <v>122122122221222222111122211122122122221222221112222221211211</v>
      </c>
      <c r="X3" s="10" t="str">
        <f>C15</f>
        <v>212222221212112112222212212221122221221112122221211222211221</v>
      </c>
      <c r="Y3" s="10" t="str">
        <f>C16</f>
        <v>222211112122222212122221222121122221122212122222222222222222</v>
      </c>
      <c r="Z3" s="10" t="str">
        <f>C17</f>
        <v>222222222222222222222222222122</v>
      </c>
      <c r="AA3" s="11" t="str">
        <f>C20</f>
        <v>0</v>
      </c>
      <c r="AB3" s="11" t="str">
        <f>C21</f>
        <v>0</v>
      </c>
      <c r="AC3" s="11" t="str">
        <f>C22</f>
        <v>0</v>
      </c>
      <c r="AD3" s="11" t="str">
        <f t="shared" ref="AD3:AE3" si="1">G10</f>
        <v>2</v>
      </c>
      <c r="AE3" s="11" t="str">
        <f t="shared" si="1"/>
        <v>35</v>
      </c>
      <c r="AF3" s="11" t="str">
        <f t="shared" ref="AF3:AG3" si="2">G11</f>
        <v>17</v>
      </c>
      <c r="AG3" s="11" t="str">
        <f t="shared" si="2"/>
        <v>49</v>
      </c>
      <c r="AH3" s="11" t="str">
        <f t="shared" ref="AH3:AI3" si="3">G12</f>
        <v>14</v>
      </c>
      <c r="AI3" s="11" t="str">
        <f t="shared" si="3"/>
        <v>25</v>
      </c>
      <c r="AJ3" s="11" t="str">
        <f t="shared" ref="AJ3:AK3" si="4">G13</f>
        <v>4</v>
      </c>
      <c r="AK3" s="11" t="str">
        <f t="shared" si="4"/>
        <v>54</v>
      </c>
      <c r="AL3" s="11" t="str">
        <f t="shared" ref="AL3:AM3" si="5">G14</f>
        <v>3</v>
      </c>
      <c r="AM3" s="11" t="str">
        <f t="shared" si="5"/>
        <v>52</v>
      </c>
      <c r="AN3" s="11" t="str">
        <f t="shared" ref="AN3:AO3" si="6">G16</f>
        <v>15</v>
      </c>
      <c r="AO3" s="11" t="str">
        <f t="shared" si="6"/>
        <v>48</v>
      </c>
      <c r="AP3" s="11" t="str">
        <f t="shared" ref="AP3:AQ3" si="7">G19</f>
        <v>5</v>
      </c>
      <c r="AQ3" s="11" t="str">
        <f t="shared" si="7"/>
        <v>43</v>
      </c>
      <c r="AR3" s="11" t="str">
        <f t="shared" ref="AR3:AS3" si="8">G20</f>
        <v>0</v>
      </c>
      <c r="AS3" s="11" t="str">
        <f t="shared" si="8"/>
        <v>39</v>
      </c>
      <c r="AT3" s="11" t="str">
        <f t="shared" ref="AT3:AU3" si="9">G21</f>
        <v>2</v>
      </c>
      <c r="AU3" s="11" t="str">
        <f t="shared" si="9"/>
        <v>44</v>
      </c>
      <c r="AV3" s="11" t="str">
        <f t="shared" ref="AV3:AW3" si="10">G22</f>
        <v>1</v>
      </c>
      <c r="AW3" s="11" t="str">
        <f t="shared" si="10"/>
        <v>43</v>
      </c>
      <c r="AX3" s="11" t="str">
        <f t="shared" ref="AX3:AY3" si="11">G23</f>
        <v>0</v>
      </c>
      <c r="AY3" s="11" t="str">
        <f t="shared" si="11"/>
        <v>43</v>
      </c>
      <c r="AZ3" s="11" t="str">
        <f t="shared" ref="AZ3:BA3" si="12">G24</f>
        <v>0</v>
      </c>
      <c r="BA3" s="11" t="str">
        <f t="shared" si="12"/>
        <v>45</v>
      </c>
      <c r="BB3" s="11" t="str">
        <f t="shared" ref="BB3:BC3" si="13">G25</f>
        <v>0</v>
      </c>
      <c r="BC3" s="11" t="str">
        <f t="shared" si="13"/>
        <v>43</v>
      </c>
      <c r="BD3" s="11" t="str">
        <f t="shared" ref="BD3:BE3" si="14">G26</f>
        <v>2</v>
      </c>
      <c r="BE3" s="11" t="str">
        <f t="shared" si="14"/>
        <v>44</v>
      </c>
      <c r="BF3" s="11" t="str">
        <f t="shared" ref="BF3:BG3" si="15">G27</f>
        <v>1</v>
      </c>
      <c r="BG3" s="11" t="str">
        <f t="shared" si="15"/>
        <v>40</v>
      </c>
      <c r="BH3" s="11" t="str">
        <f t="shared" ref="BH3:BI3" si="16">G29</f>
        <v>26</v>
      </c>
      <c r="BI3" s="11" t="str">
        <f t="shared" si="16"/>
        <v>63</v>
      </c>
      <c r="BJ3" s="11" t="str">
        <f t="shared" ref="BJ3:BK3" si="17">G30</f>
        <v>3</v>
      </c>
      <c r="BK3" s="11" t="str">
        <f t="shared" si="17"/>
        <v>40</v>
      </c>
      <c r="BL3" s="11" t="str">
        <f t="shared" ref="BL3:BM3" si="18">G31</f>
        <v>1</v>
      </c>
      <c r="BM3" s="11" t="str">
        <f t="shared" si="18"/>
        <v>30</v>
      </c>
      <c r="BN3" s="11" t="str">
        <f t="shared" ref="BN3:BO3" si="19">G32</f>
        <v>5</v>
      </c>
      <c r="BO3" s="11" t="str">
        <f t="shared" si="19"/>
        <v>49</v>
      </c>
      <c r="BP3" s="11" t="str">
        <f t="shared" ref="BP3:BQ3" si="20">G34</f>
        <v>3</v>
      </c>
      <c r="BQ3" s="11" t="str">
        <f t="shared" si="20"/>
        <v>40</v>
      </c>
      <c r="BR3" s="11" t="str">
        <f t="shared" ref="BR3:BS3" si="21">G35</f>
        <v>2</v>
      </c>
      <c r="BS3" s="11" t="str">
        <f t="shared" si="21"/>
        <v>41</v>
      </c>
      <c r="BT3" s="11" t="str">
        <f t="shared" ref="BT3:BU3" si="22">G36</f>
        <v>10</v>
      </c>
      <c r="BU3" s="11" t="str">
        <f t="shared" si="22"/>
        <v>47</v>
      </c>
      <c r="BV3" s="11" t="str">
        <f t="shared" ref="BV3:BW3" si="23">G37</f>
        <v>14</v>
      </c>
      <c r="BW3" s="11" t="str">
        <f t="shared" si="23"/>
        <v>68</v>
      </c>
      <c r="BX3" s="11" t="str">
        <f t="shared" ref="BX3:CA3" si="24">K23</f>
        <v>2</v>
      </c>
      <c r="BY3" s="11" t="str">
        <f t="shared" si="24"/>
        <v>42</v>
      </c>
      <c r="BZ3" s="11" t="str">
        <f t="shared" si="24"/>
        <v>0</v>
      </c>
      <c r="CA3" s="11" t="str">
        <f t="shared" si="24"/>
        <v>N</v>
      </c>
      <c r="CB3" s="11" t="str">
        <f t="shared" ref="CB3:CE3" si="25">K24</f>
        <v>3</v>
      </c>
      <c r="CC3" s="11" t="str">
        <f t="shared" si="25"/>
        <v>44</v>
      </c>
      <c r="CD3" s="11" t="str">
        <f t="shared" si="25"/>
        <v>0</v>
      </c>
      <c r="CE3" s="11" t="str">
        <f t="shared" si="25"/>
        <v>N</v>
      </c>
      <c r="CF3" s="11" t="str">
        <f t="shared" ref="CF3:CI3" si="26">K25</f>
        <v>2</v>
      </c>
      <c r="CG3" s="11" t="str">
        <f t="shared" si="26"/>
        <v>40</v>
      </c>
      <c r="CH3" s="11" t="str">
        <f t="shared" si="26"/>
        <v>0</v>
      </c>
      <c r="CI3" s="11" t="str">
        <f t="shared" si="26"/>
        <v>N</v>
      </c>
      <c r="CJ3" s="11" t="str">
        <f t="shared" ref="CJ3:CM3" si="27">K27</f>
        <v>1</v>
      </c>
      <c r="CK3" s="11" t="str">
        <f t="shared" si="27"/>
        <v>38</v>
      </c>
      <c r="CL3" s="11" t="str">
        <f t="shared" si="27"/>
        <v>0/0</v>
      </c>
      <c r="CM3" s="11" t="str">
        <f t="shared" si="27"/>
        <v>N</v>
      </c>
      <c r="CN3" s="11" t="str">
        <f t="shared" ref="CN3:CQ3" si="28">K28</f>
        <v>2</v>
      </c>
      <c r="CO3" s="11" t="str">
        <f t="shared" si="28"/>
        <v>41</v>
      </c>
      <c r="CP3" s="11" t="str">
        <f t="shared" si="28"/>
        <v>0</v>
      </c>
      <c r="CQ3" s="11" t="str">
        <f t="shared" si="28"/>
        <v>N</v>
      </c>
      <c r="CR3" s="11" t="str">
        <f t="shared" ref="CR3:CU3" si="29">K29</f>
        <v>2</v>
      </c>
      <c r="CS3" s="11" t="str">
        <f t="shared" si="29"/>
        <v>34</v>
      </c>
      <c r="CT3" s="11" t="str">
        <f t="shared" si="29"/>
        <v>0</v>
      </c>
      <c r="CU3" s="11" t="str">
        <f t="shared" si="29"/>
        <v>N</v>
      </c>
      <c r="CV3" s="11" t="str">
        <f t="shared" ref="CV3:CY3" si="30">K30</f>
        <v>4</v>
      </c>
      <c r="CW3" s="11" t="str">
        <f t="shared" si="30"/>
        <v>36</v>
      </c>
      <c r="CX3" s="11" t="str">
        <f t="shared" si="30"/>
        <v>0</v>
      </c>
      <c r="CY3" s="11" t="str">
        <f t="shared" si="30"/>
        <v>N</v>
      </c>
      <c r="CZ3" s="11" t="str">
        <f t="shared" ref="CZ3:DC3" si="31">K32</f>
        <v>5</v>
      </c>
      <c r="DA3" s="11" t="str">
        <f t="shared" si="31"/>
        <v>49</v>
      </c>
      <c r="DB3" s="11" t="str">
        <f t="shared" si="31"/>
        <v>0</v>
      </c>
      <c r="DC3" s="11" t="str">
        <f t="shared" si="31"/>
        <v>N</v>
      </c>
      <c r="DD3" s="11" t="str">
        <f t="shared" ref="DD3:DG3" si="32">K33</f>
        <v>0</v>
      </c>
      <c r="DE3" s="11" t="str">
        <f t="shared" si="32"/>
        <v>40</v>
      </c>
      <c r="DF3" s="11" t="str">
        <f t="shared" si="32"/>
        <v>0</v>
      </c>
      <c r="DG3" s="11" t="str">
        <f t="shared" si="32"/>
        <v>N</v>
      </c>
      <c r="DH3" s="11" t="str">
        <f t="shared" ref="DH3:DK3" si="33">K34</f>
        <v>14</v>
      </c>
      <c r="DI3" s="11" t="str">
        <f t="shared" si="33"/>
        <v>57</v>
      </c>
      <c r="DJ3" s="11" t="str">
        <f t="shared" si="33"/>
        <v>2</v>
      </c>
      <c r="DK3" s="11" t="str">
        <f t="shared" si="33"/>
        <v>N</v>
      </c>
      <c r="DL3" s="11" t="str">
        <f t="shared" ref="DL3:DO3" si="34">K36</f>
        <v>2</v>
      </c>
      <c r="DM3" s="11" t="str">
        <f t="shared" si="34"/>
        <v>40</v>
      </c>
      <c r="DN3" s="11" t="str">
        <f t="shared" si="34"/>
        <v>0</v>
      </c>
      <c r="DO3" s="11" t="str">
        <f t="shared" si="34"/>
        <v>N</v>
      </c>
      <c r="DP3" s="11" t="str">
        <f t="shared" ref="DP3:DS3" si="35">K37</f>
        <v>1</v>
      </c>
      <c r="DQ3" s="11" t="str">
        <f t="shared" si="35"/>
        <v>41</v>
      </c>
      <c r="DR3" s="11" t="str">
        <f t="shared" si="35"/>
        <v>0</v>
      </c>
      <c r="DS3" s="11" t="str">
        <f t="shared" si="35"/>
        <v>N</v>
      </c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</row>
    <row r="4" ht="12.0" customHeight="1">
      <c r="A4" s="1"/>
      <c r="P4" s="3"/>
      <c r="Q4" s="12"/>
      <c r="R4" s="12"/>
      <c r="S4" s="12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</row>
    <row r="5" ht="12.0" customHeight="1">
      <c r="A5" s="13"/>
      <c r="B5" s="14" t="s">
        <v>55</v>
      </c>
      <c r="C5" s="15" t="str">
        <f>'Data Entry Sheet (4)'!C5</f>
        <v>Jason Smith</v>
      </c>
      <c r="E5" s="16"/>
      <c r="F5" s="17" t="s">
        <v>57</v>
      </c>
      <c r="G5" s="18"/>
      <c r="H5" s="18"/>
      <c r="I5" s="16"/>
      <c r="J5" s="18"/>
      <c r="K5" s="18"/>
      <c r="L5" s="18"/>
      <c r="M5" s="18"/>
      <c r="N5" s="19"/>
      <c r="P5" s="3"/>
      <c r="Q5" s="12"/>
      <c r="R5" s="12"/>
      <c r="S5" s="12"/>
      <c r="T5" s="20" t="s">
        <v>58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</row>
    <row r="6" ht="12.0" customHeight="1">
      <c r="A6" s="13"/>
      <c r="B6" s="21" t="s">
        <v>213</v>
      </c>
      <c r="C6" s="15" t="str">
        <f>'Data Entry Sheet (4)'!C6</f>
        <v/>
      </c>
      <c r="E6" s="23"/>
      <c r="F6" s="24"/>
      <c r="G6" s="25" t="s">
        <v>60</v>
      </c>
      <c r="H6" s="26"/>
      <c r="I6" s="27"/>
      <c r="J6" s="24"/>
      <c r="K6" s="28"/>
      <c r="L6" s="28"/>
      <c r="M6" s="24"/>
      <c r="N6" s="29"/>
      <c r="P6" s="20" t="s">
        <v>61</v>
      </c>
      <c r="Q6" s="20" t="s">
        <v>62</v>
      </c>
      <c r="R6" s="20" t="s">
        <v>63</v>
      </c>
      <c r="S6" s="20" t="s">
        <v>64</v>
      </c>
      <c r="T6" s="20" t="s">
        <v>65</v>
      </c>
      <c r="U6" s="20" t="s">
        <v>66</v>
      </c>
      <c r="V6" s="3"/>
      <c r="W6" s="8" t="s">
        <v>6</v>
      </c>
      <c r="X6" s="8"/>
      <c r="Y6" s="8"/>
      <c r="Z6" s="8" t="s">
        <v>7</v>
      </c>
      <c r="AA6" s="8"/>
      <c r="AB6" s="8"/>
      <c r="AC6" s="8" t="s">
        <v>8</v>
      </c>
      <c r="AD6" s="8"/>
      <c r="AE6" s="8"/>
      <c r="AF6" s="8" t="s">
        <v>9</v>
      </c>
      <c r="AG6" s="8"/>
      <c r="AH6" s="8"/>
      <c r="AI6" s="8" t="s">
        <v>10</v>
      </c>
      <c r="AJ6" s="8"/>
      <c r="AK6" s="3"/>
      <c r="AL6" s="8" t="s">
        <v>67</v>
      </c>
      <c r="AM6" s="8"/>
      <c r="AN6" s="8"/>
      <c r="AO6" s="8" t="s">
        <v>68</v>
      </c>
      <c r="AP6" s="8"/>
      <c r="AQ6" s="8"/>
      <c r="AR6" s="8" t="s">
        <v>69</v>
      </c>
      <c r="AS6" s="8"/>
      <c r="AT6" s="8"/>
      <c r="AU6" s="8" t="s">
        <v>70</v>
      </c>
      <c r="AV6" s="8"/>
      <c r="AW6" s="8"/>
      <c r="AX6" s="8" t="s">
        <v>15</v>
      </c>
      <c r="AY6" s="8"/>
      <c r="AZ6" s="3"/>
      <c r="BA6" s="8" t="s">
        <v>71</v>
      </c>
      <c r="BB6" s="8"/>
      <c r="BC6" s="8"/>
      <c r="BD6" s="8" t="s">
        <v>72</v>
      </c>
      <c r="BE6" s="8"/>
      <c r="BF6" s="8"/>
      <c r="BG6" s="8" t="s">
        <v>73</v>
      </c>
      <c r="BH6" s="8"/>
      <c r="BI6" s="8"/>
      <c r="BJ6" s="8" t="s">
        <v>74</v>
      </c>
      <c r="BK6" s="8"/>
      <c r="BL6" s="8"/>
      <c r="BM6" s="8" t="s">
        <v>75</v>
      </c>
      <c r="BN6" s="8"/>
      <c r="BO6" s="3"/>
      <c r="BP6" s="8" t="s">
        <v>76</v>
      </c>
      <c r="BQ6" s="8"/>
      <c r="BR6" s="3"/>
      <c r="BS6" s="8" t="s">
        <v>3</v>
      </c>
      <c r="BT6" s="8"/>
      <c r="BU6" s="3"/>
      <c r="BV6" s="8" t="s">
        <v>4</v>
      </c>
      <c r="BW6" s="8"/>
      <c r="BX6" s="3"/>
      <c r="BY6" s="3"/>
      <c r="BZ6" s="3"/>
      <c r="CA6" s="8" t="s">
        <v>19</v>
      </c>
      <c r="CB6" s="8"/>
      <c r="CC6" s="3"/>
      <c r="CD6" s="3"/>
      <c r="CE6" s="3"/>
      <c r="CF6" s="8" t="s">
        <v>77</v>
      </c>
      <c r="CG6" s="8"/>
      <c r="CH6" s="3"/>
      <c r="CI6" s="3"/>
      <c r="CJ6" s="3"/>
      <c r="CK6" s="8" t="s">
        <v>78</v>
      </c>
      <c r="CL6" s="8"/>
      <c r="CM6" s="3"/>
      <c r="CN6" s="3"/>
      <c r="CO6" s="3"/>
      <c r="CP6" s="8" t="s">
        <v>79</v>
      </c>
      <c r="CQ6" s="8"/>
      <c r="CR6" s="3"/>
      <c r="CS6" s="3"/>
      <c r="CT6" s="3"/>
      <c r="CU6" s="8" t="s">
        <v>80</v>
      </c>
      <c r="CV6" s="8"/>
      <c r="CW6" s="3"/>
      <c r="CX6" s="3"/>
      <c r="CY6" s="3"/>
      <c r="CZ6" s="8" t="s">
        <v>81</v>
      </c>
      <c r="DA6" s="8"/>
      <c r="DB6" s="3"/>
      <c r="DC6" s="3"/>
      <c r="DD6" s="3"/>
      <c r="DE6" s="8" t="s">
        <v>82</v>
      </c>
      <c r="DF6" s="8"/>
      <c r="DG6" s="3"/>
      <c r="DH6" s="3"/>
      <c r="DI6" s="3"/>
      <c r="DJ6" s="8" t="s">
        <v>83</v>
      </c>
      <c r="DK6" s="8"/>
      <c r="DL6" s="3"/>
      <c r="DM6" s="3"/>
      <c r="DN6" s="3"/>
      <c r="DO6" s="8" t="s">
        <v>84</v>
      </c>
      <c r="DP6" s="8"/>
      <c r="DQ6" s="3"/>
      <c r="DR6" s="3"/>
      <c r="DS6" s="3"/>
      <c r="DT6" s="8" t="s">
        <v>32</v>
      </c>
      <c r="DU6" s="8"/>
      <c r="DV6" s="3"/>
      <c r="DW6" s="3"/>
      <c r="DX6" s="3"/>
      <c r="DY6" s="8" t="s">
        <v>85</v>
      </c>
      <c r="DZ6" s="8"/>
      <c r="EA6" s="3"/>
      <c r="EB6" s="3"/>
      <c r="EC6" s="3"/>
      <c r="ED6" s="8" t="s">
        <v>86</v>
      </c>
      <c r="EE6" s="8"/>
      <c r="EF6" s="3"/>
      <c r="EG6" s="3"/>
      <c r="EH6" s="3"/>
      <c r="EI6" s="8" t="s">
        <v>87</v>
      </c>
      <c r="EJ6" s="8"/>
      <c r="EK6" s="3"/>
      <c r="EL6" s="3"/>
      <c r="EM6" s="3"/>
      <c r="EN6" s="8" t="s">
        <v>0</v>
      </c>
      <c r="EO6" s="8"/>
      <c r="EP6" s="3"/>
      <c r="EQ6" s="3"/>
      <c r="ER6" s="3"/>
      <c r="ES6" s="3"/>
      <c r="ET6" s="8" t="s">
        <v>1</v>
      </c>
      <c r="EU6" s="8"/>
      <c r="EV6" s="3"/>
      <c r="EW6" s="3"/>
      <c r="EX6" s="3"/>
      <c r="EY6" s="3"/>
      <c r="EZ6" s="8" t="s">
        <v>2</v>
      </c>
      <c r="FA6" s="8"/>
      <c r="FB6" s="3"/>
      <c r="FC6" s="3"/>
      <c r="FD6" s="3"/>
      <c r="FE6" s="3"/>
      <c r="FF6" s="3"/>
      <c r="FG6" s="3"/>
      <c r="FH6" s="3"/>
      <c r="FI6" s="8" t="s">
        <v>88</v>
      </c>
      <c r="FJ6" s="8"/>
      <c r="FK6" s="3"/>
      <c r="FL6" s="3"/>
    </row>
    <row r="7" ht="12.0" customHeight="1">
      <c r="A7" s="13"/>
      <c r="B7" s="21" t="s">
        <v>89</v>
      </c>
      <c r="C7" s="95" t="str">
        <f>'Data Entry Sheet (4)'!C7</f>
        <v/>
      </c>
      <c r="E7" s="31"/>
      <c r="F7" s="32"/>
      <c r="G7" s="33" t="s">
        <v>50</v>
      </c>
      <c r="H7" s="34" t="s">
        <v>51</v>
      </c>
      <c r="I7" s="27"/>
      <c r="J7" s="24"/>
      <c r="K7" s="28"/>
      <c r="L7" s="28"/>
      <c r="M7" s="28"/>
      <c r="N7" s="29"/>
      <c r="P7" s="3">
        <v>1.0</v>
      </c>
      <c r="Q7" s="12" t="str">
        <f t="shared" ref="Q7:Q66" si="36">IF(ISERROR(VALUE(MID($C$11,$P7,1)))=TRUE,"TEXT",VALUE(MID($C$11,$P7,1)))</f>
        <v>2</v>
      </c>
      <c r="R7" s="12"/>
      <c r="S7" s="12" t="str">
        <f t="shared" ref="S7:S396" si="37">IF(Q7=9,0,(IF(R7="Y",Q7-1,2-Q7)))</f>
        <v>0</v>
      </c>
      <c r="T7" s="3" t="str">
        <f t="shared" ref="T7:T396" si="38">IF(Q7=1,1,0)</f>
        <v>0</v>
      </c>
      <c r="U7" s="3" t="str">
        <f t="shared" ref="U7:U396" si="39">IF(Q7=2,1,0)</f>
        <v>1</v>
      </c>
      <c r="V7" s="3"/>
      <c r="W7" s="35" t="s">
        <v>90</v>
      </c>
      <c r="X7" s="35" t="s">
        <v>91</v>
      </c>
      <c r="Y7" s="8"/>
      <c r="Z7" s="35" t="s">
        <v>90</v>
      </c>
      <c r="AA7" s="35" t="s">
        <v>91</v>
      </c>
      <c r="AB7" s="8"/>
      <c r="AC7" s="35" t="s">
        <v>90</v>
      </c>
      <c r="AD7" s="35" t="s">
        <v>91</v>
      </c>
      <c r="AE7" s="8"/>
      <c r="AF7" s="35" t="s">
        <v>90</v>
      </c>
      <c r="AG7" s="35" t="s">
        <v>91</v>
      </c>
      <c r="AH7" s="8"/>
      <c r="AI7" s="35" t="s">
        <v>90</v>
      </c>
      <c r="AJ7" s="35" t="s">
        <v>91</v>
      </c>
      <c r="AK7" s="3"/>
      <c r="AL7" s="35" t="s">
        <v>90</v>
      </c>
      <c r="AM7" s="35" t="s">
        <v>91</v>
      </c>
      <c r="AN7" s="8"/>
      <c r="AO7" s="35" t="s">
        <v>90</v>
      </c>
      <c r="AP7" s="35" t="s">
        <v>91</v>
      </c>
      <c r="AQ7" s="8"/>
      <c r="AR7" s="35" t="s">
        <v>90</v>
      </c>
      <c r="AS7" s="35" t="s">
        <v>91</v>
      </c>
      <c r="AT7" s="8"/>
      <c r="AU7" s="35" t="s">
        <v>90</v>
      </c>
      <c r="AV7" s="35" t="s">
        <v>91</v>
      </c>
      <c r="AW7" s="8"/>
      <c r="AX7" s="35" t="s">
        <v>90</v>
      </c>
      <c r="AY7" s="35" t="s">
        <v>91</v>
      </c>
      <c r="AZ7" s="3"/>
      <c r="BA7" s="35" t="s">
        <v>90</v>
      </c>
      <c r="BB7" s="35" t="s">
        <v>91</v>
      </c>
      <c r="BC7" s="8"/>
      <c r="BD7" s="35" t="s">
        <v>90</v>
      </c>
      <c r="BE7" s="35" t="s">
        <v>91</v>
      </c>
      <c r="BF7" s="8"/>
      <c r="BG7" s="35" t="s">
        <v>90</v>
      </c>
      <c r="BH7" s="35" t="s">
        <v>91</v>
      </c>
      <c r="BI7" s="8"/>
      <c r="BJ7" s="35" t="s">
        <v>90</v>
      </c>
      <c r="BK7" s="35" t="s">
        <v>91</v>
      </c>
      <c r="BL7" s="8"/>
      <c r="BM7" s="35" t="s">
        <v>90</v>
      </c>
      <c r="BN7" s="35" t="s">
        <v>91</v>
      </c>
      <c r="BO7" s="3"/>
      <c r="BP7" s="35" t="s">
        <v>90</v>
      </c>
      <c r="BQ7" s="35" t="s">
        <v>91</v>
      </c>
      <c r="BR7" s="3"/>
      <c r="BS7" s="35" t="s">
        <v>90</v>
      </c>
      <c r="BT7" s="35" t="s">
        <v>91</v>
      </c>
      <c r="BU7" s="3"/>
      <c r="BV7" s="35" t="s">
        <v>92</v>
      </c>
      <c r="BW7" s="35" t="s">
        <v>93</v>
      </c>
      <c r="BX7" s="35" t="s">
        <v>94</v>
      </c>
      <c r="BY7" s="35" t="s">
        <v>93</v>
      </c>
      <c r="BZ7" s="3"/>
      <c r="CA7" s="35" t="s">
        <v>92</v>
      </c>
      <c r="CB7" s="35" t="s">
        <v>93</v>
      </c>
      <c r="CC7" s="35" t="s">
        <v>94</v>
      </c>
      <c r="CD7" s="35" t="s">
        <v>93</v>
      </c>
      <c r="CE7" s="3"/>
      <c r="CF7" s="35" t="s">
        <v>92</v>
      </c>
      <c r="CG7" s="35" t="s">
        <v>93</v>
      </c>
      <c r="CH7" s="35" t="s">
        <v>94</v>
      </c>
      <c r="CI7" s="35" t="s">
        <v>93</v>
      </c>
      <c r="CJ7" s="3"/>
      <c r="CK7" s="35" t="s">
        <v>92</v>
      </c>
      <c r="CL7" s="35" t="s">
        <v>93</v>
      </c>
      <c r="CM7" s="35" t="s">
        <v>94</v>
      </c>
      <c r="CN7" s="35" t="s">
        <v>93</v>
      </c>
      <c r="CO7" s="3"/>
      <c r="CP7" s="35" t="s">
        <v>92</v>
      </c>
      <c r="CQ7" s="35" t="s">
        <v>93</v>
      </c>
      <c r="CR7" s="35" t="s">
        <v>94</v>
      </c>
      <c r="CS7" s="35" t="s">
        <v>93</v>
      </c>
      <c r="CT7" s="3"/>
      <c r="CU7" s="35" t="s">
        <v>92</v>
      </c>
      <c r="CV7" s="35" t="s">
        <v>93</v>
      </c>
      <c r="CW7" s="35" t="s">
        <v>94</v>
      </c>
      <c r="CX7" s="35" t="s">
        <v>93</v>
      </c>
      <c r="CY7" s="3"/>
      <c r="CZ7" s="35" t="s">
        <v>92</v>
      </c>
      <c r="DA7" s="35" t="s">
        <v>93</v>
      </c>
      <c r="DB7" s="35" t="s">
        <v>94</v>
      </c>
      <c r="DC7" s="35" t="s">
        <v>93</v>
      </c>
      <c r="DD7" s="3"/>
      <c r="DE7" s="35" t="s">
        <v>92</v>
      </c>
      <c r="DF7" s="35" t="s">
        <v>93</v>
      </c>
      <c r="DG7" s="35" t="s">
        <v>94</v>
      </c>
      <c r="DH7" s="35" t="s">
        <v>93</v>
      </c>
      <c r="DI7" s="3"/>
      <c r="DJ7" s="35" t="s">
        <v>92</v>
      </c>
      <c r="DK7" s="35" t="s">
        <v>93</v>
      </c>
      <c r="DL7" s="35" t="s">
        <v>94</v>
      </c>
      <c r="DM7" s="35" t="s">
        <v>93</v>
      </c>
      <c r="DN7" s="3"/>
      <c r="DO7" s="35" t="s">
        <v>92</v>
      </c>
      <c r="DP7" s="35" t="s">
        <v>93</v>
      </c>
      <c r="DQ7" s="35" t="s">
        <v>94</v>
      </c>
      <c r="DR7" s="35" t="s">
        <v>93</v>
      </c>
      <c r="DS7" s="3"/>
      <c r="DT7" s="35" t="s">
        <v>92</v>
      </c>
      <c r="DU7" s="35" t="s">
        <v>93</v>
      </c>
      <c r="DV7" s="35" t="s">
        <v>94</v>
      </c>
      <c r="DW7" s="35" t="s">
        <v>93</v>
      </c>
      <c r="DX7" s="3"/>
      <c r="DY7" s="35" t="s">
        <v>92</v>
      </c>
      <c r="DZ7" s="35" t="s">
        <v>93</v>
      </c>
      <c r="EA7" s="35" t="s">
        <v>94</v>
      </c>
      <c r="EB7" s="35" t="s">
        <v>93</v>
      </c>
      <c r="EC7" s="3"/>
      <c r="ED7" s="35" t="s">
        <v>92</v>
      </c>
      <c r="EE7" s="35" t="s">
        <v>93</v>
      </c>
      <c r="EF7" s="35" t="s">
        <v>94</v>
      </c>
      <c r="EG7" s="35" t="s">
        <v>93</v>
      </c>
      <c r="EH7" s="3"/>
      <c r="EI7" s="35" t="s">
        <v>92</v>
      </c>
      <c r="EJ7" s="35" t="s">
        <v>93</v>
      </c>
      <c r="EK7" s="35" t="s">
        <v>94</v>
      </c>
      <c r="EL7" s="35" t="s">
        <v>93</v>
      </c>
      <c r="EM7" s="3"/>
      <c r="EN7" s="35" t="s">
        <v>95</v>
      </c>
      <c r="EO7" s="35" t="s">
        <v>93</v>
      </c>
      <c r="EP7" s="35" t="s">
        <v>96</v>
      </c>
      <c r="EQ7" s="35" t="s">
        <v>93</v>
      </c>
      <c r="ER7" s="35" t="s">
        <v>97</v>
      </c>
      <c r="ES7" s="3"/>
      <c r="ET7" s="35" t="s">
        <v>92</v>
      </c>
      <c r="EU7" s="35" t="s">
        <v>93</v>
      </c>
      <c r="EV7" s="35"/>
      <c r="EW7" s="35"/>
      <c r="EX7" s="35"/>
      <c r="EY7" s="3"/>
      <c r="EZ7" s="36" t="s">
        <v>98</v>
      </c>
      <c r="FA7" s="36" t="s">
        <v>93</v>
      </c>
      <c r="FB7" s="36" t="s">
        <v>63</v>
      </c>
      <c r="FC7" s="36" t="s">
        <v>99</v>
      </c>
      <c r="FD7" s="36" t="s">
        <v>100</v>
      </c>
      <c r="FE7" s="36" t="s">
        <v>93</v>
      </c>
      <c r="FF7" s="36" t="s">
        <v>63</v>
      </c>
      <c r="FG7" s="36" t="s">
        <v>99</v>
      </c>
      <c r="FH7" s="3"/>
      <c r="FI7" s="35" t="s">
        <v>92</v>
      </c>
      <c r="FJ7" s="35" t="s">
        <v>93</v>
      </c>
      <c r="FK7" s="35" t="s">
        <v>94</v>
      </c>
      <c r="FL7" s="35" t="s">
        <v>93</v>
      </c>
    </row>
    <row r="8" ht="12.0" customHeight="1">
      <c r="A8" s="13"/>
      <c r="B8" s="37" t="s">
        <v>101</v>
      </c>
      <c r="C8" s="15" t="str">
        <f>'Data Entry Sheet (4)'!C8</f>
        <v/>
      </c>
      <c r="E8" s="39"/>
      <c r="F8" s="40"/>
      <c r="G8" s="41"/>
      <c r="H8" s="20"/>
      <c r="I8" s="23"/>
      <c r="J8" s="42" t="s">
        <v>102</v>
      </c>
      <c r="K8" s="43" t="str">
        <f t="shared" ref="K8:K11" si="40">C5</f>
        <v>Jason Smith</v>
      </c>
      <c r="L8" s="44"/>
      <c r="M8" s="44"/>
      <c r="N8" s="45"/>
      <c r="P8" s="3">
        <v>2.0</v>
      </c>
      <c r="Q8" s="12" t="str">
        <f t="shared" si="36"/>
        <v>2</v>
      </c>
      <c r="R8" s="12"/>
      <c r="S8" s="12" t="str">
        <f t="shared" si="37"/>
        <v>0</v>
      </c>
      <c r="T8" s="3" t="str">
        <f t="shared" si="38"/>
        <v>0</v>
      </c>
      <c r="U8" s="3" t="str">
        <f t="shared" si="39"/>
        <v>1</v>
      </c>
      <c r="V8" s="3"/>
      <c r="W8" s="3">
        <v>241.0</v>
      </c>
      <c r="X8" s="3" t="str">
        <f t="shared" ref="X8:X35" si="41">VLOOKUP(W8,$P$7:$S$396,4)</f>
        <v>0</v>
      </c>
      <c r="Y8" s="3"/>
      <c r="Z8" s="3">
        <v>8.0</v>
      </c>
      <c r="AA8" s="3" t="str">
        <f t="shared" ref="AA8:AA26" si="42">VLOOKUP(Z8,$P$7:$S$396,4)</f>
        <v>0</v>
      </c>
      <c r="AB8" s="3"/>
      <c r="AC8" s="3">
        <v>12.0</v>
      </c>
      <c r="AD8" s="3" t="str">
        <f t="shared" ref="AD8:AD27" si="43">VLOOKUP(AC8,$P$7:$S$396,4)</f>
        <v>0</v>
      </c>
      <c r="AE8" s="3"/>
      <c r="AF8" s="3">
        <v>2.0</v>
      </c>
      <c r="AG8" s="3" t="str">
        <f t="shared" ref="AG8:AG27" si="44">VLOOKUP(AF8,$P$7:$S$396,4)</f>
        <v>0</v>
      </c>
      <c r="AH8" s="3"/>
      <c r="AI8" s="3">
        <v>13.0</v>
      </c>
      <c r="AJ8" s="3" t="str">
        <f t="shared" ref="AJ8:AJ23" si="45">VLOOKUP(AI8,$P$7:$S$396,4)</f>
        <v>0</v>
      </c>
      <c r="AK8" s="3"/>
      <c r="AL8" s="3">
        <v>13.0</v>
      </c>
      <c r="AM8" s="3" t="str">
        <f t="shared" ref="AM8:AM14" si="46">VLOOKUP(AL8,$P$7:$S$396,4)</f>
        <v>0</v>
      </c>
      <c r="AN8" s="3"/>
      <c r="AO8" s="3">
        <v>30.0</v>
      </c>
      <c r="AP8" s="3" t="str">
        <f t="shared" ref="AP8:AP16" si="47">VLOOKUP(AO8,$P$7:$S$396,4)</f>
        <v>0</v>
      </c>
      <c r="AQ8" s="3"/>
      <c r="AR8" s="3">
        <v>7.0</v>
      </c>
      <c r="AS8" s="3" t="str">
        <f t="shared" ref="AS8:AS22" si="48">VLOOKUP(AR8,$P$7:$S$396,4)</f>
        <v>0</v>
      </c>
      <c r="AT8" s="3"/>
      <c r="AU8" s="3">
        <v>16.0</v>
      </c>
      <c r="AV8" s="3" t="str">
        <f t="shared" ref="AV8:AV25" si="49">VLOOKUP(AU8,$P$7:$S$396,4)</f>
        <v>0</v>
      </c>
      <c r="AW8" s="3"/>
      <c r="AX8" s="3">
        <v>211.0</v>
      </c>
      <c r="AY8" s="3" t="str">
        <f t="shared" ref="AY8:AY34" si="50">VLOOKUP(AX8,$P$7:$S$396,4)</f>
        <v>1</v>
      </c>
      <c r="AZ8" s="3"/>
      <c r="BA8" s="3">
        <v>6.0</v>
      </c>
      <c r="BB8" s="3" t="str">
        <f t="shared" ref="BB8:BB23" si="51">VLOOKUP(BA8,$P$7:$S$396,4)</f>
        <v>1</v>
      </c>
      <c r="BC8" s="3"/>
      <c r="BD8" s="3">
        <v>49.0</v>
      </c>
      <c r="BE8" s="3" t="str">
        <f t="shared" ref="BE8:BE23" si="52">VLOOKUP(BD8,$P$7:$S$396,4)</f>
        <v>0</v>
      </c>
      <c r="BF8" s="3"/>
      <c r="BG8" s="3">
        <v>9.0</v>
      </c>
      <c r="BH8" s="3" t="str">
        <f t="shared" ref="BH8:BH25" si="53">VLOOKUP(BG8,$P$7:$S$396,4)</f>
        <v>0</v>
      </c>
      <c r="BI8" s="3"/>
      <c r="BJ8" s="3">
        <v>4.0</v>
      </c>
      <c r="BK8" s="3" t="str">
        <f t="shared" ref="BK8:BK26" si="54">VLOOKUP(BJ8,$P$7:$S$396,4)</f>
        <v>0</v>
      </c>
      <c r="BL8" s="3"/>
      <c r="BM8" s="3">
        <v>3.0</v>
      </c>
      <c r="BN8" s="3" t="str">
        <f t="shared" ref="BN8:BN27" si="55">VLOOKUP(BM8,$P$7:$S$396,4)</f>
        <v>1</v>
      </c>
      <c r="BO8" s="3"/>
      <c r="BP8" s="3">
        <v>1.0</v>
      </c>
      <c r="BQ8" s="3" t="str">
        <f t="shared" ref="BQ8:BQ25" si="56">VLOOKUP(BP8,$P$7:$S$396,4)</f>
        <v>0</v>
      </c>
      <c r="BR8" s="3"/>
      <c r="BS8" s="3">
        <v>255.0</v>
      </c>
      <c r="BT8" s="3" t="str">
        <f t="shared" ref="BT8:BT19" si="57">VLOOKUP(BS8,$P$7:$S$396,4)</f>
        <v>0</v>
      </c>
      <c r="BU8" s="3"/>
      <c r="BV8" s="3">
        <v>22.0</v>
      </c>
      <c r="BW8" s="3" t="str">
        <f t="shared" ref="BW8:BW15" si="58">VLOOKUP(BV8,$P$7:$U$396,5)</f>
        <v>0</v>
      </c>
      <c r="BX8" s="3">
        <v>3.0</v>
      </c>
      <c r="BY8" s="3" t="str">
        <f t="shared" ref="BY8:BY19" si="59">VLOOKUP(BX8,$P$7:$U$396,6)</f>
        <v>0</v>
      </c>
      <c r="BZ8" s="3"/>
      <c r="CA8" s="3">
        <v>33.0</v>
      </c>
      <c r="CB8" s="3" t="str">
        <f t="shared" ref="CB8:CB28" si="60">VLOOKUP(CA8,$P$7:$U$396,5)</f>
        <v>0</v>
      </c>
      <c r="CC8" s="3">
        <v>4.0</v>
      </c>
      <c r="CD8" s="3" t="str">
        <f t="shared" ref="CD8:CD21" si="61">VLOOKUP(CC8,$P$7:$U$396,6)</f>
        <v>0</v>
      </c>
      <c r="CE8" s="3"/>
      <c r="CF8" s="3">
        <v>5.0</v>
      </c>
      <c r="CG8" s="3" t="str">
        <f t="shared" ref="CG8:CG33" si="62">VLOOKUP(CF8,$P$7:$U$396,5)</f>
        <v>0</v>
      </c>
      <c r="CH8" s="3">
        <v>29.0</v>
      </c>
      <c r="CI8" s="3" t="str">
        <f t="shared" ref="CI8:CI15" si="63">VLOOKUP(CH8,$P$7:$U$396,6)</f>
        <v>0</v>
      </c>
      <c r="CJ8" s="3"/>
      <c r="CK8" s="3">
        <v>6.0</v>
      </c>
      <c r="CL8" s="3" t="str">
        <f t="shared" ref="CL8:CL24" si="64">VLOOKUP(CK8,$P$7:$U$396,5)</f>
        <v>0</v>
      </c>
      <c r="CM8" s="3">
        <v>74.0</v>
      </c>
      <c r="CN8" s="3" t="str">
        <f t="shared" ref="CN8:CN9" si="65">VLOOKUP(CM8,$P$7:$U$396,6)</f>
        <v>0</v>
      </c>
      <c r="CO8" s="3"/>
      <c r="CP8" s="3">
        <v>11.0</v>
      </c>
      <c r="CQ8" s="3" t="str">
        <f t="shared" ref="CQ8:CQ36" si="66">VLOOKUP(CP8,$P$7:$U$396,5)</f>
        <v>0</v>
      </c>
      <c r="CR8" s="3">
        <v>37.0</v>
      </c>
      <c r="CS8" s="3" t="str">
        <f t="shared" ref="CS8:CS11" si="67">VLOOKUP(CR8,$P$7:$U$396,6)</f>
        <v>0</v>
      </c>
      <c r="CT8" s="3"/>
      <c r="CU8" s="3">
        <v>40.0</v>
      </c>
      <c r="CV8" s="3" t="str">
        <f t="shared" ref="CV8:CV21" si="68">VLOOKUP(CU8,$P$7:$U$396,5)</f>
        <v>0</v>
      </c>
      <c r="CW8" s="3">
        <v>16.0</v>
      </c>
      <c r="CX8" s="3" t="str">
        <f t="shared" ref="CX8:CX13" si="69">VLOOKUP(CW8,$P$7:$U$396,6)</f>
        <v>0</v>
      </c>
      <c r="CY8" s="3"/>
      <c r="CZ8" s="3">
        <v>13.0</v>
      </c>
      <c r="DA8" s="3" t="str">
        <f t="shared" ref="DA8:DA27" si="70">VLOOKUP(CZ8,$P$7:$U$396,5)</f>
        <v>0</v>
      </c>
      <c r="DB8" s="3">
        <v>161.0</v>
      </c>
      <c r="DC8" s="3" t="str">
        <f t="shared" ref="DC8:DC10" si="71">VLOOKUP(DB8,$P$7:$U$396,6)</f>
        <v>0</v>
      </c>
      <c r="DD8" s="3"/>
      <c r="DE8" s="3">
        <v>57.0</v>
      </c>
      <c r="DF8" s="3" t="str">
        <f t="shared" ref="DF8:DF25" si="72">VLOOKUP(DE8,$P$7:$U$396,5)</f>
        <v>0</v>
      </c>
      <c r="DG8" s="3">
        <v>19.0</v>
      </c>
      <c r="DH8" s="3" t="str">
        <f t="shared" ref="DH8:DH12" si="73">VLOOKUP(DG8,$P$7:$U$396,6)</f>
        <v>0</v>
      </c>
      <c r="DI8" s="3"/>
      <c r="DJ8" s="3">
        <v>49.0</v>
      </c>
      <c r="DK8" s="3" t="str">
        <f t="shared" ref="DK8:DK28" si="74">VLOOKUP(DJ8,$P$7:$U$396,5)</f>
        <v>0</v>
      </c>
      <c r="DL8" s="3">
        <v>25.0</v>
      </c>
      <c r="DM8" s="3" t="str">
        <f t="shared" ref="DM8:DM11" si="75">VLOOKUP(DL8,$P$7:$U$396,6)</f>
        <v>0</v>
      </c>
      <c r="DN8" s="3"/>
      <c r="DO8" s="3">
        <v>12.0</v>
      </c>
      <c r="DP8" s="3" t="str">
        <f t="shared" ref="DP8:DP26" si="76">VLOOKUP(DO8,$P$7:$U$396,5)</f>
        <v>0</v>
      </c>
      <c r="DQ8" s="3">
        <v>147.0</v>
      </c>
      <c r="DR8" s="3" t="str">
        <f>VLOOKUP(DQ8,$P$7:$U$396,6)</f>
        <v>0</v>
      </c>
      <c r="DS8" s="3"/>
      <c r="DT8" s="3">
        <v>18.0</v>
      </c>
      <c r="DU8" s="3" t="str">
        <f t="shared" ref="DU8:DU27" si="77">VLOOKUP(DT8,$P$7:$U$396,5)</f>
        <v>0</v>
      </c>
      <c r="DV8" s="3">
        <v>127.0</v>
      </c>
      <c r="DW8" s="3" t="str">
        <f t="shared" ref="DW8:DW12" si="78">VLOOKUP(DV8,$P$7:$U$396,6)</f>
        <v>1</v>
      </c>
      <c r="DX8" s="3"/>
      <c r="DY8" s="3">
        <v>8.0</v>
      </c>
      <c r="DZ8" s="3" t="str">
        <f t="shared" ref="DZ8:DZ27" si="79">VLOOKUP(DY8,$P$7:$U$396,5)</f>
        <v>0</v>
      </c>
      <c r="EA8" s="3">
        <v>24.0</v>
      </c>
      <c r="EB8" s="3" t="str">
        <f t="shared" ref="EB8:EB11" si="80">VLOOKUP(EA8,$P$7:$U$396,6)</f>
        <v>0</v>
      </c>
      <c r="EC8" s="3"/>
      <c r="ED8" s="3">
        <v>11.0</v>
      </c>
      <c r="EE8" s="3" t="str">
        <f t="shared" ref="EE8:EE20" si="81">VLOOKUP(ED8,$P$7:$U$396,5)</f>
        <v>0</v>
      </c>
      <c r="EF8" s="3">
        <v>74.0</v>
      </c>
      <c r="EG8" s="3" t="str">
        <f t="shared" ref="EG8:EG15" si="82">VLOOKUP(EF8,$P$7:$U$396,6)</f>
        <v>0</v>
      </c>
      <c r="EH8" s="3"/>
      <c r="EI8" s="3">
        <v>7.0</v>
      </c>
      <c r="EJ8" s="3" t="str">
        <f t="shared" ref="EJ8:EJ29" si="83">VLOOKUP(EI8,$P$7:$U$396,5)</f>
        <v>0</v>
      </c>
      <c r="EK8" s="3">
        <v>133.0</v>
      </c>
      <c r="EL8" s="3" t="str">
        <f t="shared" ref="EL8:EL10" si="84">VLOOKUP(EK8,$P$7:$U$396,6)</f>
        <v>0</v>
      </c>
      <c r="EM8" s="3"/>
      <c r="EN8" s="3">
        <v>27.0</v>
      </c>
      <c r="EO8" s="3" t="str">
        <f t="shared" ref="EO8:EO29" si="85">VLOOKUP(EN8,$P$7:$U$396,2)</f>
        <v>2</v>
      </c>
      <c r="EP8" s="3">
        <v>87.0</v>
      </c>
      <c r="EQ8" s="3" t="str">
        <f t="shared" ref="EQ8:EQ29" si="86">VLOOKUP(EP8,$P$7:$U$396,2)</f>
        <v>2</v>
      </c>
      <c r="ER8" s="3" t="str">
        <f t="shared" ref="ER8:ER29" si="87">IF(EO8&lt;&gt;EQ8,1,0)</f>
        <v>0</v>
      </c>
      <c r="ES8" s="3"/>
      <c r="ET8" s="3">
        <v>133.0</v>
      </c>
      <c r="EU8" s="3" t="str">
        <f t="shared" ref="EU8:EU47" si="88">VLOOKUP(ET8,$P$7:$U$396,2)</f>
        <v>1</v>
      </c>
      <c r="EV8" s="3"/>
      <c r="EW8" s="3"/>
      <c r="EX8" s="3"/>
      <c r="EY8" s="3"/>
      <c r="EZ8" s="3">
        <v>18.0</v>
      </c>
      <c r="FA8" s="3" t="str">
        <f t="shared" ref="FA8:FA24" si="89">VLOOKUP(EZ8,$P$7:$U$396,2)</f>
        <v>2</v>
      </c>
      <c r="FB8" s="12"/>
      <c r="FC8" s="12" t="str">
        <f t="shared" ref="FC8:FC24" si="90">IF(OR(AND(FA8=1,FB8&lt;&gt;"Y"),AND(FA8=2,FB8="Y")),1,0)</f>
        <v>0</v>
      </c>
      <c r="FD8" s="12">
        <v>31.0</v>
      </c>
      <c r="FE8" s="12" t="str">
        <f t="shared" ref="FE8:FE24" si="91">VLOOKUP(FD8,$P$7:$U$396,2)</f>
        <v>2</v>
      </c>
      <c r="FF8" s="12"/>
      <c r="FG8" s="3" t="str">
        <f t="shared" ref="FG8:FG24" si="92">IF(OR(AND(FE8=1,FF8&lt;&gt;"Y"),AND(FE8=2,FF8="Y")),1,0)</f>
        <v>0</v>
      </c>
      <c r="FH8" s="3"/>
      <c r="FI8" s="3">
        <v>204.0</v>
      </c>
      <c r="FJ8" s="3" t="str">
        <f t="shared" ref="FJ8:FJ24" si="93">VLOOKUP(FI8,$P$7:$U$396,5)</f>
        <v>0</v>
      </c>
      <c r="FK8" s="3">
        <v>276.0</v>
      </c>
      <c r="FL8" s="3" t="str">
        <f t="shared" ref="FL8:FL10" si="94">VLOOKUP(FK8,$P$7:$U$396,6)</f>
        <v>0</v>
      </c>
    </row>
    <row r="9" ht="12.0" customHeight="1">
      <c r="A9" s="1"/>
      <c r="E9" s="23"/>
      <c r="F9" s="46" t="s">
        <v>103</v>
      </c>
      <c r="G9" s="47"/>
      <c r="H9" s="20"/>
      <c r="I9" s="23"/>
      <c r="J9" s="42" t="s">
        <v>104</v>
      </c>
      <c r="K9" s="43" t="str">
        <f t="shared" si="40"/>
        <v/>
      </c>
      <c r="L9" s="44"/>
      <c r="M9" s="44"/>
      <c r="N9" s="45"/>
      <c r="P9" s="3">
        <v>3.0</v>
      </c>
      <c r="Q9" s="12" t="str">
        <f t="shared" si="36"/>
        <v>1</v>
      </c>
      <c r="R9" s="12"/>
      <c r="S9" s="12" t="str">
        <f t="shared" si="37"/>
        <v>1</v>
      </c>
      <c r="T9" s="3" t="str">
        <f t="shared" si="38"/>
        <v>1</v>
      </c>
      <c r="U9" s="3" t="str">
        <f t="shared" si="39"/>
        <v>0</v>
      </c>
      <c r="V9" s="3"/>
      <c r="W9" s="3">
        <v>244.0</v>
      </c>
      <c r="X9" s="3" t="str">
        <f t="shared" si="41"/>
        <v>0</v>
      </c>
      <c r="Y9" s="3"/>
      <c r="Z9" s="3">
        <v>14.0</v>
      </c>
      <c r="AA9" s="3" t="str">
        <f t="shared" si="42"/>
        <v>0</v>
      </c>
      <c r="AB9" s="3"/>
      <c r="AC9" s="3">
        <v>25.0</v>
      </c>
      <c r="AD9" s="3" t="str">
        <f t="shared" si="43"/>
        <v>0</v>
      </c>
      <c r="AE9" s="3"/>
      <c r="AF9" s="3">
        <v>17.0</v>
      </c>
      <c r="AG9" s="3" t="str">
        <f t="shared" si="44"/>
        <v>0</v>
      </c>
      <c r="AH9" s="3"/>
      <c r="AI9" s="3">
        <v>30.0</v>
      </c>
      <c r="AJ9" s="3" t="str">
        <f t="shared" si="45"/>
        <v>0</v>
      </c>
      <c r="AK9" s="3"/>
      <c r="AL9" s="3">
        <v>77.0</v>
      </c>
      <c r="AM9" s="3" t="str">
        <f t="shared" si="46"/>
        <v>0</v>
      </c>
      <c r="AN9" s="3"/>
      <c r="AO9" s="3">
        <v>65.0</v>
      </c>
      <c r="AP9" s="3" t="str">
        <f t="shared" si="47"/>
        <v>0</v>
      </c>
      <c r="AQ9" s="3"/>
      <c r="AR9" s="3">
        <v>20.0</v>
      </c>
      <c r="AS9" s="3" t="str">
        <f t="shared" si="48"/>
        <v>0</v>
      </c>
      <c r="AT9" s="3"/>
      <c r="AU9" s="3">
        <v>26.0</v>
      </c>
      <c r="AV9" s="3" t="str">
        <f t="shared" si="49"/>
        <v>0</v>
      </c>
      <c r="AW9" s="3"/>
      <c r="AX9" s="3">
        <v>239.0</v>
      </c>
      <c r="AY9" s="3" t="str">
        <f t="shared" si="50"/>
        <v>1</v>
      </c>
      <c r="AZ9" s="3"/>
      <c r="BA9" s="3">
        <v>19.0</v>
      </c>
      <c r="BB9" s="3" t="str">
        <f t="shared" si="51"/>
        <v>0</v>
      </c>
      <c r="BC9" s="3"/>
      <c r="BD9" s="3">
        <v>71.0</v>
      </c>
      <c r="BE9" s="3" t="str">
        <f t="shared" si="52"/>
        <v>0</v>
      </c>
      <c r="BF9" s="3"/>
      <c r="BG9" s="3">
        <v>11.0</v>
      </c>
      <c r="BH9" s="3" t="str">
        <f t="shared" si="53"/>
        <v>0</v>
      </c>
      <c r="BI9" s="3"/>
      <c r="BJ9" s="3">
        <v>37.0</v>
      </c>
      <c r="BK9" s="3" t="str">
        <f t="shared" si="54"/>
        <v>0</v>
      </c>
      <c r="BL9" s="3"/>
      <c r="BM9" s="3">
        <v>10.0</v>
      </c>
      <c r="BN9" s="3" t="str">
        <f t="shared" si="55"/>
        <v>1</v>
      </c>
      <c r="BO9" s="3"/>
      <c r="BP9" s="3">
        <v>18.0</v>
      </c>
      <c r="BQ9" s="3" t="str">
        <f t="shared" si="56"/>
        <v>0</v>
      </c>
      <c r="BR9" s="3"/>
      <c r="BS9" s="3">
        <v>263.0</v>
      </c>
      <c r="BT9" s="3" t="str">
        <f t="shared" si="57"/>
        <v>0</v>
      </c>
      <c r="BU9" s="3"/>
      <c r="BV9" s="3">
        <v>30.0</v>
      </c>
      <c r="BW9" s="3" t="str">
        <f t="shared" si="58"/>
        <v>0</v>
      </c>
      <c r="BX9" s="3">
        <v>10.0</v>
      </c>
      <c r="BY9" s="3" t="str">
        <f t="shared" si="59"/>
        <v>0</v>
      </c>
      <c r="BZ9" s="3"/>
      <c r="CA9" s="3">
        <v>57.0</v>
      </c>
      <c r="CB9" s="3" t="str">
        <f t="shared" si="60"/>
        <v>0</v>
      </c>
      <c r="CC9" s="3">
        <v>25.0</v>
      </c>
      <c r="CD9" s="3" t="str">
        <f t="shared" si="61"/>
        <v>0</v>
      </c>
      <c r="CE9" s="3"/>
      <c r="CF9" s="3">
        <v>23.0</v>
      </c>
      <c r="CG9" s="3" t="str">
        <f t="shared" si="62"/>
        <v>0</v>
      </c>
      <c r="CH9" s="3">
        <v>37.0</v>
      </c>
      <c r="CI9" s="3" t="str">
        <f t="shared" si="63"/>
        <v>0</v>
      </c>
      <c r="CJ9" s="3"/>
      <c r="CK9" s="3">
        <v>15.0</v>
      </c>
      <c r="CL9" s="3" t="str">
        <f t="shared" si="64"/>
        <v>0</v>
      </c>
      <c r="CM9" s="3">
        <v>158.0</v>
      </c>
      <c r="CN9" s="3" t="str">
        <f t="shared" si="65"/>
        <v>1</v>
      </c>
      <c r="CO9" s="3"/>
      <c r="CP9" s="3">
        <v>21.0</v>
      </c>
      <c r="CQ9" s="3" t="str">
        <f t="shared" si="66"/>
        <v>0</v>
      </c>
      <c r="CR9" s="3">
        <v>73.0</v>
      </c>
      <c r="CS9" s="3" t="str">
        <f t="shared" si="67"/>
        <v>0</v>
      </c>
      <c r="CT9" s="3"/>
      <c r="CU9" s="3">
        <v>55.0</v>
      </c>
      <c r="CV9" s="3" t="str">
        <f t="shared" si="68"/>
        <v>0</v>
      </c>
      <c r="CW9" s="3">
        <v>26.0</v>
      </c>
      <c r="CX9" s="3" t="str">
        <f t="shared" si="69"/>
        <v>0</v>
      </c>
      <c r="CY9" s="3"/>
      <c r="CZ9" s="3">
        <v>67.0</v>
      </c>
      <c r="DA9" s="3" t="str">
        <f t="shared" si="70"/>
        <v>0</v>
      </c>
      <c r="DB9" s="3">
        <v>237.0</v>
      </c>
      <c r="DC9" s="3" t="str">
        <f t="shared" si="71"/>
        <v>0</v>
      </c>
      <c r="DD9" s="3"/>
      <c r="DE9" s="3">
        <v>69.0</v>
      </c>
      <c r="DF9" s="3" t="str">
        <f t="shared" si="72"/>
        <v>0</v>
      </c>
      <c r="DG9" s="3">
        <v>82.0</v>
      </c>
      <c r="DH9" s="3" t="str">
        <f t="shared" si="73"/>
        <v>0</v>
      </c>
      <c r="DI9" s="3"/>
      <c r="DJ9" s="3">
        <v>51.0</v>
      </c>
      <c r="DK9" s="3" t="str">
        <f t="shared" si="74"/>
        <v>1</v>
      </c>
      <c r="DL9" s="3">
        <v>82.0</v>
      </c>
      <c r="DM9" s="3" t="str">
        <f t="shared" si="75"/>
        <v>0</v>
      </c>
      <c r="DN9" s="3"/>
      <c r="DO9" s="3">
        <v>21.0</v>
      </c>
      <c r="DP9" s="3" t="str">
        <f t="shared" si="76"/>
        <v>0</v>
      </c>
      <c r="DQ9" s="3"/>
      <c r="DR9" s="3"/>
      <c r="DS9" s="3"/>
      <c r="DT9" s="3">
        <v>34.0</v>
      </c>
      <c r="DU9" s="3" t="str">
        <f t="shared" si="77"/>
        <v>0</v>
      </c>
      <c r="DV9" s="3">
        <v>170.0</v>
      </c>
      <c r="DW9" s="3" t="str">
        <f t="shared" si="78"/>
        <v>0</v>
      </c>
      <c r="DX9" s="3"/>
      <c r="DY9" s="3">
        <v>9.0</v>
      </c>
      <c r="DZ9" s="3" t="str">
        <f t="shared" si="79"/>
        <v>0</v>
      </c>
      <c r="EA9" s="3">
        <v>133.0</v>
      </c>
      <c r="EB9" s="3" t="str">
        <f t="shared" si="80"/>
        <v>0</v>
      </c>
      <c r="EC9" s="3"/>
      <c r="ED9" s="3">
        <v>22.0</v>
      </c>
      <c r="EE9" s="3" t="str">
        <f t="shared" si="81"/>
        <v>0</v>
      </c>
      <c r="EF9" s="3">
        <v>101.0</v>
      </c>
      <c r="EG9" s="3" t="str">
        <f t="shared" si="82"/>
        <v>0</v>
      </c>
      <c r="EH9" s="3"/>
      <c r="EI9" s="3">
        <v>14.0</v>
      </c>
      <c r="EJ9" s="3" t="str">
        <f t="shared" si="83"/>
        <v>0</v>
      </c>
      <c r="EK9" s="3">
        <v>199.0</v>
      </c>
      <c r="EL9" s="3" t="str">
        <f t="shared" si="84"/>
        <v>0</v>
      </c>
      <c r="EM9" s="3"/>
      <c r="EN9" s="3">
        <v>176.0</v>
      </c>
      <c r="EO9" s="3" t="str">
        <f t="shared" si="85"/>
        <v>2</v>
      </c>
      <c r="EP9" s="3">
        <v>205.0</v>
      </c>
      <c r="EQ9" s="3" t="str">
        <f t="shared" si="86"/>
        <v>2</v>
      </c>
      <c r="ER9" s="3" t="str">
        <f t="shared" si="87"/>
        <v>0</v>
      </c>
      <c r="ES9" s="3"/>
      <c r="ET9" s="3">
        <v>224.0</v>
      </c>
      <c r="EU9" s="3" t="str">
        <f t="shared" si="88"/>
        <v>2</v>
      </c>
      <c r="EV9" s="3"/>
      <c r="EW9" s="3"/>
      <c r="EX9" s="3"/>
      <c r="EY9" s="3"/>
      <c r="EZ9" s="3">
        <v>25.0</v>
      </c>
      <c r="FA9" s="3" t="str">
        <f t="shared" si="89"/>
        <v>1</v>
      </c>
      <c r="FB9" s="12" t="s">
        <v>105</v>
      </c>
      <c r="FC9" s="12" t="str">
        <f t="shared" si="90"/>
        <v>0</v>
      </c>
      <c r="FD9" s="12">
        <v>47.0</v>
      </c>
      <c r="FE9" s="12" t="str">
        <f t="shared" si="91"/>
        <v>1</v>
      </c>
      <c r="FF9" s="12"/>
      <c r="FG9" s="3" t="str">
        <f t="shared" si="92"/>
        <v>1</v>
      </c>
      <c r="FH9" s="3"/>
      <c r="FI9" s="3">
        <v>212.0</v>
      </c>
      <c r="FJ9" s="3" t="str">
        <f t="shared" si="93"/>
        <v>0</v>
      </c>
      <c r="FK9" s="3">
        <v>306.0</v>
      </c>
      <c r="FL9" s="3" t="str">
        <f t="shared" si="94"/>
        <v>0</v>
      </c>
    </row>
    <row r="10" ht="12.0" customHeight="1">
      <c r="A10" s="1"/>
      <c r="B10" s="48" t="s">
        <v>106</v>
      </c>
      <c r="C10" s="49"/>
      <c r="E10" s="23"/>
      <c r="F10" s="50" t="s">
        <v>0</v>
      </c>
      <c r="G10" s="47" t="str">
        <f>EQ38</f>
        <v>2</v>
      </c>
      <c r="H10" s="51" t="str">
        <f>EQ39</f>
        <v>35</v>
      </c>
      <c r="I10" s="23"/>
      <c r="J10" s="42" t="s">
        <v>107</v>
      </c>
      <c r="K10" s="52" t="str">
        <f t="shared" si="40"/>
        <v/>
      </c>
      <c r="L10" s="44"/>
      <c r="M10" s="44"/>
      <c r="N10" s="45"/>
      <c r="P10" s="53">
        <v>4.0</v>
      </c>
      <c r="Q10" s="12" t="str">
        <f t="shared" si="36"/>
        <v>1</v>
      </c>
      <c r="R10" s="12" t="s">
        <v>105</v>
      </c>
      <c r="S10" s="12" t="str">
        <f t="shared" si="37"/>
        <v>0</v>
      </c>
      <c r="T10" s="3" t="str">
        <f t="shared" si="38"/>
        <v>1</v>
      </c>
      <c r="U10" s="3" t="str">
        <f t="shared" si="39"/>
        <v>0</v>
      </c>
      <c r="V10" s="3"/>
      <c r="W10" s="3">
        <v>245.0</v>
      </c>
      <c r="X10" s="3" t="str">
        <f t="shared" si="41"/>
        <v>0</v>
      </c>
      <c r="Y10" s="3"/>
      <c r="Z10" s="3">
        <v>27.0</v>
      </c>
      <c r="AA10" s="3" t="str">
        <f t="shared" si="42"/>
        <v>0</v>
      </c>
      <c r="AB10" s="3"/>
      <c r="AC10" s="3">
        <v>33.0</v>
      </c>
      <c r="AD10" s="3" t="str">
        <f t="shared" si="43"/>
        <v>0</v>
      </c>
      <c r="AE10" s="3"/>
      <c r="AF10" s="3">
        <v>21.0</v>
      </c>
      <c r="AG10" s="3" t="str">
        <f t="shared" si="44"/>
        <v>0</v>
      </c>
      <c r="AH10" s="3"/>
      <c r="AI10" s="3">
        <v>65.0</v>
      </c>
      <c r="AJ10" s="3" t="str">
        <f t="shared" si="45"/>
        <v>0</v>
      </c>
      <c r="AK10" s="3"/>
      <c r="AL10" s="3">
        <v>98.0</v>
      </c>
      <c r="AM10" s="3" t="str">
        <f t="shared" si="46"/>
        <v>0</v>
      </c>
      <c r="AN10" s="3"/>
      <c r="AO10" s="3">
        <v>110.0</v>
      </c>
      <c r="AP10" s="3" t="str">
        <f t="shared" si="47"/>
        <v>0</v>
      </c>
      <c r="AQ10" s="3"/>
      <c r="AR10" s="3">
        <v>42.0</v>
      </c>
      <c r="AS10" s="3" t="str">
        <f t="shared" si="48"/>
        <v>0</v>
      </c>
      <c r="AT10" s="3"/>
      <c r="AU10" s="3">
        <v>36.0</v>
      </c>
      <c r="AV10" s="3" t="str">
        <f t="shared" si="49"/>
        <v>0</v>
      </c>
      <c r="AW10" s="3"/>
      <c r="AX10" s="3">
        <v>240.0</v>
      </c>
      <c r="AY10" s="3" t="str">
        <f t="shared" si="50"/>
        <v>1</v>
      </c>
      <c r="AZ10" s="3"/>
      <c r="BA10" s="3">
        <v>28.0</v>
      </c>
      <c r="BB10" s="3" t="str">
        <f t="shared" si="51"/>
        <v>0</v>
      </c>
      <c r="BC10" s="3"/>
      <c r="BD10" s="3">
        <v>83.0</v>
      </c>
      <c r="BE10" s="3" t="str">
        <f t="shared" si="52"/>
        <v>0</v>
      </c>
      <c r="BF10" s="3"/>
      <c r="BG10" s="3">
        <v>22.0</v>
      </c>
      <c r="BH10" s="3" t="str">
        <f t="shared" si="53"/>
        <v>0</v>
      </c>
      <c r="BI10" s="3"/>
      <c r="BJ10" s="3">
        <v>41.0</v>
      </c>
      <c r="BK10" s="3" t="str">
        <f t="shared" si="54"/>
        <v>0</v>
      </c>
      <c r="BL10" s="3"/>
      <c r="BM10" s="3">
        <v>32.0</v>
      </c>
      <c r="BN10" s="3" t="str">
        <f t="shared" si="55"/>
        <v>0</v>
      </c>
      <c r="BO10" s="3"/>
      <c r="BP10" s="3">
        <v>29.0</v>
      </c>
      <c r="BQ10" s="3" t="str">
        <f t="shared" si="56"/>
        <v>1</v>
      </c>
      <c r="BR10" s="3"/>
      <c r="BS10" s="3">
        <v>271.0</v>
      </c>
      <c r="BT10" s="3" t="str">
        <f t="shared" si="57"/>
        <v>1</v>
      </c>
      <c r="BU10" s="3"/>
      <c r="BV10" s="3">
        <v>142.0</v>
      </c>
      <c r="BW10" s="3" t="str">
        <f t="shared" si="58"/>
        <v>0</v>
      </c>
      <c r="BX10" s="3">
        <v>26.0</v>
      </c>
      <c r="BY10" s="3" t="str">
        <f t="shared" si="59"/>
        <v>0</v>
      </c>
      <c r="BZ10" s="3"/>
      <c r="CA10" s="3">
        <v>88.0</v>
      </c>
      <c r="CB10" s="3" t="str">
        <f t="shared" si="60"/>
        <v>0</v>
      </c>
      <c r="CC10" s="3">
        <v>34.0</v>
      </c>
      <c r="CD10" s="3" t="str">
        <f t="shared" si="61"/>
        <v>1</v>
      </c>
      <c r="CE10" s="3"/>
      <c r="CF10" s="3">
        <v>56.0</v>
      </c>
      <c r="CG10" s="3" t="str">
        <f t="shared" si="62"/>
        <v>0</v>
      </c>
      <c r="CH10" s="3">
        <v>73.0</v>
      </c>
      <c r="CI10" s="3" t="str">
        <f t="shared" si="63"/>
        <v>0</v>
      </c>
      <c r="CJ10" s="3"/>
      <c r="CK10" s="3">
        <v>19.0</v>
      </c>
      <c r="CL10" s="3" t="str">
        <f t="shared" si="64"/>
        <v>1</v>
      </c>
      <c r="CM10" s="3"/>
      <c r="CN10" s="3"/>
      <c r="CO10" s="3"/>
      <c r="CP10" s="3">
        <v>39.0</v>
      </c>
      <c r="CQ10" s="3" t="str">
        <f t="shared" si="66"/>
        <v>0</v>
      </c>
      <c r="CR10" s="3">
        <v>185.0</v>
      </c>
      <c r="CS10" s="3" t="str">
        <f t="shared" si="67"/>
        <v>1</v>
      </c>
      <c r="CT10" s="3"/>
      <c r="CU10" s="3">
        <v>100.0</v>
      </c>
      <c r="CV10" s="3" t="str">
        <f t="shared" si="68"/>
        <v>0</v>
      </c>
      <c r="CW10" s="3">
        <v>36.0</v>
      </c>
      <c r="CX10" s="3" t="str">
        <f t="shared" si="69"/>
        <v>0</v>
      </c>
      <c r="CY10" s="3"/>
      <c r="CZ10" s="3">
        <v>98.0</v>
      </c>
      <c r="DA10" s="3" t="str">
        <f t="shared" si="70"/>
        <v>0</v>
      </c>
      <c r="DB10" s="3">
        <v>253.0</v>
      </c>
      <c r="DC10" s="3" t="str">
        <f t="shared" si="71"/>
        <v>0</v>
      </c>
      <c r="DD10" s="3"/>
      <c r="DE10" s="3">
        <v>100.0</v>
      </c>
      <c r="DF10" s="3" t="str">
        <f t="shared" si="72"/>
        <v>0</v>
      </c>
      <c r="DG10" s="3">
        <v>83.0</v>
      </c>
      <c r="DH10" s="3" t="str">
        <f t="shared" si="73"/>
        <v>0</v>
      </c>
      <c r="DI10" s="3"/>
      <c r="DJ10" s="3">
        <v>57.0</v>
      </c>
      <c r="DK10" s="3" t="str">
        <f t="shared" si="74"/>
        <v>0</v>
      </c>
      <c r="DL10" s="3">
        <v>350.0</v>
      </c>
      <c r="DM10" s="3" t="str">
        <f t="shared" si="75"/>
        <v>1</v>
      </c>
      <c r="DN10" s="3"/>
      <c r="DO10" s="3">
        <v>59.0</v>
      </c>
      <c r="DP10" s="3" t="str">
        <f t="shared" si="76"/>
        <v>0</v>
      </c>
      <c r="DQ10" s="3"/>
      <c r="DR10" s="3"/>
      <c r="DS10" s="3"/>
      <c r="DT10" s="3">
        <v>71.0</v>
      </c>
      <c r="DU10" s="3" t="str">
        <f t="shared" si="77"/>
        <v>0</v>
      </c>
      <c r="DV10" s="3">
        <v>198.0</v>
      </c>
      <c r="DW10" s="3" t="str">
        <f t="shared" si="78"/>
        <v>1</v>
      </c>
      <c r="DX10" s="3"/>
      <c r="DY10" s="3">
        <v>14.0</v>
      </c>
      <c r="DZ10" s="3" t="str">
        <f t="shared" si="79"/>
        <v>0</v>
      </c>
      <c r="EA10" s="3">
        <v>147.0</v>
      </c>
      <c r="EB10" s="3" t="str">
        <f t="shared" si="80"/>
        <v>0</v>
      </c>
      <c r="EC10" s="3"/>
      <c r="ED10" s="3">
        <v>35.0</v>
      </c>
      <c r="EE10" s="3" t="str">
        <f t="shared" si="81"/>
        <v>0</v>
      </c>
      <c r="EF10" s="3">
        <v>182.0</v>
      </c>
      <c r="EG10" s="3" t="str">
        <f t="shared" si="82"/>
        <v>1</v>
      </c>
      <c r="EH10" s="3"/>
      <c r="EI10" s="3">
        <v>20.0</v>
      </c>
      <c r="EJ10" s="3" t="str">
        <f t="shared" si="83"/>
        <v>0</v>
      </c>
      <c r="EK10" s="3">
        <v>218.0</v>
      </c>
      <c r="EL10" s="3" t="str">
        <f t="shared" si="84"/>
        <v>1</v>
      </c>
      <c r="EM10" s="3"/>
      <c r="EN10" s="3">
        <v>25.0</v>
      </c>
      <c r="EO10" s="3" t="str">
        <f t="shared" si="85"/>
        <v>1</v>
      </c>
      <c r="EP10" s="3">
        <v>200.0</v>
      </c>
      <c r="EQ10" s="3" t="str">
        <f t="shared" si="86"/>
        <v>1</v>
      </c>
      <c r="ER10" s="3" t="str">
        <f t="shared" si="87"/>
        <v>0</v>
      </c>
      <c r="ES10" s="3"/>
      <c r="ET10" s="3">
        <v>25.0</v>
      </c>
      <c r="EU10" s="3" t="str">
        <f t="shared" si="88"/>
        <v>1</v>
      </c>
      <c r="EV10" s="3"/>
      <c r="EW10" s="3"/>
      <c r="EX10" s="3"/>
      <c r="EY10" s="3"/>
      <c r="EZ10" s="3">
        <v>49.0</v>
      </c>
      <c r="FA10" s="3" t="str">
        <f t="shared" si="89"/>
        <v>2</v>
      </c>
      <c r="FB10" s="12"/>
      <c r="FC10" s="12" t="str">
        <f t="shared" si="90"/>
        <v>0</v>
      </c>
      <c r="FD10" s="12">
        <v>54.0</v>
      </c>
      <c r="FE10" s="12" t="str">
        <f t="shared" si="91"/>
        <v>1</v>
      </c>
      <c r="FF10" s="12"/>
      <c r="FG10" s="3" t="str">
        <f t="shared" si="92"/>
        <v>1</v>
      </c>
      <c r="FH10" s="3"/>
      <c r="FI10" s="3">
        <v>220.0</v>
      </c>
      <c r="FJ10" s="3" t="str">
        <f t="shared" si="93"/>
        <v>0</v>
      </c>
      <c r="FK10" s="3">
        <v>308.0</v>
      </c>
      <c r="FL10" s="3" t="str">
        <f t="shared" si="94"/>
        <v>0</v>
      </c>
    </row>
    <row r="11" ht="12.0" customHeight="1">
      <c r="A11" s="1"/>
      <c r="B11" s="54" t="s">
        <v>108</v>
      </c>
      <c r="C11" s="96" t="str">
        <f>'Data Entry Sheet (4)'!C11</f>
        <v>221122222122222112122221112212222221122222221212211121222122</v>
      </c>
      <c r="E11" s="23"/>
      <c r="F11" s="50" t="s">
        <v>1</v>
      </c>
      <c r="G11" s="47" t="str">
        <f>EX38</f>
        <v>17</v>
      </c>
      <c r="H11" s="51" t="str">
        <f>EX39</f>
        <v>49</v>
      </c>
      <c r="I11" s="23"/>
      <c r="J11" s="42" t="s">
        <v>110</v>
      </c>
      <c r="K11" s="43" t="str">
        <f t="shared" si="40"/>
        <v/>
      </c>
      <c r="L11" s="44"/>
      <c r="M11" s="44"/>
      <c r="N11" s="45"/>
      <c r="P11" s="3">
        <v>5.0</v>
      </c>
      <c r="Q11" s="12" t="str">
        <f t="shared" si="36"/>
        <v>2</v>
      </c>
      <c r="R11" s="12"/>
      <c r="S11" s="12" t="str">
        <f t="shared" si="37"/>
        <v>0</v>
      </c>
      <c r="T11" s="3" t="str">
        <f t="shared" si="38"/>
        <v>0</v>
      </c>
      <c r="U11" s="3" t="str">
        <f t="shared" si="39"/>
        <v>1</v>
      </c>
      <c r="V11" s="3"/>
      <c r="W11" s="3">
        <v>248.0</v>
      </c>
      <c r="X11" s="3" t="str">
        <f t="shared" si="41"/>
        <v>0</v>
      </c>
      <c r="Y11" s="3"/>
      <c r="Z11" s="3">
        <v>38.0</v>
      </c>
      <c r="AA11" s="3" t="str">
        <f t="shared" si="42"/>
        <v>0</v>
      </c>
      <c r="AB11" s="3"/>
      <c r="AC11" s="3">
        <v>46.0</v>
      </c>
      <c r="AD11" s="3" t="str">
        <f t="shared" si="43"/>
        <v>0</v>
      </c>
      <c r="AE11" s="3"/>
      <c r="AF11" s="3">
        <v>24.0</v>
      </c>
      <c r="AG11" s="3" t="str">
        <f t="shared" si="44"/>
        <v>0</v>
      </c>
      <c r="AH11" s="3"/>
      <c r="AI11" s="3">
        <v>77.0</v>
      </c>
      <c r="AJ11" s="3" t="str">
        <f t="shared" si="45"/>
        <v>0</v>
      </c>
      <c r="AK11" s="3"/>
      <c r="AL11" s="3">
        <v>139.0</v>
      </c>
      <c r="AM11" s="3" t="str">
        <f t="shared" si="46"/>
        <v>0</v>
      </c>
      <c r="AN11" s="3"/>
      <c r="AO11" s="3">
        <v>142.0</v>
      </c>
      <c r="AP11" s="3" t="str">
        <f t="shared" si="47"/>
        <v>0</v>
      </c>
      <c r="AQ11" s="3"/>
      <c r="AR11" s="3">
        <v>51.0</v>
      </c>
      <c r="AS11" s="3" t="str">
        <f t="shared" si="48"/>
        <v>1</v>
      </c>
      <c r="AT11" s="3"/>
      <c r="AU11" s="3">
        <v>40.0</v>
      </c>
      <c r="AV11" s="3" t="str">
        <f t="shared" si="49"/>
        <v>0</v>
      </c>
      <c r="AW11" s="3"/>
      <c r="AX11" s="3">
        <v>242.0</v>
      </c>
      <c r="AY11" s="3" t="str">
        <f t="shared" si="50"/>
        <v>1</v>
      </c>
      <c r="AZ11" s="3"/>
      <c r="BA11" s="3">
        <v>45.0</v>
      </c>
      <c r="BB11" s="3" t="str">
        <f t="shared" si="51"/>
        <v>0</v>
      </c>
      <c r="BC11" s="3"/>
      <c r="BD11" s="3">
        <v>90.0</v>
      </c>
      <c r="BE11" s="3" t="str">
        <f t="shared" si="52"/>
        <v>0</v>
      </c>
      <c r="BF11" s="3"/>
      <c r="BG11" s="3">
        <v>35.0</v>
      </c>
      <c r="BH11" s="3" t="str">
        <f t="shared" si="53"/>
        <v>0</v>
      </c>
      <c r="BI11" s="3"/>
      <c r="BJ11" s="3">
        <v>58.0</v>
      </c>
      <c r="BK11" s="3" t="str">
        <f t="shared" si="54"/>
        <v>0</v>
      </c>
      <c r="BL11" s="3"/>
      <c r="BM11" s="3">
        <v>34.0</v>
      </c>
      <c r="BN11" s="3" t="str">
        <f t="shared" si="55"/>
        <v>0</v>
      </c>
      <c r="BO11" s="3"/>
      <c r="BP11" s="3">
        <v>47.0</v>
      </c>
      <c r="BQ11" s="3" t="str">
        <f t="shared" si="56"/>
        <v>1</v>
      </c>
      <c r="BR11" s="3"/>
      <c r="BS11" s="3">
        <v>280.0</v>
      </c>
      <c r="BT11" s="3" t="str">
        <f t="shared" si="57"/>
        <v>0</v>
      </c>
      <c r="BU11" s="3"/>
      <c r="BV11" s="3">
        <v>2.0</v>
      </c>
      <c r="BW11" s="3" t="str">
        <f t="shared" si="58"/>
        <v>0</v>
      </c>
      <c r="BX11" s="3">
        <v>49.0</v>
      </c>
      <c r="BY11" s="3" t="str">
        <f t="shared" si="59"/>
        <v>1</v>
      </c>
      <c r="BZ11" s="3"/>
      <c r="CA11" s="3">
        <v>91.0</v>
      </c>
      <c r="CB11" s="3" t="str">
        <f t="shared" si="60"/>
        <v>0</v>
      </c>
      <c r="CC11" s="3">
        <v>37.0</v>
      </c>
      <c r="CD11" s="3" t="str">
        <f t="shared" si="61"/>
        <v>0</v>
      </c>
      <c r="CE11" s="3"/>
      <c r="CF11" s="3">
        <v>66.0</v>
      </c>
      <c r="CG11" s="3" t="str">
        <f t="shared" si="62"/>
        <v>0</v>
      </c>
      <c r="CH11" s="3">
        <v>80.0</v>
      </c>
      <c r="CI11" s="3" t="str">
        <f t="shared" si="63"/>
        <v>0</v>
      </c>
      <c r="CJ11" s="3"/>
      <c r="CK11" s="3">
        <v>92.0</v>
      </c>
      <c r="CL11" s="3" t="str">
        <f t="shared" si="64"/>
        <v>1</v>
      </c>
      <c r="CM11" s="3"/>
      <c r="CN11" s="3"/>
      <c r="CO11" s="3"/>
      <c r="CP11" s="3">
        <v>42.0</v>
      </c>
      <c r="CQ11" s="3" t="str">
        <f t="shared" si="66"/>
        <v>0</v>
      </c>
      <c r="CR11" s="3">
        <v>199.0</v>
      </c>
      <c r="CS11" s="3" t="str">
        <f t="shared" si="67"/>
        <v>0</v>
      </c>
      <c r="CT11" s="3"/>
      <c r="CU11" s="3">
        <v>123.0</v>
      </c>
      <c r="CV11" s="3" t="str">
        <f t="shared" si="68"/>
        <v>0</v>
      </c>
      <c r="CW11" s="3">
        <v>62.0</v>
      </c>
      <c r="CX11" s="3" t="str">
        <f t="shared" si="69"/>
        <v>0</v>
      </c>
      <c r="CY11" s="3"/>
      <c r="CZ11" s="3">
        <v>115.0</v>
      </c>
      <c r="DA11" s="3" t="str">
        <f t="shared" si="70"/>
        <v>0</v>
      </c>
      <c r="DB11" s="3"/>
      <c r="DC11" s="3"/>
      <c r="DD11" s="3"/>
      <c r="DE11" s="3">
        <v>123.0</v>
      </c>
      <c r="DF11" s="3" t="str">
        <f t="shared" si="72"/>
        <v>0</v>
      </c>
      <c r="DG11" s="3">
        <v>145.0</v>
      </c>
      <c r="DH11" s="3" t="str">
        <f t="shared" si="73"/>
        <v>1</v>
      </c>
      <c r="DI11" s="3"/>
      <c r="DJ11" s="3">
        <v>69.0</v>
      </c>
      <c r="DK11" s="3" t="str">
        <f t="shared" si="74"/>
        <v>0</v>
      </c>
      <c r="DL11" s="3">
        <v>368.0</v>
      </c>
      <c r="DM11" s="3" t="str">
        <f t="shared" si="75"/>
        <v>1</v>
      </c>
      <c r="DN11" s="3"/>
      <c r="DO11" s="3">
        <v>107.0</v>
      </c>
      <c r="DP11" s="3" t="str">
        <f t="shared" si="76"/>
        <v>0</v>
      </c>
      <c r="DQ11" s="3"/>
      <c r="DR11" s="3"/>
      <c r="DS11" s="3"/>
      <c r="DT11" s="3">
        <v>111.0</v>
      </c>
      <c r="DU11" s="3" t="str">
        <f t="shared" si="77"/>
        <v>1</v>
      </c>
      <c r="DV11" s="3">
        <v>228.0</v>
      </c>
      <c r="DW11" s="3" t="str">
        <f t="shared" si="78"/>
        <v>1</v>
      </c>
      <c r="DX11" s="3"/>
      <c r="DY11" s="3">
        <v>38.0</v>
      </c>
      <c r="DZ11" s="3" t="str">
        <f t="shared" si="79"/>
        <v>0</v>
      </c>
      <c r="EA11" s="3">
        <v>148.0</v>
      </c>
      <c r="EB11" s="3" t="str">
        <f t="shared" si="80"/>
        <v>0</v>
      </c>
      <c r="EC11" s="3"/>
      <c r="ED11" s="3">
        <v>48.0</v>
      </c>
      <c r="EE11" s="3" t="str">
        <f t="shared" si="81"/>
        <v>0</v>
      </c>
      <c r="EF11" s="3">
        <v>218.0</v>
      </c>
      <c r="EG11" s="3" t="str">
        <f t="shared" si="82"/>
        <v>1</v>
      </c>
      <c r="EH11" s="3"/>
      <c r="EI11" s="3">
        <v>38.0</v>
      </c>
      <c r="EJ11" s="3" t="str">
        <f t="shared" si="83"/>
        <v>0</v>
      </c>
      <c r="EK11" s="3"/>
      <c r="EL11" s="3"/>
      <c r="EM11" s="3"/>
      <c r="EN11" s="3">
        <v>91.0</v>
      </c>
      <c r="EO11" s="3" t="str">
        <f t="shared" si="85"/>
        <v>2</v>
      </c>
      <c r="EP11" s="3">
        <v>102.0</v>
      </c>
      <c r="EQ11" s="3" t="str">
        <f t="shared" si="86"/>
        <v>2</v>
      </c>
      <c r="ER11" s="3" t="str">
        <f t="shared" si="87"/>
        <v>0</v>
      </c>
      <c r="ES11" s="3"/>
      <c r="ET11" s="3">
        <v>105.0</v>
      </c>
      <c r="EU11" s="3" t="str">
        <f t="shared" si="88"/>
        <v>2</v>
      </c>
      <c r="EV11" s="3"/>
      <c r="EW11" s="3"/>
      <c r="EX11" s="3"/>
      <c r="EY11" s="3"/>
      <c r="EZ11" s="3">
        <v>79.0</v>
      </c>
      <c r="FA11" s="3" t="str">
        <f t="shared" si="89"/>
        <v>2</v>
      </c>
      <c r="FB11" s="12"/>
      <c r="FC11" s="12" t="str">
        <f t="shared" si="90"/>
        <v>0</v>
      </c>
      <c r="FD11" s="12">
        <v>84.0</v>
      </c>
      <c r="FE11" s="12" t="str">
        <f t="shared" si="91"/>
        <v>1</v>
      </c>
      <c r="FF11" s="12" t="s">
        <v>105</v>
      </c>
      <c r="FG11" s="3" t="str">
        <f t="shared" si="92"/>
        <v>0</v>
      </c>
      <c r="FH11" s="3"/>
      <c r="FI11" s="3">
        <v>229.0</v>
      </c>
      <c r="FJ11" s="3" t="str">
        <f t="shared" si="93"/>
        <v>0</v>
      </c>
      <c r="FK11" s="3"/>
      <c r="FL11" s="3"/>
    </row>
    <row r="12" ht="12.0" customHeight="1">
      <c r="A12" s="1"/>
      <c r="B12" s="56" t="s">
        <v>111</v>
      </c>
      <c r="C12" s="96" t="str">
        <f>'Data Entry Sheet (4)'!C12</f>
        <v>111122212222112212212111222212212122222212222222111122212222</v>
      </c>
      <c r="E12" s="23"/>
      <c r="F12" s="50" t="s">
        <v>2</v>
      </c>
      <c r="G12" s="47" t="str">
        <f>FD30</f>
        <v>14</v>
      </c>
      <c r="H12" s="51" t="str">
        <f>FD31</f>
        <v>25</v>
      </c>
      <c r="I12" s="23"/>
      <c r="J12" s="24"/>
      <c r="K12" s="24"/>
      <c r="L12" s="44"/>
      <c r="M12" s="44"/>
      <c r="N12" s="45"/>
      <c r="P12" s="53">
        <v>6.0</v>
      </c>
      <c r="Q12" s="12" t="str">
        <f t="shared" si="36"/>
        <v>2</v>
      </c>
      <c r="R12" s="12" t="s">
        <v>105</v>
      </c>
      <c r="S12" s="12" t="str">
        <f t="shared" si="37"/>
        <v>1</v>
      </c>
      <c r="T12" s="3" t="str">
        <f t="shared" si="38"/>
        <v>0</v>
      </c>
      <c r="U12" s="3" t="str">
        <f t="shared" si="39"/>
        <v>1</v>
      </c>
      <c r="V12" s="3"/>
      <c r="W12" s="3">
        <v>250.0</v>
      </c>
      <c r="X12" s="3" t="str">
        <f t="shared" si="41"/>
        <v>0</v>
      </c>
      <c r="Y12" s="3"/>
      <c r="Z12" s="3">
        <v>53.0</v>
      </c>
      <c r="AA12" s="3" t="str">
        <f t="shared" si="42"/>
        <v>0</v>
      </c>
      <c r="AB12" s="3"/>
      <c r="AC12" s="3">
        <v>63.0</v>
      </c>
      <c r="AD12" s="3" t="str">
        <f t="shared" si="43"/>
        <v>0</v>
      </c>
      <c r="AE12" s="3"/>
      <c r="AF12" s="3">
        <v>31.0</v>
      </c>
      <c r="AG12" s="3" t="str">
        <f t="shared" si="44"/>
        <v>0</v>
      </c>
      <c r="AH12" s="3"/>
      <c r="AI12" s="3">
        <v>98.0</v>
      </c>
      <c r="AJ12" s="3" t="str">
        <f t="shared" si="45"/>
        <v>0</v>
      </c>
      <c r="AK12" s="3"/>
      <c r="AL12" s="3">
        <v>161.0</v>
      </c>
      <c r="AM12" s="3" t="str">
        <f t="shared" si="46"/>
        <v>0</v>
      </c>
      <c r="AN12" s="3"/>
      <c r="AO12" s="3">
        <v>157.0</v>
      </c>
      <c r="AP12" s="3" t="str">
        <f t="shared" si="47"/>
        <v>0</v>
      </c>
      <c r="AQ12" s="3"/>
      <c r="AR12" s="3">
        <v>60.0</v>
      </c>
      <c r="AS12" s="3" t="str">
        <f t="shared" si="48"/>
        <v>0</v>
      </c>
      <c r="AT12" s="3"/>
      <c r="AU12" s="3">
        <v>44.0</v>
      </c>
      <c r="AV12" s="3" t="str">
        <f t="shared" si="49"/>
        <v>0</v>
      </c>
      <c r="AW12" s="3"/>
      <c r="AX12" s="3">
        <v>249.0</v>
      </c>
      <c r="AY12" s="3" t="str">
        <f t="shared" si="50"/>
        <v>1</v>
      </c>
      <c r="AZ12" s="3"/>
      <c r="BA12" s="3">
        <v>57.0</v>
      </c>
      <c r="BB12" s="3" t="str">
        <f t="shared" si="51"/>
        <v>0</v>
      </c>
      <c r="BC12" s="3"/>
      <c r="BD12" s="3">
        <v>113.0</v>
      </c>
      <c r="BE12" s="3" t="str">
        <f t="shared" si="52"/>
        <v>0</v>
      </c>
      <c r="BF12" s="3"/>
      <c r="BG12" s="3">
        <v>48.0</v>
      </c>
      <c r="BH12" s="3" t="str">
        <f t="shared" si="53"/>
        <v>0</v>
      </c>
      <c r="BI12" s="3"/>
      <c r="BJ12" s="3">
        <v>66.0</v>
      </c>
      <c r="BK12" s="3" t="str">
        <f t="shared" si="54"/>
        <v>0</v>
      </c>
      <c r="BL12" s="3"/>
      <c r="BM12" s="3">
        <v>50.0</v>
      </c>
      <c r="BN12" s="3" t="str">
        <f t="shared" si="55"/>
        <v>1</v>
      </c>
      <c r="BO12" s="3"/>
      <c r="BP12" s="3">
        <v>54.0</v>
      </c>
      <c r="BQ12" s="3" t="str">
        <f t="shared" si="56"/>
        <v>1</v>
      </c>
      <c r="BR12" s="3"/>
      <c r="BS12" s="3">
        <v>286.0</v>
      </c>
      <c r="BT12" s="3" t="str">
        <f t="shared" si="57"/>
        <v>0</v>
      </c>
      <c r="BU12" s="3"/>
      <c r="BV12" s="3">
        <v>149.0</v>
      </c>
      <c r="BW12" s="3" t="str">
        <f t="shared" si="58"/>
        <v>0</v>
      </c>
      <c r="BX12" s="3">
        <v>52.0</v>
      </c>
      <c r="BY12" s="3" t="str">
        <f t="shared" si="59"/>
        <v>0</v>
      </c>
      <c r="BZ12" s="3"/>
      <c r="CA12" s="3">
        <v>99.0</v>
      </c>
      <c r="CB12" s="3" t="str">
        <f t="shared" si="60"/>
        <v>0</v>
      </c>
      <c r="CC12" s="3">
        <v>124.0</v>
      </c>
      <c r="CD12" s="3" t="str">
        <f t="shared" si="61"/>
        <v>0</v>
      </c>
      <c r="CE12" s="3"/>
      <c r="CF12" s="3">
        <v>91.0</v>
      </c>
      <c r="CG12" s="3" t="str">
        <f t="shared" si="62"/>
        <v>0</v>
      </c>
      <c r="CH12" s="3">
        <v>146.0</v>
      </c>
      <c r="CI12" s="3" t="str">
        <f t="shared" si="63"/>
        <v>0</v>
      </c>
      <c r="CJ12" s="3"/>
      <c r="CK12" s="3">
        <v>196.0</v>
      </c>
      <c r="CL12" s="3" t="str">
        <f t="shared" si="64"/>
        <v>0</v>
      </c>
      <c r="CM12" s="3"/>
      <c r="CN12" s="3"/>
      <c r="CO12" s="3"/>
      <c r="CP12" s="3">
        <v>55.0</v>
      </c>
      <c r="CQ12" s="3" t="str">
        <f t="shared" si="66"/>
        <v>0</v>
      </c>
      <c r="CR12" s="3"/>
      <c r="CS12" s="3"/>
      <c r="CT12" s="3"/>
      <c r="CU12" s="3">
        <v>197.0</v>
      </c>
      <c r="CV12" s="3" t="str">
        <f t="shared" si="68"/>
        <v>0</v>
      </c>
      <c r="CW12" s="3">
        <v>84.0</v>
      </c>
      <c r="CX12" s="3" t="str">
        <f t="shared" si="69"/>
        <v>0</v>
      </c>
      <c r="CY12" s="3"/>
      <c r="CZ12" s="3">
        <v>139.0</v>
      </c>
      <c r="DA12" s="3" t="str">
        <f t="shared" si="70"/>
        <v>0</v>
      </c>
      <c r="DB12" s="3"/>
      <c r="DC12" s="3"/>
      <c r="DD12" s="3"/>
      <c r="DE12" s="3">
        <v>169.0</v>
      </c>
      <c r="DF12" s="3" t="str">
        <f t="shared" si="72"/>
        <v>0</v>
      </c>
      <c r="DG12" s="3">
        <v>207.0</v>
      </c>
      <c r="DH12" s="3" t="str">
        <f t="shared" si="73"/>
        <v>0</v>
      </c>
      <c r="DI12" s="3"/>
      <c r="DJ12" s="3">
        <v>108.0</v>
      </c>
      <c r="DK12" s="3" t="str">
        <f t="shared" si="74"/>
        <v>0</v>
      </c>
      <c r="DL12" s="3"/>
      <c r="DM12" s="3"/>
      <c r="DN12" s="3"/>
      <c r="DO12" s="3">
        <v>186.0</v>
      </c>
      <c r="DP12" s="3" t="str">
        <f t="shared" si="76"/>
        <v>0</v>
      </c>
      <c r="DQ12" s="3"/>
      <c r="DR12" s="3"/>
      <c r="DS12" s="3"/>
      <c r="DT12" s="3">
        <v>124.0</v>
      </c>
      <c r="DU12" s="3" t="str">
        <f t="shared" si="77"/>
        <v>1</v>
      </c>
      <c r="DV12" s="3">
        <v>329.0</v>
      </c>
      <c r="DW12" s="3" t="str">
        <f t="shared" si="78"/>
        <v>1</v>
      </c>
      <c r="DX12" s="3"/>
      <c r="DY12" s="3">
        <v>53.0</v>
      </c>
      <c r="DZ12" s="3" t="str">
        <f t="shared" si="79"/>
        <v>0</v>
      </c>
      <c r="EA12" s="3"/>
      <c r="EB12" s="3"/>
      <c r="EC12" s="3"/>
      <c r="ED12" s="3">
        <v>140.0</v>
      </c>
      <c r="EE12" s="3" t="str">
        <f t="shared" si="81"/>
        <v>0</v>
      </c>
      <c r="EF12" s="3">
        <v>239.0</v>
      </c>
      <c r="EG12" s="3" t="str">
        <f t="shared" si="82"/>
        <v>0</v>
      </c>
      <c r="EH12" s="3"/>
      <c r="EI12" s="3">
        <v>48.0</v>
      </c>
      <c r="EJ12" s="3" t="str">
        <f t="shared" si="83"/>
        <v>0</v>
      </c>
      <c r="EK12" s="3"/>
      <c r="EL12" s="3"/>
      <c r="EM12" s="3"/>
      <c r="EN12" s="3">
        <v>157.0</v>
      </c>
      <c r="EO12" s="3" t="str">
        <f t="shared" si="85"/>
        <v>2</v>
      </c>
      <c r="EP12" s="3">
        <v>190.0</v>
      </c>
      <c r="EQ12" s="3" t="str">
        <f t="shared" si="86"/>
        <v>2</v>
      </c>
      <c r="ER12" s="3" t="str">
        <f t="shared" si="87"/>
        <v>0</v>
      </c>
      <c r="ES12" s="3"/>
      <c r="ET12" s="3">
        <v>129.0</v>
      </c>
      <c r="EU12" s="3" t="str">
        <f t="shared" si="88"/>
        <v>2</v>
      </c>
      <c r="EV12" s="3"/>
      <c r="EW12" s="3"/>
      <c r="EX12" s="3"/>
      <c r="EY12" s="3"/>
      <c r="EZ12" s="3">
        <v>93.0</v>
      </c>
      <c r="FA12" s="3" t="str">
        <f t="shared" si="89"/>
        <v>2</v>
      </c>
      <c r="FB12" s="12"/>
      <c r="FC12" s="12" t="str">
        <f t="shared" si="90"/>
        <v>0</v>
      </c>
      <c r="FD12" s="12">
        <v>91.0</v>
      </c>
      <c r="FE12" s="12" t="str">
        <f t="shared" si="91"/>
        <v>2</v>
      </c>
      <c r="FF12" s="12"/>
      <c r="FG12" s="3" t="str">
        <f t="shared" si="92"/>
        <v>0</v>
      </c>
      <c r="FH12" s="3"/>
      <c r="FI12" s="3">
        <v>230.0</v>
      </c>
      <c r="FJ12" s="3" t="str">
        <f t="shared" si="93"/>
        <v>0</v>
      </c>
      <c r="FK12" s="3"/>
      <c r="FL12" s="3"/>
    </row>
    <row r="13" ht="12.0" customHeight="1">
      <c r="A13" s="1"/>
      <c r="B13" s="56" t="s">
        <v>113</v>
      </c>
      <c r="C13" s="96" t="str">
        <f>'Data Entry Sheet (4)'!C13</f>
        <v>212121222212122221222222211121121121222112222221212212222221</v>
      </c>
      <c r="E13" s="23"/>
      <c r="F13" s="50" t="s">
        <v>115</v>
      </c>
      <c r="G13" s="47" t="str">
        <f>BT37</f>
        <v>4</v>
      </c>
      <c r="H13" s="51" t="str">
        <f>BT38</f>
        <v>54</v>
      </c>
      <c r="I13" s="31"/>
      <c r="J13" s="32"/>
      <c r="K13" s="32"/>
      <c r="L13" s="58"/>
      <c r="M13" s="58"/>
      <c r="N13" s="59"/>
      <c r="P13" s="3">
        <v>7.0</v>
      </c>
      <c r="Q13" s="12" t="str">
        <f t="shared" si="36"/>
        <v>2</v>
      </c>
      <c r="R13" s="12"/>
      <c r="S13" s="12" t="str">
        <f t="shared" si="37"/>
        <v>0</v>
      </c>
      <c r="T13" s="3" t="str">
        <f t="shared" si="38"/>
        <v>0</v>
      </c>
      <c r="U13" s="3" t="str">
        <f t="shared" si="39"/>
        <v>1</v>
      </c>
      <c r="V13" s="3"/>
      <c r="W13" s="3">
        <v>252.0</v>
      </c>
      <c r="X13" s="3" t="str">
        <f t="shared" si="41"/>
        <v>0</v>
      </c>
      <c r="Y13" s="3"/>
      <c r="Z13" s="3">
        <v>59.0</v>
      </c>
      <c r="AA13" s="3" t="str">
        <f t="shared" si="42"/>
        <v>0</v>
      </c>
      <c r="AB13" s="3"/>
      <c r="AC13" s="3">
        <v>76.0</v>
      </c>
      <c r="AD13" s="3" t="str">
        <f t="shared" si="43"/>
        <v>0</v>
      </c>
      <c r="AE13" s="3"/>
      <c r="AF13" s="3">
        <v>43.0</v>
      </c>
      <c r="AG13" s="3" t="str">
        <f t="shared" si="44"/>
        <v>0</v>
      </c>
      <c r="AH13" s="3"/>
      <c r="AI13" s="3">
        <v>110.0</v>
      </c>
      <c r="AJ13" s="3" t="str">
        <f t="shared" si="45"/>
        <v>0</v>
      </c>
      <c r="AK13" s="3"/>
      <c r="AL13" s="3">
        <v>193.0</v>
      </c>
      <c r="AM13" s="3" t="str">
        <f t="shared" si="46"/>
        <v>0</v>
      </c>
      <c r="AN13" s="3"/>
      <c r="AO13" s="3">
        <v>172.0</v>
      </c>
      <c r="AP13" s="3" t="str">
        <f t="shared" si="47"/>
        <v>0</v>
      </c>
      <c r="AQ13" s="3"/>
      <c r="AR13" s="3">
        <v>72.0</v>
      </c>
      <c r="AS13" s="3" t="str">
        <f t="shared" si="48"/>
        <v>0</v>
      </c>
      <c r="AT13" s="3"/>
      <c r="AU13" s="3">
        <v>52.0</v>
      </c>
      <c r="AV13" s="3" t="str">
        <f t="shared" si="49"/>
        <v>0</v>
      </c>
      <c r="AW13" s="3"/>
      <c r="AX13" s="3">
        <v>253.0</v>
      </c>
      <c r="AY13" s="3" t="str">
        <f t="shared" si="50"/>
        <v>1</v>
      </c>
      <c r="AZ13" s="3"/>
      <c r="BA13" s="3">
        <v>69.0</v>
      </c>
      <c r="BB13" s="3" t="str">
        <f t="shared" si="51"/>
        <v>0</v>
      </c>
      <c r="BC13" s="3"/>
      <c r="BD13" s="3">
        <v>120.0</v>
      </c>
      <c r="BE13" s="3" t="str">
        <f t="shared" si="52"/>
        <v>0</v>
      </c>
      <c r="BF13" s="3"/>
      <c r="BG13" s="3">
        <v>61.0</v>
      </c>
      <c r="BH13" s="3" t="str">
        <f t="shared" si="53"/>
        <v>0</v>
      </c>
      <c r="BI13" s="3"/>
      <c r="BJ13" s="3">
        <v>89.0</v>
      </c>
      <c r="BK13" s="3" t="str">
        <f t="shared" si="54"/>
        <v>0</v>
      </c>
      <c r="BL13" s="3"/>
      <c r="BM13" s="3">
        <v>64.0</v>
      </c>
      <c r="BN13" s="3" t="str">
        <f t="shared" si="55"/>
        <v>1</v>
      </c>
      <c r="BO13" s="3"/>
      <c r="BP13" s="3">
        <v>68.0</v>
      </c>
      <c r="BQ13" s="3" t="str">
        <f t="shared" si="56"/>
        <v>1</v>
      </c>
      <c r="BR13" s="3"/>
      <c r="BS13" s="3">
        <v>296.0</v>
      </c>
      <c r="BT13" s="3" t="str">
        <f t="shared" si="57"/>
        <v>0</v>
      </c>
      <c r="BU13" s="3"/>
      <c r="BV13" s="3">
        <v>79.0</v>
      </c>
      <c r="BW13" s="3" t="str">
        <f t="shared" si="58"/>
        <v>0</v>
      </c>
      <c r="BX13" s="3">
        <v>74.0</v>
      </c>
      <c r="BY13" s="3" t="str">
        <f t="shared" si="59"/>
        <v>0</v>
      </c>
      <c r="BZ13" s="3"/>
      <c r="CA13" s="3">
        <v>117.0</v>
      </c>
      <c r="CB13" s="3" t="str">
        <f t="shared" si="60"/>
        <v>0</v>
      </c>
      <c r="CC13" s="3">
        <v>130.0</v>
      </c>
      <c r="CD13" s="3" t="str">
        <f t="shared" si="61"/>
        <v>1</v>
      </c>
      <c r="CE13" s="3"/>
      <c r="CF13" s="3">
        <v>97.0</v>
      </c>
      <c r="CG13" s="3" t="str">
        <f t="shared" si="62"/>
        <v>0</v>
      </c>
      <c r="CH13" s="3">
        <v>225.0</v>
      </c>
      <c r="CI13" s="3" t="str">
        <f t="shared" si="63"/>
        <v>0</v>
      </c>
      <c r="CJ13" s="3"/>
      <c r="CK13" s="3">
        <v>238.0</v>
      </c>
      <c r="CL13" s="3" t="str">
        <f t="shared" si="64"/>
        <v>0</v>
      </c>
      <c r="CM13" s="3"/>
      <c r="CN13" s="3"/>
      <c r="CO13" s="3"/>
      <c r="CP13" s="3">
        <v>65.0</v>
      </c>
      <c r="CQ13" s="3" t="str">
        <f t="shared" si="66"/>
        <v>0</v>
      </c>
      <c r="CR13" s="3"/>
      <c r="CS13" s="3"/>
      <c r="CT13" s="3"/>
      <c r="CU13" s="3">
        <v>313.0</v>
      </c>
      <c r="CV13" s="3" t="str">
        <f t="shared" si="68"/>
        <v>0</v>
      </c>
      <c r="CW13" s="3">
        <v>156.0</v>
      </c>
      <c r="CX13" s="3" t="str">
        <f t="shared" si="69"/>
        <v>0</v>
      </c>
      <c r="CY13" s="3"/>
      <c r="CZ13" s="3">
        <v>193.0</v>
      </c>
      <c r="DA13" s="3" t="str">
        <f t="shared" si="70"/>
        <v>0</v>
      </c>
      <c r="DB13" s="3"/>
      <c r="DC13" s="3"/>
      <c r="DD13" s="3"/>
      <c r="DE13" s="3">
        <v>183.0</v>
      </c>
      <c r="DF13" s="3" t="str">
        <f t="shared" si="72"/>
        <v>0</v>
      </c>
      <c r="DG13" s="3"/>
      <c r="DH13" s="3"/>
      <c r="DI13" s="3"/>
      <c r="DJ13" s="3">
        <v>113.0</v>
      </c>
      <c r="DK13" s="3" t="str">
        <f t="shared" si="74"/>
        <v>0</v>
      </c>
      <c r="DL13" s="3"/>
      <c r="DM13" s="3"/>
      <c r="DN13" s="3"/>
      <c r="DO13" s="3">
        <v>219.0</v>
      </c>
      <c r="DP13" s="3" t="str">
        <f t="shared" si="76"/>
        <v>1</v>
      </c>
      <c r="DQ13" s="3"/>
      <c r="DR13" s="3"/>
      <c r="DS13" s="3"/>
      <c r="DT13" s="3">
        <v>125.0</v>
      </c>
      <c r="DU13" s="3" t="str">
        <f t="shared" si="77"/>
        <v>0</v>
      </c>
      <c r="DV13" s="3"/>
      <c r="DW13" s="3"/>
      <c r="DX13" s="3"/>
      <c r="DY13" s="3">
        <v>67.0</v>
      </c>
      <c r="DZ13" s="3" t="str">
        <f t="shared" si="79"/>
        <v>0</v>
      </c>
      <c r="EA13" s="3"/>
      <c r="EB13" s="3"/>
      <c r="EC13" s="3"/>
      <c r="ED13" s="3">
        <v>177.0</v>
      </c>
      <c r="EE13" s="3" t="str">
        <f t="shared" si="81"/>
        <v>0</v>
      </c>
      <c r="EF13" s="3">
        <v>249.0</v>
      </c>
      <c r="EG13" s="3" t="str">
        <f t="shared" si="82"/>
        <v>0</v>
      </c>
      <c r="EH13" s="3"/>
      <c r="EI13" s="3">
        <v>72.0</v>
      </c>
      <c r="EJ13" s="3" t="str">
        <f t="shared" si="83"/>
        <v>0</v>
      </c>
      <c r="EK13" s="3"/>
      <c r="EL13" s="3"/>
      <c r="EM13" s="3"/>
      <c r="EN13" s="3">
        <v>28.0</v>
      </c>
      <c r="EO13" s="3" t="str">
        <f t="shared" si="85"/>
        <v>2</v>
      </c>
      <c r="EP13" s="3">
        <v>183.0</v>
      </c>
      <c r="EQ13" s="3" t="str">
        <f t="shared" si="86"/>
        <v>2</v>
      </c>
      <c r="ER13" s="3" t="str">
        <f t="shared" si="87"/>
        <v>0</v>
      </c>
      <c r="ES13" s="3"/>
      <c r="ET13" s="3">
        <v>200.0</v>
      </c>
      <c r="EU13" s="3" t="str">
        <f t="shared" si="88"/>
        <v>1</v>
      </c>
      <c r="EV13" s="3"/>
      <c r="EW13" s="3"/>
      <c r="EX13" s="3"/>
      <c r="EY13" s="3"/>
      <c r="EZ13" s="3">
        <v>95.0</v>
      </c>
      <c r="FA13" s="3" t="str">
        <f t="shared" si="89"/>
        <v>2</v>
      </c>
      <c r="FB13" s="12"/>
      <c r="FC13" s="12" t="str">
        <f t="shared" si="90"/>
        <v>0</v>
      </c>
      <c r="FD13" s="12">
        <v>105.0</v>
      </c>
      <c r="FE13" s="12" t="str">
        <f t="shared" si="91"/>
        <v>2</v>
      </c>
      <c r="FF13" s="12"/>
      <c r="FG13" s="3" t="str">
        <f t="shared" si="92"/>
        <v>0</v>
      </c>
      <c r="FH13" s="3"/>
      <c r="FI13" s="3">
        <v>233.0</v>
      </c>
      <c r="FJ13" s="3" t="str">
        <f t="shared" si="93"/>
        <v>0</v>
      </c>
      <c r="FK13" s="3"/>
      <c r="FL13" s="3"/>
    </row>
    <row r="14" ht="12.0" customHeight="1">
      <c r="A14" s="1"/>
      <c r="B14" s="56" t="s">
        <v>116</v>
      </c>
      <c r="C14" s="96" t="str">
        <f>'Data Entry Sheet (4)'!C14</f>
        <v>122122122221222222111122211122122122221222221112222221211211</v>
      </c>
      <c r="E14" s="23"/>
      <c r="F14" s="50" t="s">
        <v>118</v>
      </c>
      <c r="G14" s="47" t="str">
        <f>BX35</f>
        <v>3</v>
      </c>
      <c r="H14" s="51" t="str">
        <f>BX36</f>
        <v>52</v>
      </c>
      <c r="I14" s="23"/>
      <c r="J14" s="60"/>
      <c r="K14" s="47"/>
      <c r="L14" s="61"/>
      <c r="M14" s="61"/>
      <c r="N14" s="45"/>
      <c r="P14" s="3">
        <v>8.0</v>
      </c>
      <c r="Q14" s="12" t="str">
        <f t="shared" si="36"/>
        <v>2</v>
      </c>
      <c r="R14" s="12"/>
      <c r="S14" s="12" t="str">
        <f t="shared" si="37"/>
        <v>0</v>
      </c>
      <c r="T14" s="3" t="str">
        <f t="shared" si="38"/>
        <v>0</v>
      </c>
      <c r="U14" s="3" t="str">
        <f t="shared" si="39"/>
        <v>1</v>
      </c>
      <c r="V14" s="3"/>
      <c r="W14" s="3">
        <v>259.0</v>
      </c>
      <c r="X14" s="3" t="str">
        <f t="shared" si="41"/>
        <v>0</v>
      </c>
      <c r="Y14" s="3"/>
      <c r="Z14" s="3">
        <v>67.0</v>
      </c>
      <c r="AA14" s="3" t="str">
        <f t="shared" si="42"/>
        <v>0</v>
      </c>
      <c r="AB14" s="3"/>
      <c r="AC14" s="3">
        <v>88.0</v>
      </c>
      <c r="AD14" s="3" t="str">
        <f t="shared" si="43"/>
        <v>0</v>
      </c>
      <c r="AE14" s="3"/>
      <c r="AF14" s="3">
        <v>56.0</v>
      </c>
      <c r="AG14" s="3" t="str">
        <f t="shared" si="44"/>
        <v>0</v>
      </c>
      <c r="AH14" s="3"/>
      <c r="AI14" s="3">
        <v>139.0</v>
      </c>
      <c r="AJ14" s="3" t="str">
        <f t="shared" si="45"/>
        <v>0</v>
      </c>
      <c r="AK14" s="3"/>
      <c r="AL14" s="3">
        <v>237.0</v>
      </c>
      <c r="AM14" s="3" t="str">
        <f t="shared" si="46"/>
        <v>0</v>
      </c>
      <c r="AN14" s="3"/>
      <c r="AO14" s="3">
        <v>174.0</v>
      </c>
      <c r="AP14" s="3" t="str">
        <f t="shared" si="47"/>
        <v>0</v>
      </c>
      <c r="AQ14" s="3"/>
      <c r="AR14" s="3">
        <v>86.0</v>
      </c>
      <c r="AS14" s="3" t="str">
        <f t="shared" si="48"/>
        <v>0</v>
      </c>
      <c r="AT14" s="3"/>
      <c r="AU14" s="3">
        <v>62.0</v>
      </c>
      <c r="AV14" s="3" t="str">
        <f t="shared" si="49"/>
        <v>0</v>
      </c>
      <c r="AW14" s="3"/>
      <c r="AX14" s="3">
        <v>256.0</v>
      </c>
      <c r="AY14" s="3" t="str">
        <f t="shared" si="50"/>
        <v>1</v>
      </c>
      <c r="AZ14" s="3"/>
      <c r="BA14" s="3">
        <v>82.0</v>
      </c>
      <c r="BB14" s="3" t="str">
        <f t="shared" si="51"/>
        <v>0</v>
      </c>
      <c r="BC14" s="3"/>
      <c r="BD14" s="3">
        <v>125.0</v>
      </c>
      <c r="BE14" s="3" t="str">
        <f t="shared" si="52"/>
        <v>0</v>
      </c>
      <c r="BF14" s="3"/>
      <c r="BG14" s="3">
        <v>74.0</v>
      </c>
      <c r="BH14" s="3" t="str">
        <f t="shared" si="53"/>
        <v>0</v>
      </c>
      <c r="BI14" s="3"/>
      <c r="BJ14" s="3">
        <v>99.0</v>
      </c>
      <c r="BK14" s="3" t="str">
        <f t="shared" si="54"/>
        <v>0</v>
      </c>
      <c r="BL14" s="3"/>
      <c r="BM14" s="3">
        <v>78.0</v>
      </c>
      <c r="BN14" s="3" t="str">
        <f t="shared" si="55"/>
        <v>0</v>
      </c>
      <c r="BO14" s="3"/>
      <c r="BP14" s="3">
        <v>79.0</v>
      </c>
      <c r="BQ14" s="3" t="str">
        <f t="shared" si="56"/>
        <v>0</v>
      </c>
      <c r="BR14" s="3"/>
      <c r="BS14" s="3">
        <v>305.0</v>
      </c>
      <c r="BT14" s="3" t="str">
        <f t="shared" si="57"/>
        <v>1</v>
      </c>
      <c r="BU14" s="3"/>
      <c r="BV14" s="3">
        <v>43.0</v>
      </c>
      <c r="BW14" s="3" t="str">
        <f t="shared" si="58"/>
        <v>0</v>
      </c>
      <c r="BX14" s="3">
        <v>77.0</v>
      </c>
      <c r="BY14" s="3" t="str">
        <f t="shared" si="59"/>
        <v>0</v>
      </c>
      <c r="BZ14" s="3"/>
      <c r="CA14" s="3">
        <v>164.0</v>
      </c>
      <c r="CB14" s="3" t="str">
        <f t="shared" si="60"/>
        <v>0</v>
      </c>
      <c r="CC14" s="3">
        <v>154.0</v>
      </c>
      <c r="CD14" s="3" t="str">
        <f t="shared" si="61"/>
        <v>0</v>
      </c>
      <c r="CE14" s="3"/>
      <c r="CF14" s="3">
        <v>102.0</v>
      </c>
      <c r="CG14" s="3" t="str">
        <f t="shared" si="62"/>
        <v>0</v>
      </c>
      <c r="CH14" s="3">
        <v>251.0</v>
      </c>
      <c r="CI14" s="3" t="str">
        <f t="shared" si="63"/>
        <v>0</v>
      </c>
      <c r="CJ14" s="3"/>
      <c r="CK14" s="3">
        <v>265.0</v>
      </c>
      <c r="CL14" s="3" t="str">
        <f t="shared" si="64"/>
        <v>0</v>
      </c>
      <c r="CM14" s="3"/>
      <c r="CN14" s="3"/>
      <c r="CO14" s="3"/>
      <c r="CP14" s="3">
        <v>72.0</v>
      </c>
      <c r="CQ14" s="3" t="str">
        <f t="shared" si="66"/>
        <v>0</v>
      </c>
      <c r="CR14" s="3"/>
      <c r="CS14" s="3"/>
      <c r="CT14" s="3"/>
      <c r="CU14" s="3">
        <v>327.0</v>
      </c>
      <c r="CV14" s="3" t="str">
        <f t="shared" si="68"/>
        <v>0</v>
      </c>
      <c r="CW14" s="3"/>
      <c r="CX14" s="3"/>
      <c r="CY14" s="3"/>
      <c r="CZ14" s="3">
        <v>215.0</v>
      </c>
      <c r="DA14" s="3" t="str">
        <f t="shared" si="70"/>
        <v>0</v>
      </c>
      <c r="DB14" s="3"/>
      <c r="DC14" s="3"/>
      <c r="DD14" s="3"/>
      <c r="DE14" s="3">
        <v>217.0</v>
      </c>
      <c r="DF14" s="3" t="str">
        <f t="shared" si="72"/>
        <v>0</v>
      </c>
      <c r="DG14" s="3"/>
      <c r="DH14" s="3"/>
      <c r="DI14" s="3"/>
      <c r="DJ14" s="3">
        <v>119.0</v>
      </c>
      <c r="DK14" s="3" t="str">
        <f t="shared" si="74"/>
        <v>0</v>
      </c>
      <c r="DL14" s="3"/>
      <c r="DM14" s="3"/>
      <c r="DN14" s="3"/>
      <c r="DO14" s="3">
        <v>246.0</v>
      </c>
      <c r="DP14" s="3" t="str">
        <f t="shared" si="76"/>
        <v>0</v>
      </c>
      <c r="DQ14" s="3"/>
      <c r="DR14" s="3"/>
      <c r="DS14" s="3"/>
      <c r="DT14" s="3">
        <v>138.0</v>
      </c>
      <c r="DU14" s="3" t="str">
        <f t="shared" si="77"/>
        <v>1</v>
      </c>
      <c r="DV14" s="3"/>
      <c r="DW14" s="3"/>
      <c r="DX14" s="3"/>
      <c r="DY14" s="3">
        <v>87.0</v>
      </c>
      <c r="DZ14" s="3" t="str">
        <f t="shared" si="79"/>
        <v>0</v>
      </c>
      <c r="EA14" s="3"/>
      <c r="EB14" s="3"/>
      <c r="EC14" s="3"/>
      <c r="ED14" s="3">
        <v>196.0</v>
      </c>
      <c r="EE14" s="3" t="str">
        <f t="shared" si="81"/>
        <v>0</v>
      </c>
      <c r="EF14" s="3">
        <v>304.0</v>
      </c>
      <c r="EG14" s="3" t="str">
        <f t="shared" si="82"/>
        <v>1</v>
      </c>
      <c r="EH14" s="3"/>
      <c r="EI14" s="3">
        <v>86.0</v>
      </c>
      <c r="EJ14" s="3" t="str">
        <f t="shared" si="83"/>
        <v>0</v>
      </c>
      <c r="EK14" s="3"/>
      <c r="EL14" s="3"/>
      <c r="EM14" s="3"/>
      <c r="EN14" s="3">
        <v>93.0</v>
      </c>
      <c r="EO14" s="3" t="str">
        <f t="shared" si="85"/>
        <v>2</v>
      </c>
      <c r="EP14" s="3">
        <v>108.0</v>
      </c>
      <c r="EQ14" s="3" t="str">
        <f t="shared" si="86"/>
        <v>2</v>
      </c>
      <c r="ER14" s="3" t="str">
        <f t="shared" si="87"/>
        <v>0</v>
      </c>
      <c r="ES14" s="3"/>
      <c r="ET14" s="3">
        <v>109.0</v>
      </c>
      <c r="EU14" s="3" t="str">
        <f t="shared" si="88"/>
        <v>1</v>
      </c>
      <c r="EV14" s="3"/>
      <c r="EW14" s="3"/>
      <c r="EX14" s="3"/>
      <c r="EY14" s="3"/>
      <c r="EZ14" s="3">
        <v>102.0</v>
      </c>
      <c r="FA14" s="3" t="str">
        <f t="shared" si="89"/>
        <v>2</v>
      </c>
      <c r="FB14" s="12"/>
      <c r="FC14" s="12" t="str">
        <f t="shared" si="90"/>
        <v>0</v>
      </c>
      <c r="FD14" s="12">
        <v>108.0</v>
      </c>
      <c r="FE14" s="12" t="str">
        <f t="shared" si="91"/>
        <v>2</v>
      </c>
      <c r="FF14" s="12"/>
      <c r="FG14" s="3" t="str">
        <f t="shared" si="92"/>
        <v>0</v>
      </c>
      <c r="FH14" s="3"/>
      <c r="FI14" s="3">
        <v>243.0</v>
      </c>
      <c r="FJ14" s="3" t="str">
        <f t="shared" si="93"/>
        <v>0</v>
      </c>
      <c r="FK14" s="3"/>
      <c r="FL14" s="3"/>
    </row>
    <row r="15" ht="12.0" customHeight="1">
      <c r="A15" s="1"/>
      <c r="B15" s="56" t="s">
        <v>119</v>
      </c>
      <c r="C15" s="96" t="str">
        <f>'Data Entry Sheet (4)'!C15</f>
        <v>212222221212112112222212212221122221221112122221211222211221</v>
      </c>
      <c r="E15" s="23"/>
      <c r="F15" s="50" t="s">
        <v>121</v>
      </c>
      <c r="G15" s="47" t="str">
        <f>FK35</f>
        <v>0</v>
      </c>
      <c r="H15" s="51" t="str">
        <f>FK36</f>
        <v>43</v>
      </c>
      <c r="I15" s="23"/>
      <c r="J15" s="62" t="str">
        <f t="shared" ref="J15:J18" si="95">B19</f>
        <v>Error Flags</v>
      </c>
      <c r="K15" s="47"/>
      <c r="L15" s="44"/>
      <c r="M15" s="63"/>
      <c r="N15" s="45"/>
      <c r="P15" s="3">
        <v>9.0</v>
      </c>
      <c r="Q15" s="12" t="str">
        <f t="shared" si="36"/>
        <v>2</v>
      </c>
      <c r="R15" s="12"/>
      <c r="S15" s="12" t="str">
        <f t="shared" si="37"/>
        <v>0</v>
      </c>
      <c r="T15" s="3" t="str">
        <f t="shared" si="38"/>
        <v>0</v>
      </c>
      <c r="U15" s="3" t="str">
        <f t="shared" si="39"/>
        <v>1</v>
      </c>
      <c r="V15" s="3"/>
      <c r="W15" s="3">
        <v>260.0</v>
      </c>
      <c r="X15" s="3" t="str">
        <f t="shared" si="41"/>
        <v>0</v>
      </c>
      <c r="Y15" s="3"/>
      <c r="Z15" s="3">
        <v>87.0</v>
      </c>
      <c r="AA15" s="3" t="str">
        <f t="shared" si="42"/>
        <v>0</v>
      </c>
      <c r="AB15" s="3"/>
      <c r="AC15" s="3">
        <v>91.0</v>
      </c>
      <c r="AD15" s="3" t="str">
        <f t="shared" si="43"/>
        <v>0</v>
      </c>
      <c r="AE15" s="3"/>
      <c r="AF15" s="3">
        <v>70.0</v>
      </c>
      <c r="AG15" s="3" t="str">
        <f t="shared" si="44"/>
        <v>0</v>
      </c>
      <c r="AH15" s="3"/>
      <c r="AI15" s="3">
        <v>142.0</v>
      </c>
      <c r="AJ15" s="3" t="str">
        <f t="shared" si="45"/>
        <v>0</v>
      </c>
      <c r="AK15" s="3"/>
      <c r="AL15" s="3"/>
      <c r="AM15" s="3"/>
      <c r="AN15" s="3"/>
      <c r="AO15" s="3">
        <v>190.0</v>
      </c>
      <c r="AP15" s="3" t="str">
        <f t="shared" si="47"/>
        <v>0</v>
      </c>
      <c r="AQ15" s="3"/>
      <c r="AR15" s="3">
        <v>103.0</v>
      </c>
      <c r="AS15" s="3" t="str">
        <f t="shared" si="48"/>
        <v>0</v>
      </c>
      <c r="AT15" s="3"/>
      <c r="AU15" s="3">
        <v>75.0</v>
      </c>
      <c r="AV15" s="3" t="str">
        <f t="shared" si="49"/>
        <v>0</v>
      </c>
      <c r="AW15" s="3"/>
      <c r="AX15" s="3">
        <v>257.0</v>
      </c>
      <c r="AY15" s="3" t="str">
        <f t="shared" si="50"/>
        <v>1</v>
      </c>
      <c r="AZ15" s="3"/>
      <c r="BA15" s="3">
        <v>93.0</v>
      </c>
      <c r="BB15" s="3" t="str">
        <f t="shared" si="51"/>
        <v>0</v>
      </c>
      <c r="BC15" s="3"/>
      <c r="BD15" s="3">
        <v>132.0</v>
      </c>
      <c r="BE15" s="3" t="str">
        <f t="shared" si="52"/>
        <v>0</v>
      </c>
      <c r="BF15" s="3"/>
      <c r="BG15" s="3">
        <v>92.0</v>
      </c>
      <c r="BH15" s="3" t="str">
        <f t="shared" si="53"/>
        <v>1</v>
      </c>
      <c r="BI15" s="3"/>
      <c r="BJ15" s="3">
        <v>114.0</v>
      </c>
      <c r="BK15" s="3" t="str">
        <f t="shared" si="54"/>
        <v>0</v>
      </c>
      <c r="BL15" s="3"/>
      <c r="BM15" s="3">
        <v>85.0</v>
      </c>
      <c r="BN15" s="3" t="str">
        <f t="shared" si="55"/>
        <v>0</v>
      </c>
      <c r="BO15" s="3"/>
      <c r="BP15" s="3">
        <v>111.0</v>
      </c>
      <c r="BQ15" s="3" t="str">
        <f t="shared" si="56"/>
        <v>1</v>
      </c>
      <c r="BR15" s="3"/>
      <c r="BS15" s="3">
        <v>314.0</v>
      </c>
      <c r="BT15" s="3" t="str">
        <f t="shared" si="57"/>
        <v>1</v>
      </c>
      <c r="BU15" s="3"/>
      <c r="BV15" s="3">
        <v>105.0</v>
      </c>
      <c r="BW15" s="3" t="str">
        <f t="shared" si="58"/>
        <v>0</v>
      </c>
      <c r="BX15" s="3">
        <v>84.0</v>
      </c>
      <c r="BY15" s="3" t="str">
        <f t="shared" si="59"/>
        <v>0</v>
      </c>
      <c r="BZ15" s="3"/>
      <c r="CA15" s="3">
        <v>186.0</v>
      </c>
      <c r="CB15" s="3" t="str">
        <f t="shared" si="60"/>
        <v>0</v>
      </c>
      <c r="CC15" s="3">
        <v>160.0</v>
      </c>
      <c r="CD15" s="3" t="str">
        <f t="shared" si="61"/>
        <v>0</v>
      </c>
      <c r="CE15" s="3"/>
      <c r="CF15" s="3">
        <v>104.0</v>
      </c>
      <c r="CG15" s="3" t="str">
        <f t="shared" si="62"/>
        <v>0</v>
      </c>
      <c r="CH15" s="3">
        <v>311.0</v>
      </c>
      <c r="CI15" s="3" t="str">
        <f t="shared" si="63"/>
        <v>1</v>
      </c>
      <c r="CJ15" s="3"/>
      <c r="CK15" s="3">
        <v>281.0</v>
      </c>
      <c r="CL15" s="3" t="str">
        <f t="shared" si="64"/>
        <v>1</v>
      </c>
      <c r="CM15" s="3"/>
      <c r="CN15" s="3"/>
      <c r="CO15" s="3"/>
      <c r="CP15" s="3">
        <v>134.0</v>
      </c>
      <c r="CQ15" s="3" t="str">
        <f t="shared" si="66"/>
        <v>0</v>
      </c>
      <c r="CR15" s="3"/>
      <c r="CS15" s="3"/>
      <c r="CT15" s="3"/>
      <c r="CU15" s="3">
        <v>340.0</v>
      </c>
      <c r="CV15" s="3" t="str">
        <f t="shared" si="68"/>
        <v>0</v>
      </c>
      <c r="CW15" s="3"/>
      <c r="CX15" s="3"/>
      <c r="CY15" s="3"/>
      <c r="CZ15" s="3">
        <v>216.0</v>
      </c>
      <c r="DA15" s="3" t="str">
        <f t="shared" si="70"/>
        <v>0</v>
      </c>
      <c r="DB15" s="3"/>
      <c r="DC15" s="3"/>
      <c r="DD15" s="3"/>
      <c r="DE15" s="3">
        <v>218.0</v>
      </c>
      <c r="DF15" s="3" t="str">
        <f t="shared" si="72"/>
        <v>0</v>
      </c>
      <c r="DG15" s="3"/>
      <c r="DH15" s="3"/>
      <c r="DI15" s="3"/>
      <c r="DJ15" s="3">
        <v>120.0</v>
      </c>
      <c r="DK15" s="3" t="str">
        <f t="shared" si="74"/>
        <v>0</v>
      </c>
      <c r="DL15" s="3"/>
      <c r="DM15" s="3"/>
      <c r="DN15" s="3"/>
      <c r="DO15" s="3">
        <v>267.0</v>
      </c>
      <c r="DP15" s="3" t="str">
        <f t="shared" si="76"/>
        <v>0</v>
      </c>
      <c r="DQ15" s="3"/>
      <c r="DR15" s="3"/>
      <c r="DS15" s="3"/>
      <c r="DT15" s="3">
        <v>160.0</v>
      </c>
      <c r="DU15" s="3" t="str">
        <f t="shared" si="77"/>
        <v>1</v>
      </c>
      <c r="DV15" s="3"/>
      <c r="DW15" s="3"/>
      <c r="DX15" s="3"/>
      <c r="DY15" s="3">
        <v>96.0</v>
      </c>
      <c r="DZ15" s="3" t="str">
        <f t="shared" si="79"/>
        <v>0</v>
      </c>
      <c r="EA15" s="3"/>
      <c r="EB15" s="3"/>
      <c r="EC15" s="3"/>
      <c r="ED15" s="3">
        <v>233.0</v>
      </c>
      <c r="EE15" s="3" t="str">
        <f t="shared" si="81"/>
        <v>0</v>
      </c>
      <c r="EF15" s="3">
        <v>341.0</v>
      </c>
      <c r="EG15" s="3" t="str">
        <f t="shared" si="82"/>
        <v>0</v>
      </c>
      <c r="EH15" s="3"/>
      <c r="EI15" s="3">
        <v>121.0</v>
      </c>
      <c r="EJ15" s="3" t="str">
        <f t="shared" si="83"/>
        <v>0</v>
      </c>
      <c r="EK15" s="3"/>
      <c r="EL15" s="3"/>
      <c r="EM15" s="3"/>
      <c r="EN15" s="3">
        <v>132.0</v>
      </c>
      <c r="EO15" s="3" t="str">
        <f t="shared" si="85"/>
        <v>2</v>
      </c>
      <c r="EP15" s="3">
        <v>203.0</v>
      </c>
      <c r="EQ15" s="3" t="str">
        <f t="shared" si="86"/>
        <v>2</v>
      </c>
      <c r="ER15" s="3" t="str">
        <f t="shared" si="87"/>
        <v>0</v>
      </c>
      <c r="ES15" s="3"/>
      <c r="ET15" s="3">
        <v>194.0</v>
      </c>
      <c r="EU15" s="3" t="str">
        <f t="shared" si="88"/>
        <v>2</v>
      </c>
      <c r="EV15" s="3"/>
      <c r="EW15" s="3"/>
      <c r="EX15" s="3"/>
      <c r="EY15" s="3"/>
      <c r="EZ15" s="3">
        <v>116.0</v>
      </c>
      <c r="FA15" s="3" t="str">
        <f t="shared" si="89"/>
        <v>1</v>
      </c>
      <c r="FB15" s="12"/>
      <c r="FC15" s="12" t="str">
        <f t="shared" si="90"/>
        <v>1</v>
      </c>
      <c r="FD15" s="12">
        <v>127.0</v>
      </c>
      <c r="FE15" s="12" t="str">
        <f t="shared" si="91"/>
        <v>2</v>
      </c>
      <c r="FF15" s="12" t="s">
        <v>105</v>
      </c>
      <c r="FG15" s="3" t="str">
        <f t="shared" si="92"/>
        <v>1</v>
      </c>
      <c r="FH15" s="3"/>
      <c r="FI15" s="3">
        <v>268.0</v>
      </c>
      <c r="FJ15" s="3" t="str">
        <f t="shared" si="93"/>
        <v>0</v>
      </c>
      <c r="FK15" s="3"/>
      <c r="FL15" s="3"/>
    </row>
    <row r="16" ht="12.0" customHeight="1">
      <c r="A16" s="1"/>
      <c r="B16" s="56" t="s">
        <v>122</v>
      </c>
      <c r="C16" s="96" t="str">
        <f>'Data Entry Sheet (4)'!C16</f>
        <v>222211112122222212122221222121122221122212122222222222222222</v>
      </c>
      <c r="E16" s="23"/>
      <c r="F16" s="50" t="s">
        <v>124</v>
      </c>
      <c r="G16" s="47" t="str">
        <f>G14+G13+G10+EX41+FD33</f>
        <v>15</v>
      </c>
      <c r="H16" s="51" t="str">
        <f>(((G16-16.2)/5)*10)+50</f>
        <v>48</v>
      </c>
      <c r="I16" s="23"/>
      <c r="J16" s="24" t="str">
        <f t="shared" si="95"/>
        <v>Wrong Characters:</v>
      </c>
      <c r="K16" s="47" t="str">
        <f t="shared" ref="K16:K18" si="96">C20</f>
        <v>0</v>
      </c>
      <c r="L16" s="44"/>
      <c r="M16" s="63" t="str">
        <f>IF(OR($K$16&gt;0,$K$17&gt;0),"D A T A   E N T R Y","")</f>
        <v/>
      </c>
      <c r="N16" s="45"/>
      <c r="P16" s="3">
        <v>10.0</v>
      </c>
      <c r="Q16" s="12" t="str">
        <f t="shared" si="36"/>
        <v>1</v>
      </c>
      <c r="R16" s="12"/>
      <c r="S16" s="12" t="str">
        <f t="shared" si="37"/>
        <v>1</v>
      </c>
      <c r="T16" s="3" t="str">
        <f t="shared" si="38"/>
        <v>1</v>
      </c>
      <c r="U16" s="3" t="str">
        <f t="shared" si="39"/>
        <v>0</v>
      </c>
      <c r="V16" s="3"/>
      <c r="W16" s="3">
        <v>264.0</v>
      </c>
      <c r="X16" s="3" t="str">
        <f t="shared" si="41"/>
        <v>0</v>
      </c>
      <c r="Y16" s="3"/>
      <c r="Z16" s="3">
        <v>106.0</v>
      </c>
      <c r="AA16" s="3" t="str">
        <f t="shared" si="42"/>
        <v>0</v>
      </c>
      <c r="AB16" s="3"/>
      <c r="AC16" s="3">
        <v>102.0</v>
      </c>
      <c r="AD16" s="3" t="str">
        <f t="shared" si="43"/>
        <v>0</v>
      </c>
      <c r="AE16" s="3"/>
      <c r="AF16" s="3">
        <v>80.0</v>
      </c>
      <c r="AG16" s="3" t="str">
        <f t="shared" si="44"/>
        <v>0</v>
      </c>
      <c r="AH16" s="3"/>
      <c r="AI16" s="3">
        <v>157.0</v>
      </c>
      <c r="AJ16" s="3" t="str">
        <f t="shared" si="45"/>
        <v>0</v>
      </c>
      <c r="AK16" s="3"/>
      <c r="AL16" s="3"/>
      <c r="AM16" s="3"/>
      <c r="AN16" s="3"/>
      <c r="AO16" s="3">
        <v>206.0</v>
      </c>
      <c r="AP16" s="3" t="str">
        <f t="shared" si="47"/>
        <v>0</v>
      </c>
      <c r="AQ16" s="3"/>
      <c r="AR16" s="3">
        <v>128.0</v>
      </c>
      <c r="AS16" s="3" t="str">
        <f t="shared" si="48"/>
        <v>0</v>
      </c>
      <c r="AT16" s="3"/>
      <c r="AU16" s="3">
        <v>81.0</v>
      </c>
      <c r="AV16" s="3" t="str">
        <f t="shared" si="49"/>
        <v>0</v>
      </c>
      <c r="AW16" s="3"/>
      <c r="AX16" s="3">
        <v>262.0</v>
      </c>
      <c r="AY16" s="3" t="str">
        <f t="shared" si="50"/>
        <v>0</v>
      </c>
      <c r="AZ16" s="3"/>
      <c r="BA16" s="3">
        <v>108.0</v>
      </c>
      <c r="BB16" s="3" t="str">
        <f t="shared" si="51"/>
        <v>0</v>
      </c>
      <c r="BC16" s="3"/>
      <c r="BD16" s="3">
        <v>143.0</v>
      </c>
      <c r="BE16" s="3" t="str">
        <f t="shared" si="52"/>
        <v>0</v>
      </c>
      <c r="BF16" s="3"/>
      <c r="BG16" s="3">
        <v>101.0</v>
      </c>
      <c r="BH16" s="3" t="str">
        <f t="shared" si="53"/>
        <v>0</v>
      </c>
      <c r="BI16" s="3"/>
      <c r="BJ16" s="3">
        <v>126.0</v>
      </c>
      <c r="BK16" s="3" t="str">
        <f t="shared" si="54"/>
        <v>0</v>
      </c>
      <c r="BL16" s="3"/>
      <c r="BM16" s="3">
        <v>94.0</v>
      </c>
      <c r="BN16" s="3" t="str">
        <f t="shared" si="55"/>
        <v>0</v>
      </c>
      <c r="BO16" s="3"/>
      <c r="BP16" s="3">
        <v>116.0</v>
      </c>
      <c r="BQ16" s="3" t="str">
        <f t="shared" si="56"/>
        <v>1</v>
      </c>
      <c r="BR16" s="3"/>
      <c r="BS16" s="3">
        <v>322.0</v>
      </c>
      <c r="BT16" s="3" t="str">
        <f t="shared" si="57"/>
        <v>0</v>
      </c>
      <c r="BU16" s="3"/>
      <c r="BV16" s="3"/>
      <c r="BW16" s="3"/>
      <c r="BX16" s="3">
        <v>85.0</v>
      </c>
      <c r="BY16" s="3" t="str">
        <f t="shared" si="59"/>
        <v>1</v>
      </c>
      <c r="BZ16" s="3"/>
      <c r="CA16" s="3">
        <v>198.0</v>
      </c>
      <c r="CB16" s="3" t="str">
        <f t="shared" si="60"/>
        <v>0</v>
      </c>
      <c r="CC16" s="3">
        <v>168.0</v>
      </c>
      <c r="CD16" s="3" t="str">
        <f t="shared" si="61"/>
        <v>0</v>
      </c>
      <c r="CE16" s="3"/>
      <c r="CF16" s="3">
        <v>114.0</v>
      </c>
      <c r="CG16" s="3" t="str">
        <f t="shared" si="62"/>
        <v>0</v>
      </c>
      <c r="CH16" s="3"/>
      <c r="CI16" s="3"/>
      <c r="CJ16" s="3"/>
      <c r="CK16" s="3">
        <v>292.0</v>
      </c>
      <c r="CL16" s="3" t="str">
        <f t="shared" si="64"/>
        <v>0</v>
      </c>
      <c r="CM16" s="3"/>
      <c r="CN16" s="3"/>
      <c r="CO16" s="3"/>
      <c r="CP16" s="3">
        <v>142.0</v>
      </c>
      <c r="CQ16" s="3" t="str">
        <f t="shared" si="66"/>
        <v>0</v>
      </c>
      <c r="CR16" s="3"/>
      <c r="CS16" s="3"/>
      <c r="CT16" s="3"/>
      <c r="CU16" s="3">
        <v>355.0</v>
      </c>
      <c r="CV16" s="3" t="str">
        <f t="shared" si="68"/>
        <v>0</v>
      </c>
      <c r="CW16" s="3"/>
      <c r="CX16" s="3"/>
      <c r="CY16" s="3"/>
      <c r="CZ16" s="3">
        <v>244.0</v>
      </c>
      <c r="DA16" s="3" t="str">
        <f t="shared" si="70"/>
        <v>0</v>
      </c>
      <c r="DB16" s="3"/>
      <c r="DC16" s="3"/>
      <c r="DD16" s="3"/>
      <c r="DE16" s="3">
        <v>223.0</v>
      </c>
      <c r="DF16" s="3" t="str">
        <f t="shared" si="72"/>
        <v>0</v>
      </c>
      <c r="DG16" s="3"/>
      <c r="DH16" s="3"/>
      <c r="DI16" s="3"/>
      <c r="DJ16" s="3">
        <v>125.0</v>
      </c>
      <c r="DK16" s="3" t="str">
        <f t="shared" si="74"/>
        <v>0</v>
      </c>
      <c r="DL16" s="3"/>
      <c r="DM16" s="3"/>
      <c r="DN16" s="3"/>
      <c r="DO16" s="3">
        <v>274.0</v>
      </c>
      <c r="DP16" s="3" t="str">
        <f t="shared" si="76"/>
        <v>0</v>
      </c>
      <c r="DQ16" s="3"/>
      <c r="DR16" s="3"/>
      <c r="DS16" s="3"/>
      <c r="DT16" s="3">
        <v>180.0</v>
      </c>
      <c r="DU16" s="3" t="str">
        <f t="shared" si="77"/>
        <v>1</v>
      </c>
      <c r="DV16" s="3"/>
      <c r="DW16" s="3"/>
      <c r="DX16" s="3"/>
      <c r="DY16" s="3">
        <v>121.0</v>
      </c>
      <c r="DZ16" s="3" t="str">
        <f t="shared" si="79"/>
        <v>0</v>
      </c>
      <c r="EA16" s="3"/>
      <c r="EB16" s="3"/>
      <c r="EC16" s="3"/>
      <c r="ED16" s="3">
        <v>278.0</v>
      </c>
      <c r="EE16" s="3" t="str">
        <f t="shared" si="81"/>
        <v>0</v>
      </c>
      <c r="EF16" s="3"/>
      <c r="EG16" s="3"/>
      <c r="EH16" s="3"/>
      <c r="EI16" s="3">
        <v>128.0</v>
      </c>
      <c r="EJ16" s="3" t="str">
        <f t="shared" si="83"/>
        <v>0</v>
      </c>
      <c r="EK16" s="3"/>
      <c r="EL16" s="3"/>
      <c r="EM16" s="3"/>
      <c r="EN16" s="3">
        <v>49.0</v>
      </c>
      <c r="EO16" s="3" t="str">
        <f t="shared" si="85"/>
        <v>2</v>
      </c>
      <c r="EP16" s="3">
        <v>171.0</v>
      </c>
      <c r="EQ16" s="3" t="str">
        <f t="shared" si="86"/>
        <v>2</v>
      </c>
      <c r="ER16" s="3" t="str">
        <f t="shared" si="87"/>
        <v>0</v>
      </c>
      <c r="ES16" s="3"/>
      <c r="ET16" s="3">
        <v>31.0</v>
      </c>
      <c r="EU16" s="3" t="str">
        <f t="shared" si="88"/>
        <v>2</v>
      </c>
      <c r="EV16" s="3"/>
      <c r="EW16" s="3"/>
      <c r="EX16" s="3"/>
      <c r="EY16" s="3"/>
      <c r="EZ16" s="3">
        <v>132.0</v>
      </c>
      <c r="FA16" s="3" t="str">
        <f t="shared" si="89"/>
        <v>2</v>
      </c>
      <c r="FB16" s="12"/>
      <c r="FC16" s="12" t="str">
        <f t="shared" si="90"/>
        <v>0</v>
      </c>
      <c r="FD16" s="12">
        <v>136.0</v>
      </c>
      <c r="FE16" s="12" t="str">
        <f t="shared" si="91"/>
        <v>2</v>
      </c>
      <c r="FF16" s="12" t="s">
        <v>105</v>
      </c>
      <c r="FG16" s="3" t="str">
        <f t="shared" si="92"/>
        <v>1</v>
      </c>
      <c r="FH16" s="3"/>
      <c r="FI16" s="3">
        <v>313.0</v>
      </c>
      <c r="FJ16" s="3" t="str">
        <f t="shared" si="93"/>
        <v>0</v>
      </c>
      <c r="FK16" s="3"/>
      <c r="FL16" s="3"/>
    </row>
    <row r="17" ht="12.0" customHeight="1">
      <c r="A17" s="1"/>
      <c r="B17" s="64" t="s">
        <v>125</v>
      </c>
      <c r="C17" s="96" t="str">
        <f>'Data Entry Sheet (4)'!C17</f>
        <v>222222222222222222222222222122</v>
      </c>
      <c r="E17" s="23"/>
      <c r="F17" s="50"/>
      <c r="G17" s="47"/>
      <c r="H17" s="20"/>
      <c r="I17" s="23"/>
      <c r="J17" s="24" t="str">
        <f t="shared" si="95"/>
        <v>Line Length Errors:</v>
      </c>
      <c r="K17" s="47" t="str">
        <f t="shared" si="96"/>
        <v>0</v>
      </c>
      <c r="L17" s="44"/>
      <c r="M17" s="63" t="str">
        <f>IF(OR($K$16&gt;0,$K$17&gt;0),"E R R O R !","")</f>
        <v/>
      </c>
      <c r="N17" s="45"/>
      <c r="P17" s="3">
        <v>11.0</v>
      </c>
      <c r="Q17" s="12" t="str">
        <f t="shared" si="36"/>
        <v>2</v>
      </c>
      <c r="R17" s="12"/>
      <c r="S17" s="12" t="str">
        <f t="shared" si="37"/>
        <v>0</v>
      </c>
      <c r="T17" s="3" t="str">
        <f t="shared" si="38"/>
        <v>0</v>
      </c>
      <c r="U17" s="3" t="str">
        <f t="shared" si="39"/>
        <v>1</v>
      </c>
      <c r="V17" s="3"/>
      <c r="W17" s="3">
        <v>269.0</v>
      </c>
      <c r="X17" s="3" t="str">
        <f t="shared" si="41"/>
        <v>0</v>
      </c>
      <c r="Y17" s="3"/>
      <c r="Z17" s="3">
        <v>121.0</v>
      </c>
      <c r="AA17" s="3" t="str">
        <f t="shared" si="42"/>
        <v>0</v>
      </c>
      <c r="AB17" s="3"/>
      <c r="AC17" s="3">
        <v>104.0</v>
      </c>
      <c r="AD17" s="3" t="str">
        <f t="shared" si="43"/>
        <v>0</v>
      </c>
      <c r="AE17" s="3"/>
      <c r="AF17" s="3">
        <v>96.0</v>
      </c>
      <c r="AG17" s="3" t="str">
        <f t="shared" si="44"/>
        <v>0</v>
      </c>
      <c r="AH17" s="3"/>
      <c r="AI17" s="3">
        <v>161.0</v>
      </c>
      <c r="AJ17" s="3" t="str">
        <f t="shared" si="45"/>
        <v>0</v>
      </c>
      <c r="AK17" s="3"/>
      <c r="AL17" s="3"/>
      <c r="AM17" s="3"/>
      <c r="AN17" s="3"/>
      <c r="AO17" s="3"/>
      <c r="AP17" s="3"/>
      <c r="AQ17" s="3"/>
      <c r="AR17" s="3">
        <v>150.0</v>
      </c>
      <c r="AS17" s="3" t="str">
        <f t="shared" si="48"/>
        <v>1</v>
      </c>
      <c r="AT17" s="3"/>
      <c r="AU17" s="3">
        <v>84.0</v>
      </c>
      <c r="AV17" s="3" t="str">
        <f t="shared" si="49"/>
        <v>0</v>
      </c>
      <c r="AW17" s="3"/>
      <c r="AX17" s="3">
        <v>266.0</v>
      </c>
      <c r="AY17" s="3" t="str">
        <f t="shared" si="50"/>
        <v>1</v>
      </c>
      <c r="AZ17" s="3"/>
      <c r="BA17" s="3">
        <v>137.0</v>
      </c>
      <c r="BB17" s="3" t="str">
        <f t="shared" si="51"/>
        <v>1</v>
      </c>
      <c r="BC17" s="3"/>
      <c r="BD17" s="3">
        <v>155.0</v>
      </c>
      <c r="BE17" s="3" t="str">
        <f t="shared" si="52"/>
        <v>0</v>
      </c>
      <c r="BF17" s="3"/>
      <c r="BG17" s="3">
        <v>131.0</v>
      </c>
      <c r="BH17" s="3" t="str">
        <f t="shared" si="53"/>
        <v>0</v>
      </c>
      <c r="BI17" s="3"/>
      <c r="BJ17" s="3">
        <v>130.0</v>
      </c>
      <c r="BK17" s="3" t="str">
        <f t="shared" si="54"/>
        <v>1</v>
      </c>
      <c r="BL17" s="3"/>
      <c r="BM17" s="3">
        <v>115.0</v>
      </c>
      <c r="BN17" s="3" t="str">
        <f t="shared" si="55"/>
        <v>0</v>
      </c>
      <c r="BO17" s="3"/>
      <c r="BP17" s="3">
        <v>127.0</v>
      </c>
      <c r="BQ17" s="3" t="str">
        <f t="shared" si="56"/>
        <v>1</v>
      </c>
      <c r="BR17" s="3"/>
      <c r="BS17" s="3">
        <v>330.0</v>
      </c>
      <c r="BT17" s="3" t="str">
        <f t="shared" si="57"/>
        <v>0</v>
      </c>
      <c r="BU17" s="3"/>
      <c r="BV17" s="3"/>
      <c r="BW17" s="3"/>
      <c r="BX17" s="3">
        <v>113.0</v>
      </c>
      <c r="BY17" s="3" t="str">
        <f t="shared" si="59"/>
        <v>1</v>
      </c>
      <c r="BZ17" s="3"/>
      <c r="CA17" s="3">
        <v>204.0</v>
      </c>
      <c r="CB17" s="3" t="str">
        <f t="shared" si="60"/>
        <v>0</v>
      </c>
      <c r="CC17" s="3">
        <v>173.0</v>
      </c>
      <c r="CD17" s="3" t="str">
        <f t="shared" si="61"/>
        <v>0</v>
      </c>
      <c r="CE17" s="3"/>
      <c r="CF17" s="3">
        <v>117.0</v>
      </c>
      <c r="CG17" s="3" t="str">
        <f t="shared" si="62"/>
        <v>0</v>
      </c>
      <c r="CH17" s="3"/>
      <c r="CI17" s="3"/>
      <c r="CJ17" s="3"/>
      <c r="CK17" s="3">
        <v>338.0</v>
      </c>
      <c r="CL17" s="3" t="str">
        <f t="shared" si="64"/>
        <v>0</v>
      </c>
      <c r="CM17" s="3"/>
      <c r="CN17" s="3"/>
      <c r="CO17" s="3"/>
      <c r="CP17" s="3">
        <v>150.0</v>
      </c>
      <c r="CQ17" s="3" t="str">
        <f t="shared" si="66"/>
        <v>1</v>
      </c>
      <c r="CR17" s="3"/>
      <c r="CS17" s="3"/>
      <c r="CT17" s="3"/>
      <c r="CU17" s="3">
        <v>357.0</v>
      </c>
      <c r="CV17" s="3" t="str">
        <f t="shared" si="68"/>
        <v>0</v>
      </c>
      <c r="CW17" s="3"/>
      <c r="CX17" s="3"/>
      <c r="CY17" s="3"/>
      <c r="CZ17" s="3">
        <v>250.0</v>
      </c>
      <c r="DA17" s="3" t="str">
        <f t="shared" si="70"/>
        <v>0</v>
      </c>
      <c r="DB17" s="3"/>
      <c r="DC17" s="3"/>
      <c r="DD17" s="3"/>
      <c r="DE17" s="3">
        <v>245.0</v>
      </c>
      <c r="DF17" s="3" t="str">
        <f t="shared" si="72"/>
        <v>0</v>
      </c>
      <c r="DG17" s="3"/>
      <c r="DH17" s="3"/>
      <c r="DI17" s="3"/>
      <c r="DJ17" s="3">
        <v>143.0</v>
      </c>
      <c r="DK17" s="3" t="str">
        <f t="shared" si="74"/>
        <v>0</v>
      </c>
      <c r="DL17" s="3"/>
      <c r="DM17" s="3"/>
      <c r="DN17" s="3"/>
      <c r="DO17" s="3">
        <v>309.0</v>
      </c>
      <c r="DP17" s="3" t="str">
        <f t="shared" si="76"/>
        <v>0</v>
      </c>
      <c r="DQ17" s="3"/>
      <c r="DR17" s="3"/>
      <c r="DS17" s="3"/>
      <c r="DT17" s="3">
        <v>187.0</v>
      </c>
      <c r="DU17" s="3" t="str">
        <f t="shared" si="77"/>
        <v>1</v>
      </c>
      <c r="DV17" s="3"/>
      <c r="DW17" s="3"/>
      <c r="DX17" s="3"/>
      <c r="DY17" s="3">
        <v>122.0</v>
      </c>
      <c r="DZ17" s="3" t="str">
        <f t="shared" si="79"/>
        <v>1</v>
      </c>
      <c r="EA17" s="3"/>
      <c r="EB17" s="3"/>
      <c r="EC17" s="3"/>
      <c r="ED17" s="3">
        <v>295.0</v>
      </c>
      <c r="EE17" s="3" t="str">
        <f t="shared" si="81"/>
        <v>0</v>
      </c>
      <c r="EF17" s="3"/>
      <c r="EG17" s="3"/>
      <c r="EH17" s="3"/>
      <c r="EI17" s="3">
        <v>140.0</v>
      </c>
      <c r="EJ17" s="3" t="str">
        <f t="shared" si="83"/>
        <v>0</v>
      </c>
      <c r="EK17" s="3"/>
      <c r="EL17" s="3"/>
      <c r="EM17" s="3"/>
      <c r="EN17" s="3">
        <v>143.0</v>
      </c>
      <c r="EO17" s="3" t="str">
        <f t="shared" si="85"/>
        <v>2</v>
      </c>
      <c r="EP17" s="3">
        <v>155.0</v>
      </c>
      <c r="EQ17" s="3" t="str">
        <f t="shared" si="86"/>
        <v>2</v>
      </c>
      <c r="ER17" s="3" t="str">
        <f t="shared" si="87"/>
        <v>0</v>
      </c>
      <c r="ES17" s="3"/>
      <c r="ET17" s="3">
        <v>181.0</v>
      </c>
      <c r="EU17" s="3" t="str">
        <f t="shared" si="88"/>
        <v>1</v>
      </c>
      <c r="EV17" s="3"/>
      <c r="EW17" s="3"/>
      <c r="EX17" s="3"/>
      <c r="EY17" s="3"/>
      <c r="EZ17" s="3">
        <v>151.0</v>
      </c>
      <c r="FA17" s="3" t="str">
        <f t="shared" si="89"/>
        <v>1</v>
      </c>
      <c r="FB17" s="12"/>
      <c r="FC17" s="12" t="str">
        <f t="shared" si="90"/>
        <v>1</v>
      </c>
      <c r="FD17" s="12">
        <v>141.0</v>
      </c>
      <c r="FE17" s="12" t="str">
        <f t="shared" si="91"/>
        <v>2</v>
      </c>
      <c r="FF17" s="12"/>
      <c r="FG17" s="3" t="str">
        <f t="shared" si="92"/>
        <v>0</v>
      </c>
      <c r="FH17" s="3"/>
      <c r="FI17" s="3">
        <v>315.0</v>
      </c>
      <c r="FJ17" s="3" t="str">
        <f t="shared" si="93"/>
        <v>0</v>
      </c>
      <c r="FK17" s="3"/>
      <c r="FL17" s="3"/>
    </row>
    <row r="18" ht="12.0" customHeight="1">
      <c r="A18" s="1"/>
      <c r="E18" s="23"/>
      <c r="F18" s="46" t="s">
        <v>127</v>
      </c>
      <c r="G18" s="47"/>
      <c r="H18" s="20"/>
      <c r="I18" s="23"/>
      <c r="J18" s="24" t="str">
        <f t="shared" si="95"/>
        <v>Missing Values:</v>
      </c>
      <c r="K18" s="47" t="str">
        <f t="shared" si="96"/>
        <v>0</v>
      </c>
      <c r="L18" s="61"/>
      <c r="M18" s="63"/>
      <c r="N18" s="45"/>
      <c r="P18" s="3">
        <v>12.0</v>
      </c>
      <c r="Q18" s="12" t="str">
        <f t="shared" si="36"/>
        <v>2</v>
      </c>
      <c r="R18" s="12"/>
      <c r="S18" s="12" t="str">
        <f t="shared" si="37"/>
        <v>0</v>
      </c>
      <c r="T18" s="3" t="str">
        <f t="shared" si="38"/>
        <v>0</v>
      </c>
      <c r="U18" s="3" t="str">
        <f t="shared" si="39"/>
        <v>1</v>
      </c>
      <c r="V18" s="3"/>
      <c r="W18" s="3">
        <v>273.0</v>
      </c>
      <c r="X18" s="3" t="str">
        <f t="shared" si="41"/>
        <v>0</v>
      </c>
      <c r="Y18" s="3"/>
      <c r="Z18" s="3">
        <v>133.0</v>
      </c>
      <c r="AA18" s="3" t="str">
        <f t="shared" si="42"/>
        <v>0</v>
      </c>
      <c r="AB18" s="3"/>
      <c r="AC18" s="3">
        <v>105.0</v>
      </c>
      <c r="AD18" s="3" t="str">
        <f t="shared" si="43"/>
        <v>0</v>
      </c>
      <c r="AE18" s="3"/>
      <c r="AF18" s="3">
        <v>109.0</v>
      </c>
      <c r="AG18" s="3" t="str">
        <f t="shared" si="44"/>
        <v>0</v>
      </c>
      <c r="AH18" s="3"/>
      <c r="AI18" s="3">
        <v>172.0</v>
      </c>
      <c r="AJ18" s="3" t="str">
        <f t="shared" si="45"/>
        <v>0</v>
      </c>
      <c r="AK18" s="3"/>
      <c r="AL18" s="3"/>
      <c r="AM18" s="3"/>
      <c r="AN18" s="3"/>
      <c r="AO18" s="3"/>
      <c r="AP18" s="3"/>
      <c r="AQ18" s="3"/>
      <c r="AR18" s="3">
        <v>162.0</v>
      </c>
      <c r="AS18" s="3" t="str">
        <f t="shared" si="48"/>
        <v>0</v>
      </c>
      <c r="AT18" s="3"/>
      <c r="AU18" s="3">
        <v>95.0</v>
      </c>
      <c r="AV18" s="3" t="str">
        <f t="shared" si="49"/>
        <v>0</v>
      </c>
      <c r="AW18" s="3"/>
      <c r="AX18" s="3">
        <v>270.0</v>
      </c>
      <c r="AY18" s="3" t="str">
        <f t="shared" si="50"/>
        <v>1</v>
      </c>
      <c r="AZ18" s="3"/>
      <c r="BA18" s="3">
        <v>145.0</v>
      </c>
      <c r="BB18" s="3" t="str">
        <f t="shared" si="51"/>
        <v>1</v>
      </c>
      <c r="BC18" s="3"/>
      <c r="BD18" s="3">
        <v>167.0</v>
      </c>
      <c r="BE18" s="3" t="str">
        <f t="shared" si="52"/>
        <v>0</v>
      </c>
      <c r="BF18" s="3"/>
      <c r="BG18" s="3">
        <v>140.0</v>
      </c>
      <c r="BH18" s="3" t="str">
        <f t="shared" si="53"/>
        <v>0</v>
      </c>
      <c r="BI18" s="3"/>
      <c r="BJ18" s="3">
        <v>138.0</v>
      </c>
      <c r="BK18" s="3" t="str">
        <f t="shared" si="54"/>
        <v>0</v>
      </c>
      <c r="BL18" s="3"/>
      <c r="BM18" s="3">
        <v>124.0</v>
      </c>
      <c r="BN18" s="3" t="str">
        <f t="shared" si="55"/>
        <v>1</v>
      </c>
      <c r="BO18" s="3"/>
      <c r="BP18" s="3">
        <v>168.0</v>
      </c>
      <c r="BQ18" s="3" t="str">
        <f t="shared" si="56"/>
        <v>1</v>
      </c>
      <c r="BR18" s="3"/>
      <c r="BS18" s="3">
        <v>347.0</v>
      </c>
      <c r="BT18" s="3" t="str">
        <f t="shared" si="57"/>
        <v>1</v>
      </c>
      <c r="BU18" s="3"/>
      <c r="BV18" s="3"/>
      <c r="BW18" s="3"/>
      <c r="BX18" s="3">
        <v>131.0</v>
      </c>
      <c r="BY18" s="3" t="str">
        <f t="shared" si="59"/>
        <v>0</v>
      </c>
      <c r="BZ18" s="3"/>
      <c r="CA18" s="3">
        <v>208.0</v>
      </c>
      <c r="CB18" s="3" t="str">
        <f t="shared" si="60"/>
        <v>1</v>
      </c>
      <c r="CC18" s="3">
        <v>200.0</v>
      </c>
      <c r="CD18" s="3" t="str">
        <f t="shared" si="61"/>
        <v>0</v>
      </c>
      <c r="CE18" s="3"/>
      <c r="CF18" s="3">
        <v>118.0</v>
      </c>
      <c r="CG18" s="3" t="str">
        <f t="shared" si="62"/>
        <v>0</v>
      </c>
      <c r="CH18" s="3"/>
      <c r="CI18" s="3"/>
      <c r="CJ18" s="3"/>
      <c r="CK18" s="3">
        <v>345.0</v>
      </c>
      <c r="CL18" s="3" t="str">
        <f t="shared" si="64"/>
        <v>0</v>
      </c>
      <c r="CM18" s="3"/>
      <c r="CN18" s="3"/>
      <c r="CO18" s="3"/>
      <c r="CP18" s="3">
        <v>163.0</v>
      </c>
      <c r="CQ18" s="3" t="str">
        <f t="shared" si="66"/>
        <v>0</v>
      </c>
      <c r="CR18" s="3"/>
      <c r="CS18" s="3"/>
      <c r="CT18" s="3"/>
      <c r="CU18" s="3">
        <v>380.0</v>
      </c>
      <c r="CV18" s="3" t="str">
        <f t="shared" si="68"/>
        <v>0</v>
      </c>
      <c r="CW18" s="3"/>
      <c r="CX18" s="3"/>
      <c r="CY18" s="3"/>
      <c r="CZ18" s="3">
        <v>259.0</v>
      </c>
      <c r="DA18" s="3" t="str">
        <f t="shared" si="70"/>
        <v>0</v>
      </c>
      <c r="DB18" s="3"/>
      <c r="DC18" s="3"/>
      <c r="DD18" s="3"/>
      <c r="DE18" s="3">
        <v>293.0</v>
      </c>
      <c r="DF18" s="3" t="str">
        <f t="shared" si="72"/>
        <v>0</v>
      </c>
      <c r="DG18" s="3"/>
      <c r="DH18" s="3"/>
      <c r="DI18" s="3"/>
      <c r="DJ18" s="3">
        <v>149.0</v>
      </c>
      <c r="DK18" s="3" t="str">
        <f t="shared" si="74"/>
        <v>0</v>
      </c>
      <c r="DL18" s="3"/>
      <c r="DM18" s="3"/>
      <c r="DN18" s="3"/>
      <c r="DO18" s="3">
        <v>321.0</v>
      </c>
      <c r="DP18" s="3" t="str">
        <f t="shared" si="76"/>
        <v>0</v>
      </c>
      <c r="DQ18" s="3"/>
      <c r="DR18" s="3"/>
      <c r="DS18" s="3"/>
      <c r="DT18" s="3">
        <v>192.0</v>
      </c>
      <c r="DU18" s="3" t="str">
        <f t="shared" si="77"/>
        <v>1</v>
      </c>
      <c r="DV18" s="3"/>
      <c r="DW18" s="3"/>
      <c r="DX18" s="3"/>
      <c r="DY18" s="3">
        <v>163.0</v>
      </c>
      <c r="DZ18" s="3" t="str">
        <f t="shared" si="79"/>
        <v>0</v>
      </c>
      <c r="EA18" s="3"/>
      <c r="EB18" s="3"/>
      <c r="EC18" s="3"/>
      <c r="ED18" s="3">
        <v>346.0</v>
      </c>
      <c r="EE18" s="3" t="str">
        <f t="shared" si="81"/>
        <v>0</v>
      </c>
      <c r="EF18" s="3"/>
      <c r="EG18" s="3"/>
      <c r="EH18" s="3"/>
      <c r="EI18" s="3">
        <v>150.0</v>
      </c>
      <c r="EJ18" s="3" t="str">
        <f t="shared" si="83"/>
        <v>1</v>
      </c>
      <c r="EK18" s="3"/>
      <c r="EL18" s="3"/>
      <c r="EM18" s="3"/>
      <c r="EN18" s="3">
        <v>9.0</v>
      </c>
      <c r="EO18" s="3" t="str">
        <f t="shared" si="85"/>
        <v>2</v>
      </c>
      <c r="EP18" s="3">
        <v>196.0</v>
      </c>
      <c r="EQ18" s="3" t="str">
        <f t="shared" si="86"/>
        <v>2</v>
      </c>
      <c r="ER18" s="3" t="str">
        <f t="shared" si="87"/>
        <v>0</v>
      </c>
      <c r="ES18" s="3"/>
      <c r="ET18" s="3">
        <v>212.0</v>
      </c>
      <c r="EU18" s="3" t="str">
        <f t="shared" si="88"/>
        <v>2</v>
      </c>
      <c r="EV18" s="3"/>
      <c r="EW18" s="3"/>
      <c r="EX18" s="3"/>
      <c r="EY18" s="3"/>
      <c r="EZ18" s="3">
        <v>153.0</v>
      </c>
      <c r="FA18" s="3" t="str">
        <f t="shared" si="89"/>
        <v>1</v>
      </c>
      <c r="FB18" s="12" t="s">
        <v>105</v>
      </c>
      <c r="FC18" s="12" t="str">
        <f t="shared" si="90"/>
        <v>0</v>
      </c>
      <c r="FD18" s="12">
        <v>167.0</v>
      </c>
      <c r="FE18" s="12" t="str">
        <f t="shared" si="91"/>
        <v>2</v>
      </c>
      <c r="FF18" s="12"/>
      <c r="FG18" s="3" t="str">
        <f t="shared" si="92"/>
        <v>0</v>
      </c>
      <c r="FH18" s="3"/>
      <c r="FI18" s="3">
        <v>361.0</v>
      </c>
      <c r="FJ18" s="3" t="str">
        <f t="shared" si="93"/>
        <v>0</v>
      </c>
      <c r="FK18" s="3"/>
      <c r="FL18" s="3"/>
    </row>
    <row r="19" ht="12.0" customHeight="1">
      <c r="A19" s="1"/>
      <c r="B19" s="48" t="s">
        <v>128</v>
      </c>
      <c r="C19" s="66"/>
      <c r="E19" s="23"/>
      <c r="F19" s="50" t="s">
        <v>129</v>
      </c>
      <c r="G19" s="47" t="str">
        <f>X37</f>
        <v>5</v>
      </c>
      <c r="H19" s="51" t="str">
        <f>X38</f>
        <v>43</v>
      </c>
      <c r="I19" s="31"/>
      <c r="J19" s="32"/>
      <c r="K19" s="67"/>
      <c r="L19" s="68"/>
      <c r="M19" s="68"/>
      <c r="N19" s="59"/>
      <c r="P19" s="3">
        <v>13.0</v>
      </c>
      <c r="Q19" s="12" t="str">
        <f t="shared" si="36"/>
        <v>2</v>
      </c>
      <c r="R19" s="12"/>
      <c r="S19" s="12" t="str">
        <f t="shared" si="37"/>
        <v>0</v>
      </c>
      <c r="T19" s="3" t="str">
        <f t="shared" si="38"/>
        <v>0</v>
      </c>
      <c r="U19" s="3" t="str">
        <f t="shared" si="39"/>
        <v>1</v>
      </c>
      <c r="V19" s="3"/>
      <c r="W19" s="3">
        <v>274.0</v>
      </c>
      <c r="X19" s="3" t="str">
        <f t="shared" si="41"/>
        <v>0</v>
      </c>
      <c r="Y19" s="3"/>
      <c r="Z19" s="3">
        <v>144.0</v>
      </c>
      <c r="AA19" s="3" t="str">
        <f t="shared" si="42"/>
        <v>0</v>
      </c>
      <c r="AB19" s="3"/>
      <c r="AC19" s="3">
        <v>119.0</v>
      </c>
      <c r="AD19" s="3" t="str">
        <f t="shared" si="43"/>
        <v>0</v>
      </c>
      <c r="AE19" s="3"/>
      <c r="AF19" s="3">
        <v>122.0</v>
      </c>
      <c r="AG19" s="3" t="str">
        <f t="shared" si="44"/>
        <v>1</v>
      </c>
      <c r="AH19" s="3"/>
      <c r="AI19" s="3">
        <v>174.0</v>
      </c>
      <c r="AJ19" s="3" t="str">
        <f t="shared" si="45"/>
        <v>0</v>
      </c>
      <c r="AK19" s="3"/>
      <c r="AL19" s="3"/>
      <c r="AM19" s="3"/>
      <c r="AN19" s="3"/>
      <c r="AO19" s="3"/>
      <c r="AP19" s="3"/>
      <c r="AQ19" s="3"/>
      <c r="AR19" s="3">
        <v>178.0</v>
      </c>
      <c r="AS19" s="3" t="str">
        <f t="shared" si="48"/>
        <v>0</v>
      </c>
      <c r="AT19" s="3"/>
      <c r="AU19" s="3">
        <v>100.0</v>
      </c>
      <c r="AV19" s="3" t="str">
        <f t="shared" si="49"/>
        <v>0</v>
      </c>
      <c r="AW19" s="3"/>
      <c r="AX19" s="3">
        <v>276.0</v>
      </c>
      <c r="AY19" s="3" t="str">
        <f t="shared" si="50"/>
        <v>1</v>
      </c>
      <c r="AZ19" s="3"/>
      <c r="BA19" s="3">
        <v>169.0</v>
      </c>
      <c r="BB19" s="3" t="str">
        <f t="shared" si="51"/>
        <v>0</v>
      </c>
      <c r="BC19" s="3"/>
      <c r="BD19" s="3">
        <v>171.0</v>
      </c>
      <c r="BE19" s="3" t="str">
        <f t="shared" si="52"/>
        <v>0</v>
      </c>
      <c r="BF19" s="3"/>
      <c r="BG19" s="3">
        <v>158.0</v>
      </c>
      <c r="BH19" s="3" t="str">
        <f t="shared" si="53"/>
        <v>1</v>
      </c>
      <c r="BI19" s="3"/>
      <c r="BJ19" s="3">
        <v>146.0</v>
      </c>
      <c r="BK19" s="3" t="str">
        <f t="shared" si="54"/>
        <v>0</v>
      </c>
      <c r="BL19" s="3"/>
      <c r="BM19" s="3">
        <v>135.0</v>
      </c>
      <c r="BN19" s="3" t="str">
        <f t="shared" si="55"/>
        <v>0</v>
      </c>
      <c r="BO19" s="3"/>
      <c r="BP19" s="3">
        <v>180.0</v>
      </c>
      <c r="BQ19" s="3" t="str">
        <f t="shared" si="56"/>
        <v>1</v>
      </c>
      <c r="BR19" s="3"/>
      <c r="BS19" s="3">
        <v>359.0</v>
      </c>
      <c r="BT19" s="3" t="str">
        <f t="shared" si="57"/>
        <v>0</v>
      </c>
      <c r="BU19" s="3"/>
      <c r="BV19" s="3"/>
      <c r="BW19" s="3"/>
      <c r="BX19" s="3">
        <v>200.0</v>
      </c>
      <c r="BY19" s="3" t="str">
        <f t="shared" si="59"/>
        <v>0</v>
      </c>
      <c r="BZ19" s="3"/>
      <c r="CA19" s="3">
        <v>220.0</v>
      </c>
      <c r="CB19" s="3" t="str">
        <f t="shared" si="60"/>
        <v>0</v>
      </c>
      <c r="CC19" s="3">
        <v>251.0</v>
      </c>
      <c r="CD19" s="3" t="str">
        <f t="shared" si="61"/>
        <v>0</v>
      </c>
      <c r="CE19" s="3"/>
      <c r="CF19" s="3">
        <v>129.0</v>
      </c>
      <c r="CG19" s="3" t="str">
        <f t="shared" si="62"/>
        <v>0</v>
      </c>
      <c r="CH19" s="3"/>
      <c r="CI19" s="3"/>
      <c r="CJ19" s="3"/>
      <c r="CK19" s="3">
        <v>354.0</v>
      </c>
      <c r="CL19" s="3" t="str">
        <f t="shared" si="64"/>
        <v>0</v>
      </c>
      <c r="CM19" s="3"/>
      <c r="CN19" s="3"/>
      <c r="CO19" s="3"/>
      <c r="CP19" s="3">
        <v>165.0</v>
      </c>
      <c r="CQ19" s="3" t="str">
        <f t="shared" si="66"/>
        <v>0</v>
      </c>
      <c r="CR19" s="3"/>
      <c r="CS19" s="3"/>
      <c r="CT19" s="3"/>
      <c r="CU19" s="3">
        <v>386.0</v>
      </c>
      <c r="CV19" s="3" t="str">
        <f t="shared" si="68"/>
        <v>0</v>
      </c>
      <c r="CW19" s="3"/>
      <c r="CX19" s="3"/>
      <c r="CY19" s="3"/>
      <c r="CZ19" s="3">
        <v>281.0</v>
      </c>
      <c r="DA19" s="3" t="str">
        <f t="shared" si="70"/>
        <v>1</v>
      </c>
      <c r="DB19" s="3"/>
      <c r="DC19" s="3"/>
      <c r="DD19" s="3"/>
      <c r="DE19" s="3">
        <v>301.0</v>
      </c>
      <c r="DF19" s="3" t="str">
        <f t="shared" si="72"/>
        <v>0</v>
      </c>
      <c r="DG19" s="3"/>
      <c r="DH19" s="3"/>
      <c r="DI19" s="3"/>
      <c r="DJ19" s="3">
        <v>155.0</v>
      </c>
      <c r="DK19" s="3" t="str">
        <f t="shared" si="74"/>
        <v>0</v>
      </c>
      <c r="DL19" s="3"/>
      <c r="DM19" s="3"/>
      <c r="DN19" s="3"/>
      <c r="DO19" s="3">
        <v>333.0</v>
      </c>
      <c r="DP19" s="3" t="str">
        <f t="shared" si="76"/>
        <v>0</v>
      </c>
      <c r="DQ19" s="3"/>
      <c r="DR19" s="3"/>
      <c r="DS19" s="3"/>
      <c r="DT19" s="3">
        <v>202.0</v>
      </c>
      <c r="DU19" s="3" t="str">
        <f t="shared" si="77"/>
        <v>1</v>
      </c>
      <c r="DV19" s="3"/>
      <c r="DW19" s="3"/>
      <c r="DX19" s="3"/>
      <c r="DY19" s="3">
        <v>176.0</v>
      </c>
      <c r="DZ19" s="3" t="str">
        <f t="shared" si="79"/>
        <v>0</v>
      </c>
      <c r="EA19" s="3"/>
      <c r="EB19" s="3"/>
      <c r="EC19" s="3"/>
      <c r="ED19" s="3">
        <v>368.0</v>
      </c>
      <c r="EE19" s="3" t="str">
        <f t="shared" si="81"/>
        <v>0</v>
      </c>
      <c r="EF19" s="3"/>
      <c r="EG19" s="3"/>
      <c r="EH19" s="3"/>
      <c r="EI19" s="3">
        <v>162.0</v>
      </c>
      <c r="EJ19" s="3" t="str">
        <f t="shared" si="83"/>
        <v>0</v>
      </c>
      <c r="EK19" s="3"/>
      <c r="EL19" s="3"/>
      <c r="EM19" s="3"/>
      <c r="EN19" s="3">
        <v>52.0</v>
      </c>
      <c r="EO19" s="3" t="str">
        <f t="shared" si="85"/>
        <v>1</v>
      </c>
      <c r="EP19" s="3">
        <v>62.0</v>
      </c>
      <c r="EQ19" s="3" t="str">
        <f t="shared" si="86"/>
        <v>1</v>
      </c>
      <c r="ER19" s="3" t="str">
        <f t="shared" si="87"/>
        <v>0</v>
      </c>
      <c r="ES19" s="3"/>
      <c r="ET19" s="3">
        <v>225.0</v>
      </c>
      <c r="EU19" s="3" t="str">
        <f t="shared" si="88"/>
        <v>1</v>
      </c>
      <c r="EV19" s="3"/>
      <c r="EW19" s="3"/>
      <c r="EX19" s="3"/>
      <c r="EY19" s="3"/>
      <c r="EZ19" s="3">
        <v>155.0</v>
      </c>
      <c r="FA19" s="3" t="str">
        <f t="shared" si="89"/>
        <v>2</v>
      </c>
      <c r="FB19" s="12"/>
      <c r="FC19" s="12" t="str">
        <f t="shared" si="90"/>
        <v>0</v>
      </c>
      <c r="FD19" s="12">
        <v>171.0</v>
      </c>
      <c r="FE19" s="12" t="str">
        <f t="shared" si="91"/>
        <v>2</v>
      </c>
      <c r="FF19" s="12"/>
      <c r="FG19" s="3" t="str">
        <f t="shared" si="92"/>
        <v>0</v>
      </c>
      <c r="FH19" s="3"/>
      <c r="FI19" s="3">
        <v>370.0</v>
      </c>
      <c r="FJ19" s="3" t="str">
        <f t="shared" si="93"/>
        <v>0</v>
      </c>
      <c r="FK19" s="3"/>
      <c r="FL19" s="3"/>
    </row>
    <row r="20" ht="12.0" customHeight="1">
      <c r="A20" s="1"/>
      <c r="B20" s="14" t="s">
        <v>130</v>
      </c>
      <c r="C20" s="69" t="str">
        <f>COUNTIF(Q7:Q396,"&lt;1")+COUNTIF(Q7:Q396,"&gt;2")-COUNTIF(Q7:Q396,9)+COUNTIF(Q7:Q396,"TEXT")</f>
        <v>0</v>
      </c>
      <c r="E20" s="23"/>
      <c r="F20" s="50" t="s">
        <v>131</v>
      </c>
      <c r="G20" s="47" t="str">
        <f>AA37</f>
        <v>0</v>
      </c>
      <c r="H20" s="51" t="str">
        <f>AA38</f>
        <v>39</v>
      </c>
      <c r="I20" s="23"/>
      <c r="J20" s="24"/>
      <c r="K20" s="70" t="s">
        <v>60</v>
      </c>
      <c r="L20" s="71"/>
      <c r="M20" s="72" t="s">
        <v>132</v>
      </c>
      <c r="N20" s="73" t="s">
        <v>133</v>
      </c>
      <c r="P20" s="3">
        <v>14.0</v>
      </c>
      <c r="Q20" s="12" t="str">
        <f t="shared" si="36"/>
        <v>2</v>
      </c>
      <c r="R20" s="12"/>
      <c r="S20" s="12" t="str">
        <f t="shared" si="37"/>
        <v>0</v>
      </c>
      <c r="T20" s="3" t="str">
        <f t="shared" si="38"/>
        <v>0</v>
      </c>
      <c r="U20" s="3" t="str">
        <f t="shared" si="39"/>
        <v>1</v>
      </c>
      <c r="V20" s="3"/>
      <c r="W20" s="3">
        <v>277.0</v>
      </c>
      <c r="X20" s="3" t="str">
        <f t="shared" si="41"/>
        <v>0</v>
      </c>
      <c r="Y20" s="3"/>
      <c r="Z20" s="3">
        <v>147.0</v>
      </c>
      <c r="AA20" s="3" t="str">
        <f t="shared" si="42"/>
        <v>0</v>
      </c>
      <c r="AB20" s="3"/>
      <c r="AC20" s="3">
        <v>129.0</v>
      </c>
      <c r="AD20" s="3" t="str">
        <f t="shared" si="43"/>
        <v>0</v>
      </c>
      <c r="AE20" s="3"/>
      <c r="AF20" s="3">
        <v>141.0</v>
      </c>
      <c r="AG20" s="3" t="str">
        <f t="shared" si="44"/>
        <v>0</v>
      </c>
      <c r="AH20" s="3"/>
      <c r="AI20" s="3">
        <v>190.0</v>
      </c>
      <c r="AJ20" s="3" t="str">
        <f t="shared" si="45"/>
        <v>0</v>
      </c>
      <c r="AK20" s="3"/>
      <c r="AL20" s="3"/>
      <c r="AM20" s="3"/>
      <c r="AN20" s="3"/>
      <c r="AO20" s="3"/>
      <c r="AP20" s="3"/>
      <c r="AQ20" s="3"/>
      <c r="AR20" s="3">
        <v>199.0</v>
      </c>
      <c r="AS20" s="3" t="str">
        <f t="shared" si="48"/>
        <v>0</v>
      </c>
      <c r="AT20" s="3"/>
      <c r="AU20" s="3">
        <v>112.0</v>
      </c>
      <c r="AV20" s="3" t="str">
        <f t="shared" si="49"/>
        <v>0</v>
      </c>
      <c r="AW20" s="3"/>
      <c r="AX20" s="3">
        <v>279.0</v>
      </c>
      <c r="AY20" s="3" t="str">
        <f t="shared" si="50"/>
        <v>1</v>
      </c>
      <c r="AZ20" s="3"/>
      <c r="BA20" s="3">
        <v>183.0</v>
      </c>
      <c r="BB20" s="3" t="str">
        <f t="shared" si="51"/>
        <v>0</v>
      </c>
      <c r="BC20" s="3"/>
      <c r="BD20" s="3">
        <v>179.0</v>
      </c>
      <c r="BE20" s="3" t="str">
        <f t="shared" si="52"/>
        <v>0</v>
      </c>
      <c r="BF20" s="3"/>
      <c r="BG20" s="3">
        <v>170.0</v>
      </c>
      <c r="BH20" s="3" t="str">
        <f t="shared" si="53"/>
        <v>0</v>
      </c>
      <c r="BI20" s="3"/>
      <c r="BJ20" s="3">
        <v>154.0</v>
      </c>
      <c r="BK20" s="3" t="str">
        <f t="shared" si="54"/>
        <v>0</v>
      </c>
      <c r="BL20" s="3"/>
      <c r="BM20" s="3">
        <v>151.0</v>
      </c>
      <c r="BN20" s="3" t="str">
        <f t="shared" si="55"/>
        <v>1</v>
      </c>
      <c r="BO20" s="3"/>
      <c r="BP20" s="3">
        <v>187.0</v>
      </c>
      <c r="BQ20" s="3" t="str">
        <f t="shared" si="56"/>
        <v>1</v>
      </c>
      <c r="BR20" s="3"/>
      <c r="BS20" s="3"/>
      <c r="BT20" s="3"/>
      <c r="BU20" s="3"/>
      <c r="BV20" s="3"/>
      <c r="BW20" s="3"/>
      <c r="BX20" s="3"/>
      <c r="BY20" s="3"/>
      <c r="BZ20" s="3"/>
      <c r="CA20" s="3">
        <v>232.0</v>
      </c>
      <c r="CB20" s="3" t="str">
        <f t="shared" si="60"/>
        <v>0</v>
      </c>
      <c r="CC20" s="3">
        <v>254.0</v>
      </c>
      <c r="CD20" s="3" t="str">
        <f t="shared" si="61"/>
        <v>0</v>
      </c>
      <c r="CE20" s="3"/>
      <c r="CF20" s="3">
        <v>152.0</v>
      </c>
      <c r="CG20" s="3" t="str">
        <f t="shared" si="62"/>
        <v>0</v>
      </c>
      <c r="CH20" s="3"/>
      <c r="CI20" s="3"/>
      <c r="CJ20" s="3"/>
      <c r="CK20" s="3">
        <v>364.0</v>
      </c>
      <c r="CL20" s="3" t="str">
        <f t="shared" si="64"/>
        <v>0</v>
      </c>
      <c r="CM20" s="3"/>
      <c r="CN20" s="3"/>
      <c r="CO20" s="3"/>
      <c r="CP20" s="3">
        <v>174.0</v>
      </c>
      <c r="CQ20" s="3" t="str">
        <f t="shared" si="66"/>
        <v>0</v>
      </c>
      <c r="CR20" s="3"/>
      <c r="CS20" s="3"/>
      <c r="CT20" s="3"/>
      <c r="CU20" s="3">
        <v>389.0</v>
      </c>
      <c r="CV20" s="3" t="str">
        <f t="shared" si="68"/>
        <v>0</v>
      </c>
      <c r="CW20" s="3"/>
      <c r="CX20" s="3"/>
      <c r="CY20" s="3"/>
      <c r="CZ20" s="3">
        <v>288.0</v>
      </c>
      <c r="DA20" s="3" t="str">
        <f t="shared" si="70"/>
        <v>1</v>
      </c>
      <c r="DB20" s="3"/>
      <c r="DC20" s="3"/>
      <c r="DD20" s="3"/>
      <c r="DE20" s="3">
        <v>333.0</v>
      </c>
      <c r="DF20" s="3" t="str">
        <f t="shared" si="72"/>
        <v>0</v>
      </c>
      <c r="DG20" s="3"/>
      <c r="DH20" s="3"/>
      <c r="DI20" s="3"/>
      <c r="DJ20" s="3">
        <v>167.0</v>
      </c>
      <c r="DK20" s="3" t="str">
        <f t="shared" si="74"/>
        <v>0</v>
      </c>
      <c r="DL20" s="3"/>
      <c r="DM20" s="3"/>
      <c r="DN20" s="3"/>
      <c r="DO20" s="3">
        <v>351.0</v>
      </c>
      <c r="DP20" s="3" t="str">
        <f t="shared" si="76"/>
        <v>0</v>
      </c>
      <c r="DQ20" s="3"/>
      <c r="DR20" s="3"/>
      <c r="DS20" s="3"/>
      <c r="DT20" s="3">
        <v>234.0</v>
      </c>
      <c r="DU20" s="3" t="str">
        <f t="shared" si="77"/>
        <v>1</v>
      </c>
      <c r="DV20" s="3"/>
      <c r="DW20" s="3"/>
      <c r="DX20" s="3"/>
      <c r="DY20" s="3">
        <v>188.0</v>
      </c>
      <c r="DZ20" s="3" t="str">
        <f t="shared" si="79"/>
        <v>0</v>
      </c>
      <c r="EA20" s="3"/>
      <c r="EB20" s="3"/>
      <c r="EC20" s="3"/>
      <c r="ED20" s="3">
        <v>381.0</v>
      </c>
      <c r="EE20" s="3" t="str">
        <f t="shared" si="81"/>
        <v>0</v>
      </c>
      <c r="EF20" s="3"/>
      <c r="EG20" s="3"/>
      <c r="EH20" s="3"/>
      <c r="EI20" s="3">
        <v>163.0</v>
      </c>
      <c r="EJ20" s="3" t="str">
        <f t="shared" si="83"/>
        <v>0</v>
      </c>
      <c r="EK20" s="3"/>
      <c r="EL20" s="3"/>
      <c r="EM20" s="3"/>
      <c r="EN20" s="3">
        <v>136.0</v>
      </c>
      <c r="EO20" s="3" t="str">
        <f t="shared" si="85"/>
        <v>2</v>
      </c>
      <c r="EP20" s="3">
        <v>156.0</v>
      </c>
      <c r="EQ20" s="3" t="str">
        <f t="shared" si="86"/>
        <v>1</v>
      </c>
      <c r="ER20" s="3" t="str">
        <f t="shared" si="87"/>
        <v>1</v>
      </c>
      <c r="ES20" s="3"/>
      <c r="ET20" s="3">
        <v>141.0</v>
      </c>
      <c r="EU20" s="3" t="str">
        <f t="shared" si="88"/>
        <v>2</v>
      </c>
      <c r="EV20" s="3"/>
      <c r="EW20" s="3"/>
      <c r="EX20" s="3"/>
      <c r="EY20" s="3"/>
      <c r="EZ20" s="3">
        <v>156.0</v>
      </c>
      <c r="FA20" s="3" t="str">
        <f t="shared" si="89"/>
        <v>1</v>
      </c>
      <c r="FB20" s="12" t="s">
        <v>105</v>
      </c>
      <c r="FC20" s="12" t="str">
        <f t="shared" si="90"/>
        <v>0</v>
      </c>
      <c r="FD20" s="12">
        <v>184.0</v>
      </c>
      <c r="FE20" s="12" t="str">
        <f t="shared" si="91"/>
        <v>1</v>
      </c>
      <c r="FF20" s="12"/>
      <c r="FG20" s="3" t="str">
        <f t="shared" si="92"/>
        <v>1</v>
      </c>
      <c r="FH20" s="3"/>
      <c r="FI20" s="3">
        <v>376.0</v>
      </c>
      <c r="FJ20" s="3" t="str">
        <f t="shared" si="93"/>
        <v>0</v>
      </c>
      <c r="FK20" s="3"/>
      <c r="FL20" s="3"/>
    </row>
    <row r="21" ht="12.0" customHeight="1">
      <c r="A21" s="1"/>
      <c r="B21" s="21" t="s">
        <v>134</v>
      </c>
      <c r="C21" s="74" t="str">
        <f>IF(LEN(C11)&lt;&gt;60,1,0)+IF(LEN(C12)&lt;&gt;60,1,0)+IF(LEN(C13)&lt;&gt;60,1,0)+IF(LEN(C14)&lt;&gt;60,1,0)+IF(LEN(C15)&lt;&gt;60,1,0)+IF(LEN(C16)&lt;&gt;60,1,0)+IF(LEN(C17)&lt;&gt;30,1,0)</f>
        <v>0</v>
      </c>
      <c r="E21" s="23"/>
      <c r="F21" s="50" t="s">
        <v>135</v>
      </c>
      <c r="G21" s="47" t="str">
        <f>AD37</f>
        <v>2</v>
      </c>
      <c r="H21" s="51" t="str">
        <f>AD38</f>
        <v>44</v>
      </c>
      <c r="I21" s="23"/>
      <c r="J21" s="24"/>
      <c r="K21" s="75" t="s">
        <v>50</v>
      </c>
      <c r="L21" s="76" t="s">
        <v>51</v>
      </c>
      <c r="M21" s="75" t="s">
        <v>136</v>
      </c>
      <c r="N21" s="77" t="s">
        <v>53</v>
      </c>
      <c r="P21" s="3">
        <v>15.0</v>
      </c>
      <c r="Q21" s="12" t="str">
        <f t="shared" si="36"/>
        <v>2</v>
      </c>
      <c r="R21" s="12"/>
      <c r="S21" s="12" t="str">
        <f t="shared" si="37"/>
        <v>0</v>
      </c>
      <c r="T21" s="3" t="str">
        <f t="shared" si="38"/>
        <v>0</v>
      </c>
      <c r="U21" s="3" t="str">
        <f t="shared" si="39"/>
        <v>1</v>
      </c>
      <c r="V21" s="3"/>
      <c r="W21" s="3">
        <v>281.0</v>
      </c>
      <c r="X21" s="3" t="str">
        <f t="shared" si="41"/>
        <v>1</v>
      </c>
      <c r="Y21" s="3"/>
      <c r="Z21" s="3">
        <v>163.0</v>
      </c>
      <c r="AA21" s="3" t="str">
        <f t="shared" si="42"/>
        <v>0</v>
      </c>
      <c r="AB21" s="3"/>
      <c r="AC21" s="3">
        <v>149.0</v>
      </c>
      <c r="AD21" s="3" t="str">
        <f t="shared" si="43"/>
        <v>0</v>
      </c>
      <c r="AE21" s="3"/>
      <c r="AF21" s="3">
        <v>148.0</v>
      </c>
      <c r="AG21" s="3" t="str">
        <f t="shared" si="44"/>
        <v>0</v>
      </c>
      <c r="AH21" s="3"/>
      <c r="AI21" s="3">
        <v>193.0</v>
      </c>
      <c r="AJ21" s="3" t="str">
        <f t="shared" si="45"/>
        <v>0</v>
      </c>
      <c r="AK21" s="3"/>
      <c r="AL21" s="3"/>
      <c r="AM21" s="3"/>
      <c r="AN21" s="3"/>
      <c r="AO21" s="3"/>
      <c r="AP21" s="3"/>
      <c r="AQ21" s="3"/>
      <c r="AR21" s="3">
        <v>213.0</v>
      </c>
      <c r="AS21" s="3" t="str">
        <f t="shared" si="48"/>
        <v>0</v>
      </c>
      <c r="AT21" s="3"/>
      <c r="AU21" s="3">
        <v>123.0</v>
      </c>
      <c r="AV21" s="3" t="str">
        <f t="shared" si="49"/>
        <v>0</v>
      </c>
      <c r="AW21" s="3"/>
      <c r="AX21" s="3">
        <v>283.0</v>
      </c>
      <c r="AY21" s="3" t="str">
        <f t="shared" si="50"/>
        <v>1</v>
      </c>
      <c r="AZ21" s="3"/>
      <c r="BA21" s="3">
        <v>195.0</v>
      </c>
      <c r="BB21" s="3" t="str">
        <f t="shared" si="51"/>
        <v>0</v>
      </c>
      <c r="BC21" s="3"/>
      <c r="BD21" s="3">
        <v>203.0</v>
      </c>
      <c r="BE21" s="3" t="str">
        <f t="shared" si="52"/>
        <v>0</v>
      </c>
      <c r="BF21" s="3"/>
      <c r="BG21" s="3">
        <v>177.0</v>
      </c>
      <c r="BH21" s="3" t="str">
        <f t="shared" si="53"/>
        <v>0</v>
      </c>
      <c r="BI21" s="3"/>
      <c r="BJ21" s="3">
        <v>173.0</v>
      </c>
      <c r="BK21" s="3" t="str">
        <f t="shared" si="54"/>
        <v>0</v>
      </c>
      <c r="BL21" s="3"/>
      <c r="BM21" s="3">
        <v>160.0</v>
      </c>
      <c r="BN21" s="3" t="str">
        <f t="shared" si="55"/>
        <v>1</v>
      </c>
      <c r="BO21" s="3"/>
      <c r="BP21" s="3">
        <v>192.0</v>
      </c>
      <c r="BQ21" s="3" t="str">
        <f t="shared" si="56"/>
        <v>1</v>
      </c>
      <c r="BR21" s="3"/>
      <c r="BS21" s="3"/>
      <c r="BT21" s="3"/>
      <c r="BU21" s="3"/>
      <c r="BV21" s="3"/>
      <c r="BW21" s="3"/>
      <c r="BX21" s="3"/>
      <c r="BY21" s="3"/>
      <c r="BZ21" s="3"/>
      <c r="CA21" s="3">
        <v>247.0</v>
      </c>
      <c r="CB21" s="3" t="str">
        <f t="shared" si="60"/>
        <v>0</v>
      </c>
      <c r="CC21" s="3">
        <v>307.0</v>
      </c>
      <c r="CD21" s="3" t="str">
        <f t="shared" si="61"/>
        <v>0</v>
      </c>
      <c r="CE21" s="3"/>
      <c r="CF21" s="3">
        <v>191.0</v>
      </c>
      <c r="CG21" s="3" t="str">
        <f t="shared" si="62"/>
        <v>0</v>
      </c>
      <c r="CH21" s="3"/>
      <c r="CI21" s="3"/>
      <c r="CJ21" s="3"/>
      <c r="CK21" s="3">
        <v>373.0</v>
      </c>
      <c r="CL21" s="3" t="str">
        <f t="shared" si="64"/>
        <v>0</v>
      </c>
      <c r="CM21" s="3"/>
      <c r="CN21" s="3"/>
      <c r="CO21" s="3"/>
      <c r="CP21" s="3">
        <v>178.0</v>
      </c>
      <c r="CQ21" s="3" t="str">
        <f t="shared" si="66"/>
        <v>0</v>
      </c>
      <c r="CR21" s="3"/>
      <c r="CS21" s="3"/>
      <c r="CT21" s="3"/>
      <c r="CU21" s="3">
        <v>390.0</v>
      </c>
      <c r="CV21" s="3" t="str">
        <f t="shared" si="68"/>
        <v>0</v>
      </c>
      <c r="CW21" s="3"/>
      <c r="CX21" s="3"/>
      <c r="CY21" s="3"/>
      <c r="CZ21" s="3">
        <v>311.0</v>
      </c>
      <c r="DA21" s="3" t="str">
        <f t="shared" si="70"/>
        <v>0</v>
      </c>
      <c r="DB21" s="3"/>
      <c r="DC21" s="3"/>
      <c r="DD21" s="3"/>
      <c r="DE21" s="3">
        <v>336.0</v>
      </c>
      <c r="DF21" s="3" t="str">
        <f t="shared" si="72"/>
        <v>1</v>
      </c>
      <c r="DG21" s="3"/>
      <c r="DH21" s="3"/>
      <c r="DI21" s="3"/>
      <c r="DJ21" s="3">
        <v>171.0</v>
      </c>
      <c r="DK21" s="3" t="str">
        <f t="shared" si="74"/>
        <v>0</v>
      </c>
      <c r="DL21" s="3"/>
      <c r="DM21" s="3"/>
      <c r="DN21" s="3"/>
      <c r="DO21" s="3">
        <v>358.0</v>
      </c>
      <c r="DP21" s="3" t="str">
        <f t="shared" si="76"/>
        <v>0</v>
      </c>
      <c r="DQ21" s="3"/>
      <c r="DR21" s="3"/>
      <c r="DS21" s="3"/>
      <c r="DT21" s="3">
        <v>302.0</v>
      </c>
      <c r="DU21" s="3" t="str">
        <f t="shared" si="77"/>
        <v>0</v>
      </c>
      <c r="DV21" s="3"/>
      <c r="DW21" s="3"/>
      <c r="DX21" s="3"/>
      <c r="DY21" s="3">
        <v>205.0</v>
      </c>
      <c r="DZ21" s="3" t="str">
        <f t="shared" si="79"/>
        <v>0</v>
      </c>
      <c r="EA21" s="3"/>
      <c r="EB21" s="3"/>
      <c r="EC21" s="3"/>
      <c r="ED21" s="3"/>
      <c r="EE21" s="3"/>
      <c r="EF21" s="3"/>
      <c r="EG21" s="3"/>
      <c r="EH21" s="3"/>
      <c r="EI21" s="3">
        <v>178.0</v>
      </c>
      <c r="EJ21" s="3" t="str">
        <f t="shared" si="83"/>
        <v>0</v>
      </c>
      <c r="EK21" s="3"/>
      <c r="EL21" s="3"/>
      <c r="EM21" s="3"/>
      <c r="EN21" s="3">
        <v>89.0</v>
      </c>
      <c r="EO21" s="3" t="str">
        <f t="shared" si="85"/>
        <v>1</v>
      </c>
      <c r="EP21" s="3">
        <v>173.0</v>
      </c>
      <c r="EQ21" s="3" t="str">
        <f t="shared" si="86"/>
        <v>1</v>
      </c>
      <c r="ER21" s="3" t="str">
        <f t="shared" si="87"/>
        <v>0</v>
      </c>
      <c r="ES21" s="3"/>
      <c r="ET21" s="3">
        <v>153.0</v>
      </c>
      <c r="EU21" s="3" t="str">
        <f t="shared" si="88"/>
        <v>1</v>
      </c>
      <c r="EV21" s="3"/>
      <c r="EW21" s="3"/>
      <c r="EX21" s="3"/>
      <c r="EY21" s="3"/>
      <c r="EZ21" s="3">
        <v>176.0</v>
      </c>
      <c r="FA21" s="3" t="str">
        <f t="shared" si="89"/>
        <v>2</v>
      </c>
      <c r="FB21" s="12"/>
      <c r="FC21" s="12" t="str">
        <f t="shared" si="90"/>
        <v>0</v>
      </c>
      <c r="FD21" s="12">
        <v>190.0</v>
      </c>
      <c r="FE21" s="12" t="str">
        <f t="shared" si="91"/>
        <v>2</v>
      </c>
      <c r="FF21" s="12"/>
      <c r="FG21" s="3" t="str">
        <f t="shared" si="92"/>
        <v>0</v>
      </c>
      <c r="FH21" s="3"/>
      <c r="FI21" s="3">
        <v>381.0</v>
      </c>
      <c r="FJ21" s="3" t="str">
        <f t="shared" si="93"/>
        <v>0</v>
      </c>
      <c r="FK21" s="3"/>
      <c r="FL21" s="3"/>
    </row>
    <row r="22" ht="12.0" customHeight="1">
      <c r="A22" s="1"/>
      <c r="B22" s="21" t="s">
        <v>137</v>
      </c>
      <c r="C22" s="74" t="str">
        <f>COUNTIF(Q7:Q396,9)</f>
        <v>0</v>
      </c>
      <c r="E22" s="23"/>
      <c r="F22" s="50" t="s">
        <v>138</v>
      </c>
      <c r="G22" s="47" t="str">
        <f>AG37</f>
        <v>1</v>
      </c>
      <c r="H22" s="51" t="str">
        <f>AG38</f>
        <v>43</v>
      </c>
      <c r="I22" s="23"/>
      <c r="J22" s="46" t="s">
        <v>139</v>
      </c>
      <c r="K22" s="47"/>
      <c r="L22" s="20"/>
      <c r="M22" s="47"/>
      <c r="N22" s="78"/>
      <c r="P22" s="53">
        <v>16.0</v>
      </c>
      <c r="Q22" s="12" t="str">
        <f t="shared" si="36"/>
        <v>1</v>
      </c>
      <c r="R22" s="12" t="s">
        <v>105</v>
      </c>
      <c r="S22" s="12" t="str">
        <f t="shared" si="37"/>
        <v>0</v>
      </c>
      <c r="T22" s="3" t="str">
        <f t="shared" si="38"/>
        <v>1</v>
      </c>
      <c r="U22" s="3" t="str">
        <f t="shared" si="39"/>
        <v>0</v>
      </c>
      <c r="V22" s="3"/>
      <c r="W22" s="3">
        <v>288.0</v>
      </c>
      <c r="X22" s="3" t="str">
        <f t="shared" si="41"/>
        <v>1</v>
      </c>
      <c r="Y22" s="3"/>
      <c r="Z22" s="3">
        <v>176.0</v>
      </c>
      <c r="AA22" s="3" t="str">
        <f t="shared" si="42"/>
        <v>0</v>
      </c>
      <c r="AB22" s="3"/>
      <c r="AC22" s="3">
        <v>159.0</v>
      </c>
      <c r="AD22" s="3" t="str">
        <f t="shared" si="43"/>
        <v>0</v>
      </c>
      <c r="AE22" s="3"/>
      <c r="AF22" s="3">
        <v>153.0</v>
      </c>
      <c r="AG22" s="3" t="str">
        <f t="shared" si="44"/>
        <v>0</v>
      </c>
      <c r="AH22" s="3"/>
      <c r="AI22" s="3">
        <v>206.0</v>
      </c>
      <c r="AJ22" s="3" t="str">
        <f t="shared" si="45"/>
        <v>0</v>
      </c>
      <c r="AK22" s="3"/>
      <c r="AL22" s="3"/>
      <c r="AM22" s="3"/>
      <c r="AN22" s="3"/>
      <c r="AO22" s="3"/>
      <c r="AP22" s="3"/>
      <c r="AQ22" s="3"/>
      <c r="AR22" s="3">
        <v>221.0</v>
      </c>
      <c r="AS22" s="3" t="str">
        <f t="shared" si="48"/>
        <v>0</v>
      </c>
      <c r="AT22" s="3"/>
      <c r="AU22" s="3">
        <v>136.0</v>
      </c>
      <c r="AV22" s="3" t="str">
        <f t="shared" si="49"/>
        <v>1</v>
      </c>
      <c r="AW22" s="3"/>
      <c r="AX22" s="3">
        <v>284.0</v>
      </c>
      <c r="AY22" s="3" t="str">
        <f t="shared" si="50"/>
        <v>1</v>
      </c>
      <c r="AZ22" s="3"/>
      <c r="BA22" s="3">
        <v>217.0</v>
      </c>
      <c r="BB22" s="3" t="str">
        <f t="shared" si="51"/>
        <v>0</v>
      </c>
      <c r="BC22" s="3"/>
      <c r="BD22" s="3">
        <v>215.0</v>
      </c>
      <c r="BE22" s="3" t="str">
        <f t="shared" si="52"/>
        <v>1</v>
      </c>
      <c r="BF22" s="3"/>
      <c r="BG22" s="3">
        <v>182.0</v>
      </c>
      <c r="BH22" s="3" t="str">
        <f t="shared" si="53"/>
        <v>1</v>
      </c>
      <c r="BI22" s="3"/>
      <c r="BJ22" s="3">
        <v>185.0</v>
      </c>
      <c r="BK22" s="3" t="str">
        <f t="shared" si="54"/>
        <v>1</v>
      </c>
      <c r="BL22" s="3"/>
      <c r="BM22" s="3">
        <v>184.0</v>
      </c>
      <c r="BN22" s="3" t="str">
        <f t="shared" si="55"/>
        <v>1</v>
      </c>
      <c r="BO22" s="3"/>
      <c r="BP22" s="3">
        <v>211.0</v>
      </c>
      <c r="BQ22" s="3" t="str">
        <f t="shared" si="56"/>
        <v>1</v>
      </c>
      <c r="BR22" s="3"/>
      <c r="BS22" s="3"/>
      <c r="BT22" s="3"/>
      <c r="BU22" s="3"/>
      <c r="BV22" s="3"/>
      <c r="BW22" s="3"/>
      <c r="BX22" s="3"/>
      <c r="BY22" s="3"/>
      <c r="BZ22" s="3"/>
      <c r="CA22" s="3">
        <v>261.0</v>
      </c>
      <c r="CB22" s="3" t="str">
        <f t="shared" si="60"/>
        <v>0</v>
      </c>
      <c r="CC22" s="3"/>
      <c r="CD22" s="3"/>
      <c r="CE22" s="3"/>
      <c r="CF22" s="3">
        <v>198.0</v>
      </c>
      <c r="CG22" s="3" t="str">
        <f t="shared" si="62"/>
        <v>0</v>
      </c>
      <c r="CH22" s="3"/>
      <c r="CI22" s="3"/>
      <c r="CJ22" s="3"/>
      <c r="CK22" s="3">
        <v>376.0</v>
      </c>
      <c r="CL22" s="3" t="str">
        <f t="shared" si="64"/>
        <v>0</v>
      </c>
      <c r="CM22" s="3"/>
      <c r="CN22" s="3"/>
      <c r="CO22" s="3"/>
      <c r="CP22" s="3">
        <v>194.0</v>
      </c>
      <c r="CQ22" s="3" t="str">
        <f t="shared" si="66"/>
        <v>0</v>
      </c>
      <c r="CR22" s="3"/>
      <c r="CS22" s="3"/>
      <c r="CT22" s="3"/>
      <c r="CU22" s="3"/>
      <c r="CV22" s="3"/>
      <c r="CW22" s="3"/>
      <c r="CX22" s="3"/>
      <c r="CY22" s="3"/>
      <c r="CZ22" s="3">
        <v>316.0</v>
      </c>
      <c r="DA22" s="3" t="str">
        <f t="shared" si="70"/>
        <v>0</v>
      </c>
      <c r="DB22" s="3"/>
      <c r="DC22" s="3"/>
      <c r="DD22" s="3"/>
      <c r="DE22" s="3">
        <v>348.0</v>
      </c>
      <c r="DF22" s="3" t="str">
        <f t="shared" si="72"/>
        <v>0</v>
      </c>
      <c r="DG22" s="3"/>
      <c r="DH22" s="3"/>
      <c r="DI22" s="3"/>
      <c r="DJ22" s="3">
        <v>235.0</v>
      </c>
      <c r="DK22" s="3" t="str">
        <f t="shared" si="74"/>
        <v>0</v>
      </c>
      <c r="DL22" s="3"/>
      <c r="DM22" s="3"/>
      <c r="DN22" s="3"/>
      <c r="DO22" s="3">
        <v>371.0</v>
      </c>
      <c r="DP22" s="3" t="str">
        <f t="shared" si="76"/>
        <v>0</v>
      </c>
      <c r="DQ22" s="3"/>
      <c r="DR22" s="3"/>
      <c r="DS22" s="3"/>
      <c r="DT22" s="3">
        <v>310.0</v>
      </c>
      <c r="DU22" s="3" t="str">
        <f t="shared" si="77"/>
        <v>1</v>
      </c>
      <c r="DV22" s="3"/>
      <c r="DW22" s="3"/>
      <c r="DX22" s="3"/>
      <c r="DY22" s="3">
        <v>207.0</v>
      </c>
      <c r="DZ22" s="3" t="str">
        <f t="shared" si="79"/>
        <v>1</v>
      </c>
      <c r="EA22" s="3"/>
      <c r="EB22" s="3"/>
      <c r="EC22" s="3"/>
      <c r="ED22" s="3"/>
      <c r="EE22" s="3"/>
      <c r="EF22" s="3"/>
      <c r="EG22" s="3"/>
      <c r="EH22" s="3"/>
      <c r="EI22" s="3">
        <v>213.0</v>
      </c>
      <c r="EJ22" s="3" t="str">
        <f t="shared" si="83"/>
        <v>0</v>
      </c>
      <c r="EK22" s="3"/>
      <c r="EL22" s="3"/>
      <c r="EM22" s="3"/>
      <c r="EN22" s="3">
        <v>98.0</v>
      </c>
      <c r="EO22" s="3" t="str">
        <f t="shared" si="85"/>
        <v>2</v>
      </c>
      <c r="EP22" s="3">
        <v>193.0</v>
      </c>
      <c r="EQ22" s="3" t="str">
        <f t="shared" si="86"/>
        <v>2</v>
      </c>
      <c r="ER22" s="3" t="str">
        <f t="shared" si="87"/>
        <v>0</v>
      </c>
      <c r="ES22" s="3"/>
      <c r="ET22" s="3">
        <v>98.0</v>
      </c>
      <c r="EU22" s="3" t="str">
        <f t="shared" si="88"/>
        <v>2</v>
      </c>
      <c r="EV22" s="3"/>
      <c r="EW22" s="3"/>
      <c r="EX22" s="3"/>
      <c r="EY22" s="3"/>
      <c r="EZ22" s="3">
        <v>181.0</v>
      </c>
      <c r="FA22" s="3" t="str">
        <f t="shared" si="89"/>
        <v>1</v>
      </c>
      <c r="FB22" s="12" t="s">
        <v>105</v>
      </c>
      <c r="FC22" s="12" t="str">
        <f t="shared" si="90"/>
        <v>0</v>
      </c>
      <c r="FD22" s="12">
        <v>203.0</v>
      </c>
      <c r="FE22" s="12" t="str">
        <f t="shared" si="91"/>
        <v>2</v>
      </c>
      <c r="FF22" s="12"/>
      <c r="FG22" s="3" t="str">
        <f t="shared" si="92"/>
        <v>0</v>
      </c>
      <c r="FH22" s="3"/>
      <c r="FI22" s="3">
        <v>386.0</v>
      </c>
      <c r="FJ22" s="3" t="str">
        <f t="shared" si="93"/>
        <v>0</v>
      </c>
      <c r="FK22" s="3"/>
      <c r="FL22" s="3"/>
    </row>
    <row r="23" ht="12.0" customHeight="1">
      <c r="A23" s="1"/>
      <c r="B23" s="79"/>
      <c r="C23" s="80"/>
      <c r="E23" s="23"/>
      <c r="F23" s="50" t="s">
        <v>140</v>
      </c>
      <c r="G23" s="47" t="str">
        <f>AJ37</f>
        <v>0</v>
      </c>
      <c r="H23" s="51" t="str">
        <f>AJ38</f>
        <v>43</v>
      </c>
      <c r="I23" s="23"/>
      <c r="J23" s="50" t="s">
        <v>141</v>
      </c>
      <c r="K23" s="47" t="str">
        <f>EA38</f>
        <v>2</v>
      </c>
      <c r="L23" s="51" t="str">
        <f>EA39</f>
        <v>42</v>
      </c>
      <c r="M23" s="47" t="str">
        <f>EA40</f>
        <v>0</v>
      </c>
      <c r="N23" s="78" t="str">
        <f>EA41</f>
        <v>N</v>
      </c>
      <c r="P23" s="53">
        <v>17.0</v>
      </c>
      <c r="Q23" s="12" t="str">
        <f t="shared" si="36"/>
        <v>1</v>
      </c>
      <c r="R23" s="12" t="s">
        <v>105</v>
      </c>
      <c r="S23" s="12" t="str">
        <f t="shared" si="37"/>
        <v>0</v>
      </c>
      <c r="T23" s="3" t="str">
        <f t="shared" si="38"/>
        <v>1</v>
      </c>
      <c r="U23" s="3" t="str">
        <f t="shared" si="39"/>
        <v>0</v>
      </c>
      <c r="V23" s="3"/>
      <c r="W23" s="3">
        <v>290.0</v>
      </c>
      <c r="X23" s="3" t="str">
        <f t="shared" si="41"/>
        <v>1</v>
      </c>
      <c r="Y23" s="3"/>
      <c r="Z23" s="3">
        <v>188.0</v>
      </c>
      <c r="AA23" s="3" t="str">
        <f t="shared" si="42"/>
        <v>0</v>
      </c>
      <c r="AB23" s="3"/>
      <c r="AC23" s="3">
        <v>166.0</v>
      </c>
      <c r="AD23" s="3" t="str">
        <f t="shared" si="43"/>
        <v>0</v>
      </c>
      <c r="AE23" s="3"/>
      <c r="AF23" s="3">
        <v>165.0</v>
      </c>
      <c r="AG23" s="3" t="str">
        <f t="shared" si="44"/>
        <v>0</v>
      </c>
      <c r="AH23" s="3"/>
      <c r="AI23" s="3">
        <v>237.0</v>
      </c>
      <c r="AJ23" s="3" t="str">
        <f t="shared" si="45"/>
        <v>0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156.0</v>
      </c>
      <c r="AV23" s="3" t="str">
        <f t="shared" si="49"/>
        <v>0</v>
      </c>
      <c r="AW23" s="3"/>
      <c r="AX23" s="3">
        <v>291.0</v>
      </c>
      <c r="AY23" s="3" t="str">
        <f t="shared" si="50"/>
        <v>1</v>
      </c>
      <c r="AZ23" s="3"/>
      <c r="BA23" s="3">
        <v>223.0</v>
      </c>
      <c r="BB23" s="3" t="str">
        <f t="shared" si="51"/>
        <v>0</v>
      </c>
      <c r="BC23" s="3"/>
      <c r="BD23" s="3">
        <v>226.0</v>
      </c>
      <c r="BE23" s="3" t="str">
        <f t="shared" si="52"/>
        <v>0</v>
      </c>
      <c r="BF23" s="3"/>
      <c r="BG23" s="3">
        <v>196.0</v>
      </c>
      <c r="BH23" s="3" t="str">
        <f t="shared" si="53"/>
        <v>0</v>
      </c>
      <c r="BI23" s="3"/>
      <c r="BJ23" s="3">
        <v>189.0</v>
      </c>
      <c r="BK23" s="3" t="str">
        <f t="shared" si="54"/>
        <v>0</v>
      </c>
      <c r="BL23" s="3"/>
      <c r="BM23" s="3">
        <v>201.0</v>
      </c>
      <c r="BN23" s="3" t="str">
        <f t="shared" si="55"/>
        <v>1</v>
      </c>
      <c r="BO23" s="3"/>
      <c r="BP23" s="3">
        <v>214.0</v>
      </c>
      <c r="BQ23" s="3" t="str">
        <f t="shared" si="56"/>
        <v>1</v>
      </c>
      <c r="BR23" s="3"/>
      <c r="BS23" s="3"/>
      <c r="BT23" s="3"/>
      <c r="BU23" s="3"/>
      <c r="BV23" s="3"/>
      <c r="BW23" s="3"/>
      <c r="BX23" s="3"/>
      <c r="BY23" s="3"/>
      <c r="BZ23" s="3"/>
      <c r="CA23" s="3">
        <v>268.0</v>
      </c>
      <c r="CB23" s="3" t="str">
        <f t="shared" si="60"/>
        <v>0</v>
      </c>
      <c r="CC23" s="3"/>
      <c r="CD23" s="3"/>
      <c r="CE23" s="3"/>
      <c r="CF23" s="3">
        <v>209.0</v>
      </c>
      <c r="CG23" s="3" t="str">
        <f t="shared" si="62"/>
        <v>0</v>
      </c>
      <c r="CH23" s="3"/>
      <c r="CI23" s="3"/>
      <c r="CJ23" s="3"/>
      <c r="CK23" s="3">
        <v>385.0</v>
      </c>
      <c r="CL23" s="3" t="str">
        <f t="shared" si="64"/>
        <v>0</v>
      </c>
      <c r="CM23" s="3"/>
      <c r="CN23" s="3"/>
      <c r="CO23" s="3"/>
      <c r="CP23" s="3">
        <v>204.0</v>
      </c>
      <c r="CQ23" s="3" t="str">
        <f t="shared" si="66"/>
        <v>0</v>
      </c>
      <c r="CR23" s="3"/>
      <c r="CS23" s="3"/>
      <c r="CT23" s="3"/>
      <c r="CU23" s="3"/>
      <c r="CV23" s="3"/>
      <c r="CW23" s="3"/>
      <c r="CX23" s="3"/>
      <c r="CY23" s="3"/>
      <c r="CZ23" s="3">
        <v>320.0</v>
      </c>
      <c r="DA23" s="3" t="str">
        <f t="shared" si="70"/>
        <v>0</v>
      </c>
      <c r="DB23" s="3"/>
      <c r="DC23" s="3"/>
      <c r="DD23" s="3"/>
      <c r="DE23" s="3">
        <v>363.0</v>
      </c>
      <c r="DF23" s="3" t="str">
        <f t="shared" si="72"/>
        <v>0</v>
      </c>
      <c r="DG23" s="3"/>
      <c r="DH23" s="3"/>
      <c r="DI23" s="3"/>
      <c r="DJ23" s="3">
        <v>266.0</v>
      </c>
      <c r="DK23" s="3" t="str">
        <f t="shared" si="74"/>
        <v>1</v>
      </c>
      <c r="DL23" s="3"/>
      <c r="DM23" s="3"/>
      <c r="DN23" s="3"/>
      <c r="DO23" s="3">
        <v>372.0</v>
      </c>
      <c r="DP23" s="3" t="str">
        <f t="shared" si="76"/>
        <v>0</v>
      </c>
      <c r="DQ23" s="3"/>
      <c r="DR23" s="3"/>
      <c r="DS23" s="3"/>
      <c r="DT23" s="3">
        <v>352.0</v>
      </c>
      <c r="DU23" s="3" t="str">
        <f t="shared" si="77"/>
        <v>0</v>
      </c>
      <c r="DV23" s="3"/>
      <c r="DW23" s="3"/>
      <c r="DX23" s="3"/>
      <c r="DY23" s="3">
        <v>224.0</v>
      </c>
      <c r="DZ23" s="3" t="str">
        <f t="shared" si="79"/>
        <v>0</v>
      </c>
      <c r="EA23" s="3"/>
      <c r="EB23" s="3"/>
      <c r="EC23" s="3"/>
      <c r="ED23" s="3"/>
      <c r="EE23" s="3"/>
      <c r="EF23" s="3"/>
      <c r="EG23" s="3"/>
      <c r="EH23" s="3"/>
      <c r="EI23" s="3">
        <v>233.0</v>
      </c>
      <c r="EJ23" s="3" t="str">
        <f t="shared" si="83"/>
        <v>0</v>
      </c>
      <c r="EK23" s="3"/>
      <c r="EL23" s="3"/>
      <c r="EM23" s="3"/>
      <c r="EN23" s="3">
        <v>35.0</v>
      </c>
      <c r="EO23" s="3" t="str">
        <f t="shared" si="85"/>
        <v>2</v>
      </c>
      <c r="EP23" s="3">
        <v>140.0</v>
      </c>
      <c r="EQ23" s="3" t="str">
        <f t="shared" si="86"/>
        <v>2</v>
      </c>
      <c r="ER23" s="3" t="str">
        <f t="shared" si="87"/>
        <v>0</v>
      </c>
      <c r="ES23" s="3"/>
      <c r="ET23" s="3">
        <v>161.0</v>
      </c>
      <c r="EU23" s="3" t="str">
        <f t="shared" si="88"/>
        <v>1</v>
      </c>
      <c r="EV23" s="3"/>
      <c r="EW23" s="3"/>
      <c r="EX23" s="3"/>
      <c r="EY23" s="3"/>
      <c r="EZ23" s="3">
        <v>206.0</v>
      </c>
      <c r="FA23" s="3" t="str">
        <f t="shared" si="89"/>
        <v>1</v>
      </c>
      <c r="FB23" s="12" t="s">
        <v>105</v>
      </c>
      <c r="FC23" s="12" t="str">
        <f t="shared" si="90"/>
        <v>0</v>
      </c>
      <c r="FD23" s="12">
        <v>205.0</v>
      </c>
      <c r="FE23" s="12" t="str">
        <f t="shared" si="91"/>
        <v>2</v>
      </c>
      <c r="FF23" s="12"/>
      <c r="FG23" s="3" t="str">
        <f t="shared" si="92"/>
        <v>0</v>
      </c>
      <c r="FH23" s="3"/>
      <c r="FI23" s="3">
        <v>387.0</v>
      </c>
      <c r="FJ23" s="3" t="str">
        <f t="shared" si="93"/>
        <v>0</v>
      </c>
      <c r="FK23" s="3"/>
      <c r="FL23" s="3"/>
    </row>
    <row r="24" ht="12.0" customHeight="1">
      <c r="A24" s="1"/>
      <c r="B24" s="81"/>
      <c r="C24" s="82" t="str">
        <f>IF(OR($K$16&gt;0,$K$17&gt;0),"D A T A   E N T R Y","")</f>
        <v/>
      </c>
      <c r="E24" s="23"/>
      <c r="F24" s="50" t="s">
        <v>142</v>
      </c>
      <c r="G24" s="47" t="str">
        <f>AM37</f>
        <v>0</v>
      </c>
      <c r="H24" s="51" t="str">
        <f>AM38</f>
        <v>45</v>
      </c>
      <c r="I24" s="23"/>
      <c r="J24" s="50" t="s">
        <v>143</v>
      </c>
      <c r="K24" s="47" t="str">
        <f>EF38</f>
        <v>3</v>
      </c>
      <c r="L24" s="51" t="str">
        <f>EF39</f>
        <v>44</v>
      </c>
      <c r="M24" s="47" t="str">
        <f>EF40</f>
        <v>0</v>
      </c>
      <c r="N24" s="78" t="str">
        <f>EF41</f>
        <v>N</v>
      </c>
      <c r="P24" s="3">
        <v>18.0</v>
      </c>
      <c r="Q24" s="12" t="str">
        <f t="shared" si="36"/>
        <v>2</v>
      </c>
      <c r="R24" s="12"/>
      <c r="S24" s="12" t="str">
        <f t="shared" si="37"/>
        <v>0</v>
      </c>
      <c r="T24" s="3" t="str">
        <f t="shared" si="38"/>
        <v>0</v>
      </c>
      <c r="U24" s="3" t="str">
        <f t="shared" si="39"/>
        <v>1</v>
      </c>
      <c r="V24" s="3"/>
      <c r="W24" s="3">
        <v>294.0</v>
      </c>
      <c r="X24" s="3" t="str">
        <f t="shared" si="41"/>
        <v>0</v>
      </c>
      <c r="Y24" s="3"/>
      <c r="Z24" s="3">
        <v>205.0</v>
      </c>
      <c r="AA24" s="3" t="str">
        <f t="shared" si="42"/>
        <v>0</v>
      </c>
      <c r="AB24" s="3"/>
      <c r="AC24" s="3">
        <v>186.0</v>
      </c>
      <c r="AD24" s="3" t="str">
        <f t="shared" si="43"/>
        <v>0</v>
      </c>
      <c r="AE24" s="3"/>
      <c r="AF24" s="3">
        <v>181.0</v>
      </c>
      <c r="AG24" s="3" t="str">
        <f t="shared" si="44"/>
        <v>0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197.0</v>
      </c>
      <c r="AV24" s="3" t="str">
        <f t="shared" si="49"/>
        <v>0</v>
      </c>
      <c r="AW24" s="3"/>
      <c r="AX24" s="3">
        <v>297.0</v>
      </c>
      <c r="AY24" s="3" t="str">
        <f t="shared" si="50"/>
        <v>1</v>
      </c>
      <c r="AZ24" s="3"/>
      <c r="BA24" s="3"/>
      <c r="BB24" s="3"/>
      <c r="BC24" s="3"/>
      <c r="BD24" s="3"/>
      <c r="BE24" s="3"/>
      <c r="BF24" s="3"/>
      <c r="BG24" s="3">
        <v>207.0</v>
      </c>
      <c r="BH24" s="3" t="str">
        <f t="shared" si="53"/>
        <v>1</v>
      </c>
      <c r="BI24" s="3"/>
      <c r="BJ24" s="3">
        <v>198.0</v>
      </c>
      <c r="BK24" s="3" t="str">
        <f t="shared" si="54"/>
        <v>0</v>
      </c>
      <c r="BL24" s="3"/>
      <c r="BM24" s="3">
        <v>202.0</v>
      </c>
      <c r="BN24" s="3" t="str">
        <f t="shared" si="55"/>
        <v>1</v>
      </c>
      <c r="BO24" s="3"/>
      <c r="BP24" s="3">
        <v>227.0</v>
      </c>
      <c r="BQ24" s="3" t="str">
        <f t="shared" si="56"/>
        <v>0</v>
      </c>
      <c r="BR24" s="3"/>
      <c r="BS24" s="3"/>
      <c r="BT24" s="3"/>
      <c r="BU24" s="3"/>
      <c r="BV24" s="3"/>
      <c r="BW24" s="3"/>
      <c r="BX24" s="3"/>
      <c r="BY24" s="3"/>
      <c r="BZ24" s="3"/>
      <c r="CA24" s="3">
        <v>272.0</v>
      </c>
      <c r="CB24" s="3" t="str">
        <f t="shared" si="60"/>
        <v>0</v>
      </c>
      <c r="CC24" s="3"/>
      <c r="CD24" s="3"/>
      <c r="CE24" s="3"/>
      <c r="CF24" s="3">
        <v>228.0</v>
      </c>
      <c r="CG24" s="3" t="str">
        <f t="shared" si="62"/>
        <v>0</v>
      </c>
      <c r="CH24" s="3"/>
      <c r="CI24" s="3"/>
      <c r="CJ24" s="3"/>
      <c r="CK24" s="3">
        <v>388.0</v>
      </c>
      <c r="CL24" s="3" t="str">
        <f t="shared" si="64"/>
        <v>1</v>
      </c>
      <c r="CM24" s="3"/>
      <c r="CN24" s="3"/>
      <c r="CO24" s="3"/>
      <c r="CP24" s="3">
        <v>205.0</v>
      </c>
      <c r="CQ24" s="3" t="str">
        <f t="shared" si="66"/>
        <v>0</v>
      </c>
      <c r="CR24" s="3"/>
      <c r="CS24" s="3"/>
      <c r="CT24" s="3"/>
      <c r="CU24" s="3"/>
      <c r="CV24" s="3"/>
      <c r="CW24" s="3"/>
      <c r="CX24" s="3"/>
      <c r="CY24" s="3"/>
      <c r="CZ24" s="3">
        <v>325.0</v>
      </c>
      <c r="DA24" s="3" t="str">
        <f t="shared" si="70"/>
        <v>0</v>
      </c>
      <c r="DB24" s="3"/>
      <c r="DC24" s="3"/>
      <c r="DD24" s="3"/>
      <c r="DE24" s="3">
        <v>374.0</v>
      </c>
      <c r="DF24" s="3" t="str">
        <f t="shared" si="72"/>
        <v>0</v>
      </c>
      <c r="DG24" s="3"/>
      <c r="DH24" s="3"/>
      <c r="DI24" s="3"/>
      <c r="DJ24" s="3">
        <v>321.0</v>
      </c>
      <c r="DK24" s="3" t="str">
        <f t="shared" si="74"/>
        <v>0</v>
      </c>
      <c r="DL24" s="3"/>
      <c r="DM24" s="3"/>
      <c r="DN24" s="3"/>
      <c r="DO24" s="3">
        <v>375.0</v>
      </c>
      <c r="DP24" s="3" t="str">
        <f t="shared" si="76"/>
        <v>0</v>
      </c>
      <c r="DQ24" s="3"/>
      <c r="DR24" s="3"/>
      <c r="DS24" s="3"/>
      <c r="DT24" s="3">
        <v>356.0</v>
      </c>
      <c r="DU24" s="3" t="str">
        <f t="shared" si="77"/>
        <v>0</v>
      </c>
      <c r="DV24" s="3"/>
      <c r="DW24" s="3"/>
      <c r="DX24" s="3"/>
      <c r="DY24" s="3">
        <v>275.0</v>
      </c>
      <c r="DZ24" s="3" t="str">
        <f t="shared" si="79"/>
        <v>0</v>
      </c>
      <c r="EA24" s="3"/>
      <c r="EB24" s="3"/>
      <c r="EC24" s="3"/>
      <c r="ED24" s="3"/>
      <c r="EE24" s="3"/>
      <c r="EF24" s="3"/>
      <c r="EG24" s="3"/>
      <c r="EH24" s="3"/>
      <c r="EI24" s="3">
        <v>285.0</v>
      </c>
      <c r="EJ24" s="3" t="str">
        <f t="shared" si="83"/>
        <v>0</v>
      </c>
      <c r="EK24" s="3"/>
      <c r="EL24" s="3"/>
      <c r="EM24" s="3"/>
      <c r="EN24" s="3">
        <v>54.0</v>
      </c>
      <c r="EO24" s="3" t="str">
        <f t="shared" si="85"/>
        <v>1</v>
      </c>
      <c r="EP24" s="3">
        <v>116.0</v>
      </c>
      <c r="EQ24" s="3" t="str">
        <f t="shared" si="86"/>
        <v>1</v>
      </c>
      <c r="ER24" s="3" t="str">
        <f t="shared" si="87"/>
        <v>0</v>
      </c>
      <c r="ES24" s="3"/>
      <c r="ET24" s="3">
        <v>190.0</v>
      </c>
      <c r="EU24" s="3" t="str">
        <f t="shared" si="88"/>
        <v>2</v>
      </c>
      <c r="EV24" s="3"/>
      <c r="EW24" s="3"/>
      <c r="EX24" s="3"/>
      <c r="EY24" s="3"/>
      <c r="EZ24" s="3">
        <v>225.0</v>
      </c>
      <c r="FA24" s="3" t="str">
        <f t="shared" si="89"/>
        <v>1</v>
      </c>
      <c r="FB24" s="12" t="s">
        <v>105</v>
      </c>
      <c r="FC24" s="12" t="str">
        <f t="shared" si="90"/>
        <v>0</v>
      </c>
      <c r="FD24" s="12">
        <v>212.0</v>
      </c>
      <c r="FE24" s="12" t="str">
        <f t="shared" si="91"/>
        <v>2</v>
      </c>
      <c r="FF24" s="12"/>
      <c r="FG24" s="3" t="str">
        <f t="shared" si="92"/>
        <v>0</v>
      </c>
      <c r="FH24" s="3"/>
      <c r="FI24" s="3">
        <v>390.0</v>
      </c>
      <c r="FJ24" s="3" t="str">
        <f t="shared" si="93"/>
        <v>0</v>
      </c>
      <c r="FK24" s="3"/>
      <c r="FL24" s="3"/>
    </row>
    <row r="25" ht="12.0" customHeight="1">
      <c r="A25" s="1"/>
      <c r="B25" s="83"/>
      <c r="C25" s="82" t="str">
        <f>IF(OR($K$16&gt;0,$K$17&gt;0),"E R R O R !","")</f>
        <v/>
      </c>
      <c r="E25" s="23"/>
      <c r="F25" s="50" t="s">
        <v>144</v>
      </c>
      <c r="G25" s="47" t="str">
        <f>AP37</f>
        <v>0</v>
      </c>
      <c r="H25" s="51" t="str">
        <f>AP38</f>
        <v>43</v>
      </c>
      <c r="I25" s="23"/>
      <c r="J25" s="50" t="s">
        <v>145</v>
      </c>
      <c r="K25" s="47" t="str">
        <f>EK38</f>
        <v>2</v>
      </c>
      <c r="L25" s="51" t="str">
        <f>EK39</f>
        <v>40</v>
      </c>
      <c r="M25" s="47" t="str">
        <f>EK40</f>
        <v>0</v>
      </c>
      <c r="N25" s="78" t="str">
        <f>EK41</f>
        <v>N</v>
      </c>
      <c r="P25" s="53">
        <v>19.0</v>
      </c>
      <c r="Q25" s="12" t="str">
        <f t="shared" si="36"/>
        <v>1</v>
      </c>
      <c r="R25" s="12" t="s">
        <v>105</v>
      </c>
      <c r="S25" s="12" t="str">
        <f t="shared" si="37"/>
        <v>0</v>
      </c>
      <c r="T25" s="3" t="str">
        <f t="shared" si="38"/>
        <v>1</v>
      </c>
      <c r="U25" s="3" t="str">
        <f t="shared" si="39"/>
        <v>0</v>
      </c>
      <c r="V25" s="3"/>
      <c r="W25" s="3">
        <v>298.0</v>
      </c>
      <c r="X25" s="3" t="str">
        <f t="shared" si="41"/>
        <v>1</v>
      </c>
      <c r="Y25" s="3"/>
      <c r="Z25" s="3">
        <v>216.0</v>
      </c>
      <c r="AA25" s="3" t="str">
        <f t="shared" si="42"/>
        <v>0</v>
      </c>
      <c r="AB25" s="3"/>
      <c r="AC25" s="3">
        <v>200.0</v>
      </c>
      <c r="AD25" s="3" t="str">
        <f t="shared" si="43"/>
        <v>0</v>
      </c>
      <c r="AE25" s="3"/>
      <c r="AF25" s="3">
        <v>194.0</v>
      </c>
      <c r="AG25" s="3" t="str">
        <f t="shared" si="44"/>
        <v>0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230.0</v>
      </c>
      <c r="AV25" s="3" t="str">
        <f t="shared" si="49"/>
        <v>0</v>
      </c>
      <c r="AW25" s="3"/>
      <c r="AX25" s="3">
        <v>300.0</v>
      </c>
      <c r="AY25" s="3" t="str">
        <f t="shared" si="50"/>
        <v>1</v>
      </c>
      <c r="AZ25" s="3"/>
      <c r="BA25" s="3"/>
      <c r="BB25" s="3"/>
      <c r="BC25" s="3"/>
      <c r="BD25" s="3"/>
      <c r="BE25" s="3"/>
      <c r="BF25" s="3"/>
      <c r="BG25" s="3">
        <v>218.0</v>
      </c>
      <c r="BH25" s="3" t="str">
        <f t="shared" si="53"/>
        <v>1</v>
      </c>
      <c r="BI25" s="3"/>
      <c r="BJ25" s="3">
        <v>228.0</v>
      </c>
      <c r="BK25" s="3" t="str">
        <f t="shared" si="54"/>
        <v>0</v>
      </c>
      <c r="BL25" s="3"/>
      <c r="BM25" s="3">
        <v>210.0</v>
      </c>
      <c r="BN25" s="3" t="str">
        <f t="shared" si="55"/>
        <v>0</v>
      </c>
      <c r="BO25" s="3"/>
      <c r="BP25" s="3">
        <v>234.0</v>
      </c>
      <c r="BQ25" s="3" t="str">
        <f t="shared" si="56"/>
        <v>1</v>
      </c>
      <c r="BR25" s="3"/>
      <c r="BS25" s="3"/>
      <c r="BT25" s="3"/>
      <c r="BU25" s="3"/>
      <c r="BV25" s="3"/>
      <c r="BW25" s="3"/>
      <c r="BX25" s="3"/>
      <c r="BY25" s="3"/>
      <c r="BZ25" s="3"/>
      <c r="CA25" s="3">
        <v>282.0</v>
      </c>
      <c r="CB25" s="3" t="str">
        <f t="shared" si="60"/>
        <v>0</v>
      </c>
      <c r="CC25" s="3"/>
      <c r="CD25" s="3"/>
      <c r="CE25" s="3"/>
      <c r="CF25" s="3">
        <v>229.0</v>
      </c>
      <c r="CG25" s="3" t="str">
        <f t="shared" si="62"/>
        <v>0</v>
      </c>
      <c r="CH25" s="3"/>
      <c r="CI25" s="3"/>
      <c r="CJ25" s="3"/>
      <c r="CK25" s="3"/>
      <c r="CL25" s="3"/>
      <c r="CM25" s="3"/>
      <c r="CN25" s="3"/>
      <c r="CO25" s="3"/>
      <c r="CP25" s="3">
        <v>232.0</v>
      </c>
      <c r="CQ25" s="3" t="str">
        <f t="shared" si="66"/>
        <v>0</v>
      </c>
      <c r="CR25" s="3"/>
      <c r="CS25" s="3"/>
      <c r="CT25" s="3"/>
      <c r="CU25" s="3"/>
      <c r="CV25" s="3"/>
      <c r="CW25" s="3"/>
      <c r="CX25" s="3"/>
      <c r="CY25" s="3"/>
      <c r="CZ25" s="3">
        <v>358.0</v>
      </c>
      <c r="DA25" s="3" t="str">
        <f t="shared" si="70"/>
        <v>0</v>
      </c>
      <c r="DB25" s="3"/>
      <c r="DC25" s="3"/>
      <c r="DD25" s="3"/>
      <c r="DE25" s="3">
        <v>384.0</v>
      </c>
      <c r="DF25" s="3" t="str">
        <f t="shared" si="72"/>
        <v>0</v>
      </c>
      <c r="DG25" s="3"/>
      <c r="DH25" s="3"/>
      <c r="DI25" s="3"/>
      <c r="DJ25" s="3">
        <v>332.0</v>
      </c>
      <c r="DK25" s="3" t="str">
        <f t="shared" si="74"/>
        <v>0</v>
      </c>
      <c r="DL25" s="3"/>
      <c r="DM25" s="3"/>
      <c r="DN25" s="3"/>
      <c r="DO25" s="3">
        <v>378.0</v>
      </c>
      <c r="DP25" s="3" t="str">
        <f t="shared" si="76"/>
        <v>0</v>
      </c>
      <c r="DQ25" s="3"/>
      <c r="DR25" s="3"/>
      <c r="DS25" s="3"/>
      <c r="DT25" s="3">
        <v>365.0</v>
      </c>
      <c r="DU25" s="3" t="str">
        <f t="shared" si="77"/>
        <v>0</v>
      </c>
      <c r="DV25" s="3"/>
      <c r="DW25" s="3"/>
      <c r="DX25" s="3"/>
      <c r="DY25" s="3">
        <v>299.0</v>
      </c>
      <c r="DZ25" s="3" t="str">
        <f t="shared" si="79"/>
        <v>0</v>
      </c>
      <c r="EA25" s="3"/>
      <c r="EB25" s="3"/>
      <c r="EC25" s="3"/>
      <c r="ED25" s="3"/>
      <c r="EE25" s="3"/>
      <c r="EF25" s="3"/>
      <c r="EG25" s="3"/>
      <c r="EH25" s="3"/>
      <c r="EI25" s="3">
        <v>299.0</v>
      </c>
      <c r="EJ25" s="3" t="str">
        <f t="shared" si="83"/>
        <v>0</v>
      </c>
      <c r="EK25" s="3"/>
      <c r="EL25" s="3"/>
      <c r="EM25" s="3"/>
      <c r="EN25" s="3">
        <v>111.0</v>
      </c>
      <c r="EO25" s="3" t="str">
        <f t="shared" si="85"/>
        <v>1</v>
      </c>
      <c r="EP25" s="3">
        <v>168.0</v>
      </c>
      <c r="EQ25" s="3" t="str">
        <f t="shared" si="86"/>
        <v>1</v>
      </c>
      <c r="ER25" s="3" t="str">
        <f t="shared" si="87"/>
        <v>0</v>
      </c>
      <c r="ES25" s="3"/>
      <c r="ET25" s="3">
        <v>206.0</v>
      </c>
      <c r="EU25" s="3" t="str">
        <f t="shared" si="88"/>
        <v>1</v>
      </c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</row>
    <row r="26" ht="12.0" customHeight="1">
      <c r="A26" s="1"/>
      <c r="B26" s="84"/>
      <c r="C26" s="85"/>
      <c r="E26" s="23"/>
      <c r="F26" s="50" t="s">
        <v>146</v>
      </c>
      <c r="G26" s="47" t="str">
        <f>AS37</f>
        <v>2</v>
      </c>
      <c r="H26" s="51" t="str">
        <f>AS38</f>
        <v>44</v>
      </c>
      <c r="I26" s="23"/>
      <c r="J26" s="50"/>
      <c r="K26" s="47"/>
      <c r="L26" s="20"/>
      <c r="M26" s="47"/>
      <c r="N26" s="78"/>
      <c r="P26" s="3">
        <v>20.0</v>
      </c>
      <c r="Q26" s="12" t="str">
        <f t="shared" si="36"/>
        <v>2</v>
      </c>
      <c r="R26" s="12"/>
      <c r="S26" s="12" t="str">
        <f t="shared" si="37"/>
        <v>0</v>
      </c>
      <c r="T26" s="3" t="str">
        <f t="shared" si="38"/>
        <v>0</v>
      </c>
      <c r="U26" s="3" t="str">
        <f t="shared" si="39"/>
        <v>1</v>
      </c>
      <c r="V26" s="3"/>
      <c r="W26" s="3">
        <v>301.0</v>
      </c>
      <c r="X26" s="3" t="str">
        <f t="shared" si="41"/>
        <v>0</v>
      </c>
      <c r="Y26" s="3"/>
      <c r="Z26" s="3">
        <v>224.0</v>
      </c>
      <c r="AA26" s="3" t="str">
        <f t="shared" si="42"/>
        <v>0</v>
      </c>
      <c r="AB26" s="3"/>
      <c r="AC26" s="3">
        <v>208.0</v>
      </c>
      <c r="AD26" s="3" t="str">
        <f t="shared" si="43"/>
        <v>1</v>
      </c>
      <c r="AE26" s="3"/>
      <c r="AF26" s="3">
        <v>212.0</v>
      </c>
      <c r="AG26" s="3" t="str">
        <f t="shared" si="44"/>
        <v>0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306.0</v>
      </c>
      <c r="AY26" s="3" t="str">
        <f t="shared" si="50"/>
        <v>1</v>
      </c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236.0</v>
      </c>
      <c r="BK26" s="3" t="str">
        <f t="shared" si="54"/>
        <v>0</v>
      </c>
      <c r="BL26" s="3"/>
      <c r="BM26" s="3">
        <v>222.0</v>
      </c>
      <c r="BN26" s="3" t="str">
        <f t="shared" si="55"/>
        <v>0</v>
      </c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>
        <v>318.0</v>
      </c>
      <c r="CB26" s="3" t="str">
        <f t="shared" si="60"/>
        <v>0</v>
      </c>
      <c r="CC26" s="3"/>
      <c r="CD26" s="3"/>
      <c r="CE26" s="3"/>
      <c r="CF26" s="3">
        <v>232.0</v>
      </c>
      <c r="CG26" s="3" t="str">
        <f t="shared" si="62"/>
        <v>0</v>
      </c>
      <c r="CH26" s="3"/>
      <c r="CI26" s="3"/>
      <c r="CJ26" s="3"/>
      <c r="CK26" s="3"/>
      <c r="CL26" s="3"/>
      <c r="CM26" s="3"/>
      <c r="CN26" s="3"/>
      <c r="CO26" s="3"/>
      <c r="CP26" s="3">
        <v>245.0</v>
      </c>
      <c r="CQ26" s="3" t="str">
        <f t="shared" si="66"/>
        <v>0</v>
      </c>
      <c r="CR26" s="3"/>
      <c r="CS26" s="3"/>
      <c r="CT26" s="3"/>
      <c r="CU26" s="3"/>
      <c r="CV26" s="3"/>
      <c r="CW26" s="3"/>
      <c r="CX26" s="3"/>
      <c r="CY26" s="3"/>
      <c r="CZ26" s="3">
        <v>377.0</v>
      </c>
      <c r="DA26" s="3" t="str">
        <f t="shared" si="70"/>
        <v>0</v>
      </c>
      <c r="DB26" s="3"/>
      <c r="DC26" s="3"/>
      <c r="DD26" s="3"/>
      <c r="DE26" s="3"/>
      <c r="DF26" s="3"/>
      <c r="DG26" s="3"/>
      <c r="DH26" s="3"/>
      <c r="DI26" s="3"/>
      <c r="DJ26" s="3">
        <v>334.0</v>
      </c>
      <c r="DK26" s="3" t="str">
        <f t="shared" si="74"/>
        <v>0</v>
      </c>
      <c r="DL26" s="3"/>
      <c r="DM26" s="3"/>
      <c r="DN26" s="3"/>
      <c r="DO26" s="3">
        <v>382.0</v>
      </c>
      <c r="DP26" s="3" t="str">
        <f t="shared" si="76"/>
        <v>0</v>
      </c>
      <c r="DQ26" s="3"/>
      <c r="DR26" s="3"/>
      <c r="DS26" s="3"/>
      <c r="DT26" s="3">
        <v>366.0</v>
      </c>
      <c r="DU26" s="3" t="str">
        <f t="shared" si="77"/>
        <v>0</v>
      </c>
      <c r="DV26" s="3"/>
      <c r="DW26" s="3"/>
      <c r="DX26" s="3"/>
      <c r="DY26" s="3">
        <v>335.0</v>
      </c>
      <c r="DZ26" s="3" t="str">
        <f t="shared" si="79"/>
        <v>0</v>
      </c>
      <c r="EA26" s="3"/>
      <c r="EB26" s="3"/>
      <c r="EC26" s="3"/>
      <c r="ED26" s="3"/>
      <c r="EE26" s="3"/>
      <c r="EF26" s="3"/>
      <c r="EG26" s="3"/>
      <c r="EH26" s="3"/>
      <c r="EI26" s="3">
        <v>333.0</v>
      </c>
      <c r="EJ26" s="3" t="str">
        <f t="shared" si="83"/>
        <v>0</v>
      </c>
      <c r="EK26" s="3"/>
      <c r="EL26" s="3"/>
      <c r="EM26" s="3"/>
      <c r="EN26" s="3">
        <v>244.0</v>
      </c>
      <c r="EO26" s="3" t="str">
        <f t="shared" si="85"/>
        <v>2</v>
      </c>
      <c r="EP26" s="3">
        <v>259.0</v>
      </c>
      <c r="EQ26" s="3" t="str">
        <f t="shared" si="86"/>
        <v>2</v>
      </c>
      <c r="ER26" s="3" t="str">
        <f t="shared" si="87"/>
        <v>0</v>
      </c>
      <c r="ES26" s="3"/>
      <c r="ET26" s="3">
        <v>6.0</v>
      </c>
      <c r="EU26" s="3" t="str">
        <f t="shared" si="88"/>
        <v>2</v>
      </c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</row>
    <row r="27" ht="12.0" customHeight="1">
      <c r="E27" s="23"/>
      <c r="F27" s="50" t="s">
        <v>147</v>
      </c>
      <c r="G27" s="47" t="str">
        <f>AV37</f>
        <v>1</v>
      </c>
      <c r="H27" s="51" t="str">
        <f>AV38</f>
        <v>40</v>
      </c>
      <c r="I27" s="23"/>
      <c r="J27" s="50" t="s">
        <v>148</v>
      </c>
      <c r="K27" s="47" t="str">
        <f>CH35</f>
        <v>1</v>
      </c>
      <c r="L27" s="51" t="str">
        <f>CH36</f>
        <v>38</v>
      </c>
      <c r="M27" s="47" t="str">
        <f>CH37</f>
        <v>0/0</v>
      </c>
      <c r="N27" s="78" t="str">
        <f>CH38</f>
        <v>N</v>
      </c>
      <c r="P27" s="3">
        <v>21.0</v>
      </c>
      <c r="Q27" s="12" t="str">
        <f t="shared" si="36"/>
        <v>2</v>
      </c>
      <c r="R27" s="12"/>
      <c r="S27" s="12" t="str">
        <f t="shared" si="37"/>
        <v>0</v>
      </c>
      <c r="T27" s="3" t="str">
        <f t="shared" si="38"/>
        <v>0</v>
      </c>
      <c r="U27" s="3" t="str">
        <f t="shared" si="39"/>
        <v>1</v>
      </c>
      <c r="V27" s="3"/>
      <c r="W27" s="3">
        <v>309.0</v>
      </c>
      <c r="X27" s="3" t="str">
        <f t="shared" si="41"/>
        <v>0</v>
      </c>
      <c r="Y27" s="3"/>
      <c r="Z27" s="3"/>
      <c r="AA27" s="3"/>
      <c r="AB27" s="3"/>
      <c r="AC27" s="3">
        <v>219.0</v>
      </c>
      <c r="AD27" s="3" t="str">
        <f t="shared" si="43"/>
        <v>1</v>
      </c>
      <c r="AE27" s="3"/>
      <c r="AF27" s="3">
        <v>225.0</v>
      </c>
      <c r="AG27" s="3" t="str">
        <f t="shared" si="44"/>
        <v>0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308.0</v>
      </c>
      <c r="AY27" s="3" t="str">
        <f t="shared" si="50"/>
        <v>1</v>
      </c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>
        <v>231.0</v>
      </c>
      <c r="BN27" s="3" t="str">
        <f t="shared" si="55"/>
        <v>0</v>
      </c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>
        <v>326.0</v>
      </c>
      <c r="CB27" s="3" t="str">
        <f t="shared" si="60"/>
        <v>0</v>
      </c>
      <c r="CC27" s="3"/>
      <c r="CD27" s="3"/>
      <c r="CE27" s="3"/>
      <c r="CF27" s="3">
        <v>243.0</v>
      </c>
      <c r="CG27" s="3" t="str">
        <f t="shared" si="62"/>
        <v>0</v>
      </c>
      <c r="CH27" s="3"/>
      <c r="CI27" s="3"/>
      <c r="CJ27" s="3"/>
      <c r="CK27" s="3"/>
      <c r="CL27" s="3"/>
      <c r="CM27" s="3"/>
      <c r="CN27" s="3"/>
      <c r="CO27" s="3"/>
      <c r="CP27" s="3">
        <v>252.0</v>
      </c>
      <c r="CQ27" s="3" t="str">
        <f t="shared" si="66"/>
        <v>0</v>
      </c>
      <c r="CR27" s="3"/>
      <c r="CS27" s="3"/>
      <c r="CT27" s="3"/>
      <c r="CU27" s="3"/>
      <c r="CV27" s="3"/>
      <c r="CW27" s="3"/>
      <c r="CX27" s="3"/>
      <c r="CY27" s="3"/>
      <c r="CZ27" s="3">
        <v>381.0</v>
      </c>
      <c r="DA27" s="3" t="str">
        <f t="shared" si="70"/>
        <v>0</v>
      </c>
      <c r="DB27" s="3"/>
      <c r="DC27" s="3"/>
      <c r="DD27" s="3"/>
      <c r="DE27" s="3"/>
      <c r="DF27" s="3"/>
      <c r="DG27" s="3"/>
      <c r="DH27" s="3"/>
      <c r="DI27" s="3"/>
      <c r="DJ27" s="3">
        <v>349.0</v>
      </c>
      <c r="DK27" s="3" t="str">
        <f t="shared" si="74"/>
        <v>0</v>
      </c>
      <c r="DL27" s="3"/>
      <c r="DM27" s="3"/>
      <c r="DN27" s="3"/>
      <c r="DO27" s="3"/>
      <c r="DP27" s="3"/>
      <c r="DQ27" s="3"/>
      <c r="DR27" s="3"/>
      <c r="DS27" s="3"/>
      <c r="DT27" s="3">
        <v>367.0</v>
      </c>
      <c r="DU27" s="3" t="str">
        <f t="shared" si="77"/>
        <v>0</v>
      </c>
      <c r="DV27" s="3"/>
      <c r="DW27" s="3"/>
      <c r="DX27" s="3"/>
      <c r="DY27" s="3">
        <v>360.0</v>
      </c>
      <c r="DZ27" s="3" t="str">
        <f t="shared" si="79"/>
        <v>0</v>
      </c>
      <c r="EA27" s="3"/>
      <c r="EB27" s="3"/>
      <c r="EC27" s="3"/>
      <c r="ED27" s="3"/>
      <c r="EE27" s="3"/>
      <c r="EF27" s="3"/>
      <c r="EG27" s="3"/>
      <c r="EH27" s="3"/>
      <c r="EI27" s="3">
        <v>342.0</v>
      </c>
      <c r="EJ27" s="3" t="str">
        <f t="shared" si="83"/>
        <v>0</v>
      </c>
      <c r="EK27" s="3"/>
      <c r="EL27" s="3"/>
      <c r="EM27" s="3"/>
      <c r="EN27" s="3">
        <v>242.0</v>
      </c>
      <c r="EO27" s="3" t="str">
        <f t="shared" si="85"/>
        <v>1</v>
      </c>
      <c r="EP27" s="3">
        <v>270.0</v>
      </c>
      <c r="EQ27" s="3" t="str">
        <f t="shared" si="86"/>
        <v>1</v>
      </c>
      <c r="ER27" s="3" t="str">
        <f t="shared" si="87"/>
        <v>0</v>
      </c>
      <c r="ES27" s="3"/>
      <c r="ET27" s="3">
        <v>69.0</v>
      </c>
      <c r="EU27" s="3" t="str">
        <f t="shared" si="88"/>
        <v>2</v>
      </c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</row>
    <row r="28" ht="12.0" customHeight="1">
      <c r="E28" s="23"/>
      <c r="F28" s="50"/>
      <c r="G28" s="47"/>
      <c r="H28" s="20"/>
      <c r="I28" s="23"/>
      <c r="J28" s="50" t="s">
        <v>149</v>
      </c>
      <c r="K28" s="47" t="str">
        <f>CR38</f>
        <v>2</v>
      </c>
      <c r="L28" s="51" t="str">
        <f>CR39</f>
        <v>41</v>
      </c>
      <c r="M28" s="47" t="str">
        <f>CR40</f>
        <v>0</v>
      </c>
      <c r="N28" s="78" t="str">
        <f>CR41</f>
        <v>N</v>
      </c>
      <c r="P28" s="3">
        <v>22.0</v>
      </c>
      <c r="Q28" s="12" t="str">
        <f t="shared" si="36"/>
        <v>2</v>
      </c>
      <c r="R28" s="12"/>
      <c r="S28" s="12" t="str">
        <f t="shared" si="37"/>
        <v>0</v>
      </c>
      <c r="T28" s="3" t="str">
        <f t="shared" si="38"/>
        <v>0</v>
      </c>
      <c r="U28" s="3" t="str">
        <f t="shared" si="39"/>
        <v>1</v>
      </c>
      <c r="V28" s="3"/>
      <c r="W28" s="3">
        <v>311.0</v>
      </c>
      <c r="X28" s="3" t="str">
        <f t="shared" si="41"/>
        <v>0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317.0</v>
      </c>
      <c r="AY28" s="3" t="str">
        <f t="shared" si="50"/>
        <v>1</v>
      </c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>
        <v>329.0</v>
      </c>
      <c r="CB28" s="3" t="str">
        <f t="shared" si="60"/>
        <v>0</v>
      </c>
      <c r="CC28" s="3"/>
      <c r="CD28" s="3"/>
      <c r="CE28" s="3"/>
      <c r="CF28" s="3">
        <v>258.0</v>
      </c>
      <c r="CG28" s="3" t="str">
        <f t="shared" si="62"/>
        <v>0</v>
      </c>
      <c r="CH28" s="3"/>
      <c r="CI28" s="3"/>
      <c r="CJ28" s="3"/>
      <c r="CK28" s="3"/>
      <c r="CL28" s="12" t="s">
        <v>150</v>
      </c>
      <c r="CM28" s="3" t="str">
        <f>SUM(CL8:CL27,CN8:CN27)</f>
        <v>5</v>
      </c>
      <c r="CN28" s="3"/>
      <c r="CO28" s="3"/>
      <c r="CP28" s="3">
        <v>269.0</v>
      </c>
      <c r="CQ28" s="3" t="str">
        <f t="shared" si="66"/>
        <v>0</v>
      </c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>
        <v>371.0</v>
      </c>
      <c r="DK28" s="3" t="str">
        <f t="shared" si="74"/>
        <v>0</v>
      </c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>
        <v>344.0</v>
      </c>
      <c r="EJ28" s="3" t="str">
        <f t="shared" si="83"/>
        <v>0</v>
      </c>
      <c r="EK28" s="3"/>
      <c r="EL28" s="3"/>
      <c r="EM28" s="3"/>
      <c r="EN28" s="3">
        <v>249.0</v>
      </c>
      <c r="EO28" s="3" t="str">
        <f t="shared" si="85"/>
        <v>1</v>
      </c>
      <c r="EP28" s="3">
        <v>262.0</v>
      </c>
      <c r="EQ28" s="3" t="str">
        <f t="shared" si="86"/>
        <v>2</v>
      </c>
      <c r="ER28" s="3" t="str">
        <f t="shared" si="87"/>
        <v>1</v>
      </c>
      <c r="ES28" s="3"/>
      <c r="ET28" s="3">
        <v>45.0</v>
      </c>
      <c r="EU28" s="3" t="str">
        <f t="shared" si="88"/>
        <v>1</v>
      </c>
      <c r="EV28" s="3"/>
      <c r="EW28" s="3"/>
      <c r="EX28" s="3"/>
      <c r="EY28" s="3"/>
      <c r="EZ28" s="3"/>
      <c r="FA28" s="3"/>
      <c r="FB28" s="3"/>
      <c r="FC28" s="12" t="s">
        <v>151</v>
      </c>
      <c r="FD28" s="3" t="str">
        <f>SUM(FC8:FC24)</f>
        <v>2</v>
      </c>
      <c r="FE28" s="3"/>
      <c r="FF28" s="3"/>
      <c r="FG28" s="3"/>
      <c r="FH28" s="3"/>
      <c r="FI28" s="3"/>
      <c r="FJ28" s="3"/>
      <c r="FK28" s="3"/>
      <c r="FL28" s="3"/>
    </row>
    <row r="29" ht="12.0" customHeight="1">
      <c r="E29" s="23"/>
      <c r="F29" s="50" t="s">
        <v>152</v>
      </c>
      <c r="G29" s="47" t="str">
        <f>AY37</f>
        <v>26</v>
      </c>
      <c r="H29" s="51" t="str">
        <f>AY38</f>
        <v>63</v>
      </c>
      <c r="I29" s="23"/>
      <c r="J29" s="50" t="s">
        <v>153</v>
      </c>
      <c r="K29" s="47" t="str">
        <f>DG38</f>
        <v>2</v>
      </c>
      <c r="L29" s="51" t="str">
        <f>DG39</f>
        <v>34</v>
      </c>
      <c r="M29" s="47" t="str">
        <f>DG40</f>
        <v>0</v>
      </c>
      <c r="N29" s="78" t="str">
        <f>DG41</f>
        <v>N</v>
      </c>
      <c r="P29" s="3">
        <v>23.0</v>
      </c>
      <c r="Q29" s="12" t="str">
        <f t="shared" si="36"/>
        <v>2</v>
      </c>
      <c r="R29" s="12"/>
      <c r="S29" s="12" t="str">
        <f t="shared" si="37"/>
        <v>0</v>
      </c>
      <c r="T29" s="3" t="str">
        <f t="shared" si="38"/>
        <v>0</v>
      </c>
      <c r="U29" s="3" t="str">
        <f t="shared" si="39"/>
        <v>1</v>
      </c>
      <c r="V29" s="3"/>
      <c r="W29" s="3">
        <v>312.0</v>
      </c>
      <c r="X29" s="3" t="str">
        <f t="shared" si="41"/>
        <v>1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319.0</v>
      </c>
      <c r="AY29" s="3" t="str">
        <f t="shared" si="50"/>
        <v>1</v>
      </c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>
        <v>289.0</v>
      </c>
      <c r="CG29" s="3" t="str">
        <f t="shared" si="62"/>
        <v>0</v>
      </c>
      <c r="CH29" s="3"/>
      <c r="CI29" s="3"/>
      <c r="CJ29" s="3"/>
      <c r="CK29" s="3"/>
      <c r="CL29" s="12" t="s">
        <v>154</v>
      </c>
      <c r="CM29" s="86" t="str">
        <f>(((CM28-5.22)/4.03)*10)+50</f>
        <v>49</v>
      </c>
      <c r="CN29" s="3"/>
      <c r="CO29" s="3"/>
      <c r="CP29" s="3">
        <v>273.0</v>
      </c>
      <c r="CQ29" s="3" t="str">
        <f t="shared" si="66"/>
        <v>0</v>
      </c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>
        <v>384.0</v>
      </c>
      <c r="EJ29" s="3" t="str">
        <f t="shared" si="83"/>
        <v>0</v>
      </c>
      <c r="EK29" s="3"/>
      <c r="EL29" s="3"/>
      <c r="EM29" s="3"/>
      <c r="EN29" s="3">
        <v>248.0</v>
      </c>
      <c r="EO29" s="3" t="str">
        <f t="shared" si="85"/>
        <v>2</v>
      </c>
      <c r="EP29" s="3">
        <v>269.0</v>
      </c>
      <c r="EQ29" s="3" t="str">
        <f t="shared" si="86"/>
        <v>2</v>
      </c>
      <c r="ER29" s="3" t="str">
        <f t="shared" si="87"/>
        <v>0</v>
      </c>
      <c r="ES29" s="3"/>
      <c r="ET29" s="3">
        <v>183.0</v>
      </c>
      <c r="EU29" s="3" t="str">
        <f t="shared" si="88"/>
        <v>2</v>
      </c>
      <c r="EV29" s="3"/>
      <c r="EW29" s="3"/>
      <c r="EX29" s="3"/>
      <c r="EY29" s="3"/>
      <c r="EZ29" s="3"/>
      <c r="FA29" s="3"/>
      <c r="FB29" s="3"/>
      <c r="FC29" s="12" t="s">
        <v>155</v>
      </c>
      <c r="FD29" s="3" t="str">
        <f>SUM(FG8:FG24)</f>
        <v>5</v>
      </c>
      <c r="FE29" s="3"/>
      <c r="FF29" s="3"/>
      <c r="FG29" s="3"/>
      <c r="FH29" s="3"/>
      <c r="FI29" s="3"/>
      <c r="FJ29" s="3"/>
      <c r="FK29" s="3"/>
      <c r="FL29" s="3"/>
    </row>
    <row r="30" ht="12.0" customHeight="1">
      <c r="E30" s="23"/>
      <c r="F30" s="50" t="s">
        <v>156</v>
      </c>
      <c r="G30" s="47" t="str">
        <f>BB37</f>
        <v>3</v>
      </c>
      <c r="H30" s="51" t="str">
        <f>BB38</f>
        <v>40</v>
      </c>
      <c r="I30" s="23"/>
      <c r="J30" s="50" t="s">
        <v>157</v>
      </c>
      <c r="K30" s="47" t="str">
        <f>DL38</f>
        <v>4</v>
      </c>
      <c r="L30" s="51" t="str">
        <f>DL39</f>
        <v>36</v>
      </c>
      <c r="M30" s="47" t="str">
        <f>DL40</f>
        <v>0</v>
      </c>
      <c r="N30" s="78" t="str">
        <f>DL41</f>
        <v>N</v>
      </c>
      <c r="P30" s="53">
        <v>24.0</v>
      </c>
      <c r="Q30" s="12" t="str">
        <f t="shared" si="36"/>
        <v>1</v>
      </c>
      <c r="R30" s="12" t="s">
        <v>105</v>
      </c>
      <c r="S30" s="12" t="str">
        <f t="shared" si="37"/>
        <v>0</v>
      </c>
      <c r="T30" s="3" t="str">
        <f t="shared" si="38"/>
        <v>1</v>
      </c>
      <c r="U30" s="3" t="str">
        <f t="shared" si="39"/>
        <v>0</v>
      </c>
      <c r="V30" s="3"/>
      <c r="W30" s="3">
        <v>316.0</v>
      </c>
      <c r="X30" s="3" t="str">
        <f t="shared" si="41"/>
        <v>0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324.0</v>
      </c>
      <c r="AY30" s="3" t="str">
        <f t="shared" si="50"/>
        <v>1</v>
      </c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>
        <v>318.0</v>
      </c>
      <c r="CG30" s="3" t="str">
        <f t="shared" si="62"/>
        <v>0</v>
      </c>
      <c r="CH30" s="3"/>
      <c r="CI30" s="3"/>
      <c r="CJ30" s="3"/>
      <c r="CK30" s="3"/>
      <c r="CL30" s="12" t="s">
        <v>158</v>
      </c>
      <c r="CM30" s="3" t="str">
        <f>SUM(CM33:CM39)</f>
        <v>0</v>
      </c>
      <c r="CN30" s="3"/>
      <c r="CO30" s="3"/>
      <c r="CP30" s="3">
        <v>274.0</v>
      </c>
      <c r="CQ30" s="3" t="str">
        <f t="shared" si="66"/>
        <v>0</v>
      </c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>
        <v>57.0</v>
      </c>
      <c r="EU30" s="3" t="str">
        <f t="shared" si="88"/>
        <v>2</v>
      </c>
      <c r="EV30" s="3"/>
      <c r="EW30" s="3"/>
      <c r="EX30" s="3"/>
      <c r="EY30" s="3"/>
      <c r="EZ30" s="3"/>
      <c r="FA30" s="3"/>
      <c r="FB30" s="3"/>
      <c r="FC30" s="3" t="s">
        <v>159</v>
      </c>
      <c r="FD30" s="3" t="str">
        <f>FD28+(17-FD29)</f>
        <v>14</v>
      </c>
      <c r="FE30" s="3"/>
      <c r="FF30" s="3"/>
      <c r="FG30" s="3"/>
      <c r="FH30" s="3"/>
      <c r="FI30" s="3"/>
      <c r="FJ30" s="3"/>
      <c r="FK30" s="3"/>
      <c r="FL30" s="3"/>
    </row>
    <row r="31" ht="12.0" customHeight="1">
      <c r="E31" s="23"/>
      <c r="F31" s="50" t="s">
        <v>160</v>
      </c>
      <c r="G31" s="47" t="str">
        <f>BE37</f>
        <v>1</v>
      </c>
      <c r="H31" s="51" t="str">
        <f>BE38</f>
        <v>30</v>
      </c>
      <c r="I31" s="23"/>
      <c r="J31" s="50"/>
      <c r="K31" s="47"/>
      <c r="L31" s="20"/>
      <c r="M31" s="47"/>
      <c r="N31" s="78"/>
      <c r="P31" s="53">
        <v>25.0</v>
      </c>
      <c r="Q31" s="12" t="str">
        <f t="shared" si="36"/>
        <v>1</v>
      </c>
      <c r="R31" s="12" t="s">
        <v>105</v>
      </c>
      <c r="S31" s="12" t="str">
        <f t="shared" si="37"/>
        <v>0</v>
      </c>
      <c r="T31" s="3" t="str">
        <f t="shared" si="38"/>
        <v>1</v>
      </c>
      <c r="U31" s="3" t="str">
        <f t="shared" si="39"/>
        <v>0</v>
      </c>
      <c r="V31" s="3"/>
      <c r="W31" s="3">
        <v>320.0</v>
      </c>
      <c r="X31" s="3" t="str">
        <f t="shared" si="41"/>
        <v>0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328.0</v>
      </c>
      <c r="AY31" s="3" t="str">
        <f t="shared" si="50"/>
        <v>1</v>
      </c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>
        <v>353.0</v>
      </c>
      <c r="CG31" s="3" t="str">
        <f t="shared" si="62"/>
        <v>0</v>
      </c>
      <c r="CH31" s="3"/>
      <c r="CI31" s="3"/>
      <c r="CJ31" s="3"/>
      <c r="CK31" s="3"/>
      <c r="CL31" s="12" t="s">
        <v>161</v>
      </c>
      <c r="CM31" s="12" t="str">
        <f>IF(CM30&gt;=4,"Y","N")</f>
        <v>N</v>
      </c>
      <c r="CN31" s="3"/>
      <c r="CO31" s="3"/>
      <c r="CP31" s="3">
        <v>315.0</v>
      </c>
      <c r="CQ31" s="3" t="str">
        <f t="shared" si="66"/>
        <v>0</v>
      </c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>
        <v>82.0</v>
      </c>
      <c r="EU31" s="3" t="str">
        <f t="shared" si="88"/>
        <v>1</v>
      </c>
      <c r="EV31" s="3"/>
      <c r="EW31" s="3"/>
      <c r="EX31" s="3"/>
      <c r="EY31" s="3"/>
      <c r="EZ31" s="3"/>
      <c r="FA31" s="3"/>
      <c r="FB31" s="3"/>
      <c r="FC31" s="12" t="s">
        <v>154</v>
      </c>
      <c r="FD31" s="86" t="str">
        <f>(((FD30-19)/2)*10)+50</f>
        <v>25</v>
      </c>
      <c r="FE31" s="3"/>
      <c r="FF31" s="3"/>
      <c r="FG31" s="3"/>
      <c r="FH31" s="3"/>
      <c r="FI31" s="3"/>
      <c r="FJ31" s="3"/>
      <c r="FK31" s="3"/>
      <c r="FL31" s="3"/>
    </row>
    <row r="32" ht="12.0" customHeight="1">
      <c r="E32" s="23"/>
      <c r="F32" s="50" t="s">
        <v>162</v>
      </c>
      <c r="G32" s="47" t="str">
        <f>BH37</f>
        <v>5</v>
      </c>
      <c r="H32" s="51" t="str">
        <f>BH38</f>
        <v>49</v>
      </c>
      <c r="I32" s="23"/>
      <c r="J32" s="50" t="s">
        <v>163</v>
      </c>
      <c r="K32" s="47" t="str">
        <f>CM28</f>
        <v>5</v>
      </c>
      <c r="L32" s="51" t="str">
        <f>CM29</f>
        <v>49</v>
      </c>
      <c r="M32" s="47" t="str">
        <f>CM30</f>
        <v>0</v>
      </c>
      <c r="N32" s="78" t="str">
        <f>CM31</f>
        <v>N</v>
      </c>
      <c r="P32" s="53">
        <v>26.0</v>
      </c>
      <c r="Q32" s="12" t="str">
        <f t="shared" si="36"/>
        <v>1</v>
      </c>
      <c r="R32" s="12" t="s">
        <v>105</v>
      </c>
      <c r="S32" s="12" t="str">
        <f t="shared" si="37"/>
        <v>0</v>
      </c>
      <c r="T32" s="3" t="str">
        <f t="shared" si="38"/>
        <v>1</v>
      </c>
      <c r="U32" s="3" t="str">
        <f t="shared" si="39"/>
        <v>0</v>
      </c>
      <c r="V32" s="3"/>
      <c r="W32" s="3">
        <v>323.0</v>
      </c>
      <c r="X32" s="3" t="str">
        <f t="shared" si="41"/>
        <v>0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336.0</v>
      </c>
      <c r="AY32" s="3" t="str">
        <f t="shared" si="50"/>
        <v>1</v>
      </c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>
        <v>361.0</v>
      </c>
      <c r="CG32" s="3" t="str">
        <f t="shared" si="62"/>
        <v>0</v>
      </c>
      <c r="CH32" s="3"/>
      <c r="CI32" s="3"/>
      <c r="CJ32" s="3"/>
      <c r="CK32" s="3"/>
      <c r="CL32" s="3"/>
      <c r="CM32" s="3"/>
      <c r="CN32" s="3"/>
      <c r="CO32" s="3"/>
      <c r="CP32" s="3">
        <v>338.0</v>
      </c>
      <c r="CQ32" s="3" t="str">
        <f t="shared" si="66"/>
        <v>0</v>
      </c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>
        <v>49.0</v>
      </c>
      <c r="EU32" s="3" t="str">
        <f t="shared" si="88"/>
        <v>2</v>
      </c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</row>
    <row r="33" ht="12.0" customHeight="1">
      <c r="E33" s="23"/>
      <c r="F33" s="50"/>
      <c r="G33" s="47"/>
      <c r="H33" s="20"/>
      <c r="I33" s="23"/>
      <c r="J33" s="50" t="s">
        <v>164</v>
      </c>
      <c r="K33" s="47" t="str">
        <f>CW38</f>
        <v>0</v>
      </c>
      <c r="L33" s="51" t="str">
        <f>CW39</f>
        <v>40</v>
      </c>
      <c r="M33" s="47" t="str">
        <f>CW40</f>
        <v>0</v>
      </c>
      <c r="N33" s="78" t="str">
        <f>CW41</f>
        <v>N</v>
      </c>
      <c r="P33" s="3">
        <v>27.0</v>
      </c>
      <c r="Q33" s="12" t="str">
        <f t="shared" si="36"/>
        <v>2</v>
      </c>
      <c r="R33" s="12"/>
      <c r="S33" s="12" t="str">
        <f t="shared" si="37"/>
        <v>0</v>
      </c>
      <c r="T33" s="3" t="str">
        <f t="shared" si="38"/>
        <v>0</v>
      </c>
      <c r="U33" s="3" t="str">
        <f t="shared" si="39"/>
        <v>1</v>
      </c>
      <c r="V33" s="3"/>
      <c r="W33" s="3">
        <v>325.0</v>
      </c>
      <c r="X33" s="3" t="str">
        <f t="shared" si="41"/>
        <v>0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337.0</v>
      </c>
      <c r="AY33" s="3" t="str">
        <f t="shared" si="50"/>
        <v>1</v>
      </c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>
        <v>387.0</v>
      </c>
      <c r="CG33" s="3" t="str">
        <f t="shared" si="62"/>
        <v>0</v>
      </c>
      <c r="CH33" s="3"/>
      <c r="CI33" s="3"/>
      <c r="CJ33" s="3"/>
      <c r="CK33" s="3"/>
      <c r="CL33" s="87" t="s">
        <v>165</v>
      </c>
      <c r="CM33" s="3" t="str">
        <f>IF(SUM(CN8,CN9,CL9,CL18)=4,1,0)</f>
        <v>0</v>
      </c>
      <c r="CN33" s="3"/>
      <c r="CO33" s="3"/>
      <c r="CP33" s="3">
        <v>345.0</v>
      </c>
      <c r="CQ33" s="3" t="str">
        <f t="shared" si="66"/>
        <v>0</v>
      </c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>
        <v>215.0</v>
      </c>
      <c r="EU33" s="3" t="str">
        <f t="shared" si="88"/>
        <v>2</v>
      </c>
      <c r="EV33" s="3"/>
      <c r="EW33" s="3"/>
      <c r="EX33" s="3"/>
      <c r="EY33" s="3"/>
      <c r="EZ33" s="3"/>
      <c r="FA33" s="3"/>
      <c r="FB33" s="3"/>
      <c r="FC33" s="12" t="s">
        <v>166</v>
      </c>
      <c r="FD33" s="3" t="str">
        <f>IF(FD30&gt;=17,FD30-17,17-FD30)</f>
        <v>3</v>
      </c>
      <c r="FE33" s="3"/>
      <c r="FF33" s="3"/>
      <c r="FG33" s="3"/>
      <c r="FH33" s="3"/>
      <c r="FI33" s="3"/>
      <c r="FJ33" s="3"/>
      <c r="FK33" s="3"/>
      <c r="FL33" s="3"/>
    </row>
    <row r="34" ht="12.0" customHeight="1">
      <c r="E34" s="23"/>
      <c r="F34" s="50" t="s">
        <v>167</v>
      </c>
      <c r="G34" s="47" t="str">
        <f>CC35</f>
        <v>3</v>
      </c>
      <c r="H34" s="51" t="str">
        <f>CC36</f>
        <v>40</v>
      </c>
      <c r="I34" s="23"/>
      <c r="J34" s="50" t="s">
        <v>168</v>
      </c>
      <c r="K34" s="47" t="str">
        <f>DV38</f>
        <v>14</v>
      </c>
      <c r="L34" s="51" t="str">
        <f>DV39</f>
        <v>57</v>
      </c>
      <c r="M34" s="47" t="str">
        <f>DV40</f>
        <v>2</v>
      </c>
      <c r="N34" s="78" t="str">
        <f>DV41</f>
        <v>N</v>
      </c>
      <c r="P34" s="3">
        <v>28.0</v>
      </c>
      <c r="Q34" s="12" t="str">
        <f t="shared" si="36"/>
        <v>2</v>
      </c>
      <c r="R34" s="12"/>
      <c r="S34" s="12" t="str">
        <f t="shared" si="37"/>
        <v>0</v>
      </c>
      <c r="T34" s="3" t="str">
        <f t="shared" si="38"/>
        <v>0</v>
      </c>
      <c r="U34" s="3" t="str">
        <f t="shared" si="39"/>
        <v>1</v>
      </c>
      <c r="V34" s="3"/>
      <c r="W34" s="3">
        <v>331.0</v>
      </c>
      <c r="X34" s="3" t="str">
        <f t="shared" si="41"/>
        <v>0</v>
      </c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341.0</v>
      </c>
      <c r="AY34" s="3" t="str">
        <f t="shared" si="50"/>
        <v>1</v>
      </c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87" t="s">
        <v>169</v>
      </c>
      <c r="CM34" s="3" t="str">
        <f>IF(SUM(CL12,CL14)=2,1,0)</f>
        <v>0</v>
      </c>
      <c r="CN34" s="3"/>
      <c r="CO34" s="3"/>
      <c r="CP34" s="3">
        <v>362.0</v>
      </c>
      <c r="CQ34" s="3" t="str">
        <f t="shared" si="66"/>
        <v>0</v>
      </c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>
        <v>167.0</v>
      </c>
      <c r="EU34" s="3" t="str">
        <f t="shared" si="88"/>
        <v>2</v>
      </c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</row>
    <row r="35" ht="12.0" customHeight="1">
      <c r="E35" s="23"/>
      <c r="F35" s="50" t="s">
        <v>170</v>
      </c>
      <c r="G35" s="47" t="str">
        <f>BK37</f>
        <v>2</v>
      </c>
      <c r="H35" s="51" t="str">
        <f>BK38</f>
        <v>41</v>
      </c>
      <c r="I35" s="23"/>
      <c r="J35" s="50"/>
      <c r="K35" s="47"/>
      <c r="L35" s="20"/>
      <c r="M35" s="47"/>
      <c r="N35" s="78"/>
      <c r="P35" s="3">
        <v>29.0</v>
      </c>
      <c r="Q35" s="12" t="str">
        <f t="shared" si="36"/>
        <v>1</v>
      </c>
      <c r="R35" s="12"/>
      <c r="S35" s="12" t="str">
        <f t="shared" si="37"/>
        <v>1</v>
      </c>
      <c r="T35" s="3" t="str">
        <f t="shared" si="38"/>
        <v>1</v>
      </c>
      <c r="U35" s="3" t="str">
        <f t="shared" si="39"/>
        <v>0</v>
      </c>
      <c r="V35" s="3"/>
      <c r="W35" s="3">
        <v>333.0</v>
      </c>
      <c r="X35" s="3" t="str">
        <f t="shared" si="41"/>
        <v>0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12" t="s">
        <v>150</v>
      </c>
      <c r="BX35" s="3" t="str">
        <f>SUM(BW8:BW25,BY8:BY25)</f>
        <v>3</v>
      </c>
      <c r="BY35" s="3"/>
      <c r="BZ35" s="3"/>
      <c r="CA35" s="3"/>
      <c r="CB35" s="12" t="s">
        <v>150</v>
      </c>
      <c r="CC35" s="3" t="str">
        <f>SUM(CB8:CB30,CD8:CD29)</f>
        <v>3</v>
      </c>
      <c r="CD35" s="3"/>
      <c r="CE35" s="3"/>
      <c r="CF35" s="3"/>
      <c r="CG35" s="12" t="s">
        <v>150</v>
      </c>
      <c r="CH35" s="3" t="str">
        <f>SUM(CG8:CG33,CI8:CI33)</f>
        <v>1</v>
      </c>
      <c r="CI35" s="3"/>
      <c r="CJ35" s="3"/>
      <c r="CK35" s="3"/>
      <c r="CL35" s="87" t="s">
        <v>171</v>
      </c>
      <c r="CM35" s="3" t="str">
        <f>IF(SUM(CL22,CL24)=2,1,0)</f>
        <v>0</v>
      </c>
      <c r="CN35" s="3"/>
      <c r="CO35" s="3"/>
      <c r="CP35" s="3">
        <v>379.0</v>
      </c>
      <c r="CQ35" s="3" t="str">
        <f t="shared" si="66"/>
        <v>0</v>
      </c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>
        <v>226.0</v>
      </c>
      <c r="EU35" s="3" t="str">
        <f t="shared" si="88"/>
        <v>1</v>
      </c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12" t="s">
        <v>150</v>
      </c>
      <c r="FK35" s="3" t="str">
        <f>SUM(FJ8:FJ25,FL8:FL25)</f>
        <v>0</v>
      </c>
      <c r="FL35" s="3"/>
    </row>
    <row r="36" ht="12.0" customHeight="1">
      <c r="E36" s="23"/>
      <c r="F36" s="50" t="s">
        <v>172</v>
      </c>
      <c r="G36" s="47" t="str">
        <f>BN37</f>
        <v>10</v>
      </c>
      <c r="H36" s="51" t="str">
        <f>BN38</f>
        <v>47</v>
      </c>
      <c r="I36" s="23"/>
      <c r="J36" s="50" t="s">
        <v>173</v>
      </c>
      <c r="K36" s="47" t="str">
        <f>DB38</f>
        <v>2</v>
      </c>
      <c r="L36" s="51" t="str">
        <f>DB39</f>
        <v>40</v>
      </c>
      <c r="M36" s="47" t="str">
        <f>DB40</f>
        <v>0</v>
      </c>
      <c r="N36" s="78" t="str">
        <f>DB41</f>
        <v>N</v>
      </c>
      <c r="P36" s="3">
        <v>30.0</v>
      </c>
      <c r="Q36" s="12" t="str">
        <f t="shared" si="36"/>
        <v>2</v>
      </c>
      <c r="R36" s="12"/>
      <c r="S36" s="12" t="str">
        <f t="shared" si="37"/>
        <v>0</v>
      </c>
      <c r="T36" s="3" t="str">
        <f t="shared" si="38"/>
        <v>0</v>
      </c>
      <c r="U36" s="3" t="str">
        <f t="shared" si="39"/>
        <v>1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12" t="s">
        <v>154</v>
      </c>
      <c r="BX36" s="86" t="str">
        <f>(((BX35-2.5)/2.1)*10)+50</f>
        <v>52</v>
      </c>
      <c r="BY36" s="3"/>
      <c r="BZ36" s="3"/>
      <c r="CA36" s="3"/>
      <c r="CB36" s="12" t="s">
        <v>154</v>
      </c>
      <c r="CC36" s="86" t="str">
        <f>(((CC35-9)/5.8)*10)+50</f>
        <v>40</v>
      </c>
      <c r="CD36" s="3"/>
      <c r="CE36" s="3"/>
      <c r="CF36" s="3"/>
      <c r="CG36" s="12" t="s">
        <v>154</v>
      </c>
      <c r="CH36" s="86" t="str">
        <f>(((CH35-7.07)/5.04)*10)+50</f>
        <v>38</v>
      </c>
      <c r="CI36" s="3"/>
      <c r="CJ36" s="3"/>
      <c r="CK36" s="3"/>
      <c r="CL36" s="87" t="s">
        <v>174</v>
      </c>
      <c r="CM36" s="3" t="str">
        <f>IF(SUM(CL13,CL15,CL17)=3,1,0)</f>
        <v>0</v>
      </c>
      <c r="CN36" s="3"/>
      <c r="CO36" s="3"/>
      <c r="CP36" s="3">
        <v>383.0</v>
      </c>
      <c r="CQ36" s="3" t="str">
        <f t="shared" si="66"/>
        <v>0</v>
      </c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>
        <v>140.0</v>
      </c>
      <c r="EU36" s="3" t="str">
        <f t="shared" si="88"/>
        <v>2</v>
      </c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12" t="s">
        <v>154</v>
      </c>
      <c r="FK36" s="86" t="str">
        <f>(((FK35-1.49)/2.05)*10)+50</f>
        <v>43</v>
      </c>
      <c r="FL36" s="3"/>
    </row>
    <row r="37" ht="12.0" customHeight="1">
      <c r="E37" s="23"/>
      <c r="F37" s="50" t="s">
        <v>175</v>
      </c>
      <c r="G37" s="47" t="str">
        <f>BQ37</f>
        <v>14</v>
      </c>
      <c r="H37" s="51" t="str">
        <f>BQ38</f>
        <v>68</v>
      </c>
      <c r="I37" s="23"/>
      <c r="J37" s="50" t="s">
        <v>176</v>
      </c>
      <c r="K37" s="47" t="str">
        <f>DQ38</f>
        <v>1</v>
      </c>
      <c r="L37" s="51" t="str">
        <f>DQ39</f>
        <v>41</v>
      </c>
      <c r="M37" s="47" t="str">
        <f>DQ40</f>
        <v>0</v>
      </c>
      <c r="N37" s="78" t="str">
        <f>DQ41</f>
        <v>N</v>
      </c>
      <c r="P37" s="3">
        <v>31.0</v>
      </c>
      <c r="Q37" s="12" t="str">
        <f t="shared" si="36"/>
        <v>2</v>
      </c>
      <c r="R37" s="12"/>
      <c r="S37" s="12" t="str">
        <f t="shared" si="37"/>
        <v>0</v>
      </c>
      <c r="T37" s="3" t="str">
        <f t="shared" si="38"/>
        <v>0</v>
      </c>
      <c r="U37" s="3" t="str">
        <f t="shared" si="39"/>
        <v>1</v>
      </c>
      <c r="V37" s="3"/>
      <c r="W37" s="12" t="s">
        <v>150</v>
      </c>
      <c r="X37" s="3" t="str">
        <f>SUM(X8:X35)</f>
        <v>5</v>
      </c>
      <c r="Y37" s="3"/>
      <c r="Z37" s="12" t="s">
        <v>150</v>
      </c>
      <c r="AA37" s="3" t="str">
        <f>SUM(AA8:AA35)</f>
        <v>0</v>
      </c>
      <c r="AB37" s="3"/>
      <c r="AC37" s="12" t="s">
        <v>150</v>
      </c>
      <c r="AD37" s="3" t="str">
        <f>SUM(AD8:AD35)</f>
        <v>2</v>
      </c>
      <c r="AE37" s="3"/>
      <c r="AF37" s="12" t="s">
        <v>150</v>
      </c>
      <c r="AG37" s="3" t="str">
        <f>SUM(AG8:AG35)</f>
        <v>1</v>
      </c>
      <c r="AH37" s="3"/>
      <c r="AI37" s="12" t="s">
        <v>150</v>
      </c>
      <c r="AJ37" s="3" t="str">
        <f>SUM(AJ8:AJ35)</f>
        <v>0</v>
      </c>
      <c r="AK37" s="3"/>
      <c r="AL37" s="12" t="s">
        <v>150</v>
      </c>
      <c r="AM37" s="3" t="str">
        <f>SUM(AM8:AM35)</f>
        <v>0</v>
      </c>
      <c r="AN37" s="3"/>
      <c r="AO37" s="12" t="s">
        <v>150</v>
      </c>
      <c r="AP37" s="3" t="str">
        <f>SUM(AP8:AP35)</f>
        <v>0</v>
      </c>
      <c r="AQ37" s="3"/>
      <c r="AR37" s="12" t="s">
        <v>150</v>
      </c>
      <c r="AS37" s="3" t="str">
        <f>SUM(AS8:AS35)</f>
        <v>2</v>
      </c>
      <c r="AT37" s="3"/>
      <c r="AU37" s="12" t="s">
        <v>150</v>
      </c>
      <c r="AV37" s="3" t="str">
        <f>SUM(AV8:AV35)</f>
        <v>1</v>
      </c>
      <c r="AW37" s="3"/>
      <c r="AX37" s="12" t="s">
        <v>150</v>
      </c>
      <c r="AY37" s="3" t="str">
        <f>SUM(AY8:AY35)</f>
        <v>26</v>
      </c>
      <c r="AZ37" s="3"/>
      <c r="BA37" s="12" t="s">
        <v>150</v>
      </c>
      <c r="BB37" s="3" t="str">
        <f>SUM(BB8:BB35)</f>
        <v>3</v>
      </c>
      <c r="BC37" s="3"/>
      <c r="BD37" s="12" t="s">
        <v>150</v>
      </c>
      <c r="BE37" s="3" t="str">
        <f>SUM(BE8:BE35)</f>
        <v>1</v>
      </c>
      <c r="BF37" s="3"/>
      <c r="BG37" s="12" t="s">
        <v>150</v>
      </c>
      <c r="BH37" s="3" t="str">
        <f>SUM(BH8:BH35)</f>
        <v>5</v>
      </c>
      <c r="BI37" s="3"/>
      <c r="BJ37" s="12" t="s">
        <v>150</v>
      </c>
      <c r="BK37" s="3" t="str">
        <f>SUM(BK8:BK35)</f>
        <v>2</v>
      </c>
      <c r="BL37" s="3"/>
      <c r="BM37" s="12" t="s">
        <v>150</v>
      </c>
      <c r="BN37" s="3" t="str">
        <f>SUM(BN8:BN35)</f>
        <v>10</v>
      </c>
      <c r="BO37" s="3"/>
      <c r="BP37" s="12" t="s">
        <v>150</v>
      </c>
      <c r="BQ37" s="3" t="str">
        <f>SUM(BQ8:BQ35)</f>
        <v>14</v>
      </c>
      <c r="BR37" s="3"/>
      <c r="BS37" s="12" t="s">
        <v>150</v>
      </c>
      <c r="BT37" s="3" t="str">
        <f>SUM(BT8:BT35)</f>
        <v>4</v>
      </c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12" t="s">
        <v>158</v>
      </c>
      <c r="CH37" s="12" t="str">
        <f>CONCATENATE(CH47,"/",CH60)</f>
        <v>0/0</v>
      </c>
      <c r="CI37" s="3"/>
      <c r="CJ37" s="3"/>
      <c r="CK37" s="3"/>
      <c r="CL37" s="87" t="s">
        <v>177</v>
      </c>
      <c r="CM37" s="3" t="str">
        <f>IF(SUM(CL11,CL16,CL23)=3,1,0)</f>
        <v>0</v>
      </c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>
        <v>218.0</v>
      </c>
      <c r="EU37" s="3" t="str">
        <f t="shared" si="88"/>
        <v>2</v>
      </c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</row>
    <row r="38" ht="12.0" customHeight="1">
      <c r="E38" s="88"/>
      <c r="F38" s="89"/>
      <c r="G38" s="90"/>
      <c r="H38" s="91"/>
      <c r="I38" s="88"/>
      <c r="J38" s="89"/>
      <c r="K38" s="90"/>
      <c r="L38" s="91"/>
      <c r="M38" s="90"/>
      <c r="N38" s="92"/>
      <c r="P38" s="3">
        <v>32.0</v>
      </c>
      <c r="Q38" s="12" t="str">
        <f t="shared" si="36"/>
        <v>2</v>
      </c>
      <c r="R38" s="12"/>
      <c r="S38" s="12" t="str">
        <f t="shared" si="37"/>
        <v>0</v>
      </c>
      <c r="T38" s="3" t="str">
        <f t="shared" si="38"/>
        <v>0</v>
      </c>
      <c r="U38" s="3" t="str">
        <f t="shared" si="39"/>
        <v>1</v>
      </c>
      <c r="V38" s="3"/>
      <c r="W38" s="12" t="s">
        <v>154</v>
      </c>
      <c r="X38" s="86" t="str">
        <f>(((X37-10.4)/7.2)*10)+50</f>
        <v>43</v>
      </c>
      <c r="Y38" s="3"/>
      <c r="Z38" s="12" t="s">
        <v>154</v>
      </c>
      <c r="AA38" s="86" t="str">
        <f>(((AA37-4.6)/4.1)*10)+50</f>
        <v>39</v>
      </c>
      <c r="AB38" s="3"/>
      <c r="AC38" s="12" t="s">
        <v>154</v>
      </c>
      <c r="AD38" s="86" t="str">
        <f>(((AD37-4)/3.2)*10)+50</f>
        <v>44</v>
      </c>
      <c r="AE38" s="3"/>
      <c r="AF38" s="12" t="s">
        <v>154</v>
      </c>
      <c r="AG38" s="86" t="str">
        <f>(((AG37-3.3)/3.5)*10)+50</f>
        <v>43</v>
      </c>
      <c r="AH38" s="3"/>
      <c r="AI38" s="12" t="s">
        <v>154</v>
      </c>
      <c r="AJ38" s="86" t="str">
        <f>(((AJ37-1.9)/2.6)*10)+50</f>
        <v>43</v>
      </c>
      <c r="AK38" s="3"/>
      <c r="AL38" s="12" t="s">
        <v>154</v>
      </c>
      <c r="AM38" s="86" t="str">
        <f>(((AM37-0.8)/1.5)*10)+50</f>
        <v>45</v>
      </c>
      <c r="AN38" s="3"/>
      <c r="AO38" s="12" t="s">
        <v>154</v>
      </c>
      <c r="AP38" s="86" t="str">
        <f>(((AP37-1)/1.5)*10)+50</f>
        <v>43</v>
      </c>
      <c r="AQ38" s="3"/>
      <c r="AR38" s="12" t="s">
        <v>154</v>
      </c>
      <c r="AS38" s="86" t="str">
        <f>(((AS37-3.8)/3.2)*10)+50</f>
        <v>44</v>
      </c>
      <c r="AT38" s="3"/>
      <c r="AU38" s="12" t="s">
        <v>154</v>
      </c>
      <c r="AV38" s="86" t="str">
        <f>(((AV37-4)/3.1)*10)+50</f>
        <v>40</v>
      </c>
      <c r="AW38" s="3"/>
      <c r="AX38" s="12" t="s">
        <v>154</v>
      </c>
      <c r="AY38" s="86" t="str">
        <f>(((AY37-18.7)/5.6)*10)+50</f>
        <v>63</v>
      </c>
      <c r="AZ38" s="3"/>
      <c r="BA38" s="12" t="s">
        <v>154</v>
      </c>
      <c r="BB38" s="86" t="str">
        <f>(((BB37-6.7)/3.7)*10)+50</f>
        <v>40</v>
      </c>
      <c r="BC38" s="3"/>
      <c r="BD38" s="12" t="s">
        <v>154</v>
      </c>
      <c r="BE38" s="86" t="str">
        <f>(((BE37-7.9)/3.4)*10)+50</f>
        <v>30</v>
      </c>
      <c r="BF38" s="3"/>
      <c r="BG38" s="12" t="s">
        <v>154</v>
      </c>
      <c r="BH38" s="86" t="str">
        <f>(((BH37-5.5)/4.1)*10)+50</f>
        <v>49</v>
      </c>
      <c r="BI38" s="3"/>
      <c r="BJ38" s="12" t="s">
        <v>154</v>
      </c>
      <c r="BK38" s="86" t="str">
        <f>(((BK37-5.5)/3.9)*10)+50</f>
        <v>41</v>
      </c>
      <c r="BL38" s="3"/>
      <c r="BM38" s="12" t="s">
        <v>154</v>
      </c>
      <c r="BN38" s="86" t="str">
        <f>(((BN37-11.6)/4.6)*10)+50</f>
        <v>47</v>
      </c>
      <c r="BO38" s="3"/>
      <c r="BP38" s="12" t="s">
        <v>154</v>
      </c>
      <c r="BQ38" s="86" t="str">
        <f>(((BQ37-7.4)/3.7)*10)+50</f>
        <v>68</v>
      </c>
      <c r="BR38" s="3"/>
      <c r="BS38" s="12" t="s">
        <v>154</v>
      </c>
      <c r="BT38" s="86" t="str">
        <f>(((BT37-3.1)/2.4)*10)+50</f>
        <v>54</v>
      </c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12" t="s">
        <v>161</v>
      </c>
      <c r="CH38" s="12" t="str">
        <f>IF(AND(CI47="Y",CI60="Y"),"Y","N")</f>
        <v>N</v>
      </c>
      <c r="CI38" s="3"/>
      <c r="CJ38" s="3"/>
      <c r="CK38" s="3"/>
      <c r="CL38" s="87" t="s">
        <v>178</v>
      </c>
      <c r="CM38" s="3" t="str">
        <f>IF(SUM(CL8,CL10,CL21)=3,1,0)</f>
        <v>0</v>
      </c>
      <c r="CN38" s="3"/>
      <c r="CO38" s="3"/>
      <c r="CP38" s="3"/>
      <c r="CQ38" s="12" t="s">
        <v>150</v>
      </c>
      <c r="CR38" s="3" t="str">
        <f>SUM(CQ8:CQ36,CS8:CS36)</f>
        <v>2</v>
      </c>
      <c r="CS38" s="3"/>
      <c r="CT38" s="3"/>
      <c r="CU38" s="3"/>
      <c r="CV38" s="12" t="s">
        <v>150</v>
      </c>
      <c r="CW38" s="3" t="str">
        <f>SUM(CV8:CV27,CX8:CX27)</f>
        <v>0</v>
      </c>
      <c r="CX38" s="3"/>
      <c r="CY38" s="3"/>
      <c r="CZ38" s="3"/>
      <c r="DA38" s="12" t="s">
        <v>150</v>
      </c>
      <c r="DB38" s="3" t="str">
        <f>SUM(DA8:DA27,DC8:DC27)</f>
        <v>2</v>
      </c>
      <c r="DC38" s="3"/>
      <c r="DD38" s="3"/>
      <c r="DE38" s="3"/>
      <c r="DF38" s="12" t="s">
        <v>150</v>
      </c>
      <c r="DG38" s="3" t="str">
        <f>SUM(DF8:DF27,DH8:DH27)</f>
        <v>2</v>
      </c>
      <c r="DH38" s="3"/>
      <c r="DI38" s="3"/>
      <c r="DJ38" s="3"/>
      <c r="DK38" s="12" t="s">
        <v>150</v>
      </c>
      <c r="DL38" s="3" t="str">
        <f>SUM(DK8:DK28,DM8:DM27)</f>
        <v>4</v>
      </c>
      <c r="DM38" s="3"/>
      <c r="DN38" s="3"/>
      <c r="DO38" s="3"/>
      <c r="DP38" s="12" t="s">
        <v>150</v>
      </c>
      <c r="DQ38" s="3" t="str">
        <f>SUM(DP8:DP27,DR8:DR27)</f>
        <v>1</v>
      </c>
      <c r="DR38" s="3"/>
      <c r="DS38" s="3"/>
      <c r="DT38" s="3"/>
      <c r="DU38" s="12" t="s">
        <v>150</v>
      </c>
      <c r="DV38" s="3" t="str">
        <f>SUM(DU8:DU27,DW8:DW27)</f>
        <v>14</v>
      </c>
      <c r="DW38" s="3"/>
      <c r="DX38" s="3"/>
      <c r="DY38" s="3"/>
      <c r="DZ38" s="12" t="s">
        <v>150</v>
      </c>
      <c r="EA38" s="3" t="str">
        <f>SUM(DZ8:DZ27,EB8:EB27)</f>
        <v>2</v>
      </c>
      <c r="EB38" s="3"/>
      <c r="EC38" s="3"/>
      <c r="ED38" s="3"/>
      <c r="EE38" s="12" t="s">
        <v>150</v>
      </c>
      <c r="EF38" s="3" t="str">
        <f>SUM(EE8:EE27,EG8:EG27)</f>
        <v>3</v>
      </c>
      <c r="EG38" s="3"/>
      <c r="EH38" s="3"/>
      <c r="EI38" s="3"/>
      <c r="EJ38" s="12" t="s">
        <v>150</v>
      </c>
      <c r="EK38" s="3" t="str">
        <f>SUM(EJ8:EJ29,EL8:EL29)</f>
        <v>2</v>
      </c>
      <c r="EL38" s="3"/>
      <c r="EM38" s="3"/>
      <c r="EN38" s="3"/>
      <c r="EO38" s="3"/>
      <c r="EP38" s="12" t="s">
        <v>150</v>
      </c>
      <c r="EQ38" s="3" t="str">
        <f>SUM(ER8:ER37)</f>
        <v>2</v>
      </c>
      <c r="ER38" s="3"/>
      <c r="ES38" s="3"/>
      <c r="ET38" s="3">
        <v>84.0</v>
      </c>
      <c r="EU38" s="3" t="str">
        <f t="shared" si="88"/>
        <v>1</v>
      </c>
      <c r="EV38" s="3"/>
      <c r="EW38" s="12" t="s">
        <v>150</v>
      </c>
      <c r="EX38" s="3" t="str">
        <f>COUNTIF(EU8:EU47,"=1")</f>
        <v>17</v>
      </c>
      <c r="EY38" s="3"/>
      <c r="EZ38" s="3"/>
      <c r="FA38" s="3"/>
      <c r="FB38" s="3"/>
      <c r="FC38" s="3"/>
      <c r="FD38" s="3"/>
      <c r="FE38" s="3"/>
      <c r="FF38" s="3"/>
      <c r="FG38" s="3"/>
      <c r="FH38" s="3"/>
    </row>
    <row r="39" ht="12.0" customHeight="1">
      <c r="P39" s="3">
        <v>33.0</v>
      </c>
      <c r="Q39" s="12" t="str">
        <f t="shared" si="36"/>
        <v>2</v>
      </c>
      <c r="R39" s="12"/>
      <c r="S39" s="12" t="str">
        <f t="shared" si="37"/>
        <v>0</v>
      </c>
      <c r="T39" s="3" t="str">
        <f t="shared" si="38"/>
        <v>0</v>
      </c>
      <c r="U39" s="3" t="str">
        <f t="shared" si="39"/>
        <v>1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87" t="s">
        <v>179</v>
      </c>
      <c r="CM39" s="3" t="str">
        <f>IF(SUM(CL19,CL20)=2,1,0)</f>
        <v>0</v>
      </c>
      <c r="CN39" s="3"/>
      <c r="CO39" s="3"/>
      <c r="CP39" s="3"/>
      <c r="CQ39" s="12" t="s">
        <v>154</v>
      </c>
      <c r="CR39" s="86" t="str">
        <f>(((CR38-6.37)/4.84)*10)+50</f>
        <v>41</v>
      </c>
      <c r="CS39" s="3"/>
      <c r="CT39" s="3"/>
      <c r="CU39" s="3"/>
      <c r="CV39" s="12" t="s">
        <v>154</v>
      </c>
      <c r="CW39" s="86" t="str">
        <f>(((CW38-2.89)/2.82)*10)+50</f>
        <v>40</v>
      </c>
      <c r="CX39" s="3"/>
      <c r="CY39" s="3"/>
      <c r="CZ39" s="3"/>
      <c r="DA39" s="12" t="s">
        <v>154</v>
      </c>
      <c r="DB39" s="86" t="str">
        <f>(((DB38-6.85)/4.67)*10)+50</f>
        <v>40</v>
      </c>
      <c r="DC39" s="3"/>
      <c r="DD39" s="3"/>
      <c r="DE39" s="3"/>
      <c r="DF39" s="12" t="s">
        <v>154</v>
      </c>
      <c r="DG39" s="86" t="str">
        <f>(((DG38-8.72)/4.09)*10)+50</f>
        <v>34</v>
      </c>
      <c r="DH39" s="3"/>
      <c r="DI39" s="3"/>
      <c r="DJ39" s="3"/>
      <c r="DK39" s="12" t="s">
        <v>154</v>
      </c>
      <c r="DL39" s="86" t="str">
        <f>(((DL38-9.5)/3.81)*10)+50</f>
        <v>36</v>
      </c>
      <c r="DM39" s="3"/>
      <c r="DN39" s="3"/>
      <c r="DO39" s="3"/>
      <c r="DP39" s="12" t="s">
        <v>154</v>
      </c>
      <c r="DQ39" s="86" t="str">
        <f>(((DQ38-4.37)/3.68)*10)+50</f>
        <v>41</v>
      </c>
      <c r="DR39" s="3"/>
      <c r="DS39" s="3"/>
      <c r="DT39" s="3"/>
      <c r="DU39" s="12" t="s">
        <v>154</v>
      </c>
      <c r="DV39" s="86" t="str">
        <f>(((DV38-11.48)/3.86)*10)+50</f>
        <v>57</v>
      </c>
      <c r="DW39" s="3"/>
      <c r="DX39" s="3"/>
      <c r="DY39" s="3"/>
      <c r="DZ39" s="12" t="s">
        <v>154</v>
      </c>
      <c r="EA39" s="86" t="str">
        <f>(((EA38-5.86)/4.57)*10)+50</f>
        <v>42</v>
      </c>
      <c r="EB39" s="3"/>
      <c r="EC39" s="3"/>
      <c r="ED39" s="3"/>
      <c r="EE39" s="12" t="s">
        <v>154</v>
      </c>
      <c r="EF39" s="86" t="str">
        <f>(((EF38-5.17)/3.48)*10)+50</f>
        <v>44</v>
      </c>
      <c r="EG39" s="3"/>
      <c r="EH39" s="3"/>
      <c r="EI39" s="3"/>
      <c r="EJ39" s="12" t="s">
        <v>154</v>
      </c>
      <c r="EK39" s="86" t="str">
        <f>(((EK38-6.71)/4.49)*10)+50</f>
        <v>40</v>
      </c>
      <c r="EL39" s="3"/>
      <c r="EM39" s="3"/>
      <c r="EN39" s="3"/>
      <c r="EO39" s="3"/>
      <c r="EP39" s="12" t="s">
        <v>154</v>
      </c>
      <c r="EQ39" s="86" t="str">
        <f>(((EQ38-5.2)/2.2)*10)+50</f>
        <v>35</v>
      </c>
      <c r="ER39" s="3"/>
      <c r="ES39" s="3"/>
      <c r="ET39" s="3">
        <v>95.0</v>
      </c>
      <c r="EU39" s="3" t="str">
        <f t="shared" si="88"/>
        <v>2</v>
      </c>
      <c r="EV39" s="3"/>
      <c r="EW39" s="12" t="s">
        <v>154</v>
      </c>
      <c r="EX39" s="86" t="str">
        <f>(((EX38-17.2)/2.6)*10)+50</f>
        <v>49</v>
      </c>
      <c r="EY39" s="3"/>
      <c r="EZ39" s="3"/>
      <c r="FA39" s="3"/>
      <c r="FB39" s="3"/>
      <c r="FC39" s="3"/>
      <c r="FD39" s="3"/>
      <c r="FE39" s="3"/>
      <c r="FF39" s="3"/>
      <c r="FG39" s="3"/>
      <c r="FH39" s="3"/>
    </row>
    <row r="40" ht="12.0" customHeight="1">
      <c r="P40" s="3">
        <v>34.0</v>
      </c>
      <c r="Q40" s="12" t="str">
        <f t="shared" si="36"/>
        <v>2</v>
      </c>
      <c r="R40" s="12"/>
      <c r="S40" s="12" t="str">
        <f t="shared" si="37"/>
        <v>0</v>
      </c>
      <c r="T40" s="3" t="str">
        <f t="shared" si="38"/>
        <v>0</v>
      </c>
      <c r="U40" s="3" t="str">
        <f t="shared" si="39"/>
        <v>1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12" t="s">
        <v>180</v>
      </c>
      <c r="CH40" s="3" t="str">
        <f>IF(CI10+CG17+CG26=3,1,0)</f>
        <v>0</v>
      </c>
      <c r="CI40" s="3"/>
      <c r="CJ40" s="3"/>
      <c r="CK40" s="3"/>
      <c r="CL40" s="12"/>
      <c r="CM40" s="3"/>
      <c r="CN40" s="3"/>
      <c r="CO40" s="3"/>
      <c r="CP40" s="3"/>
      <c r="CQ40" s="12" t="s">
        <v>158</v>
      </c>
      <c r="CR40" s="3" t="str">
        <f>SUM(CR43:CR51)</f>
        <v>0</v>
      </c>
      <c r="CS40" s="3"/>
      <c r="CT40" s="3"/>
      <c r="CU40" s="3"/>
      <c r="CV40" s="12" t="s">
        <v>158</v>
      </c>
      <c r="CW40" s="3" t="str">
        <f>SUM(CW43:CW50)</f>
        <v>0</v>
      </c>
      <c r="CX40" s="3"/>
      <c r="CY40" s="3"/>
      <c r="CZ40" s="3"/>
      <c r="DA40" s="12" t="s">
        <v>158</v>
      </c>
      <c r="DB40" s="3" t="str">
        <f>SUM(DB43:DB49)</f>
        <v>0</v>
      </c>
      <c r="DC40" s="3"/>
      <c r="DD40" s="3"/>
      <c r="DE40" s="3"/>
      <c r="DF40" s="12" t="s">
        <v>158</v>
      </c>
      <c r="DG40" s="3" t="str">
        <f>SUM(DG43:DG49)</f>
        <v>0</v>
      </c>
      <c r="DH40" s="3"/>
      <c r="DI40" s="3"/>
      <c r="DJ40" s="3"/>
      <c r="DK40" s="12" t="s">
        <v>158</v>
      </c>
      <c r="DL40" s="3" t="str">
        <f>SUM(DL43:DL51)</f>
        <v>0</v>
      </c>
      <c r="DM40" s="3"/>
      <c r="DN40" s="3"/>
      <c r="DO40" s="3"/>
      <c r="DP40" s="12" t="s">
        <v>158</v>
      </c>
      <c r="DQ40" s="3" t="str">
        <f>SUM(DQ43:DQ49)</f>
        <v>0</v>
      </c>
      <c r="DR40" s="3"/>
      <c r="DS40" s="3"/>
      <c r="DT40" s="3"/>
      <c r="DU40" s="12" t="s">
        <v>158</v>
      </c>
      <c r="DV40" s="3" t="str">
        <f>SUM(DV43:DV50)</f>
        <v>2</v>
      </c>
      <c r="DW40" s="3"/>
      <c r="DX40" s="3"/>
      <c r="DY40" s="3"/>
      <c r="DZ40" s="12" t="s">
        <v>158</v>
      </c>
      <c r="EA40" s="3" t="str">
        <f>SUM(EA43:EA49)</f>
        <v>0</v>
      </c>
      <c r="EB40" s="3"/>
      <c r="EC40" s="3"/>
      <c r="ED40" s="3"/>
      <c r="EE40" s="12" t="s">
        <v>158</v>
      </c>
      <c r="EF40" s="3" t="str">
        <f>SUM(EF43:EF49)</f>
        <v>0</v>
      </c>
      <c r="EG40" s="3"/>
      <c r="EH40" s="3"/>
      <c r="EI40" s="3"/>
      <c r="EJ40" s="12" t="s">
        <v>158</v>
      </c>
      <c r="EK40" s="3" t="str">
        <f>SUM(EK43:EK50)</f>
        <v>0</v>
      </c>
      <c r="EL40" s="3"/>
      <c r="EM40" s="3"/>
      <c r="EN40" s="3"/>
      <c r="EO40" s="12"/>
      <c r="EP40" s="3"/>
      <c r="EQ40" s="3"/>
      <c r="ER40" s="3"/>
      <c r="ES40" s="3"/>
      <c r="ET40" s="3">
        <v>47.0</v>
      </c>
      <c r="EU40" s="3" t="str">
        <f t="shared" si="88"/>
        <v>1</v>
      </c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</row>
    <row r="41" ht="12.0" customHeight="1">
      <c r="P41" s="3">
        <v>35.0</v>
      </c>
      <c r="Q41" s="12" t="str">
        <f t="shared" si="36"/>
        <v>2</v>
      </c>
      <c r="R41" s="12"/>
      <c r="S41" s="12" t="str">
        <f t="shared" si="37"/>
        <v>0</v>
      </c>
      <c r="T41" s="3" t="str">
        <f t="shared" si="38"/>
        <v>0</v>
      </c>
      <c r="U41" s="3" t="str">
        <f t="shared" si="39"/>
        <v>1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12" t="s">
        <v>181</v>
      </c>
      <c r="CH41" s="3" t="str">
        <f>IF(CG10+CI11+CI13&gt;=2,1,0)</f>
        <v>0</v>
      </c>
      <c r="CI41" s="3"/>
      <c r="CJ41" s="3"/>
      <c r="CK41" s="3"/>
      <c r="CL41" s="3"/>
      <c r="CM41" s="3"/>
      <c r="CN41" s="3"/>
      <c r="CO41" s="3"/>
      <c r="CP41" s="3"/>
      <c r="CQ41" s="12" t="s">
        <v>161</v>
      </c>
      <c r="CR41" s="12" t="str">
        <f>IF(CR40&gt;=5,"Y","N")</f>
        <v>N</v>
      </c>
      <c r="CS41" s="3"/>
      <c r="CT41" s="3"/>
      <c r="CU41" s="3"/>
      <c r="CV41" s="12" t="s">
        <v>161</v>
      </c>
      <c r="CW41" s="12" t="str">
        <f>IF(CW40&gt;=5,"Y","N")</f>
        <v>N</v>
      </c>
      <c r="CX41" s="3"/>
      <c r="CY41" s="3"/>
      <c r="CZ41" s="3"/>
      <c r="DA41" s="12" t="s">
        <v>161</v>
      </c>
      <c r="DB41" s="12" t="str">
        <f>IF(DB40&gt;=5,"Y","N")</f>
        <v>N</v>
      </c>
      <c r="DC41" s="3"/>
      <c r="DD41" s="3"/>
      <c r="DE41" s="3"/>
      <c r="DF41" s="12" t="s">
        <v>161</v>
      </c>
      <c r="DG41" s="12" t="str">
        <f>IF(DG40&gt;=5,"Y","N")</f>
        <v>N</v>
      </c>
      <c r="DH41" s="3"/>
      <c r="DI41" s="3"/>
      <c r="DJ41" s="3"/>
      <c r="DK41" s="12" t="s">
        <v>161</v>
      </c>
      <c r="DL41" s="12" t="str">
        <f>IF(DL40&gt;=5,"Y","N")</f>
        <v>N</v>
      </c>
      <c r="DM41" s="3"/>
      <c r="DN41" s="3"/>
      <c r="DO41" s="3"/>
      <c r="DP41" s="12" t="s">
        <v>161</v>
      </c>
      <c r="DQ41" s="12" t="str">
        <f>IF(DQ40&gt;=4,"Y","N")</f>
        <v>N</v>
      </c>
      <c r="DR41" s="3"/>
      <c r="DS41" s="3"/>
      <c r="DT41" s="3"/>
      <c r="DU41" s="12" t="s">
        <v>161</v>
      </c>
      <c r="DV41" s="12" t="str">
        <f>IF(DV40&gt;=4,"Y","N")</f>
        <v>N</v>
      </c>
      <c r="DW41" s="3"/>
      <c r="DX41" s="3"/>
      <c r="DY41" s="3"/>
      <c r="DZ41" s="12" t="s">
        <v>161</v>
      </c>
      <c r="EA41" s="12" t="str">
        <f>IF(EA40&gt;=4,"Y","N")</f>
        <v>N</v>
      </c>
      <c r="EB41" s="3"/>
      <c r="EC41" s="3"/>
      <c r="ED41" s="3"/>
      <c r="EE41" s="12" t="s">
        <v>161</v>
      </c>
      <c r="EF41" s="12" t="str">
        <f>IF(EF40&gt;=4,"Y","N")</f>
        <v>N</v>
      </c>
      <c r="EG41" s="3"/>
      <c r="EH41" s="3"/>
      <c r="EI41" s="3"/>
      <c r="EJ41" s="12" t="s">
        <v>161</v>
      </c>
      <c r="EK41" s="12" t="str">
        <f>IF(EK40&gt;=5,"Y","N")</f>
        <v>N</v>
      </c>
      <c r="EL41" s="3"/>
      <c r="EM41" s="3"/>
      <c r="EN41" s="3"/>
      <c r="EO41" s="12"/>
      <c r="EP41" s="12"/>
      <c r="EQ41" s="3"/>
      <c r="ER41" s="3"/>
      <c r="ES41" s="3"/>
      <c r="ET41" s="3">
        <v>127.0</v>
      </c>
      <c r="EU41" s="3" t="str">
        <f t="shared" si="88"/>
        <v>2</v>
      </c>
      <c r="EV41" s="3"/>
      <c r="EW41" s="12" t="s">
        <v>182</v>
      </c>
      <c r="EX41" s="3" t="str">
        <f>IF(EX38&gt;=20,EX38-20,20-EX38)</f>
        <v>3</v>
      </c>
      <c r="EY41" s="3"/>
      <c r="EZ41" s="3"/>
      <c r="FA41" s="3"/>
      <c r="FB41" s="3"/>
      <c r="FC41" s="3"/>
      <c r="FD41" s="3"/>
      <c r="FE41" s="3"/>
      <c r="FF41" s="3"/>
      <c r="FG41" s="3"/>
      <c r="FH41" s="3"/>
    </row>
    <row r="42" ht="12.0" customHeight="1">
      <c r="F42" s="93" t="s">
        <v>183</v>
      </c>
      <c r="P42" s="53">
        <v>36.0</v>
      </c>
      <c r="Q42" s="12" t="str">
        <f t="shared" si="36"/>
        <v>1</v>
      </c>
      <c r="R42" s="12" t="s">
        <v>105</v>
      </c>
      <c r="S42" s="12" t="str">
        <f t="shared" si="37"/>
        <v>0</v>
      </c>
      <c r="T42" s="3" t="str">
        <f t="shared" si="38"/>
        <v>1</v>
      </c>
      <c r="U42" s="3" t="str">
        <f t="shared" si="39"/>
        <v>0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12" t="s">
        <v>184</v>
      </c>
      <c r="CH42" s="3" t="str">
        <f>IF(CI8+CG15+CG22+CG29&gt;=3,1,0)</f>
        <v>0</v>
      </c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>
        <v>19.0</v>
      </c>
      <c r="EU42" s="3" t="str">
        <f t="shared" si="88"/>
        <v>1</v>
      </c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</row>
    <row r="43" ht="12.0" customHeight="1">
      <c r="F43" s="94"/>
      <c r="P43" s="53">
        <v>37.0</v>
      </c>
      <c r="Q43" s="12" t="str">
        <f t="shared" si="36"/>
        <v>1</v>
      </c>
      <c r="R43" s="12" t="s">
        <v>105</v>
      </c>
      <c r="S43" s="12" t="str">
        <f t="shared" si="37"/>
        <v>0</v>
      </c>
      <c r="T43" s="3" t="str">
        <f t="shared" si="38"/>
        <v>1</v>
      </c>
      <c r="U43" s="3" t="str">
        <f t="shared" si="39"/>
        <v>0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12" t="s">
        <v>185</v>
      </c>
      <c r="CH43" s="3" t="str">
        <f>IF(CG11+CG16+CI12+CG24=4,1,0)</f>
        <v>0</v>
      </c>
      <c r="CI43" s="3"/>
      <c r="CJ43" s="3"/>
      <c r="CK43" s="3"/>
      <c r="CL43" s="3"/>
      <c r="CM43" s="3"/>
      <c r="CN43" s="3"/>
      <c r="CO43" s="3"/>
      <c r="CP43" s="3"/>
      <c r="CQ43" s="87" t="s">
        <v>165</v>
      </c>
      <c r="CR43" s="3" t="str">
        <f>IF(SUM(CQ12,CQ29,CQ33)=3,1,0)</f>
        <v>0</v>
      </c>
      <c r="CS43" s="3"/>
      <c r="CT43" s="3"/>
      <c r="CU43" s="3"/>
      <c r="CV43" s="87" t="s">
        <v>165</v>
      </c>
      <c r="CW43" s="3" t="str">
        <f>IF(SUM(CX10,CV10,CX13,CV12)&gt;=3,1,0)</f>
        <v>0</v>
      </c>
      <c r="CX43" s="3"/>
      <c r="CY43" s="3"/>
      <c r="CZ43" s="3"/>
      <c r="DA43" s="87" t="s">
        <v>165</v>
      </c>
      <c r="DB43" s="3" t="str">
        <f>IF(SUM(DA26,DA27)=2,1,0)</f>
        <v>0</v>
      </c>
      <c r="DC43" s="3"/>
      <c r="DD43" s="3"/>
      <c r="DE43" s="3"/>
      <c r="DF43" s="87" t="s">
        <v>165</v>
      </c>
      <c r="DG43" s="3" t="str">
        <f>IF(SUM(DF8,DF9,DH9:DH11)&gt;=4,1,0)</f>
        <v>0</v>
      </c>
      <c r="DH43" s="3"/>
      <c r="DI43" s="3"/>
      <c r="DJ43" s="3"/>
      <c r="DK43" s="87" t="s">
        <v>165</v>
      </c>
      <c r="DL43" s="3" t="str">
        <f>IF(DK12+DK17+DK19=3,1,0)</f>
        <v>0</v>
      </c>
      <c r="DM43" s="3"/>
      <c r="DN43" s="3"/>
      <c r="DO43" s="3"/>
      <c r="DP43" s="87" t="s">
        <v>165</v>
      </c>
      <c r="DQ43" s="3" t="str">
        <f>IF(DP8+DP12+DP13&gt;=2,1,0)</f>
        <v>0</v>
      </c>
      <c r="DR43" s="3"/>
      <c r="DS43" s="3"/>
      <c r="DT43" s="3"/>
      <c r="DU43" s="87" t="s">
        <v>165</v>
      </c>
      <c r="DV43" s="3" t="str">
        <f>IF(SUM(DW8,DW11,DU19)=3,1,0)</f>
        <v>1</v>
      </c>
      <c r="DW43" s="3"/>
      <c r="DX43" s="3"/>
      <c r="DY43" s="3"/>
      <c r="DZ43" s="87" t="s">
        <v>165</v>
      </c>
      <c r="EA43" s="3" t="str">
        <f>IF(SUM(EB10,EB9,DZ13,DZ23)=4,1,0)</f>
        <v>0</v>
      </c>
      <c r="EB43" s="3"/>
      <c r="EC43" s="3"/>
      <c r="ED43" s="3"/>
      <c r="EE43" s="87" t="s">
        <v>165</v>
      </c>
      <c r="EF43" s="3" t="str">
        <f>IF(SUM(EG8,EE9)=2,1,0)</f>
        <v>0</v>
      </c>
      <c r="EG43" s="3"/>
      <c r="EH43" s="3"/>
      <c r="EI43" s="3"/>
      <c r="EJ43" s="87" t="s">
        <v>165</v>
      </c>
      <c r="EK43" s="3" t="str">
        <f>IF(SUM(EJ28,EJ9,EJ15)=3,1,0)</f>
        <v>0</v>
      </c>
      <c r="EL43" s="3"/>
      <c r="EM43" s="3"/>
      <c r="EN43" s="3"/>
      <c r="EO43" s="87"/>
      <c r="EP43" s="3"/>
      <c r="EQ43" s="3"/>
      <c r="ER43" s="3"/>
      <c r="ES43" s="3"/>
      <c r="ET43" s="3">
        <v>217.0</v>
      </c>
      <c r="EU43" s="3" t="str">
        <f t="shared" si="88"/>
        <v>2</v>
      </c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</row>
    <row r="44" ht="12.0" customHeight="1">
      <c r="F44" t="s">
        <v>186</v>
      </c>
      <c r="H44" t="s">
        <v>187</v>
      </c>
      <c r="P44" s="3">
        <v>38.0</v>
      </c>
      <c r="Q44" s="12" t="str">
        <f t="shared" si="36"/>
        <v>2</v>
      </c>
      <c r="R44" s="12"/>
      <c r="S44" s="12" t="str">
        <f t="shared" si="37"/>
        <v>0</v>
      </c>
      <c r="T44" s="3" t="str">
        <f t="shared" si="38"/>
        <v>0</v>
      </c>
      <c r="U44" s="3" t="str">
        <f t="shared" si="39"/>
        <v>1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12" t="s">
        <v>188</v>
      </c>
      <c r="CH44" s="3" t="str">
        <f>IF(CG12+CG14=2,1,0)</f>
        <v>0</v>
      </c>
      <c r="CI44" s="3"/>
      <c r="CJ44" s="3"/>
      <c r="CK44" s="3"/>
      <c r="CL44" s="3"/>
      <c r="CM44" s="3"/>
      <c r="CN44" s="3"/>
      <c r="CO44" s="3"/>
      <c r="CP44" s="3"/>
      <c r="CQ44" s="87" t="s">
        <v>169</v>
      </c>
      <c r="CR44" s="3" t="str">
        <f>IF(SUM(CQ9,CQ35,CQ36)&gt;=2,1,0)</f>
        <v>0</v>
      </c>
      <c r="CS44" s="3"/>
      <c r="CT44" s="3"/>
      <c r="CU44" s="3"/>
      <c r="CV44" s="87" t="s">
        <v>169</v>
      </c>
      <c r="CW44" s="3" t="str">
        <f>IF(SUM(CX8,CV8,CX12)&gt;=2,1,0)</f>
        <v>0</v>
      </c>
      <c r="CX44" s="3"/>
      <c r="CY44" s="3"/>
      <c r="CZ44" s="3"/>
      <c r="DA44" s="87" t="s">
        <v>169</v>
      </c>
      <c r="DB44" s="3" t="str">
        <f>IF(SUM(DA8,DA10,DA12,DA13)&gt;=3,1,0)</f>
        <v>0</v>
      </c>
      <c r="DC44" s="3"/>
      <c r="DD44" s="3"/>
      <c r="DE44" s="3"/>
      <c r="DF44" s="87" t="s">
        <v>169</v>
      </c>
      <c r="DG44" s="3" t="str">
        <f>IF(SUM(DH8,DF12,DF14)&gt;=2,1,0)</f>
        <v>0</v>
      </c>
      <c r="DH44" s="3"/>
      <c r="DI44" s="3"/>
      <c r="DJ44" s="3"/>
      <c r="DK44" s="87" t="s">
        <v>169</v>
      </c>
      <c r="DL44" s="3" t="str">
        <f>IF(DK21+DK25+DK26=3,1,0)</f>
        <v>0</v>
      </c>
      <c r="DM44" s="3"/>
      <c r="DN44" s="3"/>
      <c r="DO44" s="3"/>
      <c r="DP44" s="87" t="s">
        <v>169</v>
      </c>
      <c r="DQ44" s="3" t="str">
        <f>IF(DP10+DP11+DP23+DP24=4,1,0)</f>
        <v>0</v>
      </c>
      <c r="DR44" s="3"/>
      <c r="DS44" s="3"/>
      <c r="DT44" s="3"/>
      <c r="DU44" s="87" t="s">
        <v>169</v>
      </c>
      <c r="DV44" s="3" t="str">
        <f>IF(SUM(DU20,DU16,DW12)=3,1,0)</f>
        <v>1</v>
      </c>
      <c r="DW44" s="3"/>
      <c r="DX44" s="3"/>
      <c r="DY44" s="3"/>
      <c r="DZ44" s="87" t="s">
        <v>169</v>
      </c>
      <c r="EA44" s="3" t="str">
        <f>IF(SUM(DZ8,DZ11,DZ12,DZ14,DZ20)=5,1,0)</f>
        <v>0</v>
      </c>
      <c r="EB44" s="3"/>
      <c r="EC44" s="3"/>
      <c r="ED44" s="3"/>
      <c r="EE44" s="87" t="s">
        <v>169</v>
      </c>
      <c r="EF44" s="3" t="str">
        <f>IF(SUM(EE10,EG9:EG10)=3,1,0)</f>
        <v>0</v>
      </c>
      <c r="EG44" s="3"/>
      <c r="EH44" s="3"/>
      <c r="EI44" s="3"/>
      <c r="EJ44" s="87" t="s">
        <v>169</v>
      </c>
      <c r="EK44" s="3" t="str">
        <f>IF(SUM(EJ8,EJ14,EJ18)=3,1,0)</f>
        <v>0</v>
      </c>
      <c r="EL44" s="3"/>
      <c r="EM44" s="3"/>
      <c r="EN44" s="3"/>
      <c r="EO44" s="87"/>
      <c r="EP44" s="3"/>
      <c r="EQ44" s="3"/>
      <c r="ER44" s="3"/>
      <c r="ES44" s="3"/>
      <c r="ET44" s="3">
        <v>37.0</v>
      </c>
      <c r="EU44" s="3" t="str">
        <f t="shared" si="88"/>
        <v>1</v>
      </c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</row>
    <row r="45" ht="12.0" customHeight="1">
      <c r="F45" s="86" t="s">
        <v>0</v>
      </c>
      <c r="G45" s="86" t="str">
        <f t="shared" ref="G45:G51" si="97">H45</f>
        <v>35</v>
      </c>
      <c r="H45" s="86" t="str">
        <f>$H$10</f>
        <v>35</v>
      </c>
      <c r="P45" s="3">
        <v>39.0</v>
      </c>
      <c r="Q45" s="12" t="str">
        <f t="shared" si="36"/>
        <v>2</v>
      </c>
      <c r="R45" s="12"/>
      <c r="S45" s="12" t="str">
        <f t="shared" si="37"/>
        <v>0</v>
      </c>
      <c r="T45" s="3" t="str">
        <f t="shared" si="38"/>
        <v>0</v>
      </c>
      <c r="U45" s="3" t="str">
        <f t="shared" si="39"/>
        <v>1</v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12" t="s">
        <v>189</v>
      </c>
      <c r="CH45" s="3" t="str">
        <f>IF(CI9+CG23+CG30&gt;=2,1,0)</f>
        <v>0</v>
      </c>
      <c r="CI45" s="3"/>
      <c r="CJ45" s="3"/>
      <c r="CK45" s="3"/>
      <c r="CL45" s="3"/>
      <c r="CM45" s="3"/>
      <c r="CN45" s="3"/>
      <c r="CO45" s="3"/>
      <c r="CP45" s="3"/>
      <c r="CQ45" s="87" t="s">
        <v>171</v>
      </c>
      <c r="CR45" s="3" t="str">
        <f>IF(SUM(CQ17,CS11)=2,1,0)</f>
        <v>0</v>
      </c>
      <c r="CS45" s="3"/>
      <c r="CT45" s="3"/>
      <c r="CU45" s="3"/>
      <c r="CV45" s="87" t="s">
        <v>171</v>
      </c>
      <c r="CW45" s="3" t="str">
        <f>IF(SUM(CV18,CV20)=2,1,0)</f>
        <v>0</v>
      </c>
      <c r="CX45" s="3"/>
      <c r="CY45" s="3"/>
      <c r="CZ45" s="3"/>
      <c r="DA45" s="87" t="s">
        <v>171</v>
      </c>
      <c r="DB45" s="3" t="str">
        <f>IF(SUM(DC8,DA14,DA16,DA18)&gt;=3,1,0)</f>
        <v>0</v>
      </c>
      <c r="DC45" s="3"/>
      <c r="DD45" s="3"/>
      <c r="DE45" s="3"/>
      <c r="DF45" s="87" t="s">
        <v>171</v>
      </c>
      <c r="DG45" s="3" t="str">
        <f>IF(SUM(DF17,DF19,DF20,DF22)=4,1,0)</f>
        <v>0</v>
      </c>
      <c r="DH45" s="3"/>
      <c r="DI45" s="3"/>
      <c r="DJ45" s="3"/>
      <c r="DK45" s="87" t="s">
        <v>171</v>
      </c>
      <c r="DL45" s="3" t="str">
        <f>IF(SUM(DK8+DK9+DK13+DK27)=4,1,0)</f>
        <v>0</v>
      </c>
      <c r="DM45" s="3"/>
      <c r="DN45" s="3"/>
      <c r="DO45" s="3"/>
      <c r="DP45" s="87" t="s">
        <v>171</v>
      </c>
      <c r="DQ45" s="3" t="str">
        <f>IF(DP9+DP16+DP17=3,1,0)</f>
        <v>0</v>
      </c>
      <c r="DR45" s="3"/>
      <c r="DS45" s="3"/>
      <c r="DT45" s="3"/>
      <c r="DU45" s="87" t="s">
        <v>171</v>
      </c>
      <c r="DV45" s="3" t="str">
        <f>IF(SUM(DU8,DU11,DU17,DU18)=4,1,0)</f>
        <v>0</v>
      </c>
      <c r="DW45" s="3"/>
      <c r="DX45" s="3"/>
      <c r="DY45" s="3"/>
      <c r="DZ45" s="87" t="s">
        <v>171</v>
      </c>
      <c r="EA45" s="3" t="str">
        <f>IF(SUM(DZ9,DZ18,DZ19,DZ21,DZ22)=5,1,0)</f>
        <v>0</v>
      </c>
      <c r="EB45" s="3"/>
      <c r="EC45" s="3"/>
      <c r="ED45" s="3"/>
      <c r="EE45" s="87" t="s">
        <v>171</v>
      </c>
      <c r="EF45" s="3" t="str">
        <f>IF(SUM(EE16,EE18)=2,1,0)</f>
        <v>0</v>
      </c>
      <c r="EG45" s="3"/>
      <c r="EH45" s="3"/>
      <c r="EI45" s="3"/>
      <c r="EJ45" s="87" t="s">
        <v>171</v>
      </c>
      <c r="EK45" s="3" t="str">
        <f>IF(SUM(EJ10,EJ13,EJ16,EJ19,EJ21,EJ22)&gt;=4,1,0)</f>
        <v>0</v>
      </c>
      <c r="EL45" s="3"/>
      <c r="EM45" s="3"/>
      <c r="EN45" s="3"/>
      <c r="EO45" s="87"/>
      <c r="EP45" s="3"/>
      <c r="EQ45" s="3"/>
      <c r="ER45" s="3"/>
      <c r="ES45" s="3"/>
      <c r="ET45" s="3">
        <v>41.0</v>
      </c>
      <c r="EU45" s="3" t="str">
        <f t="shared" si="88"/>
        <v>2</v>
      </c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</row>
    <row r="46" ht="12.0" customHeight="1">
      <c r="F46" s="86" t="s">
        <v>1</v>
      </c>
      <c r="G46" s="86" t="str">
        <f t="shared" si="97"/>
        <v>49</v>
      </c>
      <c r="H46" s="86" t="str">
        <f>$H$11</f>
        <v>49</v>
      </c>
      <c r="P46" s="3">
        <v>40.0</v>
      </c>
      <c r="Q46" s="12" t="str">
        <f t="shared" si="36"/>
        <v>2</v>
      </c>
      <c r="R46" s="12"/>
      <c r="S46" s="12" t="str">
        <f t="shared" si="37"/>
        <v>0</v>
      </c>
      <c r="T46" s="3" t="str">
        <f t="shared" si="38"/>
        <v>0</v>
      </c>
      <c r="U46" s="3" t="str">
        <f t="shared" si="39"/>
        <v>1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12" t="s">
        <v>190</v>
      </c>
      <c r="CH46" s="3" t="str">
        <f>IF(CG19+CI14+CI15+CG33&gt;=2,1,0)</f>
        <v>0</v>
      </c>
      <c r="CI46" s="3"/>
      <c r="CJ46" s="3"/>
      <c r="CK46" s="3"/>
      <c r="CL46" s="3"/>
      <c r="CM46" s="3"/>
      <c r="CN46" s="3"/>
      <c r="CO46" s="3"/>
      <c r="CP46" s="3"/>
      <c r="CQ46" s="87" t="s">
        <v>174</v>
      </c>
      <c r="CR46" s="3" t="str">
        <f>IF(SUM(CS8,CQ10,CS9,CQ15,CS10,CQ23,CQ25,CQ31,CQ32)&gt;=4,1,0)</f>
        <v>0</v>
      </c>
      <c r="CS46" s="3"/>
      <c r="CT46" s="3"/>
      <c r="CU46" s="3"/>
      <c r="CV46" s="87" t="s">
        <v>174</v>
      </c>
      <c r="CW46" s="3" t="str">
        <f>IF(SUM(CX9,CX11,CV16,CV21)&gt;=3,1,0)</f>
        <v>0</v>
      </c>
      <c r="CX46" s="3"/>
      <c r="CY46" s="3"/>
      <c r="CZ46" s="3"/>
      <c r="DA46" s="87" t="s">
        <v>174</v>
      </c>
      <c r="DB46" s="3" t="str">
        <f>IF(SUM(DA17,DA22,DA23)=3,1,0)</f>
        <v>0</v>
      </c>
      <c r="DC46" s="3"/>
      <c r="DD46" s="3"/>
      <c r="DE46" s="3"/>
      <c r="DF46" s="87" t="s">
        <v>174</v>
      </c>
      <c r="DG46" s="3" t="str">
        <f>IF(SUM(DF13,DF16)=2,1,0)</f>
        <v>0</v>
      </c>
      <c r="DH46" s="3"/>
      <c r="DI46" s="3"/>
      <c r="DJ46" s="3"/>
      <c r="DK46" s="87" t="s">
        <v>174</v>
      </c>
      <c r="DL46" s="3" t="str">
        <f>IF(SUM(DK11+DM9+DM11)=3,1,0)</f>
        <v>0</v>
      </c>
      <c r="DM46" s="3"/>
      <c r="DN46" s="3"/>
      <c r="DO46" s="3"/>
      <c r="DP46" s="87" t="s">
        <v>174</v>
      </c>
      <c r="DQ46" s="3" t="str">
        <f>IF(DP21=1,1,0)</f>
        <v>0</v>
      </c>
      <c r="DR46" s="3"/>
      <c r="DS46" s="3"/>
      <c r="DT46" s="3"/>
      <c r="DU46" s="87" t="s">
        <v>174</v>
      </c>
      <c r="DV46" s="3" t="str">
        <f>IF(SUM(DU9,DU12,DU15)=3,1,0)</f>
        <v>0</v>
      </c>
      <c r="DW46" s="3"/>
      <c r="DX46" s="3"/>
      <c r="DY46" s="3"/>
      <c r="DZ46" s="87" t="s">
        <v>174</v>
      </c>
      <c r="EA46" s="3" t="str">
        <f>IF(SUM(DZ10,DZ16,DZ25)=3,1,0)</f>
        <v>0</v>
      </c>
      <c r="EB46" s="3"/>
      <c r="EC46" s="3"/>
      <c r="ED46" s="3"/>
      <c r="EE46" s="87" t="s">
        <v>174</v>
      </c>
      <c r="EF46" s="3" t="str">
        <f>IF(SUM(EG12,EG13,EG15,EE20)=4,1,0)</f>
        <v>0</v>
      </c>
      <c r="EG46" s="3"/>
      <c r="EH46" s="3"/>
      <c r="EI46" s="3"/>
      <c r="EJ46" s="87" t="s">
        <v>177</v>
      </c>
      <c r="EK46" s="3" t="str">
        <f>IF(SUM(EJ11,EL8,EJ20,EJ25)=4,1,0)</f>
        <v>0</v>
      </c>
      <c r="EL46" s="3"/>
      <c r="EM46" s="3"/>
      <c r="EN46" s="3"/>
      <c r="EO46" s="87"/>
      <c r="EP46" s="3"/>
      <c r="EQ46" s="3"/>
      <c r="ER46" s="3"/>
      <c r="ES46" s="3"/>
      <c r="ET46" s="3">
        <v>24.0</v>
      </c>
      <c r="EU46" s="3" t="str">
        <f t="shared" si="88"/>
        <v>1</v>
      </c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</row>
    <row r="47" ht="12.0" customHeight="1">
      <c r="F47" s="86" t="s">
        <v>2</v>
      </c>
      <c r="G47" s="86" t="str">
        <f t="shared" si="97"/>
        <v>25</v>
      </c>
      <c r="H47" s="86" t="str">
        <f>$H$12</f>
        <v>25</v>
      </c>
      <c r="P47" s="3">
        <v>41.0</v>
      </c>
      <c r="Q47" s="12" t="str">
        <f t="shared" si="36"/>
        <v>2</v>
      </c>
      <c r="R47" s="12"/>
      <c r="S47" s="12" t="str">
        <f t="shared" si="37"/>
        <v>0</v>
      </c>
      <c r="T47" s="3" t="str">
        <f t="shared" si="38"/>
        <v>0</v>
      </c>
      <c r="U47" s="3" t="str">
        <f t="shared" si="39"/>
        <v>1</v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12" t="s">
        <v>191</v>
      </c>
      <c r="CH47" s="3" t="str">
        <f>SUM(CH40:CH46)</f>
        <v>0</v>
      </c>
      <c r="CI47" s="12" t="str">
        <f>IF(CH47&gt;=3,"Y","N")</f>
        <v>N</v>
      </c>
      <c r="CJ47" s="3"/>
      <c r="CK47" s="3"/>
      <c r="CL47" s="3"/>
      <c r="CM47" s="3"/>
      <c r="CN47" s="3"/>
      <c r="CO47" s="3"/>
      <c r="CP47" s="3"/>
      <c r="CQ47" s="87" t="s">
        <v>177</v>
      </c>
      <c r="CR47" s="3" t="str">
        <f>IF(SUM(CQ16,CQ20)=2,1,0)</f>
        <v>0</v>
      </c>
      <c r="CS47" s="3"/>
      <c r="CT47" s="3"/>
      <c r="CU47" s="3"/>
      <c r="CV47" s="87" t="s">
        <v>177</v>
      </c>
      <c r="CW47" s="3" t="str">
        <f>IF(SUM(CV11,CV14)=2,1,0)</f>
        <v>0</v>
      </c>
      <c r="CX47" s="3"/>
      <c r="CY47" s="3"/>
      <c r="CZ47" s="3"/>
      <c r="DA47" s="87" t="s">
        <v>177</v>
      </c>
      <c r="DB47" s="3" t="str">
        <f>IF(SUM(DA9,DA11,DA15,DA25)=4,1,0)</f>
        <v>0</v>
      </c>
      <c r="DC47" s="3"/>
      <c r="DD47" s="3"/>
      <c r="DE47" s="3"/>
      <c r="DF47" s="87" t="s">
        <v>178</v>
      </c>
      <c r="DG47" s="3" t="str">
        <f>IF(SUM(DF21,DF23)=2,1,0)</f>
        <v>0</v>
      </c>
      <c r="DH47" s="3"/>
      <c r="DI47" s="3"/>
      <c r="DJ47" s="3"/>
      <c r="DK47" s="87" t="s">
        <v>177</v>
      </c>
      <c r="DL47" s="3" t="str">
        <f>IF(SUM(DK16+DK18+DK20)&gt;2,1,0)</f>
        <v>0</v>
      </c>
      <c r="DM47" s="3"/>
      <c r="DN47" s="3"/>
      <c r="DO47" s="3"/>
      <c r="DP47" s="87" t="s">
        <v>177</v>
      </c>
      <c r="DQ47" s="3" t="str">
        <f>IF(DP18+DP22=2,1,0)</f>
        <v>0</v>
      </c>
      <c r="DR47" s="3"/>
      <c r="DS47" s="3"/>
      <c r="DT47" s="3"/>
      <c r="DU47" s="87" t="s">
        <v>177</v>
      </c>
      <c r="DV47" s="3" t="str">
        <f>IF(SUM(DU24,DU21)=2,1,0)</f>
        <v>0</v>
      </c>
      <c r="DW47" s="3"/>
      <c r="DX47" s="3"/>
      <c r="DY47" s="3"/>
      <c r="DZ47" s="87" t="s">
        <v>177</v>
      </c>
      <c r="EA47" s="3" t="str">
        <f>IF(SUM(EB8,EB11)=2,1,0)</f>
        <v>0</v>
      </c>
      <c r="EB47" s="3"/>
      <c r="EC47" s="3"/>
      <c r="ED47" s="3"/>
      <c r="EE47" s="87" t="s">
        <v>177</v>
      </c>
      <c r="EF47" s="3" t="str">
        <f>IF(SUM(EE11,EE12,EG11)=3,1,0)</f>
        <v>0</v>
      </c>
      <c r="EG47" s="3"/>
      <c r="EH47" s="3"/>
      <c r="EI47" s="3"/>
      <c r="EJ47" s="87" t="s">
        <v>178</v>
      </c>
      <c r="EK47" s="3" t="str">
        <f>IF(SUM(EJ26,EJ23)=2,1,0)</f>
        <v>0</v>
      </c>
      <c r="EL47" s="3"/>
      <c r="EM47" s="3"/>
      <c r="EN47" s="3"/>
      <c r="EO47" s="87"/>
      <c r="EP47" s="3"/>
      <c r="EQ47" s="3"/>
      <c r="ER47" s="3"/>
      <c r="ES47" s="3"/>
      <c r="ET47" s="3">
        <v>96.0</v>
      </c>
      <c r="EU47" s="3" t="str">
        <f t="shared" si="88"/>
        <v>2</v>
      </c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</row>
    <row r="48" ht="12.0" customHeight="1">
      <c r="F48" s="86" t="s">
        <v>3</v>
      </c>
      <c r="G48" s="86" t="str">
        <f t="shared" si="97"/>
        <v>54</v>
      </c>
      <c r="H48" s="86" t="str">
        <f>$H$13</f>
        <v>54</v>
      </c>
      <c r="P48" s="3">
        <v>42.0</v>
      </c>
      <c r="Q48" s="12" t="str">
        <f t="shared" si="36"/>
        <v>2</v>
      </c>
      <c r="R48" s="12"/>
      <c r="S48" s="12" t="str">
        <f t="shared" si="37"/>
        <v>0</v>
      </c>
      <c r="T48" s="3" t="str">
        <f t="shared" si="38"/>
        <v>0</v>
      </c>
      <c r="U48" s="3" t="str">
        <f t="shared" si="39"/>
        <v>1</v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87" t="s">
        <v>178</v>
      </c>
      <c r="CR48" s="3" t="str">
        <f>IF(SUM(CQ13,CQ26,CQ28)&gt;=2,1,0)</f>
        <v>0</v>
      </c>
      <c r="CS48" s="3"/>
      <c r="CT48" s="3"/>
      <c r="CU48" s="3"/>
      <c r="CV48" s="87" t="s">
        <v>178</v>
      </c>
      <c r="CW48" s="3" t="str">
        <f>IF(SUM(CV13,CV15)=2,1,0)</f>
        <v>0</v>
      </c>
      <c r="CX48" s="3"/>
      <c r="CY48" s="3"/>
      <c r="CZ48" s="3"/>
      <c r="DA48" s="87" t="s">
        <v>178</v>
      </c>
      <c r="DB48" s="3" t="str">
        <f>IF(SUM(DC9,DC10,DA20,DA24)=4,1,0)</f>
        <v>0</v>
      </c>
      <c r="DC48" s="3"/>
      <c r="DD48" s="3"/>
      <c r="DE48" s="3"/>
      <c r="DF48" s="87" t="s">
        <v>179</v>
      </c>
      <c r="DG48" s="3" t="str">
        <f>IF(SUM(DF10,DF11,DF24,DF25)=4,1,0)</f>
        <v>0</v>
      </c>
      <c r="DH48" s="3"/>
      <c r="DI48" s="3"/>
      <c r="DJ48" s="3"/>
      <c r="DK48" s="87" t="s">
        <v>178</v>
      </c>
      <c r="DL48" s="3" t="str">
        <f>IF(DM8+DK14=2,1,0)</f>
        <v>0</v>
      </c>
      <c r="DM48" s="3"/>
      <c r="DN48" s="3"/>
      <c r="DO48" s="3"/>
      <c r="DP48" s="87" t="s">
        <v>178</v>
      </c>
      <c r="DQ48" s="3" t="str">
        <f>IF(DR8+DP14+DP26+DP15=4,1,0)</f>
        <v>0</v>
      </c>
      <c r="DR48" s="3"/>
      <c r="DS48" s="3"/>
      <c r="DT48" s="3"/>
      <c r="DU48" s="87" t="s">
        <v>178</v>
      </c>
      <c r="DV48" s="3" t="str">
        <f>IF(SUM(DU13,DU10,DU26)=3,1,0)</f>
        <v>0</v>
      </c>
      <c r="DW48" s="3"/>
      <c r="DX48" s="3"/>
      <c r="DY48" s="3"/>
      <c r="DZ48" s="87" t="s">
        <v>178</v>
      </c>
      <c r="EA48" s="3" t="str">
        <f>IF(SUM(DZ15,DZ17,DZ27)=3,1,0)</f>
        <v>0</v>
      </c>
      <c r="EB48" s="3"/>
      <c r="EC48" s="3"/>
      <c r="ED48" s="3"/>
      <c r="EE48" s="87" t="s">
        <v>178</v>
      </c>
      <c r="EF48" s="3" t="str">
        <f>IF(SUM(EE19,EG14,EE17)=3,1,0)</f>
        <v>0</v>
      </c>
      <c r="EG48" s="3"/>
      <c r="EH48" s="3"/>
      <c r="EI48" s="3"/>
      <c r="EJ48" s="87" t="s">
        <v>179</v>
      </c>
      <c r="EK48" s="3" t="str">
        <f>IF(SUM(EL9,EJ29)=2,1,0)</f>
        <v>0</v>
      </c>
      <c r="EL48" s="3"/>
      <c r="EM48" s="3"/>
      <c r="EN48" s="3"/>
      <c r="EO48" s="87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</row>
    <row r="49" ht="12.0" customHeight="1">
      <c r="F49" s="86" t="s">
        <v>4</v>
      </c>
      <c r="G49" s="86" t="str">
        <f t="shared" si="97"/>
        <v>52</v>
      </c>
      <c r="H49" s="86" t="str">
        <f>$H$14</f>
        <v>52</v>
      </c>
      <c r="P49" s="3">
        <v>43.0</v>
      </c>
      <c r="Q49" s="12" t="str">
        <f t="shared" si="36"/>
        <v>2</v>
      </c>
      <c r="R49" s="12"/>
      <c r="S49" s="12" t="str">
        <f t="shared" si="37"/>
        <v>0</v>
      </c>
      <c r="T49" s="3" t="str">
        <f t="shared" si="38"/>
        <v>0</v>
      </c>
      <c r="U49" s="3" t="str">
        <f t="shared" si="39"/>
        <v>1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12" t="s">
        <v>169</v>
      </c>
      <c r="CH49" s="3" t="str">
        <f>CG21</f>
        <v>0</v>
      </c>
      <c r="CI49" s="3"/>
      <c r="CJ49" s="3"/>
      <c r="CK49" s="3"/>
      <c r="CL49" s="12"/>
      <c r="CM49" s="3"/>
      <c r="CN49" s="3"/>
      <c r="CO49" s="3"/>
      <c r="CP49" s="3"/>
      <c r="CQ49" s="87" t="s">
        <v>179</v>
      </c>
      <c r="CR49" s="3" t="str">
        <f>IF(SUM(CQ34,CQ8)=2,1,0)</f>
        <v>0</v>
      </c>
      <c r="CS49" s="3"/>
      <c r="CT49" s="3"/>
      <c r="CU49" s="3"/>
      <c r="CV49" s="87" t="s">
        <v>179</v>
      </c>
      <c r="CW49" s="3" t="str">
        <f>IF(SUM(CV19)=1,1,0)</f>
        <v>0</v>
      </c>
      <c r="CX49" s="3"/>
      <c r="CY49" s="3"/>
      <c r="CZ49" s="3"/>
      <c r="DA49" s="87" t="s">
        <v>179</v>
      </c>
      <c r="DB49" s="3" t="str">
        <f>IF(SUM(DA19,DA21)=2,1,0)</f>
        <v>0</v>
      </c>
      <c r="DC49" s="3"/>
      <c r="DD49" s="3"/>
      <c r="DE49" s="3"/>
      <c r="DF49" s="87" t="s">
        <v>192</v>
      </c>
      <c r="DG49" s="3" t="str">
        <f>IF(SUM(DH12,DF15,DF18)=3,1,0)</f>
        <v>0</v>
      </c>
      <c r="DH49" s="3"/>
      <c r="DI49" s="3"/>
      <c r="DJ49" s="3"/>
      <c r="DK49" s="87" t="s">
        <v>179</v>
      </c>
      <c r="DL49" s="3" t="str">
        <f>IF(DK22+DM10=2,1,0)</f>
        <v>0</v>
      </c>
      <c r="DM49" s="3"/>
      <c r="DN49" s="3"/>
      <c r="DO49" s="3"/>
      <c r="DP49" s="87" t="s">
        <v>179</v>
      </c>
      <c r="DQ49" s="3" t="str">
        <f>IF(DP19+DP20+DP25=3,1,0)</f>
        <v>0</v>
      </c>
      <c r="DR49" s="3"/>
      <c r="DS49" s="3"/>
      <c r="DT49" s="3"/>
      <c r="DU49" s="87" t="s">
        <v>179</v>
      </c>
      <c r="DV49" s="3" t="str">
        <f>IF(SUM(DU14,DW9,DW10)=3,1,0)</f>
        <v>0</v>
      </c>
      <c r="DW49" s="3"/>
      <c r="DX49" s="3"/>
      <c r="DY49" s="3"/>
      <c r="DZ49" s="87" t="s">
        <v>179</v>
      </c>
      <c r="EA49" s="3" t="str">
        <f>IF(SUM(DZ24,DZ26)=2,1,0)</f>
        <v>0</v>
      </c>
      <c r="EB49" s="3"/>
      <c r="EC49" s="3"/>
      <c r="ED49" s="3"/>
      <c r="EE49" s="87" t="s">
        <v>179</v>
      </c>
      <c r="EF49" s="3" t="str">
        <f>IF(SUM(EE8,EE13,EE14,EE15)&gt;=3,1,0)</f>
        <v>0</v>
      </c>
      <c r="EG49" s="3"/>
      <c r="EH49" s="3"/>
      <c r="EI49" s="3"/>
      <c r="EJ49" s="87" t="s">
        <v>192</v>
      </c>
      <c r="EK49" s="3" t="str">
        <f>IF(SUM(EJ12,EJ17,EL10)=3,1,0)</f>
        <v>0</v>
      </c>
      <c r="EL49" s="3"/>
      <c r="EM49" s="3"/>
      <c r="EN49" s="3"/>
      <c r="EO49" s="87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</row>
    <row r="50" ht="12.0" customHeight="1">
      <c r="F50" s="86" t="s">
        <v>88</v>
      </c>
      <c r="G50" s="86" t="str">
        <f t="shared" si="97"/>
        <v>43</v>
      </c>
      <c r="H50" s="86" t="str">
        <f>$H$15</f>
        <v>43</v>
      </c>
      <c r="P50" s="3">
        <v>44.0</v>
      </c>
      <c r="Q50" s="12" t="str">
        <f t="shared" si="36"/>
        <v>2</v>
      </c>
      <c r="R50" s="12"/>
      <c r="S50" s="12" t="str">
        <f t="shared" si="37"/>
        <v>0</v>
      </c>
      <c r="T50" s="3" t="str">
        <f t="shared" si="38"/>
        <v>0</v>
      </c>
      <c r="U50" s="3" t="str">
        <f t="shared" si="39"/>
        <v>1</v>
      </c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12" t="s">
        <v>171</v>
      </c>
      <c r="CH50" s="3" t="str">
        <f>CG18</f>
        <v>0</v>
      </c>
      <c r="CI50" s="3"/>
      <c r="CJ50" s="3"/>
      <c r="CK50" s="3"/>
      <c r="CL50" s="12"/>
      <c r="CM50" s="3"/>
      <c r="CN50" s="3"/>
      <c r="CO50" s="3"/>
      <c r="CP50" s="3"/>
      <c r="CQ50" s="87" t="s">
        <v>192</v>
      </c>
      <c r="CR50" s="3" t="str">
        <f>IF(SUM(CQ19,CQ22,CQ27,CQ30)&gt;=3,1,0)</f>
        <v>0</v>
      </c>
      <c r="CS50" s="3"/>
      <c r="CT50" s="3"/>
      <c r="CU50" s="3"/>
      <c r="CV50" s="87" t="s">
        <v>192</v>
      </c>
      <c r="CW50" s="3" t="str">
        <f>IF(SUM(CV9,CV17)=2,1,0)</f>
        <v>0</v>
      </c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87" t="s">
        <v>192</v>
      </c>
      <c r="DL50" s="3" t="str">
        <f>IF(DK24+DK28=2,1,0)</f>
        <v>0</v>
      </c>
      <c r="DM50" s="3"/>
      <c r="DN50" s="3"/>
      <c r="DO50" s="3"/>
      <c r="DP50" s="3"/>
      <c r="DQ50" s="3"/>
      <c r="DR50" s="3"/>
      <c r="DS50" s="3"/>
      <c r="DT50" s="3"/>
      <c r="DU50" s="87" t="s">
        <v>192</v>
      </c>
      <c r="DV50" s="3" t="str">
        <f>IF(SUM(DU25,DU23,DU22,DU27)&gt;=3,1,0)</f>
        <v>0</v>
      </c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87" t="s">
        <v>193</v>
      </c>
      <c r="EK50" s="3" t="str">
        <f>IF(SUM(EJ24,EJ27)=2,1,0)</f>
        <v>0</v>
      </c>
      <c r="EL50" s="3"/>
      <c r="EM50" s="3"/>
      <c r="EN50" s="3"/>
      <c r="EO50" s="87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</row>
    <row r="51" ht="12.0" customHeight="1">
      <c r="F51" s="86" t="s">
        <v>5</v>
      </c>
      <c r="G51" s="86" t="str">
        <f t="shared" si="97"/>
        <v>48</v>
      </c>
      <c r="H51" s="86" t="str">
        <f>$H$16</f>
        <v>48</v>
      </c>
      <c r="P51" s="53">
        <v>45.0</v>
      </c>
      <c r="Q51" s="12" t="str">
        <f t="shared" si="36"/>
        <v>1</v>
      </c>
      <c r="R51" s="12" t="s">
        <v>105</v>
      </c>
      <c r="S51" s="12" t="str">
        <f t="shared" si="37"/>
        <v>0</v>
      </c>
      <c r="T51" s="3" t="str">
        <f t="shared" si="38"/>
        <v>1</v>
      </c>
      <c r="U51" s="3" t="str">
        <f t="shared" si="39"/>
        <v>0</v>
      </c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12" t="s">
        <v>174</v>
      </c>
      <c r="CH51" s="3" t="str">
        <f>CG28</f>
        <v>0</v>
      </c>
      <c r="CI51" s="3"/>
      <c r="CJ51" s="3"/>
      <c r="CK51" s="3"/>
      <c r="CL51" s="12"/>
      <c r="CM51" s="3"/>
      <c r="CN51" s="3"/>
      <c r="CO51" s="3"/>
      <c r="CP51" s="3"/>
      <c r="CQ51" s="87" t="s">
        <v>193</v>
      </c>
      <c r="CR51" s="3" t="str">
        <f>IF(SUM(CQ11,CQ14,CQ18,CQ21,CQ24)&gt;=4,1,0)</f>
        <v>0</v>
      </c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87" t="s">
        <v>193</v>
      </c>
      <c r="DL51" s="3" t="str">
        <f>IF(DK10+DK15+DK23=3,1,0)</f>
        <v>0</v>
      </c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</row>
    <row r="52" ht="12.0" customHeight="1">
      <c r="F52" s="86" t="s">
        <v>194</v>
      </c>
      <c r="G52" s="86"/>
      <c r="H52" s="86"/>
      <c r="P52" s="3">
        <v>46.0</v>
      </c>
      <c r="Q52" s="12" t="str">
        <f t="shared" si="36"/>
        <v>2</v>
      </c>
      <c r="R52" s="12"/>
      <c r="S52" s="12" t="str">
        <f t="shared" si="37"/>
        <v>0</v>
      </c>
      <c r="T52" s="3" t="str">
        <f t="shared" si="38"/>
        <v>0</v>
      </c>
      <c r="U52" s="3" t="str">
        <f t="shared" si="39"/>
        <v>1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12" t="s">
        <v>177</v>
      </c>
      <c r="CH52" s="3" t="str">
        <f>CG27</f>
        <v>0</v>
      </c>
      <c r="CI52" s="3"/>
      <c r="CJ52" s="3"/>
      <c r="CK52" s="3"/>
      <c r="CL52" s="12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</row>
    <row r="53" ht="12.0" customHeight="1">
      <c r="F53" s="86" t="s">
        <v>6</v>
      </c>
      <c r="G53" s="86" t="str">
        <f t="shared" ref="G53:G59" si="98">H53</f>
        <v>43</v>
      </c>
      <c r="H53" s="86" t="str">
        <f>$H$19</f>
        <v>43</v>
      </c>
      <c r="P53" s="3">
        <v>47.0</v>
      </c>
      <c r="Q53" s="12" t="str">
        <f t="shared" si="36"/>
        <v>1</v>
      </c>
      <c r="R53" s="12"/>
      <c r="S53" s="12" t="str">
        <f t="shared" si="37"/>
        <v>1</v>
      </c>
      <c r="T53" s="3" t="str">
        <f t="shared" si="38"/>
        <v>1</v>
      </c>
      <c r="U53" s="3" t="str">
        <f t="shared" si="39"/>
        <v>0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12" t="s">
        <v>179</v>
      </c>
      <c r="CH53" s="3" t="str">
        <f>CG13</f>
        <v>0</v>
      </c>
      <c r="CI53" s="3"/>
      <c r="CJ53" s="3"/>
      <c r="CK53" s="3"/>
      <c r="CL53" s="12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</row>
    <row r="54" ht="12.0" customHeight="1">
      <c r="F54" s="86" t="s">
        <v>7</v>
      </c>
      <c r="G54" s="86" t="str">
        <f t="shared" si="98"/>
        <v>39</v>
      </c>
      <c r="H54" s="86" t="str">
        <f>$H$20</f>
        <v>39</v>
      </c>
      <c r="P54" s="3">
        <v>48.0</v>
      </c>
      <c r="Q54" s="12" t="str">
        <f t="shared" si="36"/>
        <v>2</v>
      </c>
      <c r="R54" s="12"/>
      <c r="S54" s="12" t="str">
        <f t="shared" si="37"/>
        <v>0</v>
      </c>
      <c r="T54" s="3" t="str">
        <f t="shared" si="38"/>
        <v>0</v>
      </c>
      <c r="U54" s="3" t="str">
        <f t="shared" si="39"/>
        <v>1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12" t="s">
        <v>192</v>
      </c>
      <c r="CH54" s="3" t="str">
        <f>CG31</f>
        <v>0</v>
      </c>
      <c r="CI54" s="3"/>
      <c r="CJ54" s="3"/>
      <c r="CK54" s="3"/>
      <c r="CL54" s="12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</row>
    <row r="55" ht="12.0" customHeight="1">
      <c r="F55" s="86" t="s">
        <v>8</v>
      </c>
      <c r="G55" s="86" t="str">
        <f t="shared" si="98"/>
        <v>44</v>
      </c>
      <c r="H55" s="86" t="str">
        <f>$H$21</f>
        <v>44</v>
      </c>
      <c r="P55" s="3">
        <v>49.0</v>
      </c>
      <c r="Q55" s="12" t="str">
        <f t="shared" si="36"/>
        <v>2</v>
      </c>
      <c r="R55" s="12"/>
      <c r="S55" s="12" t="str">
        <f t="shared" si="37"/>
        <v>0</v>
      </c>
      <c r="T55" s="3" t="str">
        <f t="shared" si="38"/>
        <v>0</v>
      </c>
      <c r="U55" s="3" t="str">
        <f t="shared" si="39"/>
        <v>1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12" t="s">
        <v>193</v>
      </c>
      <c r="CH55" s="3" t="str">
        <f>CG8</f>
        <v>0</v>
      </c>
      <c r="CI55" s="3"/>
      <c r="CJ55" s="3"/>
      <c r="CK55" s="3"/>
      <c r="CL55" s="12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</row>
    <row r="56" ht="12.0" customHeight="1">
      <c r="F56" s="86" t="s">
        <v>9</v>
      </c>
      <c r="G56" s="86" t="str">
        <f t="shared" si="98"/>
        <v>43</v>
      </c>
      <c r="H56" s="86" t="str">
        <f>$H$22</f>
        <v>43</v>
      </c>
      <c r="P56" s="3">
        <v>50.0</v>
      </c>
      <c r="Q56" s="12" t="str">
        <f t="shared" si="36"/>
        <v>1</v>
      </c>
      <c r="R56" s="12"/>
      <c r="S56" s="12" t="str">
        <f t="shared" si="37"/>
        <v>1</v>
      </c>
      <c r="T56" s="3" t="str">
        <f t="shared" si="38"/>
        <v>1</v>
      </c>
      <c r="U56" s="3" t="str">
        <f t="shared" si="39"/>
        <v>0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12" t="s">
        <v>195</v>
      </c>
      <c r="CH56" s="3" t="str">
        <f>CG32</f>
        <v>0</v>
      </c>
      <c r="CI56" s="3"/>
      <c r="CJ56" s="3"/>
      <c r="CK56" s="3"/>
      <c r="CL56" s="12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</row>
    <row r="57" ht="12.0" customHeight="1">
      <c r="F57" s="86" t="s">
        <v>10</v>
      </c>
      <c r="G57" s="86" t="str">
        <f t="shared" si="98"/>
        <v>43</v>
      </c>
      <c r="H57" s="86" t="str">
        <f>$H$23</f>
        <v>43</v>
      </c>
      <c r="P57" s="3">
        <v>51.0</v>
      </c>
      <c r="Q57" s="12" t="str">
        <f t="shared" si="36"/>
        <v>1</v>
      </c>
      <c r="R57" s="12"/>
      <c r="S57" s="12" t="str">
        <f t="shared" si="37"/>
        <v>1</v>
      </c>
      <c r="T57" s="3" t="str">
        <f t="shared" si="38"/>
        <v>1</v>
      </c>
      <c r="U57" s="3" t="str">
        <f t="shared" si="39"/>
        <v>0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12" t="s">
        <v>196</v>
      </c>
      <c r="CH57" s="3" t="str">
        <f>CG9</f>
        <v>0</v>
      </c>
      <c r="CI57" s="3"/>
      <c r="CJ57" s="3"/>
      <c r="CK57" s="3"/>
      <c r="CL57" s="12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</row>
    <row r="58" ht="12.0" customHeight="1">
      <c r="F58" s="86" t="s">
        <v>13</v>
      </c>
      <c r="G58" s="86" t="str">
        <f t="shared" si="98"/>
        <v>44</v>
      </c>
      <c r="H58" s="86" t="str">
        <f>$H$26</f>
        <v>44</v>
      </c>
      <c r="P58" s="53">
        <v>52.0</v>
      </c>
      <c r="Q58" s="12" t="str">
        <f t="shared" si="36"/>
        <v>1</v>
      </c>
      <c r="R58" s="12" t="s">
        <v>105</v>
      </c>
      <c r="S58" s="12" t="str">
        <f t="shared" si="37"/>
        <v>0</v>
      </c>
      <c r="T58" s="3" t="str">
        <f t="shared" si="38"/>
        <v>1</v>
      </c>
      <c r="U58" s="3" t="str">
        <f t="shared" si="39"/>
        <v>0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12" t="s">
        <v>197</v>
      </c>
      <c r="CH58" s="3" t="str">
        <f>CG25</f>
        <v>0</v>
      </c>
      <c r="CI58" s="3"/>
      <c r="CJ58" s="3"/>
      <c r="CK58" s="3"/>
      <c r="CL58" s="12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</row>
    <row r="59" ht="12.0" customHeight="1">
      <c r="F59" s="86" t="s">
        <v>14</v>
      </c>
      <c r="G59" s="86" t="str">
        <f t="shared" si="98"/>
        <v>40</v>
      </c>
      <c r="H59" s="86" t="str">
        <f>$H$27</f>
        <v>40</v>
      </c>
      <c r="P59" s="3">
        <v>53.0</v>
      </c>
      <c r="Q59" s="12" t="str">
        <f t="shared" si="36"/>
        <v>2</v>
      </c>
      <c r="R59" s="12"/>
      <c r="S59" s="12" t="str">
        <f t="shared" si="37"/>
        <v>0</v>
      </c>
      <c r="T59" s="3" t="str">
        <f t="shared" si="38"/>
        <v>0</v>
      </c>
      <c r="U59" s="3" t="str">
        <f t="shared" si="39"/>
        <v>1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12" t="s">
        <v>198</v>
      </c>
      <c r="CH59" s="3" t="str">
        <f>CG20</f>
        <v>0</v>
      </c>
      <c r="CI59" s="3"/>
      <c r="CJ59" s="3"/>
      <c r="CK59" s="3"/>
      <c r="CL59" s="12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</row>
    <row r="60" ht="12.0" customHeight="1">
      <c r="F60" s="86" t="s">
        <v>194</v>
      </c>
      <c r="G60" s="86"/>
      <c r="H60" s="86"/>
      <c r="P60" s="3">
        <v>54.0</v>
      </c>
      <c r="Q60" s="12" t="str">
        <f t="shared" si="36"/>
        <v>1</v>
      </c>
      <c r="R60" s="12"/>
      <c r="S60" s="12" t="str">
        <f t="shared" si="37"/>
        <v>1</v>
      </c>
      <c r="T60" s="3" t="str">
        <f t="shared" si="38"/>
        <v>1</v>
      </c>
      <c r="U60" s="3" t="str">
        <f t="shared" si="39"/>
        <v>0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12" t="s">
        <v>191</v>
      </c>
      <c r="CH60" s="3" t="str">
        <f>SUM(CH49:CH59)</f>
        <v>0</v>
      </c>
      <c r="CI60" s="12" t="str">
        <f>IF(CH60&gt;=3,"Y","N")</f>
        <v>N</v>
      </c>
      <c r="CJ60" s="3"/>
      <c r="CK60" s="3"/>
      <c r="CL60" s="12"/>
      <c r="CM60" s="3"/>
      <c r="CN60" s="12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</row>
    <row r="61" ht="12.0" customHeight="1">
      <c r="F61" s="86" t="s">
        <v>15</v>
      </c>
      <c r="G61" s="86" t="str">
        <f t="shared" ref="G61:G64" si="99">H61</f>
        <v>63</v>
      </c>
      <c r="H61" s="86" t="str">
        <f>$H$29</f>
        <v>63</v>
      </c>
      <c r="P61" s="3">
        <v>55.0</v>
      </c>
      <c r="Q61" s="12" t="str">
        <f t="shared" si="36"/>
        <v>2</v>
      </c>
      <c r="R61" s="12"/>
      <c r="S61" s="12" t="str">
        <f t="shared" si="37"/>
        <v>0</v>
      </c>
      <c r="T61" s="3" t="str">
        <f t="shared" si="38"/>
        <v>0</v>
      </c>
      <c r="U61" s="3" t="str">
        <f t="shared" si="39"/>
        <v>1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</row>
    <row r="62" ht="12.0" customHeight="1">
      <c r="F62" s="86" t="s">
        <v>16</v>
      </c>
      <c r="G62" s="86" t="str">
        <f t="shared" si="99"/>
        <v>40</v>
      </c>
      <c r="H62" s="86" t="str">
        <f>$H$30</f>
        <v>40</v>
      </c>
      <c r="P62" s="3">
        <v>56.0</v>
      </c>
      <c r="Q62" s="12" t="str">
        <f t="shared" si="36"/>
        <v>2</v>
      </c>
      <c r="R62" s="12"/>
      <c r="S62" s="12" t="str">
        <f t="shared" si="37"/>
        <v>0</v>
      </c>
      <c r="T62" s="3" t="str">
        <f t="shared" si="38"/>
        <v>0</v>
      </c>
      <c r="U62" s="3" t="str">
        <f t="shared" si="39"/>
        <v>1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</row>
    <row r="63" ht="12.0" customHeight="1">
      <c r="F63" s="86" t="s">
        <v>17</v>
      </c>
      <c r="G63" s="86" t="str">
        <f t="shared" si="99"/>
        <v>30</v>
      </c>
      <c r="H63" s="86" t="str">
        <f>$H$31</f>
        <v>30</v>
      </c>
      <c r="P63" s="3">
        <v>57.0</v>
      </c>
      <c r="Q63" s="12" t="str">
        <f t="shared" si="36"/>
        <v>2</v>
      </c>
      <c r="R63" s="12"/>
      <c r="S63" s="12" t="str">
        <f t="shared" si="37"/>
        <v>0</v>
      </c>
      <c r="T63" s="3" t="str">
        <f t="shared" si="38"/>
        <v>0</v>
      </c>
      <c r="U63" s="3" t="str">
        <f t="shared" si="39"/>
        <v>1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</row>
    <row r="64" ht="12.0" customHeight="1">
      <c r="F64" s="86" t="s">
        <v>18</v>
      </c>
      <c r="G64" s="86" t="str">
        <f t="shared" si="99"/>
        <v>49</v>
      </c>
      <c r="H64" s="86" t="str">
        <f>$H$32</f>
        <v>49</v>
      </c>
      <c r="P64" s="53">
        <v>58.0</v>
      </c>
      <c r="Q64" s="12" t="str">
        <f t="shared" si="36"/>
        <v>1</v>
      </c>
      <c r="R64" s="12" t="s">
        <v>105</v>
      </c>
      <c r="S64" s="12" t="str">
        <f t="shared" si="37"/>
        <v>0</v>
      </c>
      <c r="T64" s="3" t="str">
        <f t="shared" si="38"/>
        <v>1</v>
      </c>
      <c r="U64" s="3" t="str">
        <f t="shared" si="39"/>
        <v>0</v>
      </c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</row>
    <row r="65" ht="12.0" customHeight="1">
      <c r="F65" s="86" t="s">
        <v>194</v>
      </c>
      <c r="G65" s="86"/>
      <c r="H65" s="86"/>
      <c r="P65" s="3">
        <v>59.0</v>
      </c>
      <c r="Q65" s="12" t="str">
        <f t="shared" si="36"/>
        <v>2</v>
      </c>
      <c r="R65" s="12"/>
      <c r="S65" s="12" t="str">
        <f t="shared" si="37"/>
        <v>0</v>
      </c>
      <c r="T65" s="3" t="str">
        <f t="shared" si="38"/>
        <v>0</v>
      </c>
      <c r="U65" s="3" t="str">
        <f t="shared" si="39"/>
        <v>1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</row>
    <row r="66" ht="12.0" customHeight="1">
      <c r="F66" s="86" t="s">
        <v>19</v>
      </c>
      <c r="G66" s="86" t="str">
        <f t="shared" ref="G66:G69" si="100">H66</f>
        <v>40</v>
      </c>
      <c r="H66" s="86" t="str">
        <f>$H$34</f>
        <v>40</v>
      </c>
      <c r="P66" s="3">
        <v>60.0</v>
      </c>
      <c r="Q66" s="12" t="str">
        <f t="shared" si="36"/>
        <v>2</v>
      </c>
      <c r="R66" s="12"/>
      <c r="S66" s="12" t="str">
        <f t="shared" si="37"/>
        <v>0</v>
      </c>
      <c r="T66" s="3" t="str">
        <f t="shared" si="38"/>
        <v>0</v>
      </c>
      <c r="U66" s="3" t="str">
        <f t="shared" si="39"/>
        <v>1</v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</row>
    <row r="67" ht="12.0" customHeight="1">
      <c r="F67" s="86" t="s">
        <v>20</v>
      </c>
      <c r="G67" s="86" t="str">
        <f t="shared" si="100"/>
        <v>41</v>
      </c>
      <c r="H67" s="86" t="str">
        <f>$H$35</f>
        <v>41</v>
      </c>
      <c r="P67" s="53">
        <v>61.0</v>
      </c>
      <c r="Q67" s="12" t="str">
        <f t="shared" ref="Q67:Q126" si="101">IF(ISERROR(VALUE(MID($C$12,$P67-60,1)))=TRUE,"TEXT",VALUE(MID($C$12,$P67-60,1)))</f>
        <v>1</v>
      </c>
      <c r="R67" s="12" t="s">
        <v>105</v>
      </c>
      <c r="S67" s="12" t="str">
        <f t="shared" si="37"/>
        <v>0</v>
      </c>
      <c r="T67" s="3" t="str">
        <f t="shared" si="38"/>
        <v>1</v>
      </c>
      <c r="U67" s="3" t="str">
        <f t="shared" si="39"/>
        <v>0</v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</row>
    <row r="68" ht="12.0" customHeight="1">
      <c r="F68" s="86" t="s">
        <v>21</v>
      </c>
      <c r="G68" s="86" t="str">
        <f t="shared" si="100"/>
        <v>47</v>
      </c>
      <c r="H68" s="86" t="str">
        <f>$H$36</f>
        <v>47</v>
      </c>
      <c r="P68" s="53">
        <v>62.0</v>
      </c>
      <c r="Q68" s="12" t="str">
        <f t="shared" si="101"/>
        <v>1</v>
      </c>
      <c r="R68" s="12" t="s">
        <v>105</v>
      </c>
      <c r="S68" s="12" t="str">
        <f t="shared" si="37"/>
        <v>0</v>
      </c>
      <c r="T68" s="3" t="str">
        <f t="shared" si="38"/>
        <v>1</v>
      </c>
      <c r="U68" s="3" t="str">
        <f t="shared" si="39"/>
        <v>0</v>
      </c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</row>
    <row r="69" ht="12.0" customHeight="1">
      <c r="F69" s="86" t="s">
        <v>22</v>
      </c>
      <c r="G69" s="86" t="str">
        <f t="shared" si="100"/>
        <v>68</v>
      </c>
      <c r="H69" s="86" t="str">
        <f>$H$37</f>
        <v>68</v>
      </c>
      <c r="P69" s="53">
        <v>63.0</v>
      </c>
      <c r="Q69" s="12" t="str">
        <f t="shared" si="101"/>
        <v>1</v>
      </c>
      <c r="R69" s="12" t="s">
        <v>105</v>
      </c>
      <c r="S69" s="12" t="str">
        <f t="shared" si="37"/>
        <v>0</v>
      </c>
      <c r="T69" s="3" t="str">
        <f t="shared" si="38"/>
        <v>1</v>
      </c>
      <c r="U69" s="3" t="str">
        <f t="shared" si="39"/>
        <v>0</v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</row>
    <row r="70" ht="12.0" customHeight="1">
      <c r="P70" s="3">
        <v>64.0</v>
      </c>
      <c r="Q70" s="12" t="str">
        <f t="shared" si="101"/>
        <v>1</v>
      </c>
      <c r="R70" s="12"/>
      <c r="S70" s="12" t="str">
        <f t="shared" si="37"/>
        <v>1</v>
      </c>
      <c r="T70" s="3" t="str">
        <f t="shared" si="38"/>
        <v>1</v>
      </c>
      <c r="U70" s="3" t="str">
        <f t="shared" si="39"/>
        <v>0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</row>
    <row r="71" ht="12.0" customHeight="1">
      <c r="G71" s="86"/>
      <c r="H71" s="86"/>
      <c r="P71" s="3">
        <v>65.0</v>
      </c>
      <c r="Q71" s="12" t="str">
        <f t="shared" si="101"/>
        <v>2</v>
      </c>
      <c r="R71" s="12"/>
      <c r="S71" s="12" t="str">
        <f t="shared" si="37"/>
        <v>0</v>
      </c>
      <c r="T71" s="3" t="str">
        <f t="shared" si="38"/>
        <v>0</v>
      </c>
      <c r="U71" s="3" t="str">
        <f t="shared" si="39"/>
        <v>1</v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</row>
    <row r="72" ht="12.0" customHeight="1">
      <c r="G72" s="86"/>
      <c r="H72" s="86"/>
      <c r="P72" s="3">
        <v>66.0</v>
      </c>
      <c r="Q72" s="12" t="str">
        <f t="shared" si="101"/>
        <v>2</v>
      </c>
      <c r="R72" s="12"/>
      <c r="S72" s="12" t="str">
        <f t="shared" si="37"/>
        <v>0</v>
      </c>
      <c r="T72" s="3" t="str">
        <f t="shared" si="38"/>
        <v>0</v>
      </c>
      <c r="U72" s="3" t="str">
        <f t="shared" si="39"/>
        <v>1</v>
      </c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</row>
    <row r="73" ht="12.0" customHeight="1">
      <c r="G73" s="86"/>
      <c r="H73" s="86"/>
      <c r="P73" s="3">
        <v>67.0</v>
      </c>
      <c r="Q73" s="12" t="str">
        <f t="shared" si="101"/>
        <v>2</v>
      </c>
      <c r="R73" s="12"/>
      <c r="S73" s="12" t="str">
        <f t="shared" si="37"/>
        <v>0</v>
      </c>
      <c r="T73" s="3" t="str">
        <f t="shared" si="38"/>
        <v>0</v>
      </c>
      <c r="U73" s="3" t="str">
        <f t="shared" si="39"/>
        <v>1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</row>
    <row r="74" ht="12.0" customHeight="1">
      <c r="F74" s="94"/>
      <c r="G74" s="86"/>
      <c r="H74" s="86"/>
      <c r="P74" s="3">
        <v>68.0</v>
      </c>
      <c r="Q74" s="12" t="str">
        <f t="shared" si="101"/>
        <v>1</v>
      </c>
      <c r="R74" s="12"/>
      <c r="S74" s="12" t="str">
        <f t="shared" si="37"/>
        <v>1</v>
      </c>
      <c r="T74" s="3" t="str">
        <f t="shared" si="38"/>
        <v>1</v>
      </c>
      <c r="U74" s="3" t="str">
        <f t="shared" si="39"/>
        <v>0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</row>
    <row r="75" ht="12.0" customHeight="1">
      <c r="F75" t="s">
        <v>199</v>
      </c>
      <c r="G75" s="86" t="str">
        <f t="shared" ref="G75:G77" si="102">H75</f>
        <v>42</v>
      </c>
      <c r="H75" s="86" t="str">
        <f t="shared" ref="H75:H77" si="103">L23</f>
        <v>42</v>
      </c>
      <c r="P75" s="3">
        <v>69.0</v>
      </c>
      <c r="Q75" s="12" t="str">
        <f t="shared" si="101"/>
        <v>2</v>
      </c>
      <c r="R75" s="12"/>
      <c r="S75" s="12" t="str">
        <f t="shared" si="37"/>
        <v>0</v>
      </c>
      <c r="T75" s="3" t="str">
        <f t="shared" si="38"/>
        <v>0</v>
      </c>
      <c r="U75" s="3" t="str">
        <f t="shared" si="39"/>
        <v>1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</row>
    <row r="76" ht="12.0" customHeight="1">
      <c r="F76" t="s">
        <v>200</v>
      </c>
      <c r="G76" s="86" t="str">
        <f t="shared" si="102"/>
        <v>44</v>
      </c>
      <c r="H76" s="86" t="str">
        <f t="shared" si="103"/>
        <v>44</v>
      </c>
      <c r="P76" s="3">
        <v>70.0</v>
      </c>
      <c r="Q76" s="12" t="str">
        <f t="shared" si="101"/>
        <v>2</v>
      </c>
      <c r="R76" s="12"/>
      <c r="S76" s="12" t="str">
        <f t="shared" si="37"/>
        <v>0</v>
      </c>
      <c r="T76" s="3" t="str">
        <f t="shared" si="38"/>
        <v>0</v>
      </c>
      <c r="U76" s="3" t="str">
        <f t="shared" si="39"/>
        <v>1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</row>
    <row r="77" ht="12.0" customHeight="1">
      <c r="F77" t="s">
        <v>201</v>
      </c>
      <c r="G77" s="86" t="str">
        <f t="shared" si="102"/>
        <v>40</v>
      </c>
      <c r="H77" s="86" t="str">
        <f t="shared" si="103"/>
        <v>40</v>
      </c>
      <c r="P77" s="3">
        <v>71.0</v>
      </c>
      <c r="Q77" s="12" t="str">
        <f t="shared" si="101"/>
        <v>2</v>
      </c>
      <c r="R77" s="12"/>
      <c r="S77" s="12" t="str">
        <f t="shared" si="37"/>
        <v>0</v>
      </c>
      <c r="T77" s="3" t="str">
        <f t="shared" si="38"/>
        <v>0</v>
      </c>
      <c r="U77" s="3" t="str">
        <f t="shared" si="39"/>
        <v>1</v>
      </c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</row>
    <row r="78" ht="12.0" customHeight="1">
      <c r="F78" t="s">
        <v>194</v>
      </c>
      <c r="G78" s="86"/>
      <c r="H78" s="86"/>
      <c r="P78" s="3">
        <v>72.0</v>
      </c>
      <c r="Q78" s="12" t="str">
        <f t="shared" si="101"/>
        <v>2</v>
      </c>
      <c r="R78" s="12"/>
      <c r="S78" s="12" t="str">
        <f t="shared" si="37"/>
        <v>0</v>
      </c>
      <c r="T78" s="3" t="str">
        <f t="shared" si="38"/>
        <v>0</v>
      </c>
      <c r="U78" s="3" t="str">
        <f t="shared" si="39"/>
        <v>1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</row>
    <row r="79" ht="12.0" customHeight="1">
      <c r="F79" t="s">
        <v>202</v>
      </c>
      <c r="G79" s="86" t="str">
        <f t="shared" ref="G79:G82" si="104">H79</f>
        <v>38</v>
      </c>
      <c r="H79" s="86" t="str">
        <f t="shared" ref="H79:H82" si="105">L27</f>
        <v>38</v>
      </c>
      <c r="P79" s="53">
        <v>73.0</v>
      </c>
      <c r="Q79" s="12" t="str">
        <f t="shared" si="101"/>
        <v>1</v>
      </c>
      <c r="R79" s="12" t="s">
        <v>105</v>
      </c>
      <c r="S79" s="12" t="str">
        <f t="shared" si="37"/>
        <v>0</v>
      </c>
      <c r="T79" s="3" t="str">
        <f t="shared" si="38"/>
        <v>1</v>
      </c>
      <c r="U79" s="3" t="str">
        <f t="shared" si="39"/>
        <v>0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</row>
    <row r="80" ht="12.0" customHeight="1">
      <c r="F80" t="s">
        <v>203</v>
      </c>
      <c r="G80" s="86" t="str">
        <f t="shared" si="104"/>
        <v>41</v>
      </c>
      <c r="H80" s="86" t="str">
        <f t="shared" si="105"/>
        <v>41</v>
      </c>
      <c r="P80" s="53">
        <v>74.0</v>
      </c>
      <c r="Q80" s="12" t="str">
        <f t="shared" si="101"/>
        <v>1</v>
      </c>
      <c r="R80" s="12" t="s">
        <v>105</v>
      </c>
      <c r="S80" s="12" t="str">
        <f t="shared" si="37"/>
        <v>0</v>
      </c>
      <c r="T80" s="3" t="str">
        <f t="shared" si="38"/>
        <v>1</v>
      </c>
      <c r="U80" s="3" t="str">
        <f t="shared" si="39"/>
        <v>0</v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</row>
    <row r="81" ht="12.0" customHeight="1">
      <c r="F81" t="s">
        <v>204</v>
      </c>
      <c r="G81" s="86" t="str">
        <f t="shared" si="104"/>
        <v>34</v>
      </c>
      <c r="H81" s="86" t="str">
        <f t="shared" si="105"/>
        <v>34</v>
      </c>
      <c r="P81" s="3">
        <v>75.0</v>
      </c>
      <c r="Q81" s="12" t="str">
        <f t="shared" si="101"/>
        <v>2</v>
      </c>
      <c r="R81" s="12"/>
      <c r="S81" s="12" t="str">
        <f t="shared" si="37"/>
        <v>0</v>
      </c>
      <c r="T81" s="3" t="str">
        <f t="shared" si="38"/>
        <v>0</v>
      </c>
      <c r="U81" s="3" t="str">
        <f t="shared" si="39"/>
        <v>1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</row>
    <row r="82" ht="12.0" customHeight="1">
      <c r="F82" t="s">
        <v>205</v>
      </c>
      <c r="G82" s="86" t="str">
        <f t="shared" si="104"/>
        <v>36</v>
      </c>
      <c r="H82" s="86" t="str">
        <f t="shared" si="105"/>
        <v>36</v>
      </c>
      <c r="P82" s="3">
        <v>76.0</v>
      </c>
      <c r="Q82" s="12" t="str">
        <f t="shared" si="101"/>
        <v>2</v>
      </c>
      <c r="R82" s="12"/>
      <c r="S82" s="12" t="str">
        <f t="shared" si="37"/>
        <v>0</v>
      </c>
      <c r="T82" s="3" t="str">
        <f t="shared" si="38"/>
        <v>0</v>
      </c>
      <c r="U82" s="3" t="str">
        <f t="shared" si="39"/>
        <v>1</v>
      </c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</row>
    <row r="83" ht="12.0" customHeight="1">
      <c r="F83" t="s">
        <v>194</v>
      </c>
      <c r="G83" s="86"/>
      <c r="H83" s="86"/>
      <c r="P83" s="53">
        <v>77.0</v>
      </c>
      <c r="Q83" s="12" t="str">
        <f t="shared" si="101"/>
        <v>1</v>
      </c>
      <c r="R83" s="12" t="s">
        <v>105</v>
      </c>
      <c r="S83" s="12" t="str">
        <f t="shared" si="37"/>
        <v>0</v>
      </c>
      <c r="T83" s="3" t="str">
        <f t="shared" si="38"/>
        <v>1</v>
      </c>
      <c r="U83" s="3" t="str">
        <f t="shared" si="39"/>
        <v>0</v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</row>
    <row r="84" ht="12.0" customHeight="1">
      <c r="F84" t="s">
        <v>206</v>
      </c>
      <c r="G84" s="86" t="str">
        <f t="shared" ref="G84:G86" si="106">H84</f>
        <v>49</v>
      </c>
      <c r="H84" s="86" t="str">
        <f t="shared" ref="H84:H86" si="107">L32</f>
        <v>49</v>
      </c>
      <c r="P84" s="3">
        <v>78.0</v>
      </c>
      <c r="Q84" s="12" t="str">
        <f t="shared" si="101"/>
        <v>2</v>
      </c>
      <c r="R84" s="12"/>
      <c r="S84" s="12" t="str">
        <f t="shared" si="37"/>
        <v>0</v>
      </c>
      <c r="T84" s="3" t="str">
        <f t="shared" si="38"/>
        <v>0</v>
      </c>
      <c r="U84" s="3" t="str">
        <f t="shared" si="39"/>
        <v>1</v>
      </c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</row>
    <row r="85" ht="12.0" customHeight="1">
      <c r="F85" t="s">
        <v>207</v>
      </c>
      <c r="G85" s="86" t="str">
        <f t="shared" si="106"/>
        <v>40</v>
      </c>
      <c r="H85" s="86" t="str">
        <f t="shared" si="107"/>
        <v>40</v>
      </c>
      <c r="P85" s="3">
        <v>79.0</v>
      </c>
      <c r="Q85" s="12" t="str">
        <f t="shared" si="101"/>
        <v>2</v>
      </c>
      <c r="R85" s="12"/>
      <c r="S85" s="12" t="str">
        <f t="shared" si="37"/>
        <v>0</v>
      </c>
      <c r="T85" s="3" t="str">
        <f t="shared" si="38"/>
        <v>0</v>
      </c>
      <c r="U85" s="3" t="str">
        <f t="shared" si="39"/>
        <v>1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</row>
    <row r="86" ht="12.0" customHeight="1">
      <c r="F86" t="s">
        <v>208</v>
      </c>
      <c r="G86" s="86" t="str">
        <f t="shared" si="106"/>
        <v>57</v>
      </c>
      <c r="H86" s="86" t="str">
        <f t="shared" si="107"/>
        <v>57</v>
      </c>
      <c r="P86" s="53">
        <v>80.0</v>
      </c>
      <c r="Q86" s="12" t="str">
        <f t="shared" si="101"/>
        <v>1</v>
      </c>
      <c r="R86" s="12" t="s">
        <v>105</v>
      </c>
      <c r="S86" s="12" t="str">
        <f t="shared" si="37"/>
        <v>0</v>
      </c>
      <c r="T86" s="3" t="str">
        <f t="shared" si="38"/>
        <v>1</v>
      </c>
      <c r="U86" s="3" t="str">
        <f t="shared" si="39"/>
        <v>0</v>
      </c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</row>
    <row r="87" ht="12.0" customHeight="1">
      <c r="F87" t="s">
        <v>194</v>
      </c>
      <c r="G87" s="86"/>
      <c r="H87" s="86"/>
      <c r="P87" s="3">
        <v>81.0</v>
      </c>
      <c r="Q87" s="12" t="str">
        <f t="shared" si="101"/>
        <v>2</v>
      </c>
      <c r="R87" s="12"/>
      <c r="S87" s="12" t="str">
        <f t="shared" si="37"/>
        <v>0</v>
      </c>
      <c r="T87" s="3" t="str">
        <f t="shared" si="38"/>
        <v>0</v>
      </c>
      <c r="U87" s="3" t="str">
        <f t="shared" si="39"/>
        <v>1</v>
      </c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</row>
    <row r="88" ht="12.0" customHeight="1">
      <c r="F88" t="s">
        <v>209</v>
      </c>
      <c r="G88" s="86" t="str">
        <f t="shared" ref="G88:G89" si="108">H88</f>
        <v>40</v>
      </c>
      <c r="H88" s="86" t="str">
        <f t="shared" ref="H88:H89" si="109">L36</f>
        <v>40</v>
      </c>
      <c r="P88" s="53">
        <v>82.0</v>
      </c>
      <c r="Q88" s="12" t="str">
        <f t="shared" si="101"/>
        <v>1</v>
      </c>
      <c r="R88" s="12" t="s">
        <v>105</v>
      </c>
      <c r="S88" s="12" t="str">
        <f t="shared" si="37"/>
        <v>0</v>
      </c>
      <c r="T88" s="3" t="str">
        <f t="shared" si="38"/>
        <v>1</v>
      </c>
      <c r="U88" s="3" t="str">
        <f t="shared" si="39"/>
        <v>0</v>
      </c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</row>
    <row r="89" ht="12.0" customHeight="1">
      <c r="F89" t="s">
        <v>210</v>
      </c>
      <c r="G89" s="86" t="str">
        <f t="shared" si="108"/>
        <v>41</v>
      </c>
      <c r="H89" s="86" t="str">
        <f t="shared" si="109"/>
        <v>41</v>
      </c>
      <c r="P89" s="53">
        <v>83.0</v>
      </c>
      <c r="Q89" s="12" t="str">
        <f t="shared" si="101"/>
        <v>1</v>
      </c>
      <c r="R89" s="12" t="s">
        <v>105</v>
      </c>
      <c r="S89" s="12" t="str">
        <f t="shared" si="37"/>
        <v>0</v>
      </c>
      <c r="T89" s="3" t="str">
        <f t="shared" si="38"/>
        <v>1</v>
      </c>
      <c r="U89" s="3" t="str">
        <f t="shared" si="39"/>
        <v>0</v>
      </c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</row>
    <row r="90" ht="12.0" customHeight="1">
      <c r="P90" s="53">
        <v>84.0</v>
      </c>
      <c r="Q90" s="12" t="str">
        <f t="shared" si="101"/>
        <v>1</v>
      </c>
      <c r="R90" s="12" t="s">
        <v>105</v>
      </c>
      <c r="S90" s="12" t="str">
        <f t="shared" si="37"/>
        <v>0</v>
      </c>
      <c r="T90" s="3" t="str">
        <f t="shared" si="38"/>
        <v>1</v>
      </c>
      <c r="U90" s="3" t="str">
        <f t="shared" si="39"/>
        <v>0</v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</row>
    <row r="91" ht="12.0" customHeight="1">
      <c r="P91" s="3">
        <v>85.0</v>
      </c>
      <c r="Q91" s="12" t="str">
        <f t="shared" si="101"/>
        <v>2</v>
      </c>
      <c r="R91" s="12"/>
      <c r="S91" s="12" t="str">
        <f t="shared" si="37"/>
        <v>0</v>
      </c>
      <c r="T91" s="3" t="str">
        <f t="shared" si="38"/>
        <v>0</v>
      </c>
      <c r="U91" s="3" t="str">
        <f t="shared" si="39"/>
        <v>1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</row>
    <row r="92" ht="12.0" customHeight="1">
      <c r="P92" s="3">
        <v>86.0</v>
      </c>
      <c r="Q92" s="12" t="str">
        <f t="shared" si="101"/>
        <v>2</v>
      </c>
      <c r="R92" s="12"/>
      <c r="S92" s="12" t="str">
        <f t="shared" si="37"/>
        <v>0</v>
      </c>
      <c r="T92" s="3" t="str">
        <f t="shared" si="38"/>
        <v>0</v>
      </c>
      <c r="U92" s="3" t="str">
        <f t="shared" si="39"/>
        <v>1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</row>
    <row r="93" ht="12.0" customHeight="1">
      <c r="P93" s="3">
        <v>87.0</v>
      </c>
      <c r="Q93" s="12" t="str">
        <f t="shared" si="101"/>
        <v>2</v>
      </c>
      <c r="R93" s="12"/>
      <c r="S93" s="12" t="str">
        <f t="shared" si="37"/>
        <v>0</v>
      </c>
      <c r="T93" s="3" t="str">
        <f t="shared" si="38"/>
        <v>0</v>
      </c>
      <c r="U93" s="3" t="str">
        <f t="shared" si="39"/>
        <v>1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</row>
    <row r="94" ht="12.0" customHeight="1">
      <c r="P94" s="3">
        <v>88.0</v>
      </c>
      <c r="Q94" s="12" t="str">
        <f t="shared" si="101"/>
        <v>2</v>
      </c>
      <c r="R94" s="12"/>
      <c r="S94" s="12" t="str">
        <f t="shared" si="37"/>
        <v>0</v>
      </c>
      <c r="T94" s="3" t="str">
        <f t="shared" si="38"/>
        <v>0</v>
      </c>
      <c r="U94" s="3" t="str">
        <f t="shared" si="39"/>
        <v>1</v>
      </c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</row>
    <row r="95" ht="12.0" customHeight="1">
      <c r="P95" s="53">
        <v>89.0</v>
      </c>
      <c r="Q95" s="12" t="str">
        <f t="shared" si="101"/>
        <v>1</v>
      </c>
      <c r="R95" s="12" t="s">
        <v>105</v>
      </c>
      <c r="S95" s="12" t="str">
        <f t="shared" si="37"/>
        <v>0</v>
      </c>
      <c r="T95" s="3" t="str">
        <f t="shared" si="38"/>
        <v>1</v>
      </c>
      <c r="U95" s="3" t="str">
        <f t="shared" si="39"/>
        <v>0</v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</row>
    <row r="96" ht="12.0" customHeight="1">
      <c r="P96" s="3">
        <v>90.0</v>
      </c>
      <c r="Q96" s="12" t="str">
        <f t="shared" si="101"/>
        <v>2</v>
      </c>
      <c r="R96" s="12"/>
      <c r="S96" s="12" t="str">
        <f t="shared" si="37"/>
        <v>0</v>
      </c>
      <c r="T96" s="3" t="str">
        <f t="shared" si="38"/>
        <v>0</v>
      </c>
      <c r="U96" s="3" t="str">
        <f t="shared" si="39"/>
        <v>1</v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</row>
    <row r="97" ht="12.0" customHeight="1">
      <c r="P97" s="3">
        <v>91.0</v>
      </c>
      <c r="Q97" s="12" t="str">
        <f t="shared" si="101"/>
        <v>2</v>
      </c>
      <c r="R97" s="12"/>
      <c r="S97" s="12" t="str">
        <f t="shared" si="37"/>
        <v>0</v>
      </c>
      <c r="T97" s="3" t="str">
        <f t="shared" si="38"/>
        <v>0</v>
      </c>
      <c r="U97" s="3" t="str">
        <f t="shared" si="39"/>
        <v>1</v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</row>
    <row r="98" ht="12.0" customHeight="1">
      <c r="P98" s="3">
        <v>92.0</v>
      </c>
      <c r="Q98" s="12" t="str">
        <f t="shared" si="101"/>
        <v>1</v>
      </c>
      <c r="R98" s="12"/>
      <c r="S98" s="12" t="str">
        <f t="shared" si="37"/>
        <v>1</v>
      </c>
      <c r="T98" s="3" t="str">
        <f t="shared" si="38"/>
        <v>1</v>
      </c>
      <c r="U98" s="3" t="str">
        <f t="shared" si="39"/>
        <v>0</v>
      </c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</row>
    <row r="99" ht="12.0" customHeight="1">
      <c r="P99" s="3">
        <v>93.0</v>
      </c>
      <c r="Q99" s="12" t="str">
        <f t="shared" si="101"/>
        <v>2</v>
      </c>
      <c r="R99" s="12"/>
      <c r="S99" s="12" t="str">
        <f t="shared" si="37"/>
        <v>0</v>
      </c>
      <c r="T99" s="3" t="str">
        <f t="shared" si="38"/>
        <v>0</v>
      </c>
      <c r="U99" s="3" t="str">
        <f t="shared" si="39"/>
        <v>1</v>
      </c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</row>
    <row r="100" ht="12.0" customHeight="1">
      <c r="P100" s="53">
        <v>94.0</v>
      </c>
      <c r="Q100" s="12" t="str">
        <f t="shared" si="101"/>
        <v>1</v>
      </c>
      <c r="R100" s="12" t="s">
        <v>105</v>
      </c>
      <c r="S100" s="12" t="str">
        <f t="shared" si="37"/>
        <v>0</v>
      </c>
      <c r="T100" s="3" t="str">
        <f t="shared" si="38"/>
        <v>1</v>
      </c>
      <c r="U100" s="3" t="str">
        <f t="shared" si="39"/>
        <v>0</v>
      </c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</row>
    <row r="101" ht="12.0" customHeight="1">
      <c r="P101" s="3">
        <v>95.0</v>
      </c>
      <c r="Q101" s="12" t="str">
        <f t="shared" si="101"/>
        <v>2</v>
      </c>
      <c r="R101" s="12"/>
      <c r="S101" s="12" t="str">
        <f t="shared" si="37"/>
        <v>0</v>
      </c>
      <c r="T101" s="3" t="str">
        <f t="shared" si="38"/>
        <v>0</v>
      </c>
      <c r="U101" s="3" t="str">
        <f t="shared" si="39"/>
        <v>1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</row>
    <row r="102" ht="12.0" customHeight="1">
      <c r="P102" s="3">
        <v>96.0</v>
      </c>
      <c r="Q102" s="12" t="str">
        <f t="shared" si="101"/>
        <v>2</v>
      </c>
      <c r="R102" s="12"/>
      <c r="S102" s="12" t="str">
        <f t="shared" si="37"/>
        <v>0</v>
      </c>
      <c r="T102" s="3" t="str">
        <f t="shared" si="38"/>
        <v>0</v>
      </c>
      <c r="U102" s="3" t="str">
        <f t="shared" si="39"/>
        <v>1</v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</row>
    <row r="103" ht="12.0" customHeight="1">
      <c r="P103" s="3">
        <v>97.0</v>
      </c>
      <c r="Q103" s="12" t="str">
        <f t="shared" si="101"/>
        <v>2</v>
      </c>
      <c r="R103" s="12"/>
      <c r="S103" s="12" t="str">
        <f t="shared" si="37"/>
        <v>0</v>
      </c>
      <c r="T103" s="3" t="str">
        <f t="shared" si="38"/>
        <v>0</v>
      </c>
      <c r="U103" s="3" t="str">
        <f t="shared" si="39"/>
        <v>1</v>
      </c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</row>
    <row r="104" ht="12.0" customHeight="1">
      <c r="P104" s="3">
        <v>98.0</v>
      </c>
      <c r="Q104" s="12" t="str">
        <f t="shared" si="101"/>
        <v>2</v>
      </c>
      <c r="R104" s="12"/>
      <c r="S104" s="12" t="str">
        <f t="shared" si="37"/>
        <v>0</v>
      </c>
      <c r="T104" s="3" t="str">
        <f t="shared" si="38"/>
        <v>0</v>
      </c>
      <c r="U104" s="3" t="str">
        <f t="shared" si="39"/>
        <v>1</v>
      </c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</row>
    <row r="105" ht="12.0" customHeight="1">
      <c r="P105" s="3">
        <v>99.0</v>
      </c>
      <c r="Q105" s="12" t="str">
        <f t="shared" si="101"/>
        <v>2</v>
      </c>
      <c r="R105" s="12"/>
      <c r="S105" s="12" t="str">
        <f t="shared" si="37"/>
        <v>0</v>
      </c>
      <c r="T105" s="3" t="str">
        <f t="shared" si="38"/>
        <v>0</v>
      </c>
      <c r="U105" s="3" t="str">
        <f t="shared" si="39"/>
        <v>1</v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</row>
    <row r="106" ht="12.0" customHeight="1">
      <c r="P106" s="3">
        <v>100.0</v>
      </c>
      <c r="Q106" s="12" t="str">
        <f t="shared" si="101"/>
        <v>2</v>
      </c>
      <c r="R106" s="12"/>
      <c r="S106" s="12" t="str">
        <f t="shared" si="37"/>
        <v>0</v>
      </c>
      <c r="T106" s="3" t="str">
        <f t="shared" si="38"/>
        <v>0</v>
      </c>
      <c r="U106" s="3" t="str">
        <f t="shared" si="39"/>
        <v>1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</row>
    <row r="107" ht="12.0" customHeight="1">
      <c r="P107" s="53">
        <v>101.0</v>
      </c>
      <c r="Q107" s="12" t="str">
        <f t="shared" si="101"/>
        <v>1</v>
      </c>
      <c r="R107" s="12" t="s">
        <v>105</v>
      </c>
      <c r="S107" s="12" t="str">
        <f t="shared" si="37"/>
        <v>0</v>
      </c>
      <c r="T107" s="3" t="str">
        <f t="shared" si="38"/>
        <v>1</v>
      </c>
      <c r="U107" s="3" t="str">
        <f t="shared" si="39"/>
        <v>0</v>
      </c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</row>
    <row r="108" ht="12.0" customHeight="1">
      <c r="P108" s="3">
        <v>102.0</v>
      </c>
      <c r="Q108" s="12" t="str">
        <f t="shared" si="101"/>
        <v>2</v>
      </c>
      <c r="R108" s="12"/>
      <c r="S108" s="12" t="str">
        <f t="shared" si="37"/>
        <v>0</v>
      </c>
      <c r="T108" s="3" t="str">
        <f t="shared" si="38"/>
        <v>0</v>
      </c>
      <c r="U108" s="3" t="str">
        <f t="shared" si="39"/>
        <v>1</v>
      </c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</row>
    <row r="109" ht="12.0" customHeight="1">
      <c r="P109" s="3">
        <v>103.0</v>
      </c>
      <c r="Q109" s="12" t="str">
        <f t="shared" si="101"/>
        <v>2</v>
      </c>
      <c r="R109" s="12"/>
      <c r="S109" s="12" t="str">
        <f t="shared" si="37"/>
        <v>0</v>
      </c>
      <c r="T109" s="3" t="str">
        <f t="shared" si="38"/>
        <v>0</v>
      </c>
      <c r="U109" s="3" t="str">
        <f t="shared" si="39"/>
        <v>1</v>
      </c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</row>
    <row r="110" ht="12.0" customHeight="1">
      <c r="P110" s="3">
        <v>104.0</v>
      </c>
      <c r="Q110" s="12" t="str">
        <f t="shared" si="101"/>
        <v>2</v>
      </c>
      <c r="R110" s="12"/>
      <c r="S110" s="12" t="str">
        <f t="shared" si="37"/>
        <v>0</v>
      </c>
      <c r="T110" s="3" t="str">
        <f t="shared" si="38"/>
        <v>0</v>
      </c>
      <c r="U110" s="3" t="str">
        <f t="shared" si="39"/>
        <v>1</v>
      </c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</row>
    <row r="111" ht="12.0" customHeight="1">
      <c r="P111" s="3">
        <v>105.0</v>
      </c>
      <c r="Q111" s="12" t="str">
        <f t="shared" si="101"/>
        <v>2</v>
      </c>
      <c r="R111" s="12"/>
      <c r="S111" s="12" t="str">
        <f t="shared" si="37"/>
        <v>0</v>
      </c>
      <c r="T111" s="3" t="str">
        <f t="shared" si="38"/>
        <v>0</v>
      </c>
      <c r="U111" s="3" t="str">
        <f t="shared" si="39"/>
        <v>1</v>
      </c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</row>
    <row r="112" ht="12.0" customHeight="1">
      <c r="P112" s="3">
        <v>106.0</v>
      </c>
      <c r="Q112" s="12" t="str">
        <f t="shared" si="101"/>
        <v>2</v>
      </c>
      <c r="R112" s="12"/>
      <c r="S112" s="12" t="str">
        <f t="shared" si="37"/>
        <v>0</v>
      </c>
      <c r="T112" s="3" t="str">
        <f t="shared" si="38"/>
        <v>0</v>
      </c>
      <c r="U112" s="3" t="str">
        <f t="shared" si="39"/>
        <v>1</v>
      </c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</row>
    <row r="113" ht="12.0" customHeight="1">
      <c r="P113" s="3">
        <v>107.0</v>
      </c>
      <c r="Q113" s="12" t="str">
        <f t="shared" si="101"/>
        <v>2</v>
      </c>
      <c r="R113" s="12"/>
      <c r="S113" s="12" t="str">
        <f t="shared" si="37"/>
        <v>0</v>
      </c>
      <c r="T113" s="3" t="str">
        <f t="shared" si="38"/>
        <v>0</v>
      </c>
      <c r="U113" s="3" t="str">
        <f t="shared" si="39"/>
        <v>1</v>
      </c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</row>
    <row r="114" ht="12.0" customHeight="1">
      <c r="P114" s="3">
        <v>108.0</v>
      </c>
      <c r="Q114" s="12" t="str">
        <f t="shared" si="101"/>
        <v>2</v>
      </c>
      <c r="R114" s="12"/>
      <c r="S114" s="12" t="str">
        <f t="shared" si="37"/>
        <v>0</v>
      </c>
      <c r="T114" s="3" t="str">
        <f t="shared" si="38"/>
        <v>0</v>
      </c>
      <c r="U114" s="3" t="str">
        <f t="shared" si="39"/>
        <v>1</v>
      </c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</row>
    <row r="115" ht="12.0" customHeight="1">
      <c r="P115" s="53">
        <v>109.0</v>
      </c>
      <c r="Q115" s="12" t="str">
        <f t="shared" si="101"/>
        <v>1</v>
      </c>
      <c r="R115" s="12" t="s">
        <v>105</v>
      </c>
      <c r="S115" s="12" t="str">
        <f t="shared" si="37"/>
        <v>0</v>
      </c>
      <c r="T115" s="3" t="str">
        <f t="shared" si="38"/>
        <v>1</v>
      </c>
      <c r="U115" s="3" t="str">
        <f t="shared" si="39"/>
        <v>0</v>
      </c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</row>
    <row r="116" ht="12.0" customHeight="1">
      <c r="P116" s="53">
        <v>110.0</v>
      </c>
      <c r="Q116" s="12" t="str">
        <f t="shared" si="101"/>
        <v>1</v>
      </c>
      <c r="R116" s="12" t="s">
        <v>105</v>
      </c>
      <c r="S116" s="12" t="str">
        <f t="shared" si="37"/>
        <v>0</v>
      </c>
      <c r="T116" s="3" t="str">
        <f t="shared" si="38"/>
        <v>1</v>
      </c>
      <c r="U116" s="3" t="str">
        <f t="shared" si="39"/>
        <v>0</v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</row>
    <row r="117" ht="12.0" customHeight="1">
      <c r="P117" s="3">
        <v>111.0</v>
      </c>
      <c r="Q117" s="12" t="str">
        <f t="shared" si="101"/>
        <v>1</v>
      </c>
      <c r="R117" s="12"/>
      <c r="S117" s="12" t="str">
        <f t="shared" si="37"/>
        <v>1</v>
      </c>
      <c r="T117" s="3" t="str">
        <f t="shared" si="38"/>
        <v>1</v>
      </c>
      <c r="U117" s="3" t="str">
        <f t="shared" si="39"/>
        <v>0</v>
      </c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</row>
    <row r="118" ht="12.0" customHeight="1">
      <c r="P118" s="53">
        <v>112.0</v>
      </c>
      <c r="Q118" s="12" t="str">
        <f t="shared" si="101"/>
        <v>1</v>
      </c>
      <c r="R118" s="12" t="s">
        <v>105</v>
      </c>
      <c r="S118" s="12" t="str">
        <f t="shared" si="37"/>
        <v>0</v>
      </c>
      <c r="T118" s="3" t="str">
        <f t="shared" si="38"/>
        <v>1</v>
      </c>
      <c r="U118" s="3" t="str">
        <f t="shared" si="39"/>
        <v>0</v>
      </c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</row>
    <row r="119" ht="12.0" customHeight="1">
      <c r="P119" s="3">
        <v>113.0</v>
      </c>
      <c r="Q119" s="12" t="str">
        <f t="shared" si="101"/>
        <v>2</v>
      </c>
      <c r="R119" s="12"/>
      <c r="S119" s="12" t="str">
        <f t="shared" si="37"/>
        <v>0</v>
      </c>
      <c r="T119" s="3" t="str">
        <f t="shared" si="38"/>
        <v>0</v>
      </c>
      <c r="U119" s="3" t="str">
        <f t="shared" si="39"/>
        <v>1</v>
      </c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</row>
    <row r="120" ht="12.0" customHeight="1">
      <c r="P120" s="3">
        <v>114.0</v>
      </c>
      <c r="Q120" s="12" t="str">
        <f t="shared" si="101"/>
        <v>2</v>
      </c>
      <c r="R120" s="12"/>
      <c r="S120" s="12" t="str">
        <f t="shared" si="37"/>
        <v>0</v>
      </c>
      <c r="T120" s="3" t="str">
        <f t="shared" si="38"/>
        <v>0</v>
      </c>
      <c r="U120" s="3" t="str">
        <f t="shared" si="39"/>
        <v>1</v>
      </c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</row>
    <row r="121" ht="12.0" customHeight="1">
      <c r="P121" s="3">
        <v>115.0</v>
      </c>
      <c r="Q121" s="12" t="str">
        <f t="shared" si="101"/>
        <v>2</v>
      </c>
      <c r="R121" s="12"/>
      <c r="S121" s="12" t="str">
        <f t="shared" si="37"/>
        <v>0</v>
      </c>
      <c r="T121" s="3" t="str">
        <f t="shared" si="38"/>
        <v>0</v>
      </c>
      <c r="U121" s="3" t="str">
        <f t="shared" si="39"/>
        <v>1</v>
      </c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</row>
    <row r="122" ht="12.0" customHeight="1">
      <c r="P122" s="3">
        <v>116.0</v>
      </c>
      <c r="Q122" s="12" t="str">
        <f t="shared" si="101"/>
        <v>1</v>
      </c>
      <c r="R122" s="12"/>
      <c r="S122" s="12" t="str">
        <f t="shared" si="37"/>
        <v>1</v>
      </c>
      <c r="T122" s="3" t="str">
        <f t="shared" si="38"/>
        <v>1</v>
      </c>
      <c r="U122" s="3" t="str">
        <f t="shared" si="39"/>
        <v>0</v>
      </c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</row>
    <row r="123" ht="12.0" customHeight="1">
      <c r="P123" s="3">
        <v>117.0</v>
      </c>
      <c r="Q123" s="12" t="str">
        <f t="shared" si="101"/>
        <v>2</v>
      </c>
      <c r="R123" s="12"/>
      <c r="S123" s="12" t="str">
        <f t="shared" si="37"/>
        <v>0</v>
      </c>
      <c r="T123" s="3" t="str">
        <f t="shared" si="38"/>
        <v>0</v>
      </c>
      <c r="U123" s="3" t="str">
        <f t="shared" si="39"/>
        <v>1</v>
      </c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</row>
    <row r="124" ht="12.0" customHeight="1">
      <c r="P124" s="3">
        <v>118.0</v>
      </c>
      <c r="Q124" s="12" t="str">
        <f t="shared" si="101"/>
        <v>2</v>
      </c>
      <c r="R124" s="12"/>
      <c r="S124" s="12" t="str">
        <f t="shared" si="37"/>
        <v>0</v>
      </c>
      <c r="T124" s="3" t="str">
        <f t="shared" si="38"/>
        <v>0</v>
      </c>
      <c r="U124" s="3" t="str">
        <f t="shared" si="39"/>
        <v>1</v>
      </c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</row>
    <row r="125" ht="12.0" customHeight="1">
      <c r="P125" s="3">
        <v>119.0</v>
      </c>
      <c r="Q125" s="12" t="str">
        <f t="shared" si="101"/>
        <v>2</v>
      </c>
      <c r="R125" s="12"/>
      <c r="S125" s="12" t="str">
        <f t="shared" si="37"/>
        <v>0</v>
      </c>
      <c r="T125" s="3" t="str">
        <f t="shared" si="38"/>
        <v>0</v>
      </c>
      <c r="U125" s="3" t="str">
        <f t="shared" si="39"/>
        <v>1</v>
      </c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</row>
    <row r="126" ht="12.0" customHeight="1">
      <c r="P126" s="3">
        <v>120.0</v>
      </c>
      <c r="Q126" s="12" t="str">
        <f t="shared" si="101"/>
        <v>2</v>
      </c>
      <c r="R126" s="12"/>
      <c r="S126" s="12" t="str">
        <f t="shared" si="37"/>
        <v>0</v>
      </c>
      <c r="T126" s="3" t="str">
        <f t="shared" si="38"/>
        <v>0</v>
      </c>
      <c r="U126" s="3" t="str">
        <f t="shared" si="39"/>
        <v>1</v>
      </c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</row>
    <row r="127" ht="12.0" customHeight="1">
      <c r="P127" s="3">
        <v>121.0</v>
      </c>
      <c r="Q127" s="12" t="str">
        <f t="shared" ref="Q127:Q186" si="110">IF(ISERROR(VALUE(MID($C$13,$P127-120,1)))=TRUE,"TEXT",VALUE(MID($C$13,$P127-120,1)))</f>
        <v>2</v>
      </c>
      <c r="R127" s="12"/>
      <c r="S127" s="12" t="str">
        <f t="shared" si="37"/>
        <v>0</v>
      </c>
      <c r="T127" s="3" t="str">
        <f t="shared" si="38"/>
        <v>0</v>
      </c>
      <c r="U127" s="3" t="str">
        <f t="shared" si="39"/>
        <v>1</v>
      </c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</row>
    <row r="128" ht="12.0" customHeight="1">
      <c r="P128" s="3">
        <v>122.0</v>
      </c>
      <c r="Q128" s="12" t="str">
        <f t="shared" si="110"/>
        <v>1</v>
      </c>
      <c r="R128" s="12"/>
      <c r="S128" s="12" t="str">
        <f t="shared" si="37"/>
        <v>1</v>
      </c>
      <c r="T128" s="3" t="str">
        <f t="shared" si="38"/>
        <v>1</v>
      </c>
      <c r="U128" s="3" t="str">
        <f t="shared" si="39"/>
        <v>0</v>
      </c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</row>
    <row r="129" ht="12.0" customHeight="1">
      <c r="P129" s="3">
        <v>123.0</v>
      </c>
      <c r="Q129" s="12" t="str">
        <f t="shared" si="110"/>
        <v>2</v>
      </c>
      <c r="R129" s="12"/>
      <c r="S129" s="12" t="str">
        <f t="shared" si="37"/>
        <v>0</v>
      </c>
      <c r="T129" s="3" t="str">
        <f t="shared" si="38"/>
        <v>0</v>
      </c>
      <c r="U129" s="3" t="str">
        <f t="shared" si="39"/>
        <v>1</v>
      </c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</row>
    <row r="130" ht="12.0" customHeight="1">
      <c r="P130" s="3">
        <v>124.0</v>
      </c>
      <c r="Q130" s="12" t="str">
        <f t="shared" si="110"/>
        <v>1</v>
      </c>
      <c r="R130" s="12"/>
      <c r="S130" s="12" t="str">
        <f t="shared" si="37"/>
        <v>1</v>
      </c>
      <c r="T130" s="3" t="str">
        <f t="shared" si="38"/>
        <v>1</v>
      </c>
      <c r="U130" s="3" t="str">
        <f t="shared" si="39"/>
        <v>0</v>
      </c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</row>
    <row r="131" ht="12.0" customHeight="1">
      <c r="P131" s="3">
        <v>125.0</v>
      </c>
      <c r="Q131" s="12" t="str">
        <f t="shared" si="110"/>
        <v>2</v>
      </c>
      <c r="R131" s="12"/>
      <c r="S131" s="12" t="str">
        <f t="shared" si="37"/>
        <v>0</v>
      </c>
      <c r="T131" s="3" t="str">
        <f t="shared" si="38"/>
        <v>0</v>
      </c>
      <c r="U131" s="3" t="str">
        <f t="shared" si="39"/>
        <v>1</v>
      </c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</row>
    <row r="132" ht="12.0" customHeight="1">
      <c r="P132" s="53">
        <v>126.0</v>
      </c>
      <c r="Q132" s="12" t="str">
        <f t="shared" si="110"/>
        <v>1</v>
      </c>
      <c r="R132" s="12" t="s">
        <v>105</v>
      </c>
      <c r="S132" s="12" t="str">
        <f t="shared" si="37"/>
        <v>0</v>
      </c>
      <c r="T132" s="3" t="str">
        <f t="shared" si="38"/>
        <v>1</v>
      </c>
      <c r="U132" s="3" t="str">
        <f t="shared" si="39"/>
        <v>0</v>
      </c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</row>
    <row r="133" ht="12.0" customHeight="1">
      <c r="P133" s="53">
        <v>127.0</v>
      </c>
      <c r="Q133" s="12" t="str">
        <f t="shared" si="110"/>
        <v>2</v>
      </c>
      <c r="R133" s="12" t="s">
        <v>105</v>
      </c>
      <c r="S133" s="12" t="str">
        <f t="shared" si="37"/>
        <v>1</v>
      </c>
      <c r="T133" s="3" t="str">
        <f t="shared" si="38"/>
        <v>0</v>
      </c>
      <c r="U133" s="3" t="str">
        <f t="shared" si="39"/>
        <v>1</v>
      </c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</row>
    <row r="134" ht="12.0" customHeight="1">
      <c r="P134" s="3">
        <v>128.0</v>
      </c>
      <c r="Q134" s="12" t="str">
        <f t="shared" si="110"/>
        <v>2</v>
      </c>
      <c r="R134" s="12"/>
      <c r="S134" s="12" t="str">
        <f t="shared" si="37"/>
        <v>0</v>
      </c>
      <c r="T134" s="3" t="str">
        <f t="shared" si="38"/>
        <v>0</v>
      </c>
      <c r="U134" s="3" t="str">
        <f t="shared" si="39"/>
        <v>1</v>
      </c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</row>
    <row r="135" ht="12.0" customHeight="1">
      <c r="P135" s="3">
        <v>129.0</v>
      </c>
      <c r="Q135" s="12" t="str">
        <f t="shared" si="110"/>
        <v>2</v>
      </c>
      <c r="R135" s="12"/>
      <c r="S135" s="12" t="str">
        <f t="shared" si="37"/>
        <v>0</v>
      </c>
      <c r="T135" s="3" t="str">
        <f t="shared" si="38"/>
        <v>0</v>
      </c>
      <c r="U135" s="3" t="str">
        <f t="shared" si="39"/>
        <v>1</v>
      </c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</row>
    <row r="136" ht="12.0" customHeight="1">
      <c r="P136" s="53">
        <v>130.0</v>
      </c>
      <c r="Q136" s="12" t="str">
        <f t="shared" si="110"/>
        <v>2</v>
      </c>
      <c r="R136" s="12" t="s">
        <v>105</v>
      </c>
      <c r="S136" s="12" t="str">
        <f t="shared" si="37"/>
        <v>1</v>
      </c>
      <c r="T136" s="3" t="str">
        <f t="shared" si="38"/>
        <v>0</v>
      </c>
      <c r="U136" s="3" t="str">
        <f t="shared" si="39"/>
        <v>1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</row>
    <row r="137" ht="12.0" customHeight="1">
      <c r="P137" s="53">
        <v>131.0</v>
      </c>
      <c r="Q137" s="12" t="str">
        <f t="shared" si="110"/>
        <v>1</v>
      </c>
      <c r="R137" s="12" t="s">
        <v>105</v>
      </c>
      <c r="S137" s="12" t="str">
        <f t="shared" si="37"/>
        <v>0</v>
      </c>
      <c r="T137" s="3" t="str">
        <f t="shared" si="38"/>
        <v>1</v>
      </c>
      <c r="U137" s="3" t="str">
        <f t="shared" si="39"/>
        <v>0</v>
      </c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</row>
    <row r="138" ht="12.0" customHeight="1">
      <c r="P138" s="3">
        <v>132.0</v>
      </c>
      <c r="Q138" s="12" t="str">
        <f t="shared" si="110"/>
        <v>2</v>
      </c>
      <c r="R138" s="12"/>
      <c r="S138" s="12" t="str">
        <f t="shared" si="37"/>
        <v>0</v>
      </c>
      <c r="T138" s="3" t="str">
        <f t="shared" si="38"/>
        <v>0</v>
      </c>
      <c r="U138" s="3" t="str">
        <f t="shared" si="39"/>
        <v>1</v>
      </c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</row>
    <row r="139" ht="12.0" customHeight="1">
      <c r="P139" s="53">
        <v>133.0</v>
      </c>
      <c r="Q139" s="12" t="str">
        <f t="shared" si="110"/>
        <v>1</v>
      </c>
      <c r="R139" s="12" t="s">
        <v>105</v>
      </c>
      <c r="S139" s="12" t="str">
        <f t="shared" si="37"/>
        <v>0</v>
      </c>
      <c r="T139" s="3" t="str">
        <f t="shared" si="38"/>
        <v>1</v>
      </c>
      <c r="U139" s="3" t="str">
        <f t="shared" si="39"/>
        <v>0</v>
      </c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</row>
    <row r="140" ht="12.0" customHeight="1">
      <c r="P140" s="3">
        <v>134.0</v>
      </c>
      <c r="Q140" s="12" t="str">
        <f t="shared" si="110"/>
        <v>2</v>
      </c>
      <c r="R140" s="12"/>
      <c r="S140" s="12" t="str">
        <f t="shared" si="37"/>
        <v>0</v>
      </c>
      <c r="T140" s="3" t="str">
        <f t="shared" si="38"/>
        <v>0</v>
      </c>
      <c r="U140" s="3" t="str">
        <f t="shared" si="39"/>
        <v>1</v>
      </c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</row>
    <row r="141" ht="12.0" customHeight="1">
      <c r="P141" s="3">
        <v>135.0</v>
      </c>
      <c r="Q141" s="12" t="str">
        <f t="shared" si="110"/>
        <v>2</v>
      </c>
      <c r="R141" s="12"/>
      <c r="S141" s="12" t="str">
        <f t="shared" si="37"/>
        <v>0</v>
      </c>
      <c r="T141" s="3" t="str">
        <f t="shared" si="38"/>
        <v>0</v>
      </c>
      <c r="U141" s="3" t="str">
        <f t="shared" si="39"/>
        <v>1</v>
      </c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</row>
    <row r="142" ht="12.0" customHeight="1">
      <c r="P142" s="53">
        <v>136.0</v>
      </c>
      <c r="Q142" s="12" t="str">
        <f t="shared" si="110"/>
        <v>2</v>
      </c>
      <c r="R142" s="12" t="s">
        <v>105</v>
      </c>
      <c r="S142" s="12" t="str">
        <f t="shared" si="37"/>
        <v>1</v>
      </c>
      <c r="T142" s="3" t="str">
        <f t="shared" si="38"/>
        <v>0</v>
      </c>
      <c r="U142" s="3" t="str">
        <f t="shared" si="39"/>
        <v>1</v>
      </c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</row>
    <row r="143" ht="12.0" customHeight="1">
      <c r="P143" s="53">
        <v>137.0</v>
      </c>
      <c r="Q143" s="12" t="str">
        <f t="shared" si="110"/>
        <v>2</v>
      </c>
      <c r="R143" s="12" t="s">
        <v>105</v>
      </c>
      <c r="S143" s="12" t="str">
        <f t="shared" si="37"/>
        <v>1</v>
      </c>
      <c r="T143" s="3" t="str">
        <f t="shared" si="38"/>
        <v>0</v>
      </c>
      <c r="U143" s="3" t="str">
        <f t="shared" si="39"/>
        <v>1</v>
      </c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</row>
    <row r="144" ht="12.0" customHeight="1">
      <c r="P144" s="53">
        <v>138.0</v>
      </c>
      <c r="Q144" s="12" t="str">
        <f t="shared" si="110"/>
        <v>1</v>
      </c>
      <c r="R144" s="12" t="s">
        <v>105</v>
      </c>
      <c r="S144" s="12" t="str">
        <f t="shared" si="37"/>
        <v>0</v>
      </c>
      <c r="T144" s="3" t="str">
        <f t="shared" si="38"/>
        <v>1</v>
      </c>
      <c r="U144" s="3" t="str">
        <f t="shared" si="39"/>
        <v>0</v>
      </c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</row>
    <row r="145" ht="12.0" customHeight="1">
      <c r="P145" s="3">
        <v>139.0</v>
      </c>
      <c r="Q145" s="12" t="str">
        <f t="shared" si="110"/>
        <v>2</v>
      </c>
      <c r="R145" s="12"/>
      <c r="S145" s="12" t="str">
        <f t="shared" si="37"/>
        <v>0</v>
      </c>
      <c r="T145" s="3" t="str">
        <f t="shared" si="38"/>
        <v>0</v>
      </c>
      <c r="U145" s="3" t="str">
        <f t="shared" si="39"/>
        <v>1</v>
      </c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</row>
    <row r="146" ht="12.0" customHeight="1">
      <c r="P146" s="3">
        <v>140.0</v>
      </c>
      <c r="Q146" s="12" t="str">
        <f t="shared" si="110"/>
        <v>2</v>
      </c>
      <c r="R146" s="12"/>
      <c r="S146" s="12" t="str">
        <f t="shared" si="37"/>
        <v>0</v>
      </c>
      <c r="T146" s="3" t="str">
        <f t="shared" si="38"/>
        <v>0</v>
      </c>
      <c r="U146" s="3" t="str">
        <f t="shared" si="39"/>
        <v>1</v>
      </c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</row>
    <row r="147" ht="12.0" customHeight="1">
      <c r="P147" s="3">
        <v>141.0</v>
      </c>
      <c r="Q147" s="12" t="str">
        <f t="shared" si="110"/>
        <v>2</v>
      </c>
      <c r="R147" s="12"/>
      <c r="S147" s="12" t="str">
        <f t="shared" si="37"/>
        <v>0</v>
      </c>
      <c r="T147" s="3" t="str">
        <f t="shared" si="38"/>
        <v>0</v>
      </c>
      <c r="U147" s="3" t="str">
        <f t="shared" si="39"/>
        <v>1</v>
      </c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</row>
    <row r="148" ht="12.0" customHeight="1">
      <c r="P148" s="3">
        <v>142.0</v>
      </c>
      <c r="Q148" s="12" t="str">
        <f t="shared" si="110"/>
        <v>2</v>
      </c>
      <c r="R148" s="12"/>
      <c r="S148" s="12" t="str">
        <f t="shared" si="37"/>
        <v>0</v>
      </c>
      <c r="T148" s="3" t="str">
        <f t="shared" si="38"/>
        <v>0</v>
      </c>
      <c r="U148" s="3" t="str">
        <f t="shared" si="39"/>
        <v>1</v>
      </c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</row>
    <row r="149" ht="12.0" customHeight="1">
      <c r="P149" s="3">
        <v>143.0</v>
      </c>
      <c r="Q149" s="12" t="str">
        <f t="shared" si="110"/>
        <v>2</v>
      </c>
      <c r="R149" s="12"/>
      <c r="S149" s="12" t="str">
        <f t="shared" si="37"/>
        <v>0</v>
      </c>
      <c r="T149" s="3" t="str">
        <f t="shared" si="38"/>
        <v>0</v>
      </c>
      <c r="U149" s="3" t="str">
        <f t="shared" si="39"/>
        <v>1</v>
      </c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</row>
    <row r="150" ht="12.0" customHeight="1">
      <c r="P150" s="3">
        <v>144.0</v>
      </c>
      <c r="Q150" s="12" t="str">
        <f t="shared" si="110"/>
        <v>2</v>
      </c>
      <c r="R150" s="12"/>
      <c r="S150" s="12" t="str">
        <f t="shared" si="37"/>
        <v>0</v>
      </c>
      <c r="T150" s="3" t="str">
        <f t="shared" si="38"/>
        <v>0</v>
      </c>
      <c r="U150" s="3" t="str">
        <f t="shared" si="39"/>
        <v>1</v>
      </c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</row>
    <row r="151" ht="12.0" customHeight="1">
      <c r="P151" s="53">
        <v>145.0</v>
      </c>
      <c r="Q151" s="12" t="str">
        <f t="shared" si="110"/>
        <v>2</v>
      </c>
      <c r="R151" s="12" t="s">
        <v>105</v>
      </c>
      <c r="S151" s="12" t="str">
        <f t="shared" si="37"/>
        <v>1</v>
      </c>
      <c r="T151" s="3" t="str">
        <f t="shared" si="38"/>
        <v>0</v>
      </c>
      <c r="U151" s="3" t="str">
        <f t="shared" si="39"/>
        <v>1</v>
      </c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</row>
    <row r="152" ht="12.0" customHeight="1">
      <c r="P152" s="53">
        <v>146.0</v>
      </c>
      <c r="Q152" s="12" t="str">
        <f t="shared" si="110"/>
        <v>1</v>
      </c>
      <c r="R152" s="12" t="s">
        <v>105</v>
      </c>
      <c r="S152" s="12" t="str">
        <f t="shared" si="37"/>
        <v>0</v>
      </c>
      <c r="T152" s="3" t="str">
        <f t="shared" si="38"/>
        <v>1</v>
      </c>
      <c r="U152" s="3" t="str">
        <f t="shared" si="39"/>
        <v>0</v>
      </c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</row>
    <row r="153" ht="12.0" customHeight="1">
      <c r="P153" s="53">
        <v>147.0</v>
      </c>
      <c r="Q153" s="12" t="str">
        <f t="shared" si="110"/>
        <v>1</v>
      </c>
      <c r="R153" s="12" t="s">
        <v>105</v>
      </c>
      <c r="S153" s="12" t="str">
        <f t="shared" si="37"/>
        <v>0</v>
      </c>
      <c r="T153" s="3" t="str">
        <f t="shared" si="38"/>
        <v>1</v>
      </c>
      <c r="U153" s="3" t="str">
        <f t="shared" si="39"/>
        <v>0</v>
      </c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</row>
    <row r="154" ht="12.0" customHeight="1">
      <c r="P154" s="53">
        <v>148.0</v>
      </c>
      <c r="Q154" s="12" t="str">
        <f t="shared" si="110"/>
        <v>1</v>
      </c>
      <c r="R154" s="12" t="s">
        <v>105</v>
      </c>
      <c r="S154" s="12" t="str">
        <f t="shared" si="37"/>
        <v>0</v>
      </c>
      <c r="T154" s="3" t="str">
        <f t="shared" si="38"/>
        <v>1</v>
      </c>
      <c r="U154" s="3" t="str">
        <f t="shared" si="39"/>
        <v>0</v>
      </c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</row>
    <row r="155" ht="12.0" customHeight="1">
      <c r="P155" s="3">
        <v>149.0</v>
      </c>
      <c r="Q155" s="12" t="str">
        <f t="shared" si="110"/>
        <v>2</v>
      </c>
      <c r="R155" s="12"/>
      <c r="S155" s="12" t="str">
        <f t="shared" si="37"/>
        <v>0</v>
      </c>
      <c r="T155" s="3" t="str">
        <f t="shared" si="38"/>
        <v>0</v>
      </c>
      <c r="U155" s="3" t="str">
        <f t="shared" si="39"/>
        <v>1</v>
      </c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</row>
    <row r="156" ht="12.0" customHeight="1">
      <c r="P156" s="3">
        <v>150.0</v>
      </c>
      <c r="Q156" s="12" t="str">
        <f t="shared" si="110"/>
        <v>1</v>
      </c>
      <c r="R156" s="12"/>
      <c r="S156" s="12" t="str">
        <f t="shared" si="37"/>
        <v>1</v>
      </c>
      <c r="T156" s="3" t="str">
        <f t="shared" si="38"/>
        <v>1</v>
      </c>
      <c r="U156" s="3" t="str">
        <f t="shared" si="39"/>
        <v>0</v>
      </c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</row>
    <row r="157" ht="12.0" customHeight="1">
      <c r="P157" s="3">
        <v>151.0</v>
      </c>
      <c r="Q157" s="12" t="str">
        <f t="shared" si="110"/>
        <v>1</v>
      </c>
      <c r="R157" s="12"/>
      <c r="S157" s="12" t="str">
        <f t="shared" si="37"/>
        <v>1</v>
      </c>
      <c r="T157" s="3" t="str">
        <f t="shared" si="38"/>
        <v>1</v>
      </c>
      <c r="U157" s="3" t="str">
        <f t="shared" si="39"/>
        <v>0</v>
      </c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</row>
    <row r="158" ht="12.0" customHeight="1">
      <c r="P158" s="3">
        <v>152.0</v>
      </c>
      <c r="Q158" s="12" t="str">
        <f t="shared" si="110"/>
        <v>2</v>
      </c>
      <c r="R158" s="12"/>
      <c r="S158" s="12" t="str">
        <f t="shared" si="37"/>
        <v>0</v>
      </c>
      <c r="T158" s="3" t="str">
        <f t="shared" si="38"/>
        <v>0</v>
      </c>
      <c r="U158" s="3" t="str">
        <f t="shared" si="39"/>
        <v>1</v>
      </c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</row>
    <row r="159" ht="12.0" customHeight="1">
      <c r="P159" s="53">
        <v>153.0</v>
      </c>
      <c r="Q159" s="12" t="str">
        <f t="shared" si="110"/>
        <v>1</v>
      </c>
      <c r="R159" s="12" t="s">
        <v>105</v>
      </c>
      <c r="S159" s="12" t="str">
        <f t="shared" si="37"/>
        <v>0</v>
      </c>
      <c r="T159" s="3" t="str">
        <f t="shared" si="38"/>
        <v>1</v>
      </c>
      <c r="U159" s="3" t="str">
        <f t="shared" si="39"/>
        <v>0</v>
      </c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</row>
    <row r="160" ht="12.0" customHeight="1">
      <c r="P160" s="53">
        <v>154.0</v>
      </c>
      <c r="Q160" s="12" t="str">
        <f t="shared" si="110"/>
        <v>1</v>
      </c>
      <c r="R160" s="12" t="s">
        <v>105</v>
      </c>
      <c r="S160" s="12" t="str">
        <f t="shared" si="37"/>
        <v>0</v>
      </c>
      <c r="T160" s="3" t="str">
        <f t="shared" si="38"/>
        <v>1</v>
      </c>
      <c r="U160" s="3" t="str">
        <f t="shared" si="39"/>
        <v>0</v>
      </c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</row>
    <row r="161" ht="12.0" customHeight="1">
      <c r="P161" s="3">
        <v>155.0</v>
      </c>
      <c r="Q161" s="12" t="str">
        <f t="shared" si="110"/>
        <v>2</v>
      </c>
      <c r="R161" s="12"/>
      <c r="S161" s="12" t="str">
        <f t="shared" si="37"/>
        <v>0</v>
      </c>
      <c r="T161" s="3" t="str">
        <f t="shared" si="38"/>
        <v>0</v>
      </c>
      <c r="U161" s="3" t="str">
        <f t="shared" si="39"/>
        <v>1</v>
      </c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</row>
    <row r="162" ht="12.0" customHeight="1">
      <c r="P162" s="53">
        <v>156.0</v>
      </c>
      <c r="Q162" s="12" t="str">
        <f t="shared" si="110"/>
        <v>1</v>
      </c>
      <c r="R162" s="12" t="s">
        <v>105</v>
      </c>
      <c r="S162" s="12" t="str">
        <f t="shared" si="37"/>
        <v>0</v>
      </c>
      <c r="T162" s="3" t="str">
        <f t="shared" si="38"/>
        <v>1</v>
      </c>
      <c r="U162" s="3" t="str">
        <f t="shared" si="39"/>
        <v>0</v>
      </c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</row>
    <row r="163" ht="12.0" customHeight="1">
      <c r="P163" s="3">
        <v>157.0</v>
      </c>
      <c r="Q163" s="12" t="str">
        <f t="shared" si="110"/>
        <v>2</v>
      </c>
      <c r="R163" s="12"/>
      <c r="S163" s="12" t="str">
        <f t="shared" si="37"/>
        <v>0</v>
      </c>
      <c r="T163" s="3" t="str">
        <f t="shared" si="38"/>
        <v>0</v>
      </c>
      <c r="U163" s="3" t="str">
        <f t="shared" si="39"/>
        <v>1</v>
      </c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</row>
    <row r="164" ht="12.0" customHeight="1">
      <c r="P164" s="53">
        <v>158.0</v>
      </c>
      <c r="Q164" s="12" t="str">
        <f t="shared" si="110"/>
        <v>2</v>
      </c>
      <c r="R164" s="12" t="s">
        <v>105</v>
      </c>
      <c r="S164" s="12" t="str">
        <f t="shared" si="37"/>
        <v>1</v>
      </c>
      <c r="T164" s="3" t="str">
        <f t="shared" si="38"/>
        <v>0</v>
      </c>
      <c r="U164" s="3" t="str">
        <f t="shared" si="39"/>
        <v>1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</row>
    <row r="165" ht="12.0" customHeight="1">
      <c r="P165" s="3">
        <v>159.0</v>
      </c>
      <c r="Q165" s="12" t="str">
        <f t="shared" si="110"/>
        <v>2</v>
      </c>
      <c r="R165" s="12"/>
      <c r="S165" s="12" t="str">
        <f t="shared" si="37"/>
        <v>0</v>
      </c>
      <c r="T165" s="3" t="str">
        <f t="shared" si="38"/>
        <v>0</v>
      </c>
      <c r="U165" s="3" t="str">
        <f t="shared" si="39"/>
        <v>1</v>
      </c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</row>
    <row r="166" ht="12.0" customHeight="1">
      <c r="P166" s="3">
        <v>160.0</v>
      </c>
      <c r="Q166" s="12" t="str">
        <f t="shared" si="110"/>
        <v>1</v>
      </c>
      <c r="R166" s="12"/>
      <c r="S166" s="12" t="str">
        <f t="shared" si="37"/>
        <v>1</v>
      </c>
      <c r="T166" s="3" t="str">
        <f t="shared" si="38"/>
        <v>1</v>
      </c>
      <c r="U166" s="3" t="str">
        <f t="shared" si="39"/>
        <v>0</v>
      </c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</row>
    <row r="167" ht="12.0" customHeight="1">
      <c r="P167" s="53">
        <v>161.0</v>
      </c>
      <c r="Q167" s="12" t="str">
        <f t="shared" si="110"/>
        <v>1</v>
      </c>
      <c r="R167" s="12" t="s">
        <v>105</v>
      </c>
      <c r="S167" s="12" t="str">
        <f t="shared" si="37"/>
        <v>0</v>
      </c>
      <c r="T167" s="3" t="str">
        <f t="shared" si="38"/>
        <v>1</v>
      </c>
      <c r="U167" s="3" t="str">
        <f t="shared" si="39"/>
        <v>0</v>
      </c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</row>
    <row r="168" ht="12.0" customHeight="1">
      <c r="P168" s="3">
        <v>162.0</v>
      </c>
      <c r="Q168" s="12" t="str">
        <f t="shared" si="110"/>
        <v>2</v>
      </c>
      <c r="R168" s="12"/>
      <c r="S168" s="12" t="str">
        <f t="shared" si="37"/>
        <v>0</v>
      </c>
      <c r="T168" s="3" t="str">
        <f t="shared" si="38"/>
        <v>0</v>
      </c>
      <c r="U168" s="3" t="str">
        <f t="shared" si="39"/>
        <v>1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</row>
    <row r="169" ht="12.0" customHeight="1">
      <c r="P169" s="3">
        <v>163.0</v>
      </c>
      <c r="Q169" s="12" t="str">
        <f t="shared" si="110"/>
        <v>2</v>
      </c>
      <c r="R169" s="12"/>
      <c r="S169" s="12" t="str">
        <f t="shared" si="37"/>
        <v>0</v>
      </c>
      <c r="T169" s="3" t="str">
        <f t="shared" si="38"/>
        <v>0</v>
      </c>
      <c r="U169" s="3" t="str">
        <f t="shared" si="39"/>
        <v>1</v>
      </c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</row>
    <row r="170" ht="12.0" customHeight="1">
      <c r="P170" s="3">
        <v>164.0</v>
      </c>
      <c r="Q170" s="12" t="str">
        <f t="shared" si="110"/>
        <v>2</v>
      </c>
      <c r="R170" s="12"/>
      <c r="S170" s="12" t="str">
        <f t="shared" si="37"/>
        <v>0</v>
      </c>
      <c r="T170" s="3" t="str">
        <f t="shared" si="38"/>
        <v>0</v>
      </c>
      <c r="U170" s="3" t="str">
        <f t="shared" si="39"/>
        <v>1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</row>
    <row r="171" ht="12.0" customHeight="1">
      <c r="P171" s="3">
        <v>165.0</v>
      </c>
      <c r="Q171" s="12" t="str">
        <f t="shared" si="110"/>
        <v>2</v>
      </c>
      <c r="R171" s="12"/>
      <c r="S171" s="12" t="str">
        <f t="shared" si="37"/>
        <v>0</v>
      </c>
      <c r="T171" s="3" t="str">
        <f t="shared" si="38"/>
        <v>0</v>
      </c>
      <c r="U171" s="3" t="str">
        <f t="shared" si="39"/>
        <v>1</v>
      </c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</row>
    <row r="172" ht="12.0" customHeight="1">
      <c r="P172" s="3">
        <v>166.0</v>
      </c>
      <c r="Q172" s="12" t="str">
        <f t="shared" si="110"/>
        <v>2</v>
      </c>
      <c r="R172" s="12"/>
      <c r="S172" s="12" t="str">
        <f t="shared" si="37"/>
        <v>0</v>
      </c>
      <c r="T172" s="3" t="str">
        <f t="shared" si="38"/>
        <v>0</v>
      </c>
      <c r="U172" s="3" t="str">
        <f t="shared" si="39"/>
        <v>1</v>
      </c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</row>
    <row r="173" ht="12.0" customHeight="1">
      <c r="P173" s="3">
        <v>167.0</v>
      </c>
      <c r="Q173" s="12" t="str">
        <f t="shared" si="110"/>
        <v>2</v>
      </c>
      <c r="R173" s="12"/>
      <c r="S173" s="12" t="str">
        <f t="shared" si="37"/>
        <v>0</v>
      </c>
      <c r="T173" s="3" t="str">
        <f t="shared" si="38"/>
        <v>0</v>
      </c>
      <c r="U173" s="3" t="str">
        <f t="shared" si="39"/>
        <v>1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</row>
    <row r="174" ht="12.0" customHeight="1">
      <c r="P174" s="3">
        <v>168.0</v>
      </c>
      <c r="Q174" s="12" t="str">
        <f t="shared" si="110"/>
        <v>1</v>
      </c>
      <c r="R174" s="12"/>
      <c r="S174" s="12" t="str">
        <f t="shared" si="37"/>
        <v>1</v>
      </c>
      <c r="T174" s="3" t="str">
        <f t="shared" si="38"/>
        <v>1</v>
      </c>
      <c r="U174" s="3" t="str">
        <f t="shared" si="39"/>
        <v>0</v>
      </c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</row>
    <row r="175" ht="12.0" customHeight="1">
      <c r="P175" s="3">
        <v>169.0</v>
      </c>
      <c r="Q175" s="12" t="str">
        <f t="shared" si="110"/>
        <v>2</v>
      </c>
      <c r="R175" s="12"/>
      <c r="S175" s="12" t="str">
        <f t="shared" si="37"/>
        <v>0</v>
      </c>
      <c r="T175" s="3" t="str">
        <f t="shared" si="38"/>
        <v>0</v>
      </c>
      <c r="U175" s="3" t="str">
        <f t="shared" si="39"/>
        <v>1</v>
      </c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</row>
    <row r="176" ht="12.0" customHeight="1">
      <c r="P176" s="53">
        <v>170.0</v>
      </c>
      <c r="Q176" s="12" t="str">
        <f t="shared" si="110"/>
        <v>1</v>
      </c>
      <c r="R176" s="12" t="s">
        <v>105</v>
      </c>
      <c r="S176" s="12" t="str">
        <f t="shared" si="37"/>
        <v>0</v>
      </c>
      <c r="T176" s="3" t="str">
        <f t="shared" si="38"/>
        <v>1</v>
      </c>
      <c r="U176" s="3" t="str">
        <f t="shared" si="39"/>
        <v>0</v>
      </c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</row>
    <row r="177" ht="12.0" customHeight="1">
      <c r="P177" s="3">
        <v>171.0</v>
      </c>
      <c r="Q177" s="12" t="str">
        <f t="shared" si="110"/>
        <v>2</v>
      </c>
      <c r="R177" s="12"/>
      <c r="S177" s="12" t="str">
        <f t="shared" si="37"/>
        <v>0</v>
      </c>
      <c r="T177" s="3" t="str">
        <f t="shared" si="38"/>
        <v>0</v>
      </c>
      <c r="U177" s="3" t="str">
        <f t="shared" si="39"/>
        <v>1</v>
      </c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</row>
    <row r="178" ht="12.0" customHeight="1">
      <c r="P178" s="3">
        <v>172.0</v>
      </c>
      <c r="Q178" s="12" t="str">
        <f t="shared" si="110"/>
        <v>2</v>
      </c>
      <c r="R178" s="12"/>
      <c r="S178" s="12" t="str">
        <f t="shared" si="37"/>
        <v>0</v>
      </c>
      <c r="T178" s="3" t="str">
        <f t="shared" si="38"/>
        <v>0</v>
      </c>
      <c r="U178" s="3" t="str">
        <f t="shared" si="39"/>
        <v>1</v>
      </c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</row>
    <row r="179" ht="12.0" customHeight="1">
      <c r="P179" s="53">
        <v>173.0</v>
      </c>
      <c r="Q179" s="12" t="str">
        <f t="shared" si="110"/>
        <v>1</v>
      </c>
      <c r="R179" s="12" t="s">
        <v>105</v>
      </c>
      <c r="S179" s="12" t="str">
        <f t="shared" si="37"/>
        <v>0</v>
      </c>
      <c r="T179" s="3" t="str">
        <f t="shared" si="38"/>
        <v>1</v>
      </c>
      <c r="U179" s="3" t="str">
        <f t="shared" si="39"/>
        <v>0</v>
      </c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</row>
    <row r="180" ht="12.0" customHeight="1">
      <c r="P180" s="3">
        <v>174.0</v>
      </c>
      <c r="Q180" s="12" t="str">
        <f t="shared" si="110"/>
        <v>2</v>
      </c>
      <c r="R180" s="12"/>
      <c r="S180" s="12" t="str">
        <f t="shared" si="37"/>
        <v>0</v>
      </c>
      <c r="T180" s="3" t="str">
        <f t="shared" si="38"/>
        <v>0</v>
      </c>
      <c r="U180" s="3" t="str">
        <f t="shared" si="39"/>
        <v>1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</row>
    <row r="181" ht="12.0" customHeight="1">
      <c r="P181" s="3">
        <v>175.0</v>
      </c>
      <c r="Q181" s="12" t="str">
        <f t="shared" si="110"/>
        <v>2</v>
      </c>
      <c r="R181" s="12"/>
      <c r="S181" s="12" t="str">
        <f t="shared" si="37"/>
        <v>0</v>
      </c>
      <c r="T181" s="3" t="str">
        <f t="shared" si="38"/>
        <v>0</v>
      </c>
      <c r="U181" s="3" t="str">
        <f t="shared" si="39"/>
        <v>1</v>
      </c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</row>
    <row r="182" ht="12.0" customHeight="1">
      <c r="P182" s="3">
        <v>176.0</v>
      </c>
      <c r="Q182" s="12" t="str">
        <f t="shared" si="110"/>
        <v>2</v>
      </c>
      <c r="R182" s="12"/>
      <c r="S182" s="12" t="str">
        <f t="shared" si="37"/>
        <v>0</v>
      </c>
      <c r="T182" s="3" t="str">
        <f t="shared" si="38"/>
        <v>0</v>
      </c>
      <c r="U182" s="3" t="str">
        <f t="shared" si="39"/>
        <v>1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</row>
    <row r="183" ht="12.0" customHeight="1">
      <c r="P183" s="3">
        <v>177.0</v>
      </c>
      <c r="Q183" s="12" t="str">
        <f t="shared" si="110"/>
        <v>2</v>
      </c>
      <c r="R183" s="12"/>
      <c r="S183" s="12" t="str">
        <f t="shared" si="37"/>
        <v>0</v>
      </c>
      <c r="T183" s="3" t="str">
        <f t="shared" si="38"/>
        <v>0</v>
      </c>
      <c r="U183" s="3" t="str">
        <f t="shared" si="39"/>
        <v>1</v>
      </c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</row>
    <row r="184" ht="12.0" customHeight="1">
      <c r="P184" s="3">
        <v>178.0</v>
      </c>
      <c r="Q184" s="12" t="str">
        <f t="shared" si="110"/>
        <v>2</v>
      </c>
      <c r="R184" s="12"/>
      <c r="S184" s="12" t="str">
        <f t="shared" si="37"/>
        <v>0</v>
      </c>
      <c r="T184" s="3" t="str">
        <f t="shared" si="38"/>
        <v>0</v>
      </c>
      <c r="U184" s="3" t="str">
        <f t="shared" si="39"/>
        <v>1</v>
      </c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</row>
    <row r="185" ht="12.0" customHeight="1">
      <c r="P185" s="3">
        <v>179.0</v>
      </c>
      <c r="Q185" s="12" t="str">
        <f t="shared" si="110"/>
        <v>2</v>
      </c>
      <c r="R185" s="12"/>
      <c r="S185" s="12" t="str">
        <f t="shared" si="37"/>
        <v>0</v>
      </c>
      <c r="T185" s="3" t="str">
        <f t="shared" si="38"/>
        <v>0</v>
      </c>
      <c r="U185" s="3" t="str">
        <f t="shared" si="39"/>
        <v>1</v>
      </c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</row>
    <row r="186" ht="12.0" customHeight="1">
      <c r="P186" s="3">
        <v>180.0</v>
      </c>
      <c r="Q186" s="12" t="str">
        <f t="shared" si="110"/>
        <v>1</v>
      </c>
      <c r="R186" s="12"/>
      <c r="S186" s="12" t="str">
        <f t="shared" si="37"/>
        <v>1</v>
      </c>
      <c r="T186" s="3" t="str">
        <f t="shared" si="38"/>
        <v>1</v>
      </c>
      <c r="U186" s="3" t="str">
        <f t="shared" si="39"/>
        <v>0</v>
      </c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</row>
    <row r="187" ht="12.0" customHeight="1">
      <c r="P187" s="53">
        <v>181.0</v>
      </c>
      <c r="Q187" s="12" t="str">
        <f t="shared" ref="Q187:Q246" si="111">IF(ISERROR(VALUE(MID($C$14,$P187-180,1)))=TRUE,"TEXT",VALUE(MID($C$14,$P187-180,1)))</f>
        <v>1</v>
      </c>
      <c r="R187" s="12" t="s">
        <v>105</v>
      </c>
      <c r="S187" s="12" t="str">
        <f t="shared" si="37"/>
        <v>0</v>
      </c>
      <c r="T187" s="3" t="str">
        <f t="shared" si="38"/>
        <v>1</v>
      </c>
      <c r="U187" s="3" t="str">
        <f t="shared" si="39"/>
        <v>0</v>
      </c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</row>
    <row r="188" ht="12.0" customHeight="1">
      <c r="P188" s="53">
        <v>182.0</v>
      </c>
      <c r="Q188" s="12" t="str">
        <f t="shared" si="111"/>
        <v>2</v>
      </c>
      <c r="R188" s="12" t="s">
        <v>105</v>
      </c>
      <c r="S188" s="12" t="str">
        <f t="shared" si="37"/>
        <v>1</v>
      </c>
      <c r="T188" s="3" t="str">
        <f t="shared" si="38"/>
        <v>0</v>
      </c>
      <c r="U188" s="3" t="str">
        <f t="shared" si="39"/>
        <v>1</v>
      </c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</row>
    <row r="189" ht="12.0" customHeight="1">
      <c r="P189" s="3">
        <v>183.0</v>
      </c>
      <c r="Q189" s="12" t="str">
        <f t="shared" si="111"/>
        <v>2</v>
      </c>
      <c r="R189" s="12"/>
      <c r="S189" s="12" t="str">
        <f t="shared" si="37"/>
        <v>0</v>
      </c>
      <c r="T189" s="3" t="str">
        <f t="shared" si="38"/>
        <v>0</v>
      </c>
      <c r="U189" s="3" t="str">
        <f t="shared" si="39"/>
        <v>1</v>
      </c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</row>
    <row r="190" ht="12.0" customHeight="1">
      <c r="P190" s="3">
        <v>184.0</v>
      </c>
      <c r="Q190" s="12" t="str">
        <f t="shared" si="111"/>
        <v>1</v>
      </c>
      <c r="R190" s="12"/>
      <c r="S190" s="12" t="str">
        <f t="shared" si="37"/>
        <v>1</v>
      </c>
      <c r="T190" s="3" t="str">
        <f t="shared" si="38"/>
        <v>1</v>
      </c>
      <c r="U190" s="3" t="str">
        <f t="shared" si="39"/>
        <v>0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</row>
    <row r="191" ht="12.0" customHeight="1">
      <c r="P191" s="53">
        <v>185.0</v>
      </c>
      <c r="Q191" s="12" t="str">
        <f t="shared" si="111"/>
        <v>2</v>
      </c>
      <c r="R191" s="12" t="s">
        <v>105</v>
      </c>
      <c r="S191" s="12" t="str">
        <f t="shared" si="37"/>
        <v>1</v>
      </c>
      <c r="T191" s="3" t="str">
        <f t="shared" si="38"/>
        <v>0</v>
      </c>
      <c r="U191" s="3" t="str">
        <f t="shared" si="39"/>
        <v>1</v>
      </c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</row>
    <row r="192" ht="12.0" customHeight="1">
      <c r="P192" s="3">
        <v>186.0</v>
      </c>
      <c r="Q192" s="12" t="str">
        <f t="shared" si="111"/>
        <v>2</v>
      </c>
      <c r="R192" s="12"/>
      <c r="S192" s="12" t="str">
        <f t="shared" si="37"/>
        <v>0</v>
      </c>
      <c r="T192" s="3" t="str">
        <f t="shared" si="38"/>
        <v>0</v>
      </c>
      <c r="U192" s="3" t="str">
        <f t="shared" si="39"/>
        <v>1</v>
      </c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</row>
    <row r="193" ht="12.0" customHeight="1">
      <c r="P193" s="3">
        <v>187.0</v>
      </c>
      <c r="Q193" s="12" t="str">
        <f t="shared" si="111"/>
        <v>1</v>
      </c>
      <c r="R193" s="12"/>
      <c r="S193" s="12" t="str">
        <f t="shared" si="37"/>
        <v>1</v>
      </c>
      <c r="T193" s="3" t="str">
        <f t="shared" si="38"/>
        <v>1</v>
      </c>
      <c r="U193" s="3" t="str">
        <f t="shared" si="39"/>
        <v>0</v>
      </c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</row>
    <row r="194" ht="12.0" customHeight="1">
      <c r="P194" s="3">
        <v>188.0</v>
      </c>
      <c r="Q194" s="12" t="str">
        <f t="shared" si="111"/>
        <v>2</v>
      </c>
      <c r="R194" s="12"/>
      <c r="S194" s="12" t="str">
        <f t="shared" si="37"/>
        <v>0</v>
      </c>
      <c r="T194" s="3" t="str">
        <f t="shared" si="38"/>
        <v>0</v>
      </c>
      <c r="U194" s="3" t="str">
        <f t="shared" si="39"/>
        <v>1</v>
      </c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</row>
    <row r="195" ht="12.0" customHeight="1">
      <c r="P195" s="3">
        <v>189.0</v>
      </c>
      <c r="Q195" s="12" t="str">
        <f t="shared" si="111"/>
        <v>2</v>
      </c>
      <c r="R195" s="12"/>
      <c r="S195" s="12" t="str">
        <f t="shared" si="37"/>
        <v>0</v>
      </c>
      <c r="T195" s="3" t="str">
        <f t="shared" si="38"/>
        <v>0</v>
      </c>
      <c r="U195" s="3" t="str">
        <f t="shared" si="39"/>
        <v>1</v>
      </c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</row>
    <row r="196" ht="12.0" customHeight="1">
      <c r="P196" s="3">
        <v>190.0</v>
      </c>
      <c r="Q196" s="12" t="str">
        <f t="shared" si="111"/>
        <v>2</v>
      </c>
      <c r="R196" s="12"/>
      <c r="S196" s="12" t="str">
        <f t="shared" si="37"/>
        <v>0</v>
      </c>
      <c r="T196" s="3" t="str">
        <f t="shared" si="38"/>
        <v>0</v>
      </c>
      <c r="U196" s="3" t="str">
        <f t="shared" si="39"/>
        <v>1</v>
      </c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</row>
    <row r="197" ht="12.0" customHeight="1">
      <c r="P197" s="3">
        <v>191.0</v>
      </c>
      <c r="Q197" s="12" t="str">
        <f t="shared" si="111"/>
        <v>2</v>
      </c>
      <c r="R197" s="12"/>
      <c r="S197" s="12" t="str">
        <f t="shared" si="37"/>
        <v>0</v>
      </c>
      <c r="T197" s="3" t="str">
        <f t="shared" si="38"/>
        <v>0</v>
      </c>
      <c r="U197" s="3" t="str">
        <f t="shared" si="39"/>
        <v>1</v>
      </c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</row>
    <row r="198" ht="12.0" customHeight="1">
      <c r="P198" s="3">
        <v>192.0</v>
      </c>
      <c r="Q198" s="12" t="str">
        <f t="shared" si="111"/>
        <v>1</v>
      </c>
      <c r="R198" s="12"/>
      <c r="S198" s="12" t="str">
        <f t="shared" si="37"/>
        <v>1</v>
      </c>
      <c r="T198" s="3" t="str">
        <f t="shared" si="38"/>
        <v>1</v>
      </c>
      <c r="U198" s="3" t="str">
        <f t="shared" si="39"/>
        <v>0</v>
      </c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</row>
    <row r="199" ht="12.0" customHeight="1">
      <c r="P199" s="3">
        <v>193.0</v>
      </c>
      <c r="Q199" s="12" t="str">
        <f t="shared" si="111"/>
        <v>2</v>
      </c>
      <c r="R199" s="12"/>
      <c r="S199" s="12" t="str">
        <f t="shared" si="37"/>
        <v>0</v>
      </c>
      <c r="T199" s="3" t="str">
        <f t="shared" si="38"/>
        <v>0</v>
      </c>
      <c r="U199" s="3" t="str">
        <f t="shared" si="39"/>
        <v>1</v>
      </c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</row>
    <row r="200" ht="12.0" customHeight="1">
      <c r="P200" s="3">
        <v>194.0</v>
      </c>
      <c r="Q200" s="12" t="str">
        <f t="shared" si="111"/>
        <v>2</v>
      </c>
      <c r="R200" s="12"/>
      <c r="S200" s="12" t="str">
        <f t="shared" si="37"/>
        <v>0</v>
      </c>
      <c r="T200" s="3" t="str">
        <f t="shared" si="38"/>
        <v>0</v>
      </c>
      <c r="U200" s="3" t="str">
        <f t="shared" si="39"/>
        <v>1</v>
      </c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</row>
    <row r="201" ht="12.0" customHeight="1">
      <c r="P201" s="3">
        <v>195.0</v>
      </c>
      <c r="Q201" s="12" t="str">
        <f t="shared" si="111"/>
        <v>2</v>
      </c>
      <c r="R201" s="12"/>
      <c r="S201" s="12" t="str">
        <f t="shared" si="37"/>
        <v>0</v>
      </c>
      <c r="T201" s="3" t="str">
        <f t="shared" si="38"/>
        <v>0</v>
      </c>
      <c r="U201" s="3" t="str">
        <f t="shared" si="39"/>
        <v>1</v>
      </c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</row>
    <row r="202" ht="12.0" customHeight="1">
      <c r="P202" s="3">
        <v>196.0</v>
      </c>
      <c r="Q202" s="12" t="str">
        <f t="shared" si="111"/>
        <v>2</v>
      </c>
      <c r="R202" s="12"/>
      <c r="S202" s="12" t="str">
        <f t="shared" si="37"/>
        <v>0</v>
      </c>
      <c r="T202" s="3" t="str">
        <f t="shared" si="38"/>
        <v>0</v>
      </c>
      <c r="U202" s="3" t="str">
        <f t="shared" si="39"/>
        <v>1</v>
      </c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</row>
    <row r="203" ht="12.0" customHeight="1">
      <c r="P203" s="3">
        <v>197.0</v>
      </c>
      <c r="Q203" s="12" t="str">
        <f t="shared" si="111"/>
        <v>2</v>
      </c>
      <c r="R203" s="12"/>
      <c r="S203" s="12" t="str">
        <f t="shared" si="37"/>
        <v>0</v>
      </c>
      <c r="T203" s="3" t="str">
        <f t="shared" si="38"/>
        <v>0</v>
      </c>
      <c r="U203" s="3" t="str">
        <f t="shared" si="39"/>
        <v>1</v>
      </c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</row>
    <row r="204" ht="12.0" customHeight="1">
      <c r="P204" s="3">
        <v>198.0</v>
      </c>
      <c r="Q204" s="12" t="str">
        <f t="shared" si="111"/>
        <v>2</v>
      </c>
      <c r="R204" s="12"/>
      <c r="S204" s="12" t="str">
        <f t="shared" si="37"/>
        <v>0</v>
      </c>
      <c r="T204" s="3" t="str">
        <f t="shared" si="38"/>
        <v>0</v>
      </c>
      <c r="U204" s="3" t="str">
        <f t="shared" si="39"/>
        <v>1</v>
      </c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</row>
    <row r="205" ht="12.0" customHeight="1">
      <c r="P205" s="53">
        <v>199.0</v>
      </c>
      <c r="Q205" s="12" t="str">
        <f t="shared" si="111"/>
        <v>1</v>
      </c>
      <c r="R205" s="12" t="s">
        <v>105</v>
      </c>
      <c r="S205" s="12" t="str">
        <f t="shared" si="37"/>
        <v>0</v>
      </c>
      <c r="T205" s="3" t="str">
        <f t="shared" si="38"/>
        <v>1</v>
      </c>
      <c r="U205" s="3" t="str">
        <f t="shared" si="39"/>
        <v>0</v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</row>
    <row r="206" ht="12.0" customHeight="1">
      <c r="P206" s="53">
        <v>200.0</v>
      </c>
      <c r="Q206" s="12" t="str">
        <f t="shared" si="111"/>
        <v>1</v>
      </c>
      <c r="R206" s="12" t="s">
        <v>105</v>
      </c>
      <c r="S206" s="12" t="str">
        <f t="shared" si="37"/>
        <v>0</v>
      </c>
      <c r="T206" s="3" t="str">
        <f t="shared" si="38"/>
        <v>1</v>
      </c>
      <c r="U206" s="3" t="str">
        <f t="shared" si="39"/>
        <v>0</v>
      </c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</row>
    <row r="207" ht="12.0" customHeight="1">
      <c r="P207" s="3">
        <v>201.0</v>
      </c>
      <c r="Q207" s="12" t="str">
        <f t="shared" si="111"/>
        <v>1</v>
      </c>
      <c r="R207" s="12"/>
      <c r="S207" s="12" t="str">
        <f t="shared" si="37"/>
        <v>1</v>
      </c>
      <c r="T207" s="3" t="str">
        <f t="shared" si="38"/>
        <v>1</v>
      </c>
      <c r="U207" s="3" t="str">
        <f t="shared" si="39"/>
        <v>0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</row>
    <row r="208" ht="12.0" customHeight="1">
      <c r="P208" s="3">
        <v>202.0</v>
      </c>
      <c r="Q208" s="12" t="str">
        <f t="shared" si="111"/>
        <v>1</v>
      </c>
      <c r="R208" s="12"/>
      <c r="S208" s="12" t="str">
        <f t="shared" si="37"/>
        <v>1</v>
      </c>
      <c r="T208" s="3" t="str">
        <f t="shared" si="38"/>
        <v>1</v>
      </c>
      <c r="U208" s="3" t="str">
        <f t="shared" si="39"/>
        <v>0</v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</row>
    <row r="209" ht="12.0" customHeight="1">
      <c r="P209" s="3">
        <v>203.0</v>
      </c>
      <c r="Q209" s="12" t="str">
        <f t="shared" si="111"/>
        <v>2</v>
      </c>
      <c r="R209" s="12"/>
      <c r="S209" s="12" t="str">
        <f t="shared" si="37"/>
        <v>0</v>
      </c>
      <c r="T209" s="3" t="str">
        <f t="shared" si="38"/>
        <v>0</v>
      </c>
      <c r="U209" s="3" t="str">
        <f t="shared" si="39"/>
        <v>1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</row>
    <row r="210" ht="12.0" customHeight="1">
      <c r="P210" s="3">
        <v>204.0</v>
      </c>
      <c r="Q210" s="12" t="str">
        <f t="shared" si="111"/>
        <v>2</v>
      </c>
      <c r="R210" s="12"/>
      <c r="S210" s="12" t="str">
        <f t="shared" si="37"/>
        <v>0</v>
      </c>
      <c r="T210" s="3" t="str">
        <f t="shared" si="38"/>
        <v>0</v>
      </c>
      <c r="U210" s="3" t="str">
        <f t="shared" si="39"/>
        <v>1</v>
      </c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</row>
    <row r="211" ht="12.0" customHeight="1">
      <c r="P211" s="3">
        <v>205.0</v>
      </c>
      <c r="Q211" s="12" t="str">
        <f t="shared" si="111"/>
        <v>2</v>
      </c>
      <c r="R211" s="12"/>
      <c r="S211" s="12" t="str">
        <f t="shared" si="37"/>
        <v>0</v>
      </c>
      <c r="T211" s="3" t="str">
        <f t="shared" si="38"/>
        <v>0</v>
      </c>
      <c r="U211" s="3" t="str">
        <f t="shared" si="39"/>
        <v>1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</row>
    <row r="212" ht="12.0" customHeight="1">
      <c r="P212" s="53">
        <v>206.0</v>
      </c>
      <c r="Q212" s="12" t="str">
        <f t="shared" si="111"/>
        <v>1</v>
      </c>
      <c r="R212" s="12" t="s">
        <v>105</v>
      </c>
      <c r="S212" s="12" t="str">
        <f t="shared" si="37"/>
        <v>0</v>
      </c>
      <c r="T212" s="3" t="str">
        <f t="shared" si="38"/>
        <v>1</v>
      </c>
      <c r="U212" s="3" t="str">
        <f t="shared" si="39"/>
        <v>0</v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</row>
    <row r="213" ht="12.0" customHeight="1">
      <c r="P213" s="3">
        <v>207.0</v>
      </c>
      <c r="Q213" s="12" t="str">
        <f t="shared" si="111"/>
        <v>1</v>
      </c>
      <c r="R213" s="12"/>
      <c r="S213" s="12" t="str">
        <f t="shared" si="37"/>
        <v>1</v>
      </c>
      <c r="T213" s="3" t="str">
        <f t="shared" si="38"/>
        <v>1</v>
      </c>
      <c r="U213" s="3" t="str">
        <f t="shared" si="39"/>
        <v>0</v>
      </c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</row>
    <row r="214" ht="12.0" customHeight="1">
      <c r="P214" s="3">
        <v>208.0</v>
      </c>
      <c r="Q214" s="12" t="str">
        <f t="shared" si="111"/>
        <v>1</v>
      </c>
      <c r="R214" s="12"/>
      <c r="S214" s="12" t="str">
        <f t="shared" si="37"/>
        <v>1</v>
      </c>
      <c r="T214" s="3" t="str">
        <f t="shared" si="38"/>
        <v>1</v>
      </c>
      <c r="U214" s="3" t="str">
        <f t="shared" si="39"/>
        <v>0</v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</row>
    <row r="215" ht="12.0" customHeight="1">
      <c r="P215" s="3">
        <v>209.0</v>
      </c>
      <c r="Q215" s="12" t="str">
        <f t="shared" si="111"/>
        <v>2</v>
      </c>
      <c r="R215" s="12"/>
      <c r="S215" s="12" t="str">
        <f t="shared" si="37"/>
        <v>0</v>
      </c>
      <c r="T215" s="3" t="str">
        <f t="shared" si="38"/>
        <v>0</v>
      </c>
      <c r="U215" s="3" t="str">
        <f t="shared" si="39"/>
        <v>1</v>
      </c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</row>
    <row r="216" ht="12.0" customHeight="1">
      <c r="P216" s="3">
        <v>210.0</v>
      </c>
      <c r="Q216" s="12" t="str">
        <f t="shared" si="111"/>
        <v>2</v>
      </c>
      <c r="R216" s="12"/>
      <c r="S216" s="12" t="str">
        <f t="shared" si="37"/>
        <v>0</v>
      </c>
      <c r="T216" s="3" t="str">
        <f t="shared" si="38"/>
        <v>0</v>
      </c>
      <c r="U216" s="3" t="str">
        <f t="shared" si="39"/>
        <v>1</v>
      </c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</row>
    <row r="217" ht="12.0" customHeight="1">
      <c r="P217" s="3">
        <v>211.0</v>
      </c>
      <c r="Q217" s="12" t="str">
        <f t="shared" si="111"/>
        <v>1</v>
      </c>
      <c r="R217" s="12"/>
      <c r="S217" s="12" t="str">
        <f t="shared" si="37"/>
        <v>1</v>
      </c>
      <c r="T217" s="3" t="str">
        <f t="shared" si="38"/>
        <v>1</v>
      </c>
      <c r="U217" s="3" t="str">
        <f t="shared" si="39"/>
        <v>0</v>
      </c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</row>
    <row r="218" ht="12.0" customHeight="1">
      <c r="P218" s="3">
        <v>212.0</v>
      </c>
      <c r="Q218" s="12" t="str">
        <f t="shared" si="111"/>
        <v>2</v>
      </c>
      <c r="R218" s="12"/>
      <c r="S218" s="12" t="str">
        <f t="shared" si="37"/>
        <v>0</v>
      </c>
      <c r="T218" s="3" t="str">
        <f t="shared" si="38"/>
        <v>0</v>
      </c>
      <c r="U218" s="3" t="str">
        <f t="shared" si="39"/>
        <v>1</v>
      </c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</row>
    <row r="219" ht="12.0" customHeight="1">
      <c r="P219" s="3">
        <v>213.0</v>
      </c>
      <c r="Q219" s="12" t="str">
        <f t="shared" si="111"/>
        <v>2</v>
      </c>
      <c r="R219" s="12"/>
      <c r="S219" s="12" t="str">
        <f t="shared" si="37"/>
        <v>0</v>
      </c>
      <c r="T219" s="3" t="str">
        <f t="shared" si="38"/>
        <v>0</v>
      </c>
      <c r="U219" s="3" t="str">
        <f t="shared" si="39"/>
        <v>1</v>
      </c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</row>
    <row r="220" ht="12.0" customHeight="1">
      <c r="P220" s="3">
        <v>214.0</v>
      </c>
      <c r="Q220" s="12" t="str">
        <f t="shared" si="111"/>
        <v>1</v>
      </c>
      <c r="R220" s="12"/>
      <c r="S220" s="12" t="str">
        <f t="shared" si="37"/>
        <v>1</v>
      </c>
      <c r="T220" s="3" t="str">
        <f t="shared" si="38"/>
        <v>1</v>
      </c>
      <c r="U220" s="3" t="str">
        <f t="shared" si="39"/>
        <v>0</v>
      </c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</row>
    <row r="221" ht="12.0" customHeight="1">
      <c r="P221" s="53">
        <v>215.0</v>
      </c>
      <c r="Q221" s="12" t="str">
        <f t="shared" si="111"/>
        <v>2</v>
      </c>
      <c r="R221" s="12" t="s">
        <v>105</v>
      </c>
      <c r="S221" s="12" t="str">
        <f t="shared" si="37"/>
        <v>1</v>
      </c>
      <c r="T221" s="3" t="str">
        <f t="shared" si="38"/>
        <v>0</v>
      </c>
      <c r="U221" s="3" t="str">
        <f t="shared" si="39"/>
        <v>1</v>
      </c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</row>
    <row r="222" ht="12.0" customHeight="1">
      <c r="P222" s="3">
        <v>216.0</v>
      </c>
      <c r="Q222" s="12" t="str">
        <f t="shared" si="111"/>
        <v>2</v>
      </c>
      <c r="R222" s="12"/>
      <c r="S222" s="12" t="str">
        <f t="shared" si="37"/>
        <v>0</v>
      </c>
      <c r="T222" s="3" t="str">
        <f t="shared" si="38"/>
        <v>0</v>
      </c>
      <c r="U222" s="3" t="str">
        <f t="shared" si="39"/>
        <v>1</v>
      </c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</row>
    <row r="223" ht="12.0" customHeight="1">
      <c r="P223" s="3">
        <v>217.0</v>
      </c>
      <c r="Q223" s="12" t="str">
        <f t="shared" si="111"/>
        <v>2</v>
      </c>
      <c r="R223" s="12"/>
      <c r="S223" s="12" t="str">
        <f t="shared" si="37"/>
        <v>0</v>
      </c>
      <c r="T223" s="3" t="str">
        <f t="shared" si="38"/>
        <v>0</v>
      </c>
      <c r="U223" s="3" t="str">
        <f t="shared" si="39"/>
        <v>1</v>
      </c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</row>
    <row r="224" ht="12.0" customHeight="1">
      <c r="P224" s="53">
        <v>218.0</v>
      </c>
      <c r="Q224" s="12" t="str">
        <f t="shared" si="111"/>
        <v>2</v>
      </c>
      <c r="R224" s="12" t="s">
        <v>105</v>
      </c>
      <c r="S224" s="12" t="str">
        <f t="shared" si="37"/>
        <v>1</v>
      </c>
      <c r="T224" s="3" t="str">
        <f t="shared" si="38"/>
        <v>0</v>
      </c>
      <c r="U224" s="3" t="str">
        <f t="shared" si="39"/>
        <v>1</v>
      </c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</row>
    <row r="225" ht="12.0" customHeight="1">
      <c r="P225" s="3">
        <v>219.0</v>
      </c>
      <c r="Q225" s="12" t="str">
        <f t="shared" si="111"/>
        <v>1</v>
      </c>
      <c r="R225" s="12"/>
      <c r="S225" s="12" t="str">
        <f t="shared" si="37"/>
        <v>1</v>
      </c>
      <c r="T225" s="3" t="str">
        <f t="shared" si="38"/>
        <v>1</v>
      </c>
      <c r="U225" s="3" t="str">
        <f t="shared" si="39"/>
        <v>0</v>
      </c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</row>
    <row r="226" ht="12.0" customHeight="1">
      <c r="P226" s="3">
        <v>220.0</v>
      </c>
      <c r="Q226" s="12" t="str">
        <f t="shared" si="111"/>
        <v>2</v>
      </c>
      <c r="R226" s="12"/>
      <c r="S226" s="12" t="str">
        <f t="shared" si="37"/>
        <v>0</v>
      </c>
      <c r="T226" s="3" t="str">
        <f t="shared" si="38"/>
        <v>0</v>
      </c>
      <c r="U226" s="3" t="str">
        <f t="shared" si="39"/>
        <v>1</v>
      </c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</row>
    <row r="227" ht="12.0" customHeight="1">
      <c r="P227" s="3">
        <v>221.0</v>
      </c>
      <c r="Q227" s="12" t="str">
        <f t="shared" si="111"/>
        <v>2</v>
      </c>
      <c r="R227" s="12"/>
      <c r="S227" s="12" t="str">
        <f t="shared" si="37"/>
        <v>0</v>
      </c>
      <c r="T227" s="3" t="str">
        <f t="shared" si="38"/>
        <v>0</v>
      </c>
      <c r="U227" s="3" t="str">
        <f t="shared" si="39"/>
        <v>1</v>
      </c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</row>
    <row r="228" ht="12.0" customHeight="1">
      <c r="P228" s="3">
        <v>222.0</v>
      </c>
      <c r="Q228" s="12" t="str">
        <f t="shared" si="111"/>
        <v>2</v>
      </c>
      <c r="R228" s="12"/>
      <c r="S228" s="12" t="str">
        <f t="shared" si="37"/>
        <v>0</v>
      </c>
      <c r="T228" s="3" t="str">
        <f t="shared" si="38"/>
        <v>0</v>
      </c>
      <c r="U228" s="3" t="str">
        <f t="shared" si="39"/>
        <v>1</v>
      </c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</row>
    <row r="229" ht="12.0" customHeight="1">
      <c r="P229" s="3">
        <v>223.0</v>
      </c>
      <c r="Q229" s="12" t="str">
        <f t="shared" si="111"/>
        <v>2</v>
      </c>
      <c r="R229" s="12"/>
      <c r="S229" s="12" t="str">
        <f t="shared" si="37"/>
        <v>0</v>
      </c>
      <c r="T229" s="3" t="str">
        <f t="shared" si="38"/>
        <v>0</v>
      </c>
      <c r="U229" s="3" t="str">
        <f t="shared" si="39"/>
        <v>1</v>
      </c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</row>
    <row r="230" ht="12.0" customHeight="1">
      <c r="P230" s="3">
        <v>224.0</v>
      </c>
      <c r="Q230" s="12" t="str">
        <f t="shared" si="111"/>
        <v>2</v>
      </c>
      <c r="R230" s="12"/>
      <c r="S230" s="12" t="str">
        <f t="shared" si="37"/>
        <v>0</v>
      </c>
      <c r="T230" s="3" t="str">
        <f t="shared" si="38"/>
        <v>0</v>
      </c>
      <c r="U230" s="3" t="str">
        <f t="shared" si="39"/>
        <v>1</v>
      </c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</row>
    <row r="231" ht="12.0" customHeight="1">
      <c r="P231" s="53">
        <v>225.0</v>
      </c>
      <c r="Q231" s="12" t="str">
        <f t="shared" si="111"/>
        <v>1</v>
      </c>
      <c r="R231" s="12" t="s">
        <v>105</v>
      </c>
      <c r="S231" s="12" t="str">
        <f t="shared" si="37"/>
        <v>0</v>
      </c>
      <c r="T231" s="3" t="str">
        <f t="shared" si="38"/>
        <v>1</v>
      </c>
      <c r="U231" s="3" t="str">
        <f t="shared" si="39"/>
        <v>0</v>
      </c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</row>
    <row r="232" ht="12.0" customHeight="1">
      <c r="P232" s="53">
        <v>226.0</v>
      </c>
      <c r="Q232" s="12" t="str">
        <f t="shared" si="111"/>
        <v>1</v>
      </c>
      <c r="R232" s="12" t="s">
        <v>105</v>
      </c>
      <c r="S232" s="12" t="str">
        <f t="shared" si="37"/>
        <v>0</v>
      </c>
      <c r="T232" s="3" t="str">
        <f t="shared" si="38"/>
        <v>1</v>
      </c>
      <c r="U232" s="3" t="str">
        <f t="shared" si="39"/>
        <v>0</v>
      </c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</row>
    <row r="233" ht="12.0" customHeight="1">
      <c r="P233" s="53">
        <v>227.0</v>
      </c>
      <c r="Q233" s="12" t="str">
        <f t="shared" si="111"/>
        <v>1</v>
      </c>
      <c r="R233" s="12" t="s">
        <v>105</v>
      </c>
      <c r="S233" s="12" t="str">
        <f t="shared" si="37"/>
        <v>0</v>
      </c>
      <c r="T233" s="3" t="str">
        <f t="shared" si="38"/>
        <v>1</v>
      </c>
      <c r="U233" s="3" t="str">
        <f t="shared" si="39"/>
        <v>0</v>
      </c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</row>
    <row r="234" ht="12.0" customHeight="1">
      <c r="P234" s="3">
        <v>228.0</v>
      </c>
      <c r="Q234" s="12" t="str">
        <f t="shared" si="111"/>
        <v>2</v>
      </c>
      <c r="R234" s="12"/>
      <c r="S234" s="12" t="str">
        <f t="shared" si="37"/>
        <v>0</v>
      </c>
      <c r="T234" s="3" t="str">
        <f t="shared" si="38"/>
        <v>0</v>
      </c>
      <c r="U234" s="3" t="str">
        <f t="shared" si="39"/>
        <v>1</v>
      </c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</row>
    <row r="235" ht="12.0" customHeight="1">
      <c r="P235" s="3">
        <v>229.0</v>
      </c>
      <c r="Q235" s="12" t="str">
        <f t="shared" si="111"/>
        <v>2</v>
      </c>
      <c r="R235" s="12"/>
      <c r="S235" s="12" t="str">
        <f t="shared" si="37"/>
        <v>0</v>
      </c>
      <c r="T235" s="3" t="str">
        <f t="shared" si="38"/>
        <v>0</v>
      </c>
      <c r="U235" s="3" t="str">
        <f t="shared" si="39"/>
        <v>1</v>
      </c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</row>
    <row r="236" ht="12.0" customHeight="1">
      <c r="P236" s="3">
        <v>230.0</v>
      </c>
      <c r="Q236" s="12" t="str">
        <f t="shared" si="111"/>
        <v>2</v>
      </c>
      <c r="R236" s="12"/>
      <c r="S236" s="12" t="str">
        <f t="shared" si="37"/>
        <v>0</v>
      </c>
      <c r="T236" s="3" t="str">
        <f t="shared" si="38"/>
        <v>0</v>
      </c>
      <c r="U236" s="3" t="str">
        <f t="shared" si="39"/>
        <v>1</v>
      </c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</row>
    <row r="237" ht="12.0" customHeight="1">
      <c r="P237" s="3">
        <v>231.0</v>
      </c>
      <c r="Q237" s="12" t="str">
        <f t="shared" si="111"/>
        <v>2</v>
      </c>
      <c r="R237" s="12"/>
      <c r="S237" s="12" t="str">
        <f t="shared" si="37"/>
        <v>0</v>
      </c>
      <c r="T237" s="3" t="str">
        <f t="shared" si="38"/>
        <v>0</v>
      </c>
      <c r="U237" s="3" t="str">
        <f t="shared" si="39"/>
        <v>1</v>
      </c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</row>
    <row r="238" ht="12.0" customHeight="1">
      <c r="P238" s="3">
        <v>232.0</v>
      </c>
      <c r="Q238" s="12" t="str">
        <f t="shared" si="111"/>
        <v>2</v>
      </c>
      <c r="R238" s="12"/>
      <c r="S238" s="12" t="str">
        <f t="shared" si="37"/>
        <v>0</v>
      </c>
      <c r="T238" s="3" t="str">
        <f t="shared" si="38"/>
        <v>0</v>
      </c>
      <c r="U238" s="3" t="str">
        <f t="shared" si="39"/>
        <v>1</v>
      </c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</row>
    <row r="239" ht="12.0" customHeight="1">
      <c r="P239" s="3">
        <v>233.0</v>
      </c>
      <c r="Q239" s="12" t="str">
        <f t="shared" si="111"/>
        <v>2</v>
      </c>
      <c r="R239" s="12"/>
      <c r="S239" s="12" t="str">
        <f t="shared" si="37"/>
        <v>0</v>
      </c>
      <c r="T239" s="3" t="str">
        <f t="shared" si="38"/>
        <v>0</v>
      </c>
      <c r="U239" s="3" t="str">
        <f t="shared" si="39"/>
        <v>1</v>
      </c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</row>
    <row r="240" ht="12.0" customHeight="1">
      <c r="P240" s="3">
        <v>234.0</v>
      </c>
      <c r="Q240" s="12" t="str">
        <f t="shared" si="111"/>
        <v>1</v>
      </c>
      <c r="R240" s="12"/>
      <c r="S240" s="12" t="str">
        <f t="shared" si="37"/>
        <v>1</v>
      </c>
      <c r="T240" s="3" t="str">
        <f t="shared" si="38"/>
        <v>1</v>
      </c>
      <c r="U240" s="3" t="str">
        <f t="shared" si="39"/>
        <v>0</v>
      </c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</row>
    <row r="241" ht="12.0" customHeight="1">
      <c r="P241" s="3">
        <v>235.0</v>
      </c>
      <c r="Q241" s="12" t="str">
        <f t="shared" si="111"/>
        <v>2</v>
      </c>
      <c r="R241" s="12"/>
      <c r="S241" s="12" t="str">
        <f t="shared" si="37"/>
        <v>0</v>
      </c>
      <c r="T241" s="3" t="str">
        <f t="shared" si="38"/>
        <v>0</v>
      </c>
      <c r="U241" s="3" t="str">
        <f t="shared" si="39"/>
        <v>1</v>
      </c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</row>
    <row r="242" ht="12.0" customHeight="1">
      <c r="P242" s="53">
        <v>236.0</v>
      </c>
      <c r="Q242" s="12" t="str">
        <f t="shared" si="111"/>
        <v>1</v>
      </c>
      <c r="R242" s="12" t="s">
        <v>105</v>
      </c>
      <c r="S242" s="12" t="str">
        <f t="shared" si="37"/>
        <v>0</v>
      </c>
      <c r="T242" s="3" t="str">
        <f t="shared" si="38"/>
        <v>1</v>
      </c>
      <c r="U242" s="3" t="str">
        <f t="shared" si="39"/>
        <v>0</v>
      </c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</row>
    <row r="243" ht="12.0" customHeight="1">
      <c r="P243" s="53">
        <v>237.0</v>
      </c>
      <c r="Q243" s="12" t="str">
        <f t="shared" si="111"/>
        <v>1</v>
      </c>
      <c r="R243" s="12" t="s">
        <v>105</v>
      </c>
      <c r="S243" s="12" t="str">
        <f t="shared" si="37"/>
        <v>0</v>
      </c>
      <c r="T243" s="3" t="str">
        <f t="shared" si="38"/>
        <v>1</v>
      </c>
      <c r="U243" s="3" t="str">
        <f t="shared" si="39"/>
        <v>0</v>
      </c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</row>
    <row r="244" ht="12.0" customHeight="1">
      <c r="P244" s="3">
        <v>238.0</v>
      </c>
      <c r="Q244" s="12" t="str">
        <f t="shared" si="111"/>
        <v>2</v>
      </c>
      <c r="R244" s="12"/>
      <c r="S244" s="12" t="str">
        <f t="shared" si="37"/>
        <v>0</v>
      </c>
      <c r="T244" s="3" t="str">
        <f t="shared" si="38"/>
        <v>0</v>
      </c>
      <c r="U244" s="3" t="str">
        <f t="shared" si="39"/>
        <v>1</v>
      </c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</row>
    <row r="245" ht="12.0" customHeight="1">
      <c r="P245" s="3">
        <v>239.0</v>
      </c>
      <c r="Q245" s="12" t="str">
        <f t="shared" si="111"/>
        <v>1</v>
      </c>
      <c r="R245" s="12"/>
      <c r="S245" s="12" t="str">
        <f t="shared" si="37"/>
        <v>1</v>
      </c>
      <c r="T245" s="3" t="str">
        <f t="shared" si="38"/>
        <v>1</v>
      </c>
      <c r="U245" s="3" t="str">
        <f t="shared" si="39"/>
        <v>0</v>
      </c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</row>
    <row r="246" ht="12.0" customHeight="1">
      <c r="P246" s="3">
        <v>240.0</v>
      </c>
      <c r="Q246" s="12" t="str">
        <f t="shared" si="111"/>
        <v>1</v>
      </c>
      <c r="R246" s="12"/>
      <c r="S246" s="12" t="str">
        <f t="shared" si="37"/>
        <v>1</v>
      </c>
      <c r="T246" s="3" t="str">
        <f t="shared" si="38"/>
        <v>1</v>
      </c>
      <c r="U246" s="3" t="str">
        <f t="shared" si="39"/>
        <v>0</v>
      </c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</row>
    <row r="247" ht="12.0" customHeight="1">
      <c r="P247" s="3">
        <v>241.0</v>
      </c>
      <c r="Q247" s="12" t="str">
        <f t="shared" ref="Q247:Q306" si="112">IF(ISERROR(VALUE(MID($C$15,$P247-240,1)))=TRUE,"TEXT",VALUE(MID($C$15,$P247-240,1)))</f>
        <v>2</v>
      </c>
      <c r="R247" s="12"/>
      <c r="S247" s="12" t="str">
        <f t="shared" si="37"/>
        <v>0</v>
      </c>
      <c r="T247" s="3" t="str">
        <f t="shared" si="38"/>
        <v>0</v>
      </c>
      <c r="U247" s="3" t="str">
        <f t="shared" si="39"/>
        <v>1</v>
      </c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</row>
    <row r="248" ht="12.0" customHeight="1">
      <c r="P248" s="3">
        <v>242.0</v>
      </c>
      <c r="Q248" s="12" t="str">
        <f t="shared" si="112"/>
        <v>1</v>
      </c>
      <c r="R248" s="12"/>
      <c r="S248" s="12" t="str">
        <f t="shared" si="37"/>
        <v>1</v>
      </c>
      <c r="T248" s="3" t="str">
        <f t="shared" si="38"/>
        <v>1</v>
      </c>
      <c r="U248" s="3" t="str">
        <f t="shared" si="39"/>
        <v>0</v>
      </c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</row>
    <row r="249" ht="12.0" customHeight="1">
      <c r="P249" s="3">
        <v>243.0</v>
      </c>
      <c r="Q249" s="12" t="str">
        <f t="shared" si="112"/>
        <v>2</v>
      </c>
      <c r="R249" s="12"/>
      <c r="S249" s="12" t="str">
        <f t="shared" si="37"/>
        <v>0</v>
      </c>
      <c r="T249" s="3" t="str">
        <f t="shared" si="38"/>
        <v>0</v>
      </c>
      <c r="U249" s="3" t="str">
        <f t="shared" si="39"/>
        <v>1</v>
      </c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</row>
    <row r="250" ht="12.0" customHeight="1">
      <c r="P250" s="3">
        <v>244.0</v>
      </c>
      <c r="Q250" s="12" t="str">
        <f t="shared" si="112"/>
        <v>2</v>
      </c>
      <c r="R250" s="12"/>
      <c r="S250" s="12" t="str">
        <f t="shared" si="37"/>
        <v>0</v>
      </c>
      <c r="T250" s="3" t="str">
        <f t="shared" si="38"/>
        <v>0</v>
      </c>
      <c r="U250" s="3" t="str">
        <f t="shared" si="39"/>
        <v>1</v>
      </c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</row>
    <row r="251" ht="12.0" customHeight="1">
      <c r="P251" s="3">
        <v>245.0</v>
      </c>
      <c r="Q251" s="12" t="str">
        <f t="shared" si="112"/>
        <v>2</v>
      </c>
      <c r="R251" s="12"/>
      <c r="S251" s="12" t="str">
        <f t="shared" si="37"/>
        <v>0</v>
      </c>
      <c r="T251" s="3" t="str">
        <f t="shared" si="38"/>
        <v>0</v>
      </c>
      <c r="U251" s="3" t="str">
        <f t="shared" si="39"/>
        <v>1</v>
      </c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</row>
    <row r="252" ht="12.0" customHeight="1">
      <c r="P252" s="3">
        <v>246.0</v>
      </c>
      <c r="Q252" s="12" t="str">
        <f t="shared" si="112"/>
        <v>2</v>
      </c>
      <c r="R252" s="12"/>
      <c r="S252" s="12" t="str">
        <f t="shared" si="37"/>
        <v>0</v>
      </c>
      <c r="T252" s="3" t="str">
        <f t="shared" si="38"/>
        <v>0</v>
      </c>
      <c r="U252" s="3" t="str">
        <f t="shared" si="39"/>
        <v>1</v>
      </c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</row>
    <row r="253" ht="12.0" customHeight="1">
      <c r="P253" s="3">
        <v>247.0</v>
      </c>
      <c r="Q253" s="12" t="str">
        <f t="shared" si="112"/>
        <v>2</v>
      </c>
      <c r="R253" s="12"/>
      <c r="S253" s="12" t="str">
        <f t="shared" si="37"/>
        <v>0</v>
      </c>
      <c r="T253" s="3" t="str">
        <f t="shared" si="38"/>
        <v>0</v>
      </c>
      <c r="U253" s="3" t="str">
        <f t="shared" si="39"/>
        <v>1</v>
      </c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</row>
    <row r="254" ht="12.0" customHeight="1">
      <c r="P254" s="3">
        <v>248.0</v>
      </c>
      <c r="Q254" s="12" t="str">
        <f t="shared" si="112"/>
        <v>2</v>
      </c>
      <c r="R254" s="12"/>
      <c r="S254" s="12" t="str">
        <f t="shared" si="37"/>
        <v>0</v>
      </c>
      <c r="T254" s="3" t="str">
        <f t="shared" si="38"/>
        <v>0</v>
      </c>
      <c r="U254" s="3" t="str">
        <f t="shared" si="39"/>
        <v>1</v>
      </c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</row>
    <row r="255" ht="12.0" customHeight="1">
      <c r="P255" s="3">
        <v>249.0</v>
      </c>
      <c r="Q255" s="12" t="str">
        <f t="shared" si="112"/>
        <v>1</v>
      </c>
      <c r="R255" s="12"/>
      <c r="S255" s="12" t="str">
        <f t="shared" si="37"/>
        <v>1</v>
      </c>
      <c r="T255" s="3" t="str">
        <f t="shared" si="38"/>
        <v>1</v>
      </c>
      <c r="U255" s="3" t="str">
        <f t="shared" si="39"/>
        <v>0</v>
      </c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</row>
    <row r="256" ht="12.0" customHeight="1">
      <c r="P256" s="3">
        <v>250.0</v>
      </c>
      <c r="Q256" s="12" t="str">
        <f t="shared" si="112"/>
        <v>2</v>
      </c>
      <c r="R256" s="12"/>
      <c r="S256" s="12" t="str">
        <f t="shared" si="37"/>
        <v>0</v>
      </c>
      <c r="T256" s="3" t="str">
        <f t="shared" si="38"/>
        <v>0</v>
      </c>
      <c r="U256" s="3" t="str">
        <f t="shared" si="39"/>
        <v>1</v>
      </c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</row>
    <row r="257" ht="12.0" customHeight="1">
      <c r="P257" s="3">
        <v>251.0</v>
      </c>
      <c r="Q257" s="12" t="str">
        <f t="shared" si="112"/>
        <v>1</v>
      </c>
      <c r="R257" s="12"/>
      <c r="S257" s="12" t="str">
        <f t="shared" si="37"/>
        <v>1</v>
      </c>
      <c r="T257" s="3" t="str">
        <f t="shared" si="38"/>
        <v>1</v>
      </c>
      <c r="U257" s="3" t="str">
        <f t="shared" si="39"/>
        <v>0</v>
      </c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</row>
    <row r="258" ht="12.0" customHeight="1">
      <c r="P258" s="3">
        <v>252.0</v>
      </c>
      <c r="Q258" s="12" t="str">
        <f t="shared" si="112"/>
        <v>2</v>
      </c>
      <c r="R258" s="12"/>
      <c r="S258" s="12" t="str">
        <f t="shared" si="37"/>
        <v>0</v>
      </c>
      <c r="T258" s="3" t="str">
        <f t="shared" si="38"/>
        <v>0</v>
      </c>
      <c r="U258" s="3" t="str">
        <f t="shared" si="39"/>
        <v>1</v>
      </c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</row>
    <row r="259" ht="12.0" customHeight="1">
      <c r="P259" s="3">
        <v>253.0</v>
      </c>
      <c r="Q259" s="12" t="str">
        <f t="shared" si="112"/>
        <v>1</v>
      </c>
      <c r="R259" s="12"/>
      <c r="S259" s="12" t="str">
        <f t="shared" si="37"/>
        <v>1</v>
      </c>
      <c r="T259" s="3" t="str">
        <f t="shared" si="38"/>
        <v>1</v>
      </c>
      <c r="U259" s="3" t="str">
        <f t="shared" si="39"/>
        <v>0</v>
      </c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</row>
    <row r="260" ht="12.0" customHeight="1">
      <c r="P260" s="3">
        <v>254.0</v>
      </c>
      <c r="Q260" s="12" t="str">
        <f t="shared" si="112"/>
        <v>1</v>
      </c>
      <c r="R260" s="12"/>
      <c r="S260" s="12" t="str">
        <f t="shared" si="37"/>
        <v>1</v>
      </c>
      <c r="T260" s="3" t="str">
        <f t="shared" si="38"/>
        <v>1</v>
      </c>
      <c r="U260" s="3" t="str">
        <f t="shared" si="39"/>
        <v>0</v>
      </c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</row>
    <row r="261" ht="12.0" customHeight="1">
      <c r="P261" s="3">
        <v>255.0</v>
      </c>
      <c r="Q261" s="12" t="str">
        <f t="shared" si="112"/>
        <v>2</v>
      </c>
      <c r="R261" s="12"/>
      <c r="S261" s="12" t="str">
        <f t="shared" si="37"/>
        <v>0</v>
      </c>
      <c r="T261" s="3" t="str">
        <f t="shared" si="38"/>
        <v>0</v>
      </c>
      <c r="U261" s="3" t="str">
        <f t="shared" si="39"/>
        <v>1</v>
      </c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</row>
    <row r="262" ht="12.0" customHeight="1">
      <c r="P262" s="3">
        <v>256.0</v>
      </c>
      <c r="Q262" s="12" t="str">
        <f t="shared" si="112"/>
        <v>1</v>
      </c>
      <c r="R262" s="12"/>
      <c r="S262" s="12" t="str">
        <f t="shared" si="37"/>
        <v>1</v>
      </c>
      <c r="T262" s="3" t="str">
        <f t="shared" si="38"/>
        <v>1</v>
      </c>
      <c r="U262" s="3" t="str">
        <f t="shared" si="39"/>
        <v>0</v>
      </c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</row>
    <row r="263" ht="12.0" customHeight="1">
      <c r="P263" s="3">
        <v>257.0</v>
      </c>
      <c r="Q263" s="12" t="str">
        <f t="shared" si="112"/>
        <v>1</v>
      </c>
      <c r="R263" s="12"/>
      <c r="S263" s="12" t="str">
        <f t="shared" si="37"/>
        <v>1</v>
      </c>
      <c r="T263" s="3" t="str">
        <f t="shared" si="38"/>
        <v>1</v>
      </c>
      <c r="U263" s="3" t="str">
        <f t="shared" si="39"/>
        <v>0</v>
      </c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</row>
    <row r="264" ht="12.0" customHeight="1">
      <c r="P264" s="3">
        <v>258.0</v>
      </c>
      <c r="Q264" s="12" t="str">
        <f t="shared" si="112"/>
        <v>2</v>
      </c>
      <c r="R264" s="12"/>
      <c r="S264" s="12" t="str">
        <f t="shared" si="37"/>
        <v>0</v>
      </c>
      <c r="T264" s="3" t="str">
        <f t="shared" si="38"/>
        <v>0</v>
      </c>
      <c r="U264" s="3" t="str">
        <f t="shared" si="39"/>
        <v>1</v>
      </c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</row>
    <row r="265" ht="12.0" customHeight="1">
      <c r="P265" s="3">
        <v>259.0</v>
      </c>
      <c r="Q265" s="12" t="str">
        <f t="shared" si="112"/>
        <v>2</v>
      </c>
      <c r="R265" s="12"/>
      <c r="S265" s="12" t="str">
        <f t="shared" si="37"/>
        <v>0</v>
      </c>
      <c r="T265" s="3" t="str">
        <f t="shared" si="38"/>
        <v>0</v>
      </c>
      <c r="U265" s="3" t="str">
        <f t="shared" si="39"/>
        <v>1</v>
      </c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</row>
    <row r="266" ht="12.0" customHeight="1">
      <c r="P266" s="3">
        <v>260.0</v>
      </c>
      <c r="Q266" s="12" t="str">
        <f t="shared" si="112"/>
        <v>2</v>
      </c>
      <c r="R266" s="12"/>
      <c r="S266" s="12" t="str">
        <f t="shared" si="37"/>
        <v>0</v>
      </c>
      <c r="T266" s="3" t="str">
        <f t="shared" si="38"/>
        <v>0</v>
      </c>
      <c r="U266" s="3" t="str">
        <f t="shared" si="39"/>
        <v>1</v>
      </c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</row>
    <row r="267" ht="12.0" customHeight="1">
      <c r="P267" s="3">
        <v>261.0</v>
      </c>
      <c r="Q267" s="12" t="str">
        <f t="shared" si="112"/>
        <v>2</v>
      </c>
      <c r="R267" s="12"/>
      <c r="S267" s="12" t="str">
        <f t="shared" si="37"/>
        <v>0</v>
      </c>
      <c r="T267" s="3" t="str">
        <f t="shared" si="38"/>
        <v>0</v>
      </c>
      <c r="U267" s="3" t="str">
        <f t="shared" si="39"/>
        <v>1</v>
      </c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</row>
    <row r="268" ht="12.0" customHeight="1">
      <c r="P268" s="3">
        <v>262.0</v>
      </c>
      <c r="Q268" s="12" t="str">
        <f t="shared" si="112"/>
        <v>2</v>
      </c>
      <c r="R268" s="12"/>
      <c r="S268" s="12" t="str">
        <f t="shared" si="37"/>
        <v>0</v>
      </c>
      <c r="T268" s="3" t="str">
        <f t="shared" si="38"/>
        <v>0</v>
      </c>
      <c r="U268" s="3" t="str">
        <f t="shared" si="39"/>
        <v>1</v>
      </c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</row>
    <row r="269" ht="12.0" customHeight="1">
      <c r="P269" s="53">
        <v>263.0</v>
      </c>
      <c r="Q269" s="12" t="str">
        <f t="shared" si="112"/>
        <v>1</v>
      </c>
      <c r="R269" s="12" t="s">
        <v>105</v>
      </c>
      <c r="S269" s="12" t="str">
        <f t="shared" si="37"/>
        <v>0</v>
      </c>
      <c r="T269" s="3" t="str">
        <f t="shared" si="38"/>
        <v>1</v>
      </c>
      <c r="U269" s="3" t="str">
        <f t="shared" si="39"/>
        <v>0</v>
      </c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</row>
    <row r="270" ht="12.0" customHeight="1">
      <c r="P270" s="3">
        <v>264.0</v>
      </c>
      <c r="Q270" s="12" t="str">
        <f t="shared" si="112"/>
        <v>2</v>
      </c>
      <c r="R270" s="12"/>
      <c r="S270" s="12" t="str">
        <f t="shared" si="37"/>
        <v>0</v>
      </c>
      <c r="T270" s="3" t="str">
        <f t="shared" si="38"/>
        <v>0</v>
      </c>
      <c r="U270" s="3" t="str">
        <f t="shared" si="39"/>
        <v>1</v>
      </c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</row>
    <row r="271" ht="12.0" customHeight="1">
      <c r="P271" s="3">
        <v>265.0</v>
      </c>
      <c r="Q271" s="12" t="str">
        <f t="shared" si="112"/>
        <v>2</v>
      </c>
      <c r="R271" s="12"/>
      <c r="S271" s="12" t="str">
        <f t="shared" si="37"/>
        <v>0</v>
      </c>
      <c r="T271" s="3" t="str">
        <f t="shared" si="38"/>
        <v>0</v>
      </c>
      <c r="U271" s="3" t="str">
        <f t="shared" si="39"/>
        <v>1</v>
      </c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</row>
    <row r="272" ht="12.0" customHeight="1">
      <c r="P272" s="3">
        <v>266.0</v>
      </c>
      <c r="Q272" s="12" t="str">
        <f t="shared" si="112"/>
        <v>1</v>
      </c>
      <c r="R272" s="12"/>
      <c r="S272" s="12" t="str">
        <f t="shared" si="37"/>
        <v>1</v>
      </c>
      <c r="T272" s="3" t="str">
        <f t="shared" si="38"/>
        <v>1</v>
      </c>
      <c r="U272" s="3" t="str">
        <f t="shared" si="39"/>
        <v>0</v>
      </c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</row>
    <row r="273" ht="12.0" customHeight="1">
      <c r="P273" s="3">
        <v>267.0</v>
      </c>
      <c r="Q273" s="12" t="str">
        <f t="shared" si="112"/>
        <v>2</v>
      </c>
      <c r="R273" s="12"/>
      <c r="S273" s="12" t="str">
        <f t="shared" si="37"/>
        <v>0</v>
      </c>
      <c r="T273" s="3" t="str">
        <f t="shared" si="38"/>
        <v>0</v>
      </c>
      <c r="U273" s="3" t="str">
        <f t="shared" si="39"/>
        <v>1</v>
      </c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</row>
    <row r="274" ht="12.0" customHeight="1">
      <c r="P274" s="3">
        <v>268.0</v>
      </c>
      <c r="Q274" s="12" t="str">
        <f t="shared" si="112"/>
        <v>2</v>
      </c>
      <c r="R274" s="12"/>
      <c r="S274" s="12" t="str">
        <f t="shared" si="37"/>
        <v>0</v>
      </c>
      <c r="T274" s="3" t="str">
        <f t="shared" si="38"/>
        <v>0</v>
      </c>
      <c r="U274" s="3" t="str">
        <f t="shared" si="39"/>
        <v>1</v>
      </c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</row>
    <row r="275" ht="12.0" customHeight="1">
      <c r="P275" s="3">
        <v>269.0</v>
      </c>
      <c r="Q275" s="12" t="str">
        <f t="shared" si="112"/>
        <v>2</v>
      </c>
      <c r="R275" s="12"/>
      <c r="S275" s="12" t="str">
        <f t="shared" si="37"/>
        <v>0</v>
      </c>
      <c r="T275" s="3" t="str">
        <f t="shared" si="38"/>
        <v>0</v>
      </c>
      <c r="U275" s="3" t="str">
        <f t="shared" si="39"/>
        <v>1</v>
      </c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</row>
    <row r="276" ht="12.0" customHeight="1">
      <c r="P276" s="3">
        <v>270.0</v>
      </c>
      <c r="Q276" s="12" t="str">
        <f t="shared" si="112"/>
        <v>1</v>
      </c>
      <c r="R276" s="12"/>
      <c r="S276" s="12" t="str">
        <f t="shared" si="37"/>
        <v>1</v>
      </c>
      <c r="T276" s="3" t="str">
        <f t="shared" si="38"/>
        <v>1</v>
      </c>
      <c r="U276" s="3" t="str">
        <f t="shared" si="39"/>
        <v>0</v>
      </c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</row>
    <row r="277" ht="12.0" customHeight="1">
      <c r="P277" s="3">
        <v>271.0</v>
      </c>
      <c r="Q277" s="12" t="str">
        <f t="shared" si="112"/>
        <v>1</v>
      </c>
      <c r="R277" s="12"/>
      <c r="S277" s="12" t="str">
        <f t="shared" si="37"/>
        <v>1</v>
      </c>
      <c r="T277" s="3" t="str">
        <f t="shared" si="38"/>
        <v>1</v>
      </c>
      <c r="U277" s="3" t="str">
        <f t="shared" si="39"/>
        <v>0</v>
      </c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</row>
    <row r="278" ht="12.0" customHeight="1">
      <c r="P278" s="3">
        <v>272.0</v>
      </c>
      <c r="Q278" s="12" t="str">
        <f t="shared" si="112"/>
        <v>2</v>
      </c>
      <c r="R278" s="12"/>
      <c r="S278" s="12" t="str">
        <f t="shared" si="37"/>
        <v>0</v>
      </c>
      <c r="T278" s="3" t="str">
        <f t="shared" si="38"/>
        <v>0</v>
      </c>
      <c r="U278" s="3" t="str">
        <f t="shared" si="39"/>
        <v>1</v>
      </c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</row>
    <row r="279" ht="12.0" customHeight="1">
      <c r="P279" s="3">
        <v>273.0</v>
      </c>
      <c r="Q279" s="12" t="str">
        <f t="shared" si="112"/>
        <v>2</v>
      </c>
      <c r="R279" s="12"/>
      <c r="S279" s="12" t="str">
        <f t="shared" si="37"/>
        <v>0</v>
      </c>
      <c r="T279" s="3" t="str">
        <f t="shared" si="38"/>
        <v>0</v>
      </c>
      <c r="U279" s="3" t="str">
        <f t="shared" si="39"/>
        <v>1</v>
      </c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</row>
    <row r="280" ht="12.0" customHeight="1">
      <c r="P280" s="3">
        <v>274.0</v>
      </c>
      <c r="Q280" s="12" t="str">
        <f t="shared" si="112"/>
        <v>2</v>
      </c>
      <c r="R280" s="12"/>
      <c r="S280" s="12" t="str">
        <f t="shared" si="37"/>
        <v>0</v>
      </c>
      <c r="T280" s="3" t="str">
        <f t="shared" si="38"/>
        <v>0</v>
      </c>
      <c r="U280" s="3" t="str">
        <f t="shared" si="39"/>
        <v>1</v>
      </c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</row>
    <row r="281" ht="12.0" customHeight="1">
      <c r="P281" s="3">
        <v>275.0</v>
      </c>
      <c r="Q281" s="12" t="str">
        <f t="shared" si="112"/>
        <v>2</v>
      </c>
      <c r="R281" s="12"/>
      <c r="S281" s="12" t="str">
        <f t="shared" si="37"/>
        <v>0</v>
      </c>
      <c r="T281" s="3" t="str">
        <f t="shared" si="38"/>
        <v>0</v>
      </c>
      <c r="U281" s="3" t="str">
        <f t="shared" si="39"/>
        <v>1</v>
      </c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</row>
    <row r="282" ht="12.0" customHeight="1">
      <c r="P282" s="3">
        <v>276.0</v>
      </c>
      <c r="Q282" s="12" t="str">
        <f t="shared" si="112"/>
        <v>1</v>
      </c>
      <c r="R282" s="12"/>
      <c r="S282" s="12" t="str">
        <f t="shared" si="37"/>
        <v>1</v>
      </c>
      <c r="T282" s="3" t="str">
        <f t="shared" si="38"/>
        <v>1</v>
      </c>
      <c r="U282" s="3" t="str">
        <f t="shared" si="39"/>
        <v>0</v>
      </c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</row>
    <row r="283" ht="12.0" customHeight="1">
      <c r="P283" s="3">
        <v>277.0</v>
      </c>
      <c r="Q283" s="12" t="str">
        <f t="shared" si="112"/>
        <v>2</v>
      </c>
      <c r="R283" s="12"/>
      <c r="S283" s="12" t="str">
        <f t="shared" si="37"/>
        <v>0</v>
      </c>
      <c r="T283" s="3" t="str">
        <f t="shared" si="38"/>
        <v>0</v>
      </c>
      <c r="U283" s="3" t="str">
        <f t="shared" si="39"/>
        <v>1</v>
      </c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</row>
    <row r="284" ht="12.0" customHeight="1">
      <c r="P284" s="3">
        <v>278.0</v>
      </c>
      <c r="Q284" s="12" t="str">
        <f t="shared" si="112"/>
        <v>2</v>
      </c>
      <c r="R284" s="12"/>
      <c r="S284" s="12" t="str">
        <f t="shared" si="37"/>
        <v>0</v>
      </c>
      <c r="T284" s="3" t="str">
        <f t="shared" si="38"/>
        <v>0</v>
      </c>
      <c r="U284" s="3" t="str">
        <f t="shared" si="39"/>
        <v>1</v>
      </c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</row>
    <row r="285" ht="12.0" customHeight="1">
      <c r="P285" s="3">
        <v>279.0</v>
      </c>
      <c r="Q285" s="12" t="str">
        <f t="shared" si="112"/>
        <v>1</v>
      </c>
      <c r="R285" s="12"/>
      <c r="S285" s="12" t="str">
        <f t="shared" si="37"/>
        <v>1</v>
      </c>
      <c r="T285" s="3" t="str">
        <f t="shared" si="38"/>
        <v>1</v>
      </c>
      <c r="U285" s="3" t="str">
        <f t="shared" si="39"/>
        <v>0</v>
      </c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</row>
    <row r="286" ht="12.0" customHeight="1">
      <c r="P286" s="53">
        <v>280.0</v>
      </c>
      <c r="Q286" s="12" t="str">
        <f t="shared" si="112"/>
        <v>1</v>
      </c>
      <c r="R286" s="12" t="s">
        <v>105</v>
      </c>
      <c r="S286" s="12" t="str">
        <f t="shared" si="37"/>
        <v>0</v>
      </c>
      <c r="T286" s="3" t="str">
        <f t="shared" si="38"/>
        <v>1</v>
      </c>
      <c r="U286" s="3" t="str">
        <f t="shared" si="39"/>
        <v>0</v>
      </c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</row>
    <row r="287" ht="12.0" customHeight="1">
      <c r="P287" s="3">
        <v>281.0</v>
      </c>
      <c r="Q287" s="12" t="str">
        <f t="shared" si="112"/>
        <v>1</v>
      </c>
      <c r="R287" s="12"/>
      <c r="S287" s="12" t="str">
        <f t="shared" si="37"/>
        <v>1</v>
      </c>
      <c r="T287" s="3" t="str">
        <f t="shared" si="38"/>
        <v>1</v>
      </c>
      <c r="U287" s="3" t="str">
        <f t="shared" si="39"/>
        <v>0</v>
      </c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</row>
    <row r="288" ht="12.0" customHeight="1">
      <c r="P288" s="3">
        <v>282.0</v>
      </c>
      <c r="Q288" s="12" t="str">
        <f t="shared" si="112"/>
        <v>2</v>
      </c>
      <c r="R288" s="12"/>
      <c r="S288" s="12" t="str">
        <f t="shared" si="37"/>
        <v>0</v>
      </c>
      <c r="T288" s="3" t="str">
        <f t="shared" si="38"/>
        <v>0</v>
      </c>
      <c r="U288" s="3" t="str">
        <f t="shared" si="39"/>
        <v>1</v>
      </c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</row>
    <row r="289" ht="12.0" customHeight="1">
      <c r="P289" s="3">
        <v>283.0</v>
      </c>
      <c r="Q289" s="12" t="str">
        <f t="shared" si="112"/>
        <v>1</v>
      </c>
      <c r="R289" s="12"/>
      <c r="S289" s="12" t="str">
        <f t="shared" si="37"/>
        <v>1</v>
      </c>
      <c r="T289" s="3" t="str">
        <f t="shared" si="38"/>
        <v>1</v>
      </c>
      <c r="U289" s="3" t="str">
        <f t="shared" si="39"/>
        <v>0</v>
      </c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</row>
    <row r="290" ht="12.0" customHeight="1">
      <c r="P290" s="53">
        <v>284.0</v>
      </c>
      <c r="Q290" s="12" t="str">
        <f t="shared" si="112"/>
        <v>2</v>
      </c>
      <c r="R290" s="12" t="s">
        <v>105</v>
      </c>
      <c r="S290" s="12" t="str">
        <f t="shared" si="37"/>
        <v>1</v>
      </c>
      <c r="T290" s="3" t="str">
        <f t="shared" si="38"/>
        <v>0</v>
      </c>
      <c r="U290" s="3" t="str">
        <f t="shared" si="39"/>
        <v>1</v>
      </c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</row>
    <row r="291" ht="12.0" customHeight="1">
      <c r="P291" s="3">
        <v>285.0</v>
      </c>
      <c r="Q291" s="12" t="str">
        <f t="shared" si="112"/>
        <v>2</v>
      </c>
      <c r="R291" s="12"/>
      <c r="S291" s="12" t="str">
        <f t="shared" si="37"/>
        <v>0</v>
      </c>
      <c r="T291" s="3" t="str">
        <f t="shared" si="38"/>
        <v>0</v>
      </c>
      <c r="U291" s="3" t="str">
        <f t="shared" si="39"/>
        <v>1</v>
      </c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</row>
    <row r="292" ht="12.0" customHeight="1">
      <c r="P292" s="3">
        <v>286.0</v>
      </c>
      <c r="Q292" s="12" t="str">
        <f t="shared" si="112"/>
        <v>2</v>
      </c>
      <c r="R292" s="12"/>
      <c r="S292" s="12" t="str">
        <f t="shared" si="37"/>
        <v>0</v>
      </c>
      <c r="T292" s="3" t="str">
        <f t="shared" si="38"/>
        <v>0</v>
      </c>
      <c r="U292" s="3" t="str">
        <f t="shared" si="39"/>
        <v>1</v>
      </c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</row>
    <row r="293" ht="12.0" customHeight="1">
      <c r="P293" s="3">
        <v>287.0</v>
      </c>
      <c r="Q293" s="12" t="str">
        <f t="shared" si="112"/>
        <v>2</v>
      </c>
      <c r="R293" s="12"/>
      <c r="S293" s="12" t="str">
        <f t="shared" si="37"/>
        <v>0</v>
      </c>
      <c r="T293" s="3" t="str">
        <f t="shared" si="38"/>
        <v>0</v>
      </c>
      <c r="U293" s="3" t="str">
        <f t="shared" si="39"/>
        <v>1</v>
      </c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</row>
    <row r="294" ht="12.0" customHeight="1">
      <c r="P294" s="3">
        <v>288.0</v>
      </c>
      <c r="Q294" s="12" t="str">
        <f t="shared" si="112"/>
        <v>1</v>
      </c>
      <c r="R294" s="12"/>
      <c r="S294" s="12" t="str">
        <f t="shared" si="37"/>
        <v>1</v>
      </c>
      <c r="T294" s="3" t="str">
        <f t="shared" si="38"/>
        <v>1</v>
      </c>
      <c r="U294" s="3" t="str">
        <f t="shared" si="39"/>
        <v>0</v>
      </c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</row>
    <row r="295" ht="12.0" customHeight="1">
      <c r="P295" s="3">
        <v>289.0</v>
      </c>
      <c r="Q295" s="12" t="str">
        <f t="shared" si="112"/>
        <v>2</v>
      </c>
      <c r="R295" s="12"/>
      <c r="S295" s="12" t="str">
        <f t="shared" si="37"/>
        <v>0</v>
      </c>
      <c r="T295" s="3" t="str">
        <f t="shared" si="38"/>
        <v>0</v>
      </c>
      <c r="U295" s="3" t="str">
        <f t="shared" si="39"/>
        <v>1</v>
      </c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</row>
    <row r="296" ht="12.0" customHeight="1">
      <c r="P296" s="3">
        <v>290.0</v>
      </c>
      <c r="Q296" s="12" t="str">
        <f t="shared" si="112"/>
        <v>1</v>
      </c>
      <c r="R296" s="12"/>
      <c r="S296" s="12" t="str">
        <f t="shared" si="37"/>
        <v>1</v>
      </c>
      <c r="T296" s="3" t="str">
        <f t="shared" si="38"/>
        <v>1</v>
      </c>
      <c r="U296" s="3" t="str">
        <f t="shared" si="39"/>
        <v>0</v>
      </c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</row>
    <row r="297" ht="12.0" customHeight="1">
      <c r="P297" s="3">
        <v>291.0</v>
      </c>
      <c r="Q297" s="12" t="str">
        <f t="shared" si="112"/>
        <v>1</v>
      </c>
      <c r="R297" s="12"/>
      <c r="S297" s="12" t="str">
        <f t="shared" si="37"/>
        <v>1</v>
      </c>
      <c r="T297" s="3" t="str">
        <f t="shared" si="38"/>
        <v>1</v>
      </c>
      <c r="U297" s="3" t="str">
        <f t="shared" si="39"/>
        <v>0</v>
      </c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</row>
    <row r="298" ht="12.0" customHeight="1">
      <c r="P298" s="3">
        <v>292.0</v>
      </c>
      <c r="Q298" s="12" t="str">
        <f t="shared" si="112"/>
        <v>2</v>
      </c>
      <c r="R298" s="12"/>
      <c r="S298" s="12" t="str">
        <f t="shared" si="37"/>
        <v>0</v>
      </c>
      <c r="T298" s="3" t="str">
        <f t="shared" si="38"/>
        <v>0</v>
      </c>
      <c r="U298" s="3" t="str">
        <f t="shared" si="39"/>
        <v>1</v>
      </c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</row>
    <row r="299" ht="12.0" customHeight="1">
      <c r="P299" s="3">
        <v>293.0</v>
      </c>
      <c r="Q299" s="12" t="str">
        <f t="shared" si="112"/>
        <v>2</v>
      </c>
      <c r="R299" s="12"/>
      <c r="S299" s="12" t="str">
        <f t="shared" si="37"/>
        <v>0</v>
      </c>
      <c r="T299" s="3" t="str">
        <f t="shared" si="38"/>
        <v>0</v>
      </c>
      <c r="U299" s="3" t="str">
        <f t="shared" si="39"/>
        <v>1</v>
      </c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</row>
    <row r="300" ht="12.0" customHeight="1">
      <c r="P300" s="3">
        <v>294.0</v>
      </c>
      <c r="Q300" s="12" t="str">
        <f t="shared" si="112"/>
        <v>2</v>
      </c>
      <c r="R300" s="12"/>
      <c r="S300" s="12" t="str">
        <f t="shared" si="37"/>
        <v>0</v>
      </c>
      <c r="T300" s="3" t="str">
        <f t="shared" si="38"/>
        <v>0</v>
      </c>
      <c r="U300" s="3" t="str">
        <f t="shared" si="39"/>
        <v>1</v>
      </c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</row>
    <row r="301" ht="12.0" customHeight="1">
      <c r="P301" s="3">
        <v>295.0</v>
      </c>
      <c r="Q301" s="12" t="str">
        <f t="shared" si="112"/>
        <v>2</v>
      </c>
      <c r="R301" s="12"/>
      <c r="S301" s="12" t="str">
        <f t="shared" si="37"/>
        <v>0</v>
      </c>
      <c r="T301" s="3" t="str">
        <f t="shared" si="38"/>
        <v>0</v>
      </c>
      <c r="U301" s="3" t="str">
        <f t="shared" si="39"/>
        <v>1</v>
      </c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</row>
    <row r="302" ht="12.0" customHeight="1">
      <c r="P302" s="53">
        <v>296.0</v>
      </c>
      <c r="Q302" s="12" t="str">
        <f t="shared" si="112"/>
        <v>1</v>
      </c>
      <c r="R302" s="12" t="s">
        <v>105</v>
      </c>
      <c r="S302" s="12" t="str">
        <f t="shared" si="37"/>
        <v>0</v>
      </c>
      <c r="T302" s="3" t="str">
        <f t="shared" si="38"/>
        <v>1</v>
      </c>
      <c r="U302" s="3" t="str">
        <f t="shared" si="39"/>
        <v>0</v>
      </c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</row>
    <row r="303" ht="12.0" customHeight="1">
      <c r="P303" s="3">
        <v>297.0</v>
      </c>
      <c r="Q303" s="12" t="str">
        <f t="shared" si="112"/>
        <v>1</v>
      </c>
      <c r="R303" s="12"/>
      <c r="S303" s="12" t="str">
        <f t="shared" si="37"/>
        <v>1</v>
      </c>
      <c r="T303" s="3" t="str">
        <f t="shared" si="38"/>
        <v>1</v>
      </c>
      <c r="U303" s="3" t="str">
        <f t="shared" si="39"/>
        <v>0</v>
      </c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</row>
    <row r="304" ht="12.0" customHeight="1">
      <c r="P304" s="53">
        <v>298.0</v>
      </c>
      <c r="Q304" s="12" t="str">
        <f t="shared" si="112"/>
        <v>2</v>
      </c>
      <c r="R304" s="12" t="s">
        <v>105</v>
      </c>
      <c r="S304" s="12" t="str">
        <f t="shared" si="37"/>
        <v>1</v>
      </c>
      <c r="T304" s="3" t="str">
        <f t="shared" si="38"/>
        <v>0</v>
      </c>
      <c r="U304" s="3" t="str">
        <f t="shared" si="39"/>
        <v>1</v>
      </c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</row>
    <row r="305" ht="12.0" customHeight="1">
      <c r="P305" s="3">
        <v>299.0</v>
      </c>
      <c r="Q305" s="12" t="str">
        <f t="shared" si="112"/>
        <v>2</v>
      </c>
      <c r="R305" s="12"/>
      <c r="S305" s="12" t="str">
        <f t="shared" si="37"/>
        <v>0</v>
      </c>
      <c r="T305" s="3" t="str">
        <f t="shared" si="38"/>
        <v>0</v>
      </c>
      <c r="U305" s="3" t="str">
        <f t="shared" si="39"/>
        <v>1</v>
      </c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</row>
    <row r="306" ht="12.0" customHeight="1">
      <c r="P306" s="3">
        <v>300.0</v>
      </c>
      <c r="Q306" s="12" t="str">
        <f t="shared" si="112"/>
        <v>1</v>
      </c>
      <c r="R306" s="12"/>
      <c r="S306" s="12" t="str">
        <f t="shared" si="37"/>
        <v>1</v>
      </c>
      <c r="T306" s="3" t="str">
        <f t="shared" si="38"/>
        <v>1</v>
      </c>
      <c r="U306" s="3" t="str">
        <f t="shared" si="39"/>
        <v>0</v>
      </c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</row>
    <row r="307" ht="12.0" customHeight="1">
      <c r="P307" s="3">
        <v>301.0</v>
      </c>
      <c r="Q307" s="12" t="str">
        <f t="shared" ref="Q307:Q366" si="113">IF(ISERROR(VALUE(MID($C$16,$P307-300,1)))=TRUE,"TEXT",VALUE(MID($C$16,$P307-300,1)))</f>
        <v>2</v>
      </c>
      <c r="R307" s="12"/>
      <c r="S307" s="12" t="str">
        <f t="shared" si="37"/>
        <v>0</v>
      </c>
      <c r="T307" s="3" t="str">
        <f t="shared" si="38"/>
        <v>0</v>
      </c>
      <c r="U307" s="3" t="str">
        <f t="shared" si="39"/>
        <v>1</v>
      </c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</row>
    <row r="308" ht="12.0" customHeight="1">
      <c r="P308" s="3">
        <v>302.0</v>
      </c>
      <c r="Q308" s="12" t="str">
        <f t="shared" si="113"/>
        <v>2</v>
      </c>
      <c r="R308" s="12"/>
      <c r="S308" s="12" t="str">
        <f t="shared" si="37"/>
        <v>0</v>
      </c>
      <c r="T308" s="3" t="str">
        <f t="shared" si="38"/>
        <v>0</v>
      </c>
      <c r="U308" s="3" t="str">
        <f t="shared" si="39"/>
        <v>1</v>
      </c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</row>
    <row r="309" ht="12.0" customHeight="1">
      <c r="P309" s="3">
        <v>303.0</v>
      </c>
      <c r="Q309" s="12" t="str">
        <f t="shared" si="113"/>
        <v>2</v>
      </c>
      <c r="R309" s="12"/>
      <c r="S309" s="12" t="str">
        <f t="shared" si="37"/>
        <v>0</v>
      </c>
      <c r="T309" s="3" t="str">
        <f t="shared" si="38"/>
        <v>0</v>
      </c>
      <c r="U309" s="3" t="str">
        <f t="shared" si="39"/>
        <v>1</v>
      </c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</row>
    <row r="310" ht="12.0" customHeight="1">
      <c r="P310" s="3">
        <v>304.0</v>
      </c>
      <c r="Q310" s="12" t="str">
        <f t="shared" si="113"/>
        <v>2</v>
      </c>
      <c r="R310" s="12"/>
      <c r="S310" s="12" t="str">
        <f t="shared" si="37"/>
        <v>0</v>
      </c>
      <c r="T310" s="3" t="str">
        <f t="shared" si="38"/>
        <v>0</v>
      </c>
      <c r="U310" s="3" t="str">
        <f t="shared" si="39"/>
        <v>1</v>
      </c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</row>
    <row r="311" ht="12.0" customHeight="1">
      <c r="P311" s="3">
        <v>305.0</v>
      </c>
      <c r="Q311" s="12" t="str">
        <f t="shared" si="113"/>
        <v>1</v>
      </c>
      <c r="R311" s="12"/>
      <c r="S311" s="12" t="str">
        <f t="shared" si="37"/>
        <v>1</v>
      </c>
      <c r="T311" s="3" t="str">
        <f t="shared" si="38"/>
        <v>1</v>
      </c>
      <c r="U311" s="3" t="str">
        <f t="shared" si="39"/>
        <v>0</v>
      </c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</row>
    <row r="312" ht="12.0" customHeight="1">
      <c r="P312" s="3">
        <v>306.0</v>
      </c>
      <c r="Q312" s="12" t="str">
        <f t="shared" si="113"/>
        <v>1</v>
      </c>
      <c r="R312" s="12"/>
      <c r="S312" s="12" t="str">
        <f t="shared" si="37"/>
        <v>1</v>
      </c>
      <c r="T312" s="3" t="str">
        <f t="shared" si="38"/>
        <v>1</v>
      </c>
      <c r="U312" s="3" t="str">
        <f t="shared" si="39"/>
        <v>0</v>
      </c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</row>
    <row r="313" ht="12.0" customHeight="1">
      <c r="P313" s="3">
        <v>307.0</v>
      </c>
      <c r="Q313" s="12" t="str">
        <f t="shared" si="113"/>
        <v>1</v>
      </c>
      <c r="R313" s="12"/>
      <c r="S313" s="12" t="str">
        <f t="shared" si="37"/>
        <v>1</v>
      </c>
      <c r="T313" s="3" t="str">
        <f t="shared" si="38"/>
        <v>1</v>
      </c>
      <c r="U313" s="3" t="str">
        <f t="shared" si="39"/>
        <v>0</v>
      </c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</row>
    <row r="314" ht="12.0" customHeight="1">
      <c r="P314" s="3">
        <v>308.0</v>
      </c>
      <c r="Q314" s="12" t="str">
        <f t="shared" si="113"/>
        <v>1</v>
      </c>
      <c r="R314" s="12"/>
      <c r="S314" s="12" t="str">
        <f t="shared" si="37"/>
        <v>1</v>
      </c>
      <c r="T314" s="3" t="str">
        <f t="shared" si="38"/>
        <v>1</v>
      </c>
      <c r="U314" s="3" t="str">
        <f t="shared" si="39"/>
        <v>0</v>
      </c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</row>
    <row r="315" ht="12.0" customHeight="1">
      <c r="P315" s="3">
        <v>309.0</v>
      </c>
      <c r="Q315" s="12" t="str">
        <f t="shared" si="113"/>
        <v>2</v>
      </c>
      <c r="R315" s="12"/>
      <c r="S315" s="12" t="str">
        <f t="shared" si="37"/>
        <v>0</v>
      </c>
      <c r="T315" s="3" t="str">
        <f t="shared" si="38"/>
        <v>0</v>
      </c>
      <c r="U315" s="3" t="str">
        <f t="shared" si="39"/>
        <v>1</v>
      </c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</row>
    <row r="316" ht="12.0" customHeight="1">
      <c r="P316" s="3">
        <v>310.0</v>
      </c>
      <c r="Q316" s="12" t="str">
        <f t="shared" si="113"/>
        <v>1</v>
      </c>
      <c r="R316" s="12"/>
      <c r="S316" s="12" t="str">
        <f t="shared" si="37"/>
        <v>1</v>
      </c>
      <c r="T316" s="3" t="str">
        <f t="shared" si="38"/>
        <v>1</v>
      </c>
      <c r="U316" s="3" t="str">
        <f t="shared" si="39"/>
        <v>0</v>
      </c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</row>
    <row r="317" ht="12.0" customHeight="1">
      <c r="P317" s="3">
        <v>311.0</v>
      </c>
      <c r="Q317" s="12" t="str">
        <f t="shared" si="113"/>
        <v>2</v>
      </c>
      <c r="R317" s="12"/>
      <c r="S317" s="12" t="str">
        <f t="shared" si="37"/>
        <v>0</v>
      </c>
      <c r="T317" s="3" t="str">
        <f t="shared" si="38"/>
        <v>0</v>
      </c>
      <c r="U317" s="3" t="str">
        <f t="shared" si="39"/>
        <v>1</v>
      </c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</row>
    <row r="318" ht="12.0" customHeight="1">
      <c r="P318" s="53">
        <v>312.0</v>
      </c>
      <c r="Q318" s="12" t="str">
        <f t="shared" si="113"/>
        <v>2</v>
      </c>
      <c r="R318" s="12" t="s">
        <v>105</v>
      </c>
      <c r="S318" s="12" t="str">
        <f t="shared" si="37"/>
        <v>1</v>
      </c>
      <c r="T318" s="3" t="str">
        <f t="shared" si="38"/>
        <v>0</v>
      </c>
      <c r="U318" s="3" t="str">
        <f t="shared" si="39"/>
        <v>1</v>
      </c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</row>
    <row r="319" ht="12.0" customHeight="1">
      <c r="P319" s="3">
        <v>313.0</v>
      </c>
      <c r="Q319" s="12" t="str">
        <f t="shared" si="113"/>
        <v>2</v>
      </c>
      <c r="R319" s="12"/>
      <c r="S319" s="12" t="str">
        <f t="shared" si="37"/>
        <v>0</v>
      </c>
      <c r="T319" s="3" t="str">
        <f t="shared" si="38"/>
        <v>0</v>
      </c>
      <c r="U319" s="3" t="str">
        <f t="shared" si="39"/>
        <v>1</v>
      </c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</row>
    <row r="320" ht="12.0" customHeight="1">
      <c r="P320" s="53">
        <v>314.0</v>
      </c>
      <c r="Q320" s="12" t="str">
        <f t="shared" si="113"/>
        <v>2</v>
      </c>
      <c r="R320" s="12" t="s">
        <v>105</v>
      </c>
      <c r="S320" s="12" t="str">
        <f t="shared" si="37"/>
        <v>1</v>
      </c>
      <c r="T320" s="3" t="str">
        <f t="shared" si="38"/>
        <v>0</v>
      </c>
      <c r="U320" s="3" t="str">
        <f t="shared" si="39"/>
        <v>1</v>
      </c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</row>
    <row r="321" ht="12.0" customHeight="1">
      <c r="P321" s="3">
        <v>315.0</v>
      </c>
      <c r="Q321" s="12" t="str">
        <f t="shared" si="113"/>
        <v>2</v>
      </c>
      <c r="R321" s="12"/>
      <c r="S321" s="12" t="str">
        <f t="shared" si="37"/>
        <v>0</v>
      </c>
      <c r="T321" s="3" t="str">
        <f t="shared" si="38"/>
        <v>0</v>
      </c>
      <c r="U321" s="3" t="str">
        <f t="shared" si="39"/>
        <v>1</v>
      </c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</row>
    <row r="322" ht="12.0" customHeight="1">
      <c r="P322" s="3">
        <v>316.0</v>
      </c>
      <c r="Q322" s="12" t="str">
        <f t="shared" si="113"/>
        <v>2</v>
      </c>
      <c r="R322" s="12"/>
      <c r="S322" s="12" t="str">
        <f t="shared" si="37"/>
        <v>0</v>
      </c>
      <c r="T322" s="3" t="str">
        <f t="shared" si="38"/>
        <v>0</v>
      </c>
      <c r="U322" s="3" t="str">
        <f t="shared" si="39"/>
        <v>1</v>
      </c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</row>
    <row r="323" ht="12.0" customHeight="1">
      <c r="P323" s="3">
        <v>317.0</v>
      </c>
      <c r="Q323" s="12" t="str">
        <f t="shared" si="113"/>
        <v>1</v>
      </c>
      <c r="R323" s="12"/>
      <c r="S323" s="12" t="str">
        <f t="shared" si="37"/>
        <v>1</v>
      </c>
      <c r="T323" s="3" t="str">
        <f t="shared" si="38"/>
        <v>1</v>
      </c>
      <c r="U323" s="3" t="str">
        <f t="shared" si="39"/>
        <v>0</v>
      </c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</row>
    <row r="324" ht="12.0" customHeight="1">
      <c r="P324" s="3">
        <v>318.0</v>
      </c>
      <c r="Q324" s="12" t="str">
        <f t="shared" si="113"/>
        <v>2</v>
      </c>
      <c r="R324" s="12"/>
      <c r="S324" s="12" t="str">
        <f t="shared" si="37"/>
        <v>0</v>
      </c>
      <c r="T324" s="3" t="str">
        <f t="shared" si="38"/>
        <v>0</v>
      </c>
      <c r="U324" s="3" t="str">
        <f t="shared" si="39"/>
        <v>1</v>
      </c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</row>
    <row r="325" ht="12.0" customHeight="1">
      <c r="P325" s="3">
        <v>319.0</v>
      </c>
      <c r="Q325" s="12" t="str">
        <f t="shared" si="113"/>
        <v>1</v>
      </c>
      <c r="R325" s="12"/>
      <c r="S325" s="12" t="str">
        <f t="shared" si="37"/>
        <v>1</v>
      </c>
      <c r="T325" s="3" t="str">
        <f t="shared" si="38"/>
        <v>1</v>
      </c>
      <c r="U325" s="3" t="str">
        <f t="shared" si="39"/>
        <v>0</v>
      </c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</row>
    <row r="326" ht="12.0" customHeight="1">
      <c r="P326" s="3">
        <v>320.0</v>
      </c>
      <c r="Q326" s="12" t="str">
        <f t="shared" si="113"/>
        <v>2</v>
      </c>
      <c r="R326" s="12"/>
      <c r="S326" s="12" t="str">
        <f t="shared" si="37"/>
        <v>0</v>
      </c>
      <c r="T326" s="3" t="str">
        <f t="shared" si="38"/>
        <v>0</v>
      </c>
      <c r="U326" s="3" t="str">
        <f t="shared" si="39"/>
        <v>1</v>
      </c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</row>
    <row r="327" ht="12.0" customHeight="1">
      <c r="P327" s="3">
        <v>321.0</v>
      </c>
      <c r="Q327" s="12" t="str">
        <f t="shared" si="113"/>
        <v>2</v>
      </c>
      <c r="R327" s="12"/>
      <c r="S327" s="12" t="str">
        <f t="shared" si="37"/>
        <v>0</v>
      </c>
      <c r="T327" s="3" t="str">
        <f t="shared" si="38"/>
        <v>0</v>
      </c>
      <c r="U327" s="3" t="str">
        <f t="shared" si="39"/>
        <v>1</v>
      </c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</row>
    <row r="328" ht="12.0" customHeight="1">
      <c r="P328" s="3">
        <v>322.0</v>
      </c>
      <c r="Q328" s="12" t="str">
        <f t="shared" si="113"/>
        <v>2</v>
      </c>
      <c r="R328" s="12"/>
      <c r="S328" s="12" t="str">
        <f t="shared" si="37"/>
        <v>0</v>
      </c>
      <c r="T328" s="3" t="str">
        <f t="shared" si="38"/>
        <v>0</v>
      </c>
      <c r="U328" s="3" t="str">
        <f t="shared" si="39"/>
        <v>1</v>
      </c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</row>
    <row r="329" ht="12.0" customHeight="1">
      <c r="P329" s="3">
        <v>323.0</v>
      </c>
      <c r="Q329" s="12" t="str">
        <f t="shared" si="113"/>
        <v>2</v>
      </c>
      <c r="R329" s="12"/>
      <c r="S329" s="12" t="str">
        <f t="shared" si="37"/>
        <v>0</v>
      </c>
      <c r="T329" s="3" t="str">
        <f t="shared" si="38"/>
        <v>0</v>
      </c>
      <c r="U329" s="3" t="str">
        <f t="shared" si="39"/>
        <v>1</v>
      </c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</row>
    <row r="330" ht="12.0" customHeight="1">
      <c r="P330" s="3">
        <v>324.0</v>
      </c>
      <c r="Q330" s="12" t="str">
        <f t="shared" si="113"/>
        <v>1</v>
      </c>
      <c r="R330" s="12"/>
      <c r="S330" s="12" t="str">
        <f t="shared" si="37"/>
        <v>1</v>
      </c>
      <c r="T330" s="3" t="str">
        <f t="shared" si="38"/>
        <v>1</v>
      </c>
      <c r="U330" s="3" t="str">
        <f t="shared" si="39"/>
        <v>0</v>
      </c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</row>
    <row r="331" ht="12.0" customHeight="1">
      <c r="P331" s="3">
        <v>325.0</v>
      </c>
      <c r="Q331" s="12" t="str">
        <f t="shared" si="113"/>
        <v>2</v>
      </c>
      <c r="R331" s="12"/>
      <c r="S331" s="12" t="str">
        <f t="shared" si="37"/>
        <v>0</v>
      </c>
      <c r="T331" s="3" t="str">
        <f t="shared" si="38"/>
        <v>0</v>
      </c>
      <c r="U331" s="3" t="str">
        <f t="shared" si="39"/>
        <v>1</v>
      </c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</row>
    <row r="332" ht="12.0" customHeight="1">
      <c r="P332" s="3">
        <v>326.0</v>
      </c>
      <c r="Q332" s="12" t="str">
        <f t="shared" si="113"/>
        <v>2</v>
      </c>
      <c r="R332" s="12"/>
      <c r="S332" s="12" t="str">
        <f t="shared" si="37"/>
        <v>0</v>
      </c>
      <c r="T332" s="3" t="str">
        <f t="shared" si="38"/>
        <v>0</v>
      </c>
      <c r="U332" s="3" t="str">
        <f t="shared" si="39"/>
        <v>1</v>
      </c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</row>
    <row r="333" ht="12.0" customHeight="1">
      <c r="P333" s="3">
        <v>327.0</v>
      </c>
      <c r="Q333" s="12" t="str">
        <f t="shared" si="113"/>
        <v>2</v>
      </c>
      <c r="R333" s="12"/>
      <c r="S333" s="12" t="str">
        <f t="shared" si="37"/>
        <v>0</v>
      </c>
      <c r="T333" s="3" t="str">
        <f t="shared" si="38"/>
        <v>0</v>
      </c>
      <c r="U333" s="3" t="str">
        <f t="shared" si="39"/>
        <v>1</v>
      </c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</row>
    <row r="334" ht="12.0" customHeight="1">
      <c r="P334" s="3">
        <v>328.0</v>
      </c>
      <c r="Q334" s="12" t="str">
        <f t="shared" si="113"/>
        <v>1</v>
      </c>
      <c r="R334" s="12"/>
      <c r="S334" s="12" t="str">
        <f t="shared" si="37"/>
        <v>1</v>
      </c>
      <c r="T334" s="3" t="str">
        <f t="shared" si="38"/>
        <v>1</v>
      </c>
      <c r="U334" s="3" t="str">
        <f t="shared" si="39"/>
        <v>0</v>
      </c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</row>
    <row r="335" ht="12.0" customHeight="1">
      <c r="P335" s="3">
        <v>329.0</v>
      </c>
      <c r="Q335" s="12" t="str">
        <f t="shared" si="113"/>
        <v>2</v>
      </c>
      <c r="R335" s="12"/>
      <c r="S335" s="12" t="str">
        <f t="shared" si="37"/>
        <v>0</v>
      </c>
      <c r="T335" s="3" t="str">
        <f t="shared" si="38"/>
        <v>0</v>
      </c>
      <c r="U335" s="3" t="str">
        <f t="shared" si="39"/>
        <v>1</v>
      </c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</row>
    <row r="336" ht="12.0" customHeight="1">
      <c r="P336" s="53">
        <v>330.0</v>
      </c>
      <c r="Q336" s="12" t="str">
        <f t="shared" si="113"/>
        <v>1</v>
      </c>
      <c r="R336" s="12" t="s">
        <v>105</v>
      </c>
      <c r="S336" s="12" t="str">
        <f t="shared" si="37"/>
        <v>0</v>
      </c>
      <c r="T336" s="3" t="str">
        <f t="shared" si="38"/>
        <v>1</v>
      </c>
      <c r="U336" s="3" t="str">
        <f t="shared" si="39"/>
        <v>0</v>
      </c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</row>
    <row r="337" ht="12.0" customHeight="1">
      <c r="P337" s="53">
        <v>331.0</v>
      </c>
      <c r="Q337" s="12" t="str">
        <f t="shared" si="113"/>
        <v>1</v>
      </c>
      <c r="R337" s="12" t="s">
        <v>105</v>
      </c>
      <c r="S337" s="12" t="str">
        <f t="shared" si="37"/>
        <v>0</v>
      </c>
      <c r="T337" s="3" t="str">
        <f t="shared" si="38"/>
        <v>1</v>
      </c>
      <c r="U337" s="3" t="str">
        <f t="shared" si="39"/>
        <v>0</v>
      </c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</row>
    <row r="338" ht="12.0" customHeight="1">
      <c r="P338" s="3">
        <v>332.0</v>
      </c>
      <c r="Q338" s="12" t="str">
        <f t="shared" si="113"/>
        <v>2</v>
      </c>
      <c r="R338" s="12"/>
      <c r="S338" s="12" t="str">
        <f t="shared" si="37"/>
        <v>0</v>
      </c>
      <c r="T338" s="3" t="str">
        <f t="shared" si="38"/>
        <v>0</v>
      </c>
      <c r="U338" s="3" t="str">
        <f t="shared" si="39"/>
        <v>1</v>
      </c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</row>
    <row r="339" ht="12.0" customHeight="1">
      <c r="P339" s="3">
        <v>333.0</v>
      </c>
      <c r="Q339" s="12" t="str">
        <f t="shared" si="113"/>
        <v>2</v>
      </c>
      <c r="R339" s="12"/>
      <c r="S339" s="12" t="str">
        <f t="shared" si="37"/>
        <v>0</v>
      </c>
      <c r="T339" s="3" t="str">
        <f t="shared" si="38"/>
        <v>0</v>
      </c>
      <c r="U339" s="3" t="str">
        <f t="shared" si="39"/>
        <v>1</v>
      </c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</row>
    <row r="340" ht="12.0" customHeight="1">
      <c r="P340" s="3">
        <v>334.0</v>
      </c>
      <c r="Q340" s="12" t="str">
        <f t="shared" si="113"/>
        <v>2</v>
      </c>
      <c r="R340" s="12"/>
      <c r="S340" s="12" t="str">
        <f t="shared" si="37"/>
        <v>0</v>
      </c>
      <c r="T340" s="3" t="str">
        <f t="shared" si="38"/>
        <v>0</v>
      </c>
      <c r="U340" s="3" t="str">
        <f t="shared" si="39"/>
        <v>1</v>
      </c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</row>
    <row r="341" ht="12.0" customHeight="1">
      <c r="P341" s="3">
        <v>335.0</v>
      </c>
      <c r="Q341" s="12" t="str">
        <f t="shared" si="113"/>
        <v>2</v>
      </c>
      <c r="R341" s="12"/>
      <c r="S341" s="12" t="str">
        <f t="shared" si="37"/>
        <v>0</v>
      </c>
      <c r="T341" s="3" t="str">
        <f t="shared" si="38"/>
        <v>0</v>
      </c>
      <c r="U341" s="3" t="str">
        <f t="shared" si="39"/>
        <v>1</v>
      </c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</row>
    <row r="342" ht="12.0" customHeight="1">
      <c r="P342" s="3">
        <v>336.0</v>
      </c>
      <c r="Q342" s="12" t="str">
        <f t="shared" si="113"/>
        <v>1</v>
      </c>
      <c r="R342" s="12"/>
      <c r="S342" s="12" t="str">
        <f t="shared" si="37"/>
        <v>1</v>
      </c>
      <c r="T342" s="3" t="str">
        <f t="shared" si="38"/>
        <v>1</v>
      </c>
      <c r="U342" s="3" t="str">
        <f t="shared" si="39"/>
        <v>0</v>
      </c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</row>
    <row r="343" ht="12.0" customHeight="1">
      <c r="P343" s="3">
        <v>337.0</v>
      </c>
      <c r="Q343" s="12" t="str">
        <f t="shared" si="113"/>
        <v>1</v>
      </c>
      <c r="R343" s="12"/>
      <c r="S343" s="12" t="str">
        <f t="shared" si="37"/>
        <v>1</v>
      </c>
      <c r="T343" s="3" t="str">
        <f t="shared" si="38"/>
        <v>1</v>
      </c>
      <c r="U343" s="3" t="str">
        <f t="shared" si="39"/>
        <v>0</v>
      </c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</row>
    <row r="344" ht="12.0" customHeight="1">
      <c r="P344" s="3">
        <v>338.0</v>
      </c>
      <c r="Q344" s="12" t="str">
        <f t="shared" si="113"/>
        <v>2</v>
      </c>
      <c r="R344" s="12"/>
      <c r="S344" s="12" t="str">
        <f t="shared" si="37"/>
        <v>0</v>
      </c>
      <c r="T344" s="3" t="str">
        <f t="shared" si="38"/>
        <v>0</v>
      </c>
      <c r="U344" s="3" t="str">
        <f t="shared" si="39"/>
        <v>1</v>
      </c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</row>
    <row r="345" ht="12.0" customHeight="1">
      <c r="P345" s="3">
        <v>339.0</v>
      </c>
      <c r="Q345" s="12" t="str">
        <f t="shared" si="113"/>
        <v>2</v>
      </c>
      <c r="R345" s="12"/>
      <c r="S345" s="12" t="str">
        <f t="shared" si="37"/>
        <v>0</v>
      </c>
      <c r="T345" s="3" t="str">
        <f t="shared" si="38"/>
        <v>0</v>
      </c>
      <c r="U345" s="3" t="str">
        <f t="shared" si="39"/>
        <v>1</v>
      </c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</row>
    <row r="346" ht="12.0" customHeight="1">
      <c r="P346" s="3">
        <v>340.0</v>
      </c>
      <c r="Q346" s="12" t="str">
        <f t="shared" si="113"/>
        <v>2</v>
      </c>
      <c r="R346" s="12"/>
      <c r="S346" s="12" t="str">
        <f t="shared" si="37"/>
        <v>0</v>
      </c>
      <c r="T346" s="3" t="str">
        <f t="shared" si="38"/>
        <v>0</v>
      </c>
      <c r="U346" s="3" t="str">
        <f t="shared" si="39"/>
        <v>1</v>
      </c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</row>
    <row r="347" ht="12.0" customHeight="1">
      <c r="P347" s="3">
        <v>341.0</v>
      </c>
      <c r="Q347" s="12" t="str">
        <f t="shared" si="113"/>
        <v>1</v>
      </c>
      <c r="R347" s="12"/>
      <c r="S347" s="12" t="str">
        <f t="shared" si="37"/>
        <v>1</v>
      </c>
      <c r="T347" s="3" t="str">
        <f t="shared" si="38"/>
        <v>1</v>
      </c>
      <c r="U347" s="3" t="str">
        <f t="shared" si="39"/>
        <v>0</v>
      </c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</row>
    <row r="348" ht="12.0" customHeight="1">
      <c r="P348" s="3">
        <v>342.0</v>
      </c>
      <c r="Q348" s="12" t="str">
        <f t="shared" si="113"/>
        <v>2</v>
      </c>
      <c r="R348" s="12"/>
      <c r="S348" s="12" t="str">
        <f t="shared" si="37"/>
        <v>0</v>
      </c>
      <c r="T348" s="3" t="str">
        <f t="shared" si="38"/>
        <v>0</v>
      </c>
      <c r="U348" s="3" t="str">
        <f t="shared" si="39"/>
        <v>1</v>
      </c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</row>
    <row r="349" ht="12.0" customHeight="1">
      <c r="P349" s="3">
        <v>343.0</v>
      </c>
      <c r="Q349" s="12" t="str">
        <f t="shared" si="113"/>
        <v>1</v>
      </c>
      <c r="R349" s="12"/>
      <c r="S349" s="12" t="str">
        <f t="shared" si="37"/>
        <v>1</v>
      </c>
      <c r="T349" s="3" t="str">
        <f t="shared" si="38"/>
        <v>1</v>
      </c>
      <c r="U349" s="3" t="str">
        <f t="shared" si="39"/>
        <v>0</v>
      </c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</row>
    <row r="350" ht="12.0" customHeight="1">
      <c r="P350" s="3">
        <v>344.0</v>
      </c>
      <c r="Q350" s="12" t="str">
        <f t="shared" si="113"/>
        <v>2</v>
      </c>
      <c r="R350" s="12"/>
      <c r="S350" s="12" t="str">
        <f t="shared" si="37"/>
        <v>0</v>
      </c>
      <c r="T350" s="3" t="str">
        <f t="shared" si="38"/>
        <v>0</v>
      </c>
      <c r="U350" s="3" t="str">
        <f t="shared" si="39"/>
        <v>1</v>
      </c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</row>
    <row r="351" ht="12.0" customHeight="1">
      <c r="P351" s="3">
        <v>345.0</v>
      </c>
      <c r="Q351" s="12" t="str">
        <f t="shared" si="113"/>
        <v>2</v>
      </c>
      <c r="R351" s="12"/>
      <c r="S351" s="12" t="str">
        <f t="shared" si="37"/>
        <v>0</v>
      </c>
      <c r="T351" s="3" t="str">
        <f t="shared" si="38"/>
        <v>0</v>
      </c>
      <c r="U351" s="3" t="str">
        <f t="shared" si="39"/>
        <v>1</v>
      </c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</row>
    <row r="352" ht="12.0" customHeight="1">
      <c r="P352" s="3">
        <v>346.0</v>
      </c>
      <c r="Q352" s="12" t="str">
        <f t="shared" si="113"/>
        <v>2</v>
      </c>
      <c r="R352" s="12"/>
      <c r="S352" s="12" t="str">
        <f t="shared" si="37"/>
        <v>0</v>
      </c>
      <c r="T352" s="3" t="str">
        <f t="shared" si="38"/>
        <v>0</v>
      </c>
      <c r="U352" s="3" t="str">
        <f t="shared" si="39"/>
        <v>1</v>
      </c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</row>
    <row r="353" ht="12.0" customHeight="1">
      <c r="P353" s="53">
        <v>347.0</v>
      </c>
      <c r="Q353" s="12" t="str">
        <f t="shared" si="113"/>
        <v>2</v>
      </c>
      <c r="R353" s="12" t="s">
        <v>105</v>
      </c>
      <c r="S353" s="12" t="str">
        <f t="shared" si="37"/>
        <v>1</v>
      </c>
      <c r="T353" s="3" t="str">
        <f t="shared" si="38"/>
        <v>0</v>
      </c>
      <c r="U353" s="3" t="str">
        <f t="shared" si="39"/>
        <v>1</v>
      </c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</row>
    <row r="354" ht="12.0" customHeight="1">
      <c r="P354" s="3">
        <v>348.0</v>
      </c>
      <c r="Q354" s="12" t="str">
        <f t="shared" si="113"/>
        <v>2</v>
      </c>
      <c r="R354" s="12"/>
      <c r="S354" s="12" t="str">
        <f t="shared" si="37"/>
        <v>0</v>
      </c>
      <c r="T354" s="3" t="str">
        <f t="shared" si="38"/>
        <v>0</v>
      </c>
      <c r="U354" s="3" t="str">
        <f t="shared" si="39"/>
        <v>1</v>
      </c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</row>
    <row r="355" ht="12.0" customHeight="1">
      <c r="P355" s="3">
        <v>349.0</v>
      </c>
      <c r="Q355" s="12" t="str">
        <f t="shared" si="113"/>
        <v>2</v>
      </c>
      <c r="R355" s="12"/>
      <c r="S355" s="12" t="str">
        <f t="shared" si="37"/>
        <v>0</v>
      </c>
      <c r="T355" s="3" t="str">
        <f t="shared" si="38"/>
        <v>0</v>
      </c>
      <c r="U355" s="3" t="str">
        <f t="shared" si="39"/>
        <v>1</v>
      </c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</row>
    <row r="356" ht="12.0" customHeight="1">
      <c r="P356" s="3">
        <v>350.0</v>
      </c>
      <c r="Q356" s="12" t="str">
        <f t="shared" si="113"/>
        <v>2</v>
      </c>
      <c r="R356" s="12"/>
      <c r="S356" s="12" t="str">
        <f t="shared" si="37"/>
        <v>0</v>
      </c>
      <c r="T356" s="3" t="str">
        <f t="shared" si="38"/>
        <v>0</v>
      </c>
      <c r="U356" s="3" t="str">
        <f t="shared" si="39"/>
        <v>1</v>
      </c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</row>
    <row r="357" ht="12.0" customHeight="1">
      <c r="P357" s="3">
        <v>351.0</v>
      </c>
      <c r="Q357" s="12" t="str">
        <f t="shared" si="113"/>
        <v>2</v>
      </c>
      <c r="R357" s="12"/>
      <c r="S357" s="12" t="str">
        <f t="shared" si="37"/>
        <v>0</v>
      </c>
      <c r="T357" s="3" t="str">
        <f t="shared" si="38"/>
        <v>0</v>
      </c>
      <c r="U357" s="3" t="str">
        <f t="shared" si="39"/>
        <v>1</v>
      </c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</row>
    <row r="358" ht="12.0" customHeight="1">
      <c r="P358" s="3">
        <v>352.0</v>
      </c>
      <c r="Q358" s="12" t="str">
        <f t="shared" si="113"/>
        <v>2</v>
      </c>
      <c r="R358" s="12"/>
      <c r="S358" s="12" t="str">
        <f t="shared" si="37"/>
        <v>0</v>
      </c>
      <c r="T358" s="3" t="str">
        <f t="shared" si="38"/>
        <v>0</v>
      </c>
      <c r="U358" s="3" t="str">
        <f t="shared" si="39"/>
        <v>1</v>
      </c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</row>
    <row r="359" ht="12.0" customHeight="1">
      <c r="P359" s="3">
        <v>353.0</v>
      </c>
      <c r="Q359" s="12" t="str">
        <f t="shared" si="113"/>
        <v>2</v>
      </c>
      <c r="R359" s="12"/>
      <c r="S359" s="12" t="str">
        <f t="shared" si="37"/>
        <v>0</v>
      </c>
      <c r="T359" s="3" t="str">
        <f t="shared" si="38"/>
        <v>0</v>
      </c>
      <c r="U359" s="3" t="str">
        <f t="shared" si="39"/>
        <v>1</v>
      </c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</row>
    <row r="360" ht="12.0" customHeight="1">
      <c r="P360" s="3">
        <v>354.0</v>
      </c>
      <c r="Q360" s="12" t="str">
        <f t="shared" si="113"/>
        <v>2</v>
      </c>
      <c r="R360" s="12"/>
      <c r="S360" s="12" t="str">
        <f t="shared" si="37"/>
        <v>0</v>
      </c>
      <c r="T360" s="3" t="str">
        <f t="shared" si="38"/>
        <v>0</v>
      </c>
      <c r="U360" s="3" t="str">
        <f t="shared" si="39"/>
        <v>1</v>
      </c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</row>
    <row r="361" ht="12.0" customHeight="1">
      <c r="P361" s="3">
        <v>355.0</v>
      </c>
      <c r="Q361" s="12" t="str">
        <f t="shared" si="113"/>
        <v>2</v>
      </c>
      <c r="R361" s="12"/>
      <c r="S361" s="12" t="str">
        <f t="shared" si="37"/>
        <v>0</v>
      </c>
      <c r="T361" s="3" t="str">
        <f t="shared" si="38"/>
        <v>0</v>
      </c>
      <c r="U361" s="3" t="str">
        <f t="shared" si="39"/>
        <v>1</v>
      </c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</row>
    <row r="362" ht="12.0" customHeight="1">
      <c r="P362" s="3">
        <v>356.0</v>
      </c>
      <c r="Q362" s="12" t="str">
        <f t="shared" si="113"/>
        <v>2</v>
      </c>
      <c r="R362" s="12"/>
      <c r="S362" s="12" t="str">
        <f t="shared" si="37"/>
        <v>0</v>
      </c>
      <c r="T362" s="3" t="str">
        <f t="shared" si="38"/>
        <v>0</v>
      </c>
      <c r="U362" s="3" t="str">
        <f t="shared" si="39"/>
        <v>1</v>
      </c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</row>
    <row r="363" ht="12.0" customHeight="1">
      <c r="P363" s="3">
        <v>357.0</v>
      </c>
      <c r="Q363" s="12" t="str">
        <f t="shared" si="113"/>
        <v>2</v>
      </c>
      <c r="R363" s="12"/>
      <c r="S363" s="12" t="str">
        <f t="shared" si="37"/>
        <v>0</v>
      </c>
      <c r="T363" s="3" t="str">
        <f t="shared" si="38"/>
        <v>0</v>
      </c>
      <c r="U363" s="3" t="str">
        <f t="shared" si="39"/>
        <v>1</v>
      </c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</row>
    <row r="364" ht="12.0" customHeight="1">
      <c r="P364" s="3">
        <v>358.0</v>
      </c>
      <c r="Q364" s="12" t="str">
        <f t="shared" si="113"/>
        <v>2</v>
      </c>
      <c r="R364" s="12"/>
      <c r="S364" s="12" t="str">
        <f t="shared" si="37"/>
        <v>0</v>
      </c>
      <c r="T364" s="3" t="str">
        <f t="shared" si="38"/>
        <v>0</v>
      </c>
      <c r="U364" s="3" t="str">
        <f t="shared" si="39"/>
        <v>1</v>
      </c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</row>
    <row r="365" ht="12.0" customHeight="1">
      <c r="P365" s="3">
        <v>359.0</v>
      </c>
      <c r="Q365" s="12" t="str">
        <f t="shared" si="113"/>
        <v>2</v>
      </c>
      <c r="R365" s="12"/>
      <c r="S365" s="12" t="str">
        <f t="shared" si="37"/>
        <v>0</v>
      </c>
      <c r="T365" s="3" t="str">
        <f t="shared" si="38"/>
        <v>0</v>
      </c>
      <c r="U365" s="3" t="str">
        <f t="shared" si="39"/>
        <v>1</v>
      </c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</row>
    <row r="366" ht="12.0" customHeight="1">
      <c r="P366" s="3">
        <v>360.0</v>
      </c>
      <c r="Q366" s="12" t="str">
        <f t="shared" si="113"/>
        <v>2</v>
      </c>
      <c r="R366" s="12"/>
      <c r="S366" s="12" t="str">
        <f t="shared" si="37"/>
        <v>0</v>
      </c>
      <c r="T366" s="3" t="str">
        <f t="shared" si="38"/>
        <v>0</v>
      </c>
      <c r="U366" s="3" t="str">
        <f t="shared" si="39"/>
        <v>1</v>
      </c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</row>
    <row r="367" ht="12.0" customHeight="1">
      <c r="P367" s="3">
        <v>361.0</v>
      </c>
      <c r="Q367" s="12" t="str">
        <f t="shared" ref="Q367:Q396" si="114">IF(ISERROR(VALUE(MID($C$17,$P367-360,1)))=TRUE,"TEXT",VALUE(MID($C$17,$P367-360,1)))</f>
        <v>2</v>
      </c>
      <c r="R367" s="12"/>
      <c r="S367" s="12" t="str">
        <f t="shared" si="37"/>
        <v>0</v>
      </c>
      <c r="T367" s="3" t="str">
        <f t="shared" si="38"/>
        <v>0</v>
      </c>
      <c r="U367" s="3" t="str">
        <f t="shared" si="39"/>
        <v>1</v>
      </c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</row>
    <row r="368" ht="12.0" customHeight="1">
      <c r="P368" s="3">
        <v>362.0</v>
      </c>
      <c r="Q368" s="12" t="str">
        <f t="shared" si="114"/>
        <v>2</v>
      </c>
      <c r="R368" s="12"/>
      <c r="S368" s="12" t="str">
        <f t="shared" si="37"/>
        <v>0</v>
      </c>
      <c r="T368" s="3" t="str">
        <f t="shared" si="38"/>
        <v>0</v>
      </c>
      <c r="U368" s="3" t="str">
        <f t="shared" si="39"/>
        <v>1</v>
      </c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</row>
    <row r="369" ht="12.0" customHeight="1">
      <c r="P369" s="3">
        <v>363.0</v>
      </c>
      <c r="Q369" s="12" t="str">
        <f t="shared" si="114"/>
        <v>2</v>
      </c>
      <c r="R369" s="12"/>
      <c r="S369" s="12" t="str">
        <f t="shared" si="37"/>
        <v>0</v>
      </c>
      <c r="T369" s="3" t="str">
        <f t="shared" si="38"/>
        <v>0</v>
      </c>
      <c r="U369" s="3" t="str">
        <f t="shared" si="39"/>
        <v>1</v>
      </c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</row>
    <row r="370" ht="12.0" customHeight="1">
      <c r="P370" s="3">
        <v>364.0</v>
      </c>
      <c r="Q370" s="12" t="str">
        <f t="shared" si="114"/>
        <v>2</v>
      </c>
      <c r="R370" s="12"/>
      <c r="S370" s="12" t="str">
        <f t="shared" si="37"/>
        <v>0</v>
      </c>
      <c r="T370" s="3" t="str">
        <f t="shared" si="38"/>
        <v>0</v>
      </c>
      <c r="U370" s="3" t="str">
        <f t="shared" si="39"/>
        <v>1</v>
      </c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</row>
    <row r="371" ht="12.0" customHeight="1">
      <c r="P371" s="3">
        <v>365.0</v>
      </c>
      <c r="Q371" s="12" t="str">
        <f t="shared" si="114"/>
        <v>2</v>
      </c>
      <c r="R371" s="12"/>
      <c r="S371" s="12" t="str">
        <f t="shared" si="37"/>
        <v>0</v>
      </c>
      <c r="T371" s="3" t="str">
        <f t="shared" si="38"/>
        <v>0</v>
      </c>
      <c r="U371" s="3" t="str">
        <f t="shared" si="39"/>
        <v>1</v>
      </c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</row>
    <row r="372" ht="12.0" customHeight="1">
      <c r="P372" s="3">
        <v>366.0</v>
      </c>
      <c r="Q372" s="12" t="str">
        <f t="shared" si="114"/>
        <v>2</v>
      </c>
      <c r="R372" s="12"/>
      <c r="S372" s="12" t="str">
        <f t="shared" si="37"/>
        <v>0</v>
      </c>
      <c r="T372" s="3" t="str">
        <f t="shared" si="38"/>
        <v>0</v>
      </c>
      <c r="U372" s="3" t="str">
        <f t="shared" si="39"/>
        <v>1</v>
      </c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</row>
    <row r="373" ht="12.0" customHeight="1">
      <c r="P373" s="3">
        <v>367.0</v>
      </c>
      <c r="Q373" s="12" t="str">
        <f t="shared" si="114"/>
        <v>2</v>
      </c>
      <c r="R373" s="12"/>
      <c r="S373" s="12" t="str">
        <f t="shared" si="37"/>
        <v>0</v>
      </c>
      <c r="T373" s="3" t="str">
        <f t="shared" si="38"/>
        <v>0</v>
      </c>
      <c r="U373" s="3" t="str">
        <f t="shared" si="39"/>
        <v>1</v>
      </c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</row>
    <row r="374" ht="12.0" customHeight="1">
      <c r="P374" s="53">
        <v>368.0</v>
      </c>
      <c r="Q374" s="12" t="str">
        <f t="shared" si="114"/>
        <v>2</v>
      </c>
      <c r="R374" s="12" t="s">
        <v>105</v>
      </c>
      <c r="S374" s="12" t="str">
        <f t="shared" si="37"/>
        <v>1</v>
      </c>
      <c r="T374" s="3" t="str">
        <f t="shared" si="38"/>
        <v>0</v>
      </c>
      <c r="U374" s="3" t="str">
        <f t="shared" si="39"/>
        <v>1</v>
      </c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</row>
    <row r="375" ht="12.0" customHeight="1">
      <c r="P375" s="3">
        <v>369.0</v>
      </c>
      <c r="Q375" s="12" t="str">
        <f t="shared" si="114"/>
        <v>2</v>
      </c>
      <c r="R375" s="12"/>
      <c r="S375" s="12" t="str">
        <f t="shared" si="37"/>
        <v>0</v>
      </c>
      <c r="T375" s="3" t="str">
        <f t="shared" si="38"/>
        <v>0</v>
      </c>
      <c r="U375" s="3" t="str">
        <f t="shared" si="39"/>
        <v>1</v>
      </c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</row>
    <row r="376" ht="12.0" customHeight="1">
      <c r="P376" s="3">
        <v>370.0</v>
      </c>
      <c r="Q376" s="12" t="str">
        <f t="shared" si="114"/>
        <v>2</v>
      </c>
      <c r="R376" s="12"/>
      <c r="S376" s="12" t="str">
        <f t="shared" si="37"/>
        <v>0</v>
      </c>
      <c r="T376" s="3" t="str">
        <f t="shared" si="38"/>
        <v>0</v>
      </c>
      <c r="U376" s="3" t="str">
        <f t="shared" si="39"/>
        <v>1</v>
      </c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</row>
    <row r="377" ht="12.0" customHeight="1">
      <c r="P377" s="3">
        <v>371.0</v>
      </c>
      <c r="Q377" s="12" t="str">
        <f t="shared" si="114"/>
        <v>2</v>
      </c>
      <c r="R377" s="12"/>
      <c r="S377" s="12" t="str">
        <f t="shared" si="37"/>
        <v>0</v>
      </c>
      <c r="T377" s="3" t="str">
        <f t="shared" si="38"/>
        <v>0</v>
      </c>
      <c r="U377" s="3" t="str">
        <f t="shared" si="39"/>
        <v>1</v>
      </c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</row>
    <row r="378" ht="12.0" customHeight="1">
      <c r="P378" s="3">
        <v>372.0</v>
      </c>
      <c r="Q378" s="12" t="str">
        <f t="shared" si="114"/>
        <v>2</v>
      </c>
      <c r="R378" s="12"/>
      <c r="S378" s="12" t="str">
        <f t="shared" si="37"/>
        <v>0</v>
      </c>
      <c r="T378" s="3" t="str">
        <f t="shared" si="38"/>
        <v>0</v>
      </c>
      <c r="U378" s="3" t="str">
        <f t="shared" si="39"/>
        <v>1</v>
      </c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</row>
    <row r="379" ht="12.0" customHeight="1">
      <c r="P379" s="3">
        <v>373.0</v>
      </c>
      <c r="Q379" s="12" t="str">
        <f t="shared" si="114"/>
        <v>2</v>
      </c>
      <c r="R379" s="12"/>
      <c r="S379" s="12" t="str">
        <f t="shared" si="37"/>
        <v>0</v>
      </c>
      <c r="T379" s="3" t="str">
        <f t="shared" si="38"/>
        <v>0</v>
      </c>
      <c r="U379" s="3" t="str">
        <f t="shared" si="39"/>
        <v>1</v>
      </c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</row>
    <row r="380" ht="12.0" customHeight="1">
      <c r="P380" s="3">
        <v>374.0</v>
      </c>
      <c r="Q380" s="12" t="str">
        <f t="shared" si="114"/>
        <v>2</v>
      </c>
      <c r="R380" s="12"/>
      <c r="S380" s="12" t="str">
        <f t="shared" si="37"/>
        <v>0</v>
      </c>
      <c r="T380" s="3" t="str">
        <f t="shared" si="38"/>
        <v>0</v>
      </c>
      <c r="U380" s="3" t="str">
        <f t="shared" si="39"/>
        <v>1</v>
      </c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</row>
    <row r="381" ht="12.0" customHeight="1">
      <c r="P381" s="3">
        <v>375.0</v>
      </c>
      <c r="Q381" s="12" t="str">
        <f t="shared" si="114"/>
        <v>2</v>
      </c>
      <c r="R381" s="12"/>
      <c r="S381" s="12" t="str">
        <f t="shared" si="37"/>
        <v>0</v>
      </c>
      <c r="T381" s="3" t="str">
        <f t="shared" si="38"/>
        <v>0</v>
      </c>
      <c r="U381" s="3" t="str">
        <f t="shared" si="39"/>
        <v>1</v>
      </c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</row>
    <row r="382" ht="12.0" customHeight="1">
      <c r="P382" s="3">
        <v>376.0</v>
      </c>
      <c r="Q382" s="12" t="str">
        <f t="shared" si="114"/>
        <v>2</v>
      </c>
      <c r="R382" s="12"/>
      <c r="S382" s="12" t="str">
        <f t="shared" si="37"/>
        <v>0</v>
      </c>
      <c r="T382" s="3" t="str">
        <f t="shared" si="38"/>
        <v>0</v>
      </c>
      <c r="U382" s="3" t="str">
        <f t="shared" si="39"/>
        <v>1</v>
      </c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</row>
    <row r="383" ht="12.0" customHeight="1">
      <c r="P383" s="3">
        <v>377.0</v>
      </c>
      <c r="Q383" s="12" t="str">
        <f t="shared" si="114"/>
        <v>2</v>
      </c>
      <c r="R383" s="12"/>
      <c r="S383" s="12" t="str">
        <f t="shared" si="37"/>
        <v>0</v>
      </c>
      <c r="T383" s="3" t="str">
        <f t="shared" si="38"/>
        <v>0</v>
      </c>
      <c r="U383" s="3" t="str">
        <f t="shared" si="39"/>
        <v>1</v>
      </c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</row>
    <row r="384" ht="12.0" customHeight="1">
      <c r="P384" s="3">
        <v>378.0</v>
      </c>
      <c r="Q384" s="12" t="str">
        <f t="shared" si="114"/>
        <v>2</v>
      </c>
      <c r="R384" s="12"/>
      <c r="S384" s="12" t="str">
        <f t="shared" si="37"/>
        <v>0</v>
      </c>
      <c r="T384" s="3" t="str">
        <f t="shared" si="38"/>
        <v>0</v>
      </c>
      <c r="U384" s="3" t="str">
        <f t="shared" si="39"/>
        <v>1</v>
      </c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</row>
    <row r="385" ht="12.0" customHeight="1">
      <c r="P385" s="3">
        <v>379.0</v>
      </c>
      <c r="Q385" s="12" t="str">
        <f t="shared" si="114"/>
        <v>2</v>
      </c>
      <c r="R385" s="12"/>
      <c r="S385" s="12" t="str">
        <f t="shared" si="37"/>
        <v>0</v>
      </c>
      <c r="T385" s="3" t="str">
        <f t="shared" si="38"/>
        <v>0</v>
      </c>
      <c r="U385" s="3" t="str">
        <f t="shared" si="39"/>
        <v>1</v>
      </c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</row>
    <row r="386" ht="12.0" customHeight="1">
      <c r="P386" s="3">
        <v>380.0</v>
      </c>
      <c r="Q386" s="12" t="str">
        <f t="shared" si="114"/>
        <v>2</v>
      </c>
      <c r="R386" s="12"/>
      <c r="S386" s="12" t="str">
        <f t="shared" si="37"/>
        <v>0</v>
      </c>
      <c r="T386" s="3" t="str">
        <f t="shared" si="38"/>
        <v>0</v>
      </c>
      <c r="U386" s="3" t="str">
        <f t="shared" si="39"/>
        <v>1</v>
      </c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</row>
    <row r="387" ht="12.0" customHeight="1">
      <c r="P387" s="3">
        <v>381.0</v>
      </c>
      <c r="Q387" s="12" t="str">
        <f t="shared" si="114"/>
        <v>2</v>
      </c>
      <c r="R387" s="12"/>
      <c r="S387" s="12" t="str">
        <f t="shared" si="37"/>
        <v>0</v>
      </c>
      <c r="T387" s="3" t="str">
        <f t="shared" si="38"/>
        <v>0</v>
      </c>
      <c r="U387" s="3" t="str">
        <f t="shared" si="39"/>
        <v>1</v>
      </c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</row>
    <row r="388" ht="12.0" customHeight="1">
      <c r="P388" s="3">
        <v>382.0</v>
      </c>
      <c r="Q388" s="12" t="str">
        <f t="shared" si="114"/>
        <v>2</v>
      </c>
      <c r="R388" s="12"/>
      <c r="S388" s="12" t="str">
        <f t="shared" si="37"/>
        <v>0</v>
      </c>
      <c r="T388" s="3" t="str">
        <f t="shared" si="38"/>
        <v>0</v>
      </c>
      <c r="U388" s="3" t="str">
        <f t="shared" si="39"/>
        <v>1</v>
      </c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</row>
    <row r="389" ht="12.0" customHeight="1">
      <c r="P389" s="3">
        <v>383.0</v>
      </c>
      <c r="Q389" s="12" t="str">
        <f t="shared" si="114"/>
        <v>2</v>
      </c>
      <c r="R389" s="12"/>
      <c r="S389" s="12" t="str">
        <f t="shared" si="37"/>
        <v>0</v>
      </c>
      <c r="T389" s="3" t="str">
        <f t="shared" si="38"/>
        <v>0</v>
      </c>
      <c r="U389" s="3" t="str">
        <f t="shared" si="39"/>
        <v>1</v>
      </c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</row>
    <row r="390" ht="12.0" customHeight="1">
      <c r="P390" s="3">
        <v>384.0</v>
      </c>
      <c r="Q390" s="12" t="str">
        <f t="shared" si="114"/>
        <v>2</v>
      </c>
      <c r="R390" s="12"/>
      <c r="S390" s="12" t="str">
        <f t="shared" si="37"/>
        <v>0</v>
      </c>
      <c r="T390" s="3" t="str">
        <f t="shared" si="38"/>
        <v>0</v>
      </c>
      <c r="U390" s="3" t="str">
        <f t="shared" si="39"/>
        <v>1</v>
      </c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</row>
    <row r="391" ht="12.0" customHeight="1">
      <c r="P391" s="3">
        <v>385.0</v>
      </c>
      <c r="Q391" s="12" t="str">
        <f t="shared" si="114"/>
        <v>2</v>
      </c>
      <c r="R391" s="12"/>
      <c r="S391" s="12" t="str">
        <f t="shared" si="37"/>
        <v>0</v>
      </c>
      <c r="T391" s="3" t="str">
        <f t="shared" si="38"/>
        <v>0</v>
      </c>
      <c r="U391" s="3" t="str">
        <f t="shared" si="39"/>
        <v>1</v>
      </c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</row>
    <row r="392" ht="12.0" customHeight="1">
      <c r="P392" s="3">
        <v>386.0</v>
      </c>
      <c r="Q392" s="12" t="str">
        <f t="shared" si="114"/>
        <v>2</v>
      </c>
      <c r="R392" s="12"/>
      <c r="S392" s="12" t="str">
        <f t="shared" si="37"/>
        <v>0</v>
      </c>
      <c r="T392" s="3" t="str">
        <f t="shared" si="38"/>
        <v>0</v>
      </c>
      <c r="U392" s="3" t="str">
        <f t="shared" si="39"/>
        <v>1</v>
      </c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</row>
    <row r="393" ht="12.0" customHeight="1">
      <c r="P393" s="3">
        <v>387.0</v>
      </c>
      <c r="Q393" s="12" t="str">
        <f t="shared" si="114"/>
        <v>2</v>
      </c>
      <c r="R393" s="12"/>
      <c r="S393" s="12" t="str">
        <f t="shared" si="37"/>
        <v>0</v>
      </c>
      <c r="T393" s="3" t="str">
        <f t="shared" si="38"/>
        <v>0</v>
      </c>
      <c r="U393" s="3" t="str">
        <f t="shared" si="39"/>
        <v>1</v>
      </c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</row>
    <row r="394" ht="12.0" customHeight="1">
      <c r="P394" s="3">
        <v>388.0</v>
      </c>
      <c r="Q394" s="12" t="str">
        <f t="shared" si="114"/>
        <v>1</v>
      </c>
      <c r="R394" s="12"/>
      <c r="S394" s="12" t="str">
        <f t="shared" si="37"/>
        <v>1</v>
      </c>
      <c r="T394" s="3" t="str">
        <f t="shared" si="38"/>
        <v>1</v>
      </c>
      <c r="U394" s="3" t="str">
        <f t="shared" si="39"/>
        <v>0</v>
      </c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</row>
    <row r="395" ht="12.0" customHeight="1">
      <c r="P395" s="3">
        <v>389.0</v>
      </c>
      <c r="Q395" s="12" t="str">
        <f t="shared" si="114"/>
        <v>2</v>
      </c>
      <c r="R395" s="12"/>
      <c r="S395" s="12" t="str">
        <f t="shared" si="37"/>
        <v>0</v>
      </c>
      <c r="T395" s="3" t="str">
        <f t="shared" si="38"/>
        <v>0</v>
      </c>
      <c r="U395" s="3" t="str">
        <f t="shared" si="39"/>
        <v>1</v>
      </c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</row>
    <row r="396" ht="12.0" customHeight="1">
      <c r="P396" s="3">
        <v>390.0</v>
      </c>
      <c r="Q396" s="12" t="str">
        <f t="shared" si="114"/>
        <v>2</v>
      </c>
      <c r="R396" s="12"/>
      <c r="S396" s="12" t="str">
        <f t="shared" si="37"/>
        <v>0</v>
      </c>
      <c r="T396" s="3" t="str">
        <f t="shared" si="38"/>
        <v>0</v>
      </c>
      <c r="U396" s="3" t="str">
        <f t="shared" si="39"/>
        <v>1</v>
      </c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</row>
    <row r="397" ht="12.0" customHeight="1">
      <c r="P397" s="3"/>
      <c r="Q397" s="12"/>
      <c r="R397" s="12"/>
      <c r="S397" s="12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</row>
    <row r="398" ht="12.0" customHeight="1">
      <c r="P398" s="3"/>
      <c r="Q398" s="12"/>
      <c r="R398" s="12" t="str">
        <f>COUNTIF(R7:R396,"y")</f>
        <v>72</v>
      </c>
      <c r="S398" s="12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</row>
  </sheetData>
  <mergeCells count="3">
    <mergeCell ref="T5:U5"/>
    <mergeCell ref="G6:H6"/>
    <mergeCell ref="K20:L20"/>
  </mergeCells>
  <printOptions horizontalCentered="1" verticalCentered="1"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13.0"/>
    <col customWidth="1" min="3" max="3" width="13.14"/>
    <col customWidth="1" min="4" max="4" width="16.14"/>
    <col customWidth="1" min="5" max="10" width="65.57"/>
    <col customWidth="1" min="11" max="11" width="40.57"/>
    <col customWidth="1" min="12" max="108" width="8.86"/>
  </cols>
  <sheetData>
    <row r="1" ht="12.0" customHeight="1">
      <c r="C1" s="2"/>
      <c r="O1" t="s">
        <v>0</v>
      </c>
      <c r="Q1" t="s">
        <v>1</v>
      </c>
      <c r="S1" t="s">
        <v>2</v>
      </c>
      <c r="U1" t="s">
        <v>3</v>
      </c>
      <c r="W1" t="s">
        <v>4</v>
      </c>
      <c r="Y1" t="s">
        <v>5</v>
      </c>
      <c r="AA1" t="s">
        <v>6</v>
      </c>
      <c r="AC1" t="s">
        <v>7</v>
      </c>
      <c r="AE1" t="s">
        <v>8</v>
      </c>
      <c r="AG1" t="s">
        <v>9</v>
      </c>
      <c r="AI1" t="s">
        <v>10</v>
      </c>
      <c r="AK1" t="s">
        <v>11</v>
      </c>
      <c r="AM1" t="s">
        <v>12</v>
      </c>
      <c r="AO1" t="s">
        <v>13</v>
      </c>
      <c r="AQ1" t="s">
        <v>14</v>
      </c>
      <c r="AS1" t="s">
        <v>15</v>
      </c>
      <c r="AU1" t="s">
        <v>16</v>
      </c>
      <c r="AW1" t="s">
        <v>17</v>
      </c>
      <c r="AY1" t="s">
        <v>18</v>
      </c>
      <c r="BA1" t="s">
        <v>19</v>
      </c>
      <c r="BC1" t="s">
        <v>20</v>
      </c>
      <c r="BE1" t="s">
        <v>21</v>
      </c>
      <c r="BG1" t="s">
        <v>22</v>
      </c>
      <c r="BI1" t="s">
        <v>23</v>
      </c>
      <c r="BM1" t="s">
        <v>24</v>
      </c>
      <c r="BQ1" t="s">
        <v>25</v>
      </c>
      <c r="BU1" t="s">
        <v>26</v>
      </c>
      <c r="BY1" t="s">
        <v>27</v>
      </c>
      <c r="CC1" t="s">
        <v>28</v>
      </c>
      <c r="CG1" t="s">
        <v>29</v>
      </c>
      <c r="CK1" t="s">
        <v>30</v>
      </c>
      <c r="CO1" t="s">
        <v>31</v>
      </c>
      <c r="CS1" t="s">
        <v>32</v>
      </c>
      <c r="CW1" t="s">
        <v>33</v>
      </c>
      <c r="DA1" t="s">
        <v>34</v>
      </c>
    </row>
    <row r="2" ht="12.0" customHeight="1">
      <c r="A2" s="5" t="s">
        <v>36</v>
      </c>
      <c r="B2" s="5" t="s">
        <v>37</v>
      </c>
      <c r="C2" s="6" t="s">
        <v>38</v>
      </c>
      <c r="D2" s="5" t="s">
        <v>39</v>
      </c>
      <c r="E2" s="7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50</v>
      </c>
      <c r="R2" s="5" t="s">
        <v>51</v>
      </c>
      <c r="S2" s="5" t="s">
        <v>50</v>
      </c>
      <c r="T2" s="5" t="s">
        <v>51</v>
      </c>
      <c r="U2" s="5" t="s">
        <v>50</v>
      </c>
      <c r="V2" s="5" t="s">
        <v>51</v>
      </c>
      <c r="W2" s="5" t="s">
        <v>50</v>
      </c>
      <c r="X2" s="5" t="s">
        <v>51</v>
      </c>
      <c r="Y2" s="5" t="s">
        <v>50</v>
      </c>
      <c r="Z2" s="5" t="s">
        <v>51</v>
      </c>
      <c r="AA2" s="5" t="s">
        <v>50</v>
      </c>
      <c r="AB2" s="5" t="s">
        <v>51</v>
      </c>
      <c r="AC2" s="5" t="s">
        <v>50</v>
      </c>
      <c r="AD2" s="5" t="s">
        <v>51</v>
      </c>
      <c r="AE2" s="5" t="s">
        <v>50</v>
      </c>
      <c r="AF2" s="5" t="s">
        <v>51</v>
      </c>
      <c r="AG2" s="5" t="s">
        <v>50</v>
      </c>
      <c r="AH2" s="5" t="s">
        <v>51</v>
      </c>
      <c r="AI2" s="5" t="s">
        <v>50</v>
      </c>
      <c r="AJ2" s="5" t="s">
        <v>51</v>
      </c>
      <c r="AK2" s="5" t="s">
        <v>50</v>
      </c>
      <c r="AL2" s="5" t="s">
        <v>51</v>
      </c>
      <c r="AM2" s="5" t="s">
        <v>50</v>
      </c>
      <c r="AN2" s="5" t="s">
        <v>51</v>
      </c>
      <c r="AO2" s="5" t="s">
        <v>50</v>
      </c>
      <c r="AP2" s="5" t="s">
        <v>51</v>
      </c>
      <c r="AQ2" s="5" t="s">
        <v>50</v>
      </c>
      <c r="AR2" s="5" t="s">
        <v>51</v>
      </c>
      <c r="AS2" s="5" t="s">
        <v>50</v>
      </c>
      <c r="AT2" s="5" t="s">
        <v>51</v>
      </c>
      <c r="AU2" s="5" t="s">
        <v>50</v>
      </c>
      <c r="AV2" s="5" t="s">
        <v>51</v>
      </c>
      <c r="AW2" s="5" t="s">
        <v>50</v>
      </c>
      <c r="AX2" s="5" t="s">
        <v>51</v>
      </c>
      <c r="AY2" s="5" t="s">
        <v>50</v>
      </c>
      <c r="AZ2" s="5" t="s">
        <v>51</v>
      </c>
      <c r="BA2" s="5" t="s">
        <v>50</v>
      </c>
      <c r="BB2" s="5" t="s">
        <v>51</v>
      </c>
      <c r="BC2" s="5" t="s">
        <v>50</v>
      </c>
      <c r="BD2" s="5" t="s">
        <v>51</v>
      </c>
      <c r="BE2" s="5" t="s">
        <v>50</v>
      </c>
      <c r="BF2" s="5" t="s">
        <v>51</v>
      </c>
      <c r="BG2" s="5" t="s">
        <v>50</v>
      </c>
      <c r="BH2" s="5" t="s">
        <v>51</v>
      </c>
      <c r="BI2" s="5" t="s">
        <v>50</v>
      </c>
      <c r="BJ2" s="5" t="s">
        <v>51</v>
      </c>
      <c r="BK2" s="5" t="s">
        <v>52</v>
      </c>
      <c r="BL2" s="5" t="s">
        <v>53</v>
      </c>
      <c r="BM2" s="5" t="s">
        <v>50</v>
      </c>
      <c r="BN2" s="5" t="s">
        <v>51</v>
      </c>
      <c r="BO2" s="5" t="s">
        <v>52</v>
      </c>
      <c r="BP2" s="5" t="s">
        <v>53</v>
      </c>
      <c r="BQ2" s="5" t="s">
        <v>50</v>
      </c>
      <c r="BR2" s="5" t="s">
        <v>51</v>
      </c>
      <c r="BS2" s="5" t="s">
        <v>52</v>
      </c>
      <c r="BT2" s="5" t="s">
        <v>53</v>
      </c>
      <c r="BU2" s="5" t="s">
        <v>50</v>
      </c>
      <c r="BV2" s="5" t="s">
        <v>51</v>
      </c>
      <c r="BW2" s="5" t="s">
        <v>52</v>
      </c>
      <c r="BX2" s="5" t="s">
        <v>53</v>
      </c>
      <c r="BY2" s="5" t="s">
        <v>50</v>
      </c>
      <c r="BZ2" s="5" t="s">
        <v>51</v>
      </c>
      <c r="CA2" s="5" t="s">
        <v>52</v>
      </c>
      <c r="CB2" s="5" t="s">
        <v>53</v>
      </c>
      <c r="CC2" s="5" t="s">
        <v>50</v>
      </c>
      <c r="CD2" s="5" t="s">
        <v>51</v>
      </c>
      <c r="CE2" s="5" t="s">
        <v>52</v>
      </c>
      <c r="CF2" s="5" t="s">
        <v>53</v>
      </c>
      <c r="CG2" s="5" t="s">
        <v>50</v>
      </c>
      <c r="CH2" s="5" t="s">
        <v>51</v>
      </c>
      <c r="CI2" s="5" t="s">
        <v>52</v>
      </c>
      <c r="CJ2" s="5" t="s">
        <v>53</v>
      </c>
      <c r="CK2" s="5" t="s">
        <v>50</v>
      </c>
      <c r="CL2" s="5" t="s">
        <v>51</v>
      </c>
      <c r="CM2" s="5" t="s">
        <v>52</v>
      </c>
      <c r="CN2" s="5" t="s">
        <v>53</v>
      </c>
      <c r="CO2" s="5" t="s">
        <v>50</v>
      </c>
      <c r="CP2" s="5" t="s">
        <v>51</v>
      </c>
      <c r="CQ2" s="5" t="s">
        <v>52</v>
      </c>
      <c r="CR2" s="5" t="s">
        <v>53</v>
      </c>
      <c r="CS2" s="5" t="s">
        <v>50</v>
      </c>
      <c r="CT2" s="5" t="s">
        <v>51</v>
      </c>
      <c r="CU2" s="5" t="s">
        <v>52</v>
      </c>
      <c r="CV2" s="5" t="s">
        <v>53</v>
      </c>
      <c r="CW2" s="5" t="s">
        <v>50</v>
      </c>
      <c r="CX2" s="5" t="s">
        <v>51</v>
      </c>
      <c r="CY2" s="5" t="s">
        <v>52</v>
      </c>
      <c r="CZ2" s="5" t="s">
        <v>53</v>
      </c>
      <c r="DA2" s="5" t="s">
        <v>50</v>
      </c>
      <c r="DB2" s="5" t="s">
        <v>51</v>
      </c>
      <c r="DC2" s="5" t="s">
        <v>52</v>
      </c>
      <c r="DD2" s="5" t="s">
        <v>53</v>
      </c>
    </row>
    <row r="3" ht="12.0" customHeight="1">
      <c r="C3" s="2"/>
    </row>
    <row r="4" ht="12.0" customHeight="1">
      <c r="A4" s="8" t="s">
        <v>250</v>
      </c>
      <c r="B4" s="8" t="s">
        <v>251</v>
      </c>
      <c r="C4" s="9">
        <v>39205.0</v>
      </c>
      <c r="D4" s="8" t="s">
        <v>252</v>
      </c>
      <c r="E4" s="10" t="s">
        <v>253</v>
      </c>
      <c r="F4" s="10" t="s">
        <v>254</v>
      </c>
      <c r="G4" s="10" t="s">
        <v>255</v>
      </c>
      <c r="H4" s="10" t="s">
        <v>256</v>
      </c>
      <c r="I4" s="10" t="s">
        <v>257</v>
      </c>
      <c r="J4" s="10" t="s">
        <v>258</v>
      </c>
      <c r="K4" s="10" t="s">
        <v>259</v>
      </c>
      <c r="L4" s="11">
        <v>0.0</v>
      </c>
      <c r="M4" s="11">
        <v>0.0</v>
      </c>
      <c r="N4" s="11">
        <v>0.0</v>
      </c>
      <c r="O4" s="11">
        <v>6.0</v>
      </c>
      <c r="P4" s="11">
        <v>53.63636363636363</v>
      </c>
      <c r="Q4" s="11">
        <v>17.0</v>
      </c>
      <c r="R4" s="11">
        <v>49.23076923076923</v>
      </c>
      <c r="S4" s="11">
        <v>22.0</v>
      </c>
      <c r="T4" s="11">
        <v>65.0</v>
      </c>
      <c r="U4" s="11">
        <v>2.0</v>
      </c>
      <c r="V4" s="11">
        <v>45.416666666666664</v>
      </c>
      <c r="W4" s="11">
        <v>2.0</v>
      </c>
      <c r="X4" s="11">
        <v>47.61904761904762</v>
      </c>
      <c r="Y4" s="11">
        <v>18.0</v>
      </c>
      <c r="Z4" s="11">
        <v>53.6</v>
      </c>
      <c r="AA4" s="11">
        <v>23.0</v>
      </c>
      <c r="AB4" s="11">
        <v>67.5</v>
      </c>
      <c r="AC4" s="11">
        <v>12.0</v>
      </c>
      <c r="AD4" s="11">
        <v>68.04878048780488</v>
      </c>
      <c r="AE4" s="11">
        <v>10.0</v>
      </c>
      <c r="AF4" s="11">
        <v>68.75</v>
      </c>
      <c r="AG4" s="11">
        <v>4.0</v>
      </c>
      <c r="AH4" s="11">
        <v>52.0</v>
      </c>
      <c r="AI4" s="11">
        <v>9.0</v>
      </c>
      <c r="AJ4" s="11">
        <v>77.3076923076923</v>
      </c>
      <c r="AK4" s="11">
        <v>7.0</v>
      </c>
      <c r="AL4" s="11">
        <v>91.33333333333334</v>
      </c>
      <c r="AM4" s="11">
        <v>2.0</v>
      </c>
      <c r="AN4" s="11">
        <v>56.666666666666664</v>
      </c>
      <c r="AO4" s="11">
        <v>4.0</v>
      </c>
      <c r="AP4" s="11">
        <v>50.625</v>
      </c>
      <c r="AQ4" s="11">
        <v>7.0</v>
      </c>
      <c r="AR4" s="11">
        <v>59.677419354838705</v>
      </c>
      <c r="AS4" s="11">
        <v>17.0</v>
      </c>
      <c r="AT4" s="11">
        <v>46.964285714285715</v>
      </c>
      <c r="AU4" s="11">
        <v>2.0</v>
      </c>
      <c r="AV4" s="11">
        <v>37.2972972972973</v>
      </c>
      <c r="AW4" s="11">
        <v>3.0</v>
      </c>
      <c r="AX4" s="11">
        <v>35.588235294117645</v>
      </c>
      <c r="AY4" s="11">
        <v>8.0</v>
      </c>
      <c r="AZ4" s="11">
        <v>56.09756097560976</v>
      </c>
      <c r="BA4" s="11">
        <v>24.0</v>
      </c>
      <c r="BB4" s="11">
        <v>75.86206896551724</v>
      </c>
      <c r="BC4" s="11">
        <v>17.0</v>
      </c>
      <c r="BD4" s="11">
        <v>79.48717948717949</v>
      </c>
      <c r="BE4" s="11">
        <v>6.0</v>
      </c>
      <c r="BF4" s="11">
        <v>37.826086956521735</v>
      </c>
      <c r="BG4" s="11">
        <v>5.0</v>
      </c>
      <c r="BH4" s="11">
        <v>43.513513513513516</v>
      </c>
      <c r="BI4" s="11">
        <v>10.0</v>
      </c>
      <c r="BJ4" s="11">
        <v>59.05908096280088</v>
      </c>
      <c r="BK4" s="11">
        <v>0.0</v>
      </c>
      <c r="BL4" s="11" t="s">
        <v>260</v>
      </c>
      <c r="BM4" s="11">
        <v>9.0</v>
      </c>
      <c r="BN4" s="11">
        <v>61.00574712643678</v>
      </c>
      <c r="BO4" s="11">
        <v>0.0</v>
      </c>
      <c r="BP4" s="11" t="s">
        <v>260</v>
      </c>
      <c r="BQ4" s="11">
        <v>13.0</v>
      </c>
      <c r="BR4" s="11">
        <v>64.00890868596882</v>
      </c>
      <c r="BS4" s="11">
        <v>3.0</v>
      </c>
      <c r="BT4" s="11" t="s">
        <v>260</v>
      </c>
      <c r="BU4" s="11">
        <v>14.0</v>
      </c>
      <c r="BV4" s="11">
        <v>63.75</v>
      </c>
      <c r="BW4" s="11" t="s">
        <v>261</v>
      </c>
      <c r="BX4" s="11" t="s">
        <v>260</v>
      </c>
      <c r="BY4" s="11">
        <v>20.0</v>
      </c>
      <c r="BZ4" s="11">
        <v>78.16115702479338</v>
      </c>
      <c r="CA4" s="11">
        <v>4.0</v>
      </c>
      <c r="CB4" s="11" t="s">
        <v>260</v>
      </c>
      <c r="CC4" s="11">
        <v>10.0</v>
      </c>
      <c r="CD4" s="11">
        <v>53.12958435207824</v>
      </c>
      <c r="CE4" s="11">
        <v>1.0</v>
      </c>
      <c r="CF4" s="11" t="s">
        <v>260</v>
      </c>
      <c r="CG4" s="11">
        <v>5.0</v>
      </c>
      <c r="CH4" s="11">
        <v>38.188976377952756</v>
      </c>
      <c r="CI4" s="11">
        <v>0.0</v>
      </c>
      <c r="CJ4" s="11" t="s">
        <v>260</v>
      </c>
      <c r="CK4" s="11">
        <v>14.0</v>
      </c>
      <c r="CL4" s="11">
        <v>71.78660049627791</v>
      </c>
      <c r="CM4" s="11">
        <v>4.0</v>
      </c>
      <c r="CN4" s="11" t="s">
        <v>105</v>
      </c>
      <c r="CO4" s="11">
        <v>7.0</v>
      </c>
      <c r="CP4" s="11">
        <v>64.57446808510639</v>
      </c>
      <c r="CQ4" s="11">
        <v>0.0</v>
      </c>
      <c r="CR4" s="11" t="s">
        <v>260</v>
      </c>
      <c r="CS4" s="11">
        <v>8.0</v>
      </c>
      <c r="CT4" s="11">
        <v>40.98445595854922</v>
      </c>
      <c r="CU4" s="11">
        <v>1.0</v>
      </c>
      <c r="CV4" s="11" t="s">
        <v>260</v>
      </c>
      <c r="CW4" s="11">
        <v>20.0</v>
      </c>
      <c r="CX4" s="11">
        <v>78.15845824411134</v>
      </c>
      <c r="CY4" s="11">
        <v>5.0</v>
      </c>
      <c r="CZ4" s="11" t="s">
        <v>105</v>
      </c>
      <c r="DA4" s="11">
        <v>15.0</v>
      </c>
      <c r="DB4" s="11">
        <v>78.88586956521739</v>
      </c>
      <c r="DC4" s="11">
        <v>3.0</v>
      </c>
      <c r="DD4" s="11" t="s">
        <v>260</v>
      </c>
    </row>
    <row r="5" ht="12.0" customHeight="1">
      <c r="A5" s="8" t="s">
        <v>262</v>
      </c>
      <c r="B5" s="8">
        <v>0.0</v>
      </c>
      <c r="C5" s="9">
        <v>39197.0</v>
      </c>
      <c r="D5" s="8" t="s">
        <v>263</v>
      </c>
      <c r="E5" s="10" t="s">
        <v>264</v>
      </c>
      <c r="F5" s="10" t="s">
        <v>265</v>
      </c>
      <c r="G5" s="10" t="s">
        <v>266</v>
      </c>
      <c r="H5" s="10" t="s">
        <v>267</v>
      </c>
      <c r="I5" s="10" t="s">
        <v>268</v>
      </c>
      <c r="J5" s="10" t="s">
        <v>269</v>
      </c>
      <c r="K5" s="10" t="s">
        <v>270</v>
      </c>
      <c r="L5" s="11">
        <v>0.0</v>
      </c>
      <c r="M5" s="11">
        <v>0.0</v>
      </c>
      <c r="N5" s="11">
        <v>0.0</v>
      </c>
      <c r="O5" s="11">
        <v>2.0</v>
      </c>
      <c r="P5" s="11">
        <v>35.45454545454545</v>
      </c>
      <c r="Q5" s="11">
        <v>13.0</v>
      </c>
      <c r="R5" s="11">
        <v>33.846153846153854</v>
      </c>
      <c r="S5" s="11">
        <v>18.0</v>
      </c>
      <c r="T5" s="11">
        <v>45.0</v>
      </c>
      <c r="U5" s="11">
        <v>4.0</v>
      </c>
      <c r="V5" s="11">
        <v>53.75</v>
      </c>
      <c r="W5" s="11">
        <v>14.0</v>
      </c>
      <c r="X5" s="11">
        <v>104.76190476190476</v>
      </c>
      <c r="Y5" s="11">
        <v>28.0</v>
      </c>
      <c r="Z5" s="11">
        <v>73.6</v>
      </c>
      <c r="AA5" s="11">
        <v>26.0</v>
      </c>
      <c r="AB5" s="11">
        <v>71.66666666666666</v>
      </c>
      <c r="AC5" s="11">
        <v>13.0</v>
      </c>
      <c r="AD5" s="11">
        <v>70.48780487804878</v>
      </c>
      <c r="AE5" s="11">
        <v>8.0</v>
      </c>
      <c r="AF5" s="11">
        <v>62.5</v>
      </c>
      <c r="AG5" s="11">
        <v>15.0</v>
      </c>
      <c r="AH5" s="11">
        <v>83.42857142857142</v>
      </c>
      <c r="AI5" s="11">
        <v>15.0</v>
      </c>
      <c r="AJ5" s="11">
        <v>100.38461538461539</v>
      </c>
      <c r="AK5" s="11">
        <v>7.0</v>
      </c>
      <c r="AL5" s="11">
        <v>91.33333333333334</v>
      </c>
      <c r="AM5" s="11">
        <v>8.0</v>
      </c>
      <c r="AN5" s="11">
        <v>96.66666666666667</v>
      </c>
      <c r="AO5" s="11">
        <v>8.0</v>
      </c>
      <c r="AP5" s="11">
        <v>63.125</v>
      </c>
      <c r="AQ5" s="11">
        <v>13.0</v>
      </c>
      <c r="AR5" s="11">
        <v>79.03225806451613</v>
      </c>
      <c r="AS5" s="11">
        <v>0.0</v>
      </c>
      <c r="AT5" s="11">
        <v>16.607142857142854</v>
      </c>
      <c r="AU5" s="11">
        <v>2.0</v>
      </c>
      <c r="AV5" s="11">
        <v>37.2972972972973</v>
      </c>
      <c r="AW5" s="11">
        <v>2.0</v>
      </c>
      <c r="AX5" s="11">
        <v>32.64705882352941</v>
      </c>
      <c r="AY5" s="11">
        <v>11.0</v>
      </c>
      <c r="AZ5" s="11">
        <v>63.41463414634146</v>
      </c>
      <c r="BA5" s="11">
        <v>23.0</v>
      </c>
      <c r="BB5" s="11">
        <v>74.13793103448276</v>
      </c>
      <c r="BC5" s="11">
        <v>17.0</v>
      </c>
      <c r="BD5" s="11">
        <v>79.48717948717949</v>
      </c>
      <c r="BE5" s="11">
        <v>4.0</v>
      </c>
      <c r="BF5" s="11">
        <v>33.47826086956522</v>
      </c>
      <c r="BG5" s="11">
        <v>3.0</v>
      </c>
      <c r="BH5" s="11">
        <v>38.108108108108105</v>
      </c>
      <c r="BI5" s="11">
        <v>16.0</v>
      </c>
      <c r="BJ5" s="11">
        <v>72.18818380743983</v>
      </c>
      <c r="BK5" s="11">
        <v>3.0</v>
      </c>
      <c r="BL5" s="11" t="s">
        <v>260</v>
      </c>
      <c r="BM5" s="11">
        <v>13.0</v>
      </c>
      <c r="BN5" s="11">
        <v>72.5</v>
      </c>
      <c r="BO5" s="11">
        <v>2.0</v>
      </c>
      <c r="BP5" s="11" t="s">
        <v>260</v>
      </c>
      <c r="BQ5" s="11">
        <v>12.0</v>
      </c>
      <c r="BR5" s="11">
        <v>61.78173719376392</v>
      </c>
      <c r="BS5" s="11">
        <v>1.0</v>
      </c>
      <c r="BT5" s="11" t="s">
        <v>260</v>
      </c>
      <c r="BU5" s="11">
        <v>19.0</v>
      </c>
      <c r="BV5" s="11">
        <v>73.67063492063492</v>
      </c>
      <c r="BW5" s="11" t="s">
        <v>271</v>
      </c>
      <c r="BX5" s="11" t="s">
        <v>260</v>
      </c>
      <c r="BY5" s="11">
        <v>24.0</v>
      </c>
      <c r="BZ5" s="11">
        <v>86.42561983471074</v>
      </c>
      <c r="CA5" s="11">
        <v>7.0</v>
      </c>
      <c r="CB5" s="11" t="s">
        <v>105</v>
      </c>
      <c r="CC5" s="11">
        <v>7.0</v>
      </c>
      <c r="CD5" s="11">
        <v>45.794621026894866</v>
      </c>
      <c r="CE5" s="11">
        <v>1.0</v>
      </c>
      <c r="CF5" s="11" t="s">
        <v>260</v>
      </c>
      <c r="CG5" s="11">
        <v>5.0</v>
      </c>
      <c r="CH5" s="11">
        <v>38.188976377952756</v>
      </c>
      <c r="CI5" s="11">
        <v>1.0</v>
      </c>
      <c r="CJ5" s="11" t="s">
        <v>260</v>
      </c>
      <c r="CK5" s="11">
        <v>7.0</v>
      </c>
      <c r="CL5" s="11">
        <v>54.416873449131515</v>
      </c>
      <c r="CM5" s="11">
        <v>0.0</v>
      </c>
      <c r="CN5" s="11" t="s">
        <v>260</v>
      </c>
      <c r="CO5" s="11">
        <v>14.0</v>
      </c>
      <c r="CP5" s="11">
        <v>89.39716312056737</v>
      </c>
      <c r="CQ5" s="11">
        <v>5.0</v>
      </c>
      <c r="CR5" s="11" t="s">
        <v>105</v>
      </c>
      <c r="CS5" s="11">
        <v>4.0</v>
      </c>
      <c r="CT5" s="11">
        <v>30.621761658031087</v>
      </c>
      <c r="CU5" s="11">
        <v>1.0</v>
      </c>
      <c r="CV5" s="11" t="s">
        <v>260</v>
      </c>
      <c r="CW5" s="11">
        <v>23.0</v>
      </c>
      <c r="CX5" s="11">
        <v>84.58244111349036</v>
      </c>
      <c r="CY5" s="11">
        <v>7.0</v>
      </c>
      <c r="CZ5" s="11" t="s">
        <v>105</v>
      </c>
      <c r="DA5" s="11">
        <v>14.0</v>
      </c>
      <c r="DB5" s="11">
        <v>76.16847826086956</v>
      </c>
      <c r="DC5" s="11">
        <v>3.0</v>
      </c>
      <c r="DD5" s="11" t="s">
        <v>260</v>
      </c>
    </row>
    <row r="6" ht="12.0" customHeight="1">
      <c r="A6" s="8" t="s">
        <v>272</v>
      </c>
      <c r="B6" s="8">
        <v>0.0</v>
      </c>
      <c r="C6" s="9">
        <v>39196.0</v>
      </c>
      <c r="D6" s="8" t="s">
        <v>273</v>
      </c>
      <c r="E6" s="10" t="s">
        <v>274</v>
      </c>
      <c r="F6" s="10" t="s">
        <v>275</v>
      </c>
      <c r="G6" s="10" t="s">
        <v>276</v>
      </c>
      <c r="H6" s="10" t="s">
        <v>277</v>
      </c>
      <c r="I6" s="10" t="s">
        <v>278</v>
      </c>
      <c r="J6" s="10" t="s">
        <v>279</v>
      </c>
      <c r="K6" s="10" t="s">
        <v>280</v>
      </c>
      <c r="L6" s="11">
        <v>0.0</v>
      </c>
      <c r="M6" s="11">
        <v>0.0</v>
      </c>
      <c r="N6" s="11">
        <v>1.0</v>
      </c>
      <c r="O6" s="11">
        <v>3.0</v>
      </c>
      <c r="P6" s="11">
        <v>40.0</v>
      </c>
      <c r="Q6" s="11">
        <v>17.0</v>
      </c>
      <c r="R6" s="11">
        <v>49.23076923076923</v>
      </c>
      <c r="S6" s="11">
        <v>18.0</v>
      </c>
      <c r="T6" s="11">
        <v>45.0</v>
      </c>
      <c r="U6" s="11">
        <v>4.0</v>
      </c>
      <c r="V6" s="11">
        <v>53.75</v>
      </c>
      <c r="W6" s="11">
        <v>1.0</v>
      </c>
      <c r="X6" s="11">
        <v>42.857142857142854</v>
      </c>
      <c r="Y6" s="11">
        <v>12.0</v>
      </c>
      <c r="Z6" s="11">
        <v>41.6</v>
      </c>
      <c r="AA6" s="11">
        <v>4.0</v>
      </c>
      <c r="AB6" s="11">
        <v>41.111111111111114</v>
      </c>
      <c r="AC6" s="11">
        <v>14.0</v>
      </c>
      <c r="AD6" s="11">
        <v>72.92682926829269</v>
      </c>
      <c r="AE6" s="11">
        <v>5.0</v>
      </c>
      <c r="AF6" s="11">
        <v>53.125</v>
      </c>
      <c r="AG6" s="11">
        <v>3.0</v>
      </c>
      <c r="AH6" s="11">
        <v>49.142857142857146</v>
      </c>
      <c r="AI6" s="11">
        <v>3.0</v>
      </c>
      <c r="AJ6" s="11">
        <v>54.23076923076923</v>
      </c>
      <c r="AK6" s="11">
        <v>0.0</v>
      </c>
      <c r="AL6" s="11">
        <v>44.666666666666664</v>
      </c>
      <c r="AM6" s="11">
        <v>3.0</v>
      </c>
      <c r="AN6" s="11">
        <v>63.33333333333333</v>
      </c>
      <c r="AO6" s="11">
        <v>6.0</v>
      </c>
      <c r="AP6" s="11">
        <v>56.875</v>
      </c>
      <c r="AQ6" s="11">
        <v>2.0</v>
      </c>
      <c r="AR6" s="11">
        <v>43.54838709677419</v>
      </c>
      <c r="AS6" s="11">
        <v>17.0</v>
      </c>
      <c r="AT6" s="11">
        <v>46.964285714285715</v>
      </c>
      <c r="AU6" s="11">
        <v>10.0</v>
      </c>
      <c r="AV6" s="11">
        <v>58.91891891891892</v>
      </c>
      <c r="AW6" s="11">
        <v>11.0</v>
      </c>
      <c r="AX6" s="11">
        <v>59.11764705882353</v>
      </c>
      <c r="AY6" s="11">
        <v>2.0</v>
      </c>
      <c r="AZ6" s="11">
        <v>41.46341463414634</v>
      </c>
      <c r="BA6" s="11">
        <v>6.0</v>
      </c>
      <c r="BB6" s="11">
        <v>44.827586206896555</v>
      </c>
      <c r="BC6" s="11">
        <v>8.0</v>
      </c>
      <c r="BD6" s="11">
        <v>56.41025641025641</v>
      </c>
      <c r="BE6" s="11">
        <v>13.0</v>
      </c>
      <c r="BF6" s="11">
        <v>53.04347826086956</v>
      </c>
      <c r="BG6" s="11">
        <v>12.0</v>
      </c>
      <c r="BH6" s="11">
        <v>62.43243243243243</v>
      </c>
      <c r="BI6" s="11">
        <v>12.0</v>
      </c>
      <c r="BJ6" s="11">
        <v>63.435448577680525</v>
      </c>
      <c r="BK6" s="11">
        <v>0.0</v>
      </c>
      <c r="BL6" s="11" t="s">
        <v>260</v>
      </c>
      <c r="BM6" s="11">
        <v>4.0</v>
      </c>
      <c r="BN6" s="11">
        <v>46.63793103448276</v>
      </c>
      <c r="BO6" s="11">
        <v>0.0</v>
      </c>
      <c r="BP6" s="11" t="s">
        <v>260</v>
      </c>
      <c r="BQ6" s="11">
        <v>9.0</v>
      </c>
      <c r="BR6" s="11">
        <v>55.10022271714922</v>
      </c>
      <c r="BS6" s="11">
        <v>0.0</v>
      </c>
      <c r="BT6" s="11" t="s">
        <v>260</v>
      </c>
      <c r="BU6" s="11">
        <v>5.0</v>
      </c>
      <c r="BV6" s="11">
        <v>45.89285714285714</v>
      </c>
      <c r="BW6" s="11" t="s">
        <v>281</v>
      </c>
      <c r="BX6" s="11" t="s">
        <v>260</v>
      </c>
      <c r="BY6" s="11">
        <v>8.0</v>
      </c>
      <c r="BZ6" s="11">
        <v>53.36776859504132</v>
      </c>
      <c r="CA6" s="11">
        <v>1.0</v>
      </c>
      <c r="CB6" s="11" t="s">
        <v>260</v>
      </c>
      <c r="CC6" s="11">
        <v>10.0</v>
      </c>
      <c r="CD6" s="11">
        <v>53.12958435207824</v>
      </c>
      <c r="CE6" s="11">
        <v>2.0</v>
      </c>
      <c r="CF6" s="11" t="s">
        <v>260</v>
      </c>
      <c r="CG6" s="11">
        <v>12.0</v>
      </c>
      <c r="CH6" s="11">
        <v>56.56167979002625</v>
      </c>
      <c r="CI6" s="11">
        <v>0.0</v>
      </c>
      <c r="CJ6" s="11" t="s">
        <v>260</v>
      </c>
      <c r="CK6" s="11">
        <v>2.0</v>
      </c>
      <c r="CL6" s="11">
        <v>42.00992555831266</v>
      </c>
      <c r="CM6" s="11">
        <v>0.0</v>
      </c>
      <c r="CN6" s="11" t="s">
        <v>260</v>
      </c>
      <c r="CO6" s="11">
        <v>3.0</v>
      </c>
      <c r="CP6" s="11">
        <v>50.39007092198582</v>
      </c>
      <c r="CQ6" s="11">
        <v>1.0</v>
      </c>
      <c r="CR6" s="11" t="s">
        <v>260</v>
      </c>
      <c r="CS6" s="11">
        <v>14.0</v>
      </c>
      <c r="CT6" s="11">
        <v>56.52849740932642</v>
      </c>
      <c r="CU6" s="11">
        <v>2.0</v>
      </c>
      <c r="CV6" s="11" t="s">
        <v>260</v>
      </c>
      <c r="CW6" s="11">
        <v>4.0</v>
      </c>
      <c r="CX6" s="11">
        <v>43.897216274089935</v>
      </c>
      <c r="CY6" s="11">
        <v>0.0</v>
      </c>
      <c r="CZ6" s="11" t="s">
        <v>260</v>
      </c>
      <c r="DA6" s="11">
        <v>4.0</v>
      </c>
      <c r="DB6" s="11">
        <v>48.994565217391305</v>
      </c>
      <c r="DC6" s="11">
        <v>0.0</v>
      </c>
      <c r="DD6" s="11" t="s">
        <v>260</v>
      </c>
    </row>
    <row r="7" ht="12.0" customHeight="1">
      <c r="A7" s="8" t="s">
        <v>272</v>
      </c>
      <c r="B7" s="8">
        <v>0.0</v>
      </c>
      <c r="C7" s="9">
        <v>39196.0</v>
      </c>
      <c r="D7" s="8" t="s">
        <v>273</v>
      </c>
      <c r="E7" s="10" t="s">
        <v>274</v>
      </c>
      <c r="F7" s="10" t="s">
        <v>275</v>
      </c>
      <c r="G7" s="10" t="s">
        <v>276</v>
      </c>
      <c r="H7" s="10" t="s">
        <v>277</v>
      </c>
      <c r="I7" s="10" t="s">
        <v>278</v>
      </c>
      <c r="J7" s="10" t="s">
        <v>279</v>
      </c>
      <c r="K7" s="10">
        <v>0.0</v>
      </c>
      <c r="L7" s="11">
        <v>30.0</v>
      </c>
      <c r="M7" s="11">
        <v>1.0</v>
      </c>
      <c r="N7" s="11">
        <v>1.0</v>
      </c>
      <c r="O7" s="11">
        <v>3.0</v>
      </c>
      <c r="P7" s="11">
        <v>40.0</v>
      </c>
      <c r="Q7" s="11">
        <v>17.0</v>
      </c>
      <c r="R7" s="11">
        <v>49.23076923076923</v>
      </c>
      <c r="S7" s="11">
        <v>18.0</v>
      </c>
      <c r="T7" s="11">
        <v>45.0</v>
      </c>
      <c r="U7" s="11">
        <v>4.0</v>
      </c>
      <c r="V7" s="11">
        <v>53.75</v>
      </c>
      <c r="W7" s="11">
        <v>1.0</v>
      </c>
      <c r="X7" s="11">
        <v>42.857142857142854</v>
      </c>
      <c r="Y7" s="11">
        <v>12.0</v>
      </c>
      <c r="Z7" s="11">
        <v>41.6</v>
      </c>
      <c r="AA7" s="11">
        <v>4.0</v>
      </c>
      <c r="AB7" s="11">
        <v>41.111111111111114</v>
      </c>
      <c r="AC7" s="11">
        <v>14.0</v>
      </c>
      <c r="AD7" s="11">
        <v>72.92682926829269</v>
      </c>
      <c r="AE7" s="11">
        <v>5.0</v>
      </c>
      <c r="AF7" s="11">
        <v>53.125</v>
      </c>
      <c r="AG7" s="11">
        <v>3.0</v>
      </c>
      <c r="AH7" s="11">
        <v>49.142857142857146</v>
      </c>
      <c r="AI7" s="11">
        <v>3.0</v>
      </c>
      <c r="AJ7" s="11">
        <v>54.23076923076923</v>
      </c>
      <c r="AK7" s="11">
        <v>0.0</v>
      </c>
      <c r="AL7" s="11">
        <v>44.666666666666664</v>
      </c>
      <c r="AM7" s="11">
        <v>3.0</v>
      </c>
      <c r="AN7" s="11">
        <v>63.33333333333333</v>
      </c>
      <c r="AO7" s="11">
        <v>6.0</v>
      </c>
      <c r="AP7" s="11">
        <v>56.875</v>
      </c>
      <c r="AQ7" s="11">
        <v>2.0</v>
      </c>
      <c r="AR7" s="11">
        <v>43.54838709677419</v>
      </c>
      <c r="AS7" s="11">
        <v>17.0</v>
      </c>
      <c r="AT7" s="11">
        <v>46.964285714285715</v>
      </c>
      <c r="AU7" s="11">
        <v>10.0</v>
      </c>
      <c r="AV7" s="11">
        <v>58.91891891891892</v>
      </c>
      <c r="AW7" s="11">
        <v>11.0</v>
      </c>
      <c r="AX7" s="11">
        <v>59.11764705882353</v>
      </c>
      <c r="AY7" s="11">
        <v>2.0</v>
      </c>
      <c r="AZ7" s="11">
        <v>41.46341463414634</v>
      </c>
      <c r="BA7" s="11">
        <v>6.0</v>
      </c>
      <c r="BB7" s="11">
        <v>44.827586206896555</v>
      </c>
      <c r="BC7" s="11">
        <v>8.0</v>
      </c>
      <c r="BD7" s="11">
        <v>56.41025641025641</v>
      </c>
      <c r="BE7" s="11">
        <v>13.0</v>
      </c>
      <c r="BF7" s="11">
        <v>53.04347826086956</v>
      </c>
      <c r="BG7" s="11">
        <v>12.0</v>
      </c>
      <c r="BH7" s="11">
        <v>62.43243243243243</v>
      </c>
      <c r="BI7" s="11">
        <v>12.0</v>
      </c>
      <c r="BJ7" s="11">
        <v>63.435448577680525</v>
      </c>
      <c r="BK7" s="11">
        <v>0.0</v>
      </c>
      <c r="BL7" s="11" t="s">
        <v>260</v>
      </c>
      <c r="BM7" s="11">
        <v>4.0</v>
      </c>
      <c r="BN7" s="11">
        <v>46.63793103448276</v>
      </c>
      <c r="BO7" s="11">
        <v>0.0</v>
      </c>
      <c r="BP7" s="11" t="s">
        <v>260</v>
      </c>
      <c r="BQ7" s="11">
        <v>9.0</v>
      </c>
      <c r="BR7" s="11">
        <v>55.10022271714922</v>
      </c>
      <c r="BS7" s="11">
        <v>0.0</v>
      </c>
      <c r="BT7" s="11" t="s">
        <v>260</v>
      </c>
      <c r="BU7" s="11">
        <v>5.0</v>
      </c>
      <c r="BV7" s="11">
        <v>45.89285714285714</v>
      </c>
      <c r="BW7" s="11" t="s">
        <v>281</v>
      </c>
      <c r="BX7" s="11" t="s">
        <v>260</v>
      </c>
      <c r="BY7" s="11">
        <v>8.0</v>
      </c>
      <c r="BZ7" s="11">
        <v>53.36776859504132</v>
      </c>
      <c r="CA7" s="11">
        <v>1.0</v>
      </c>
      <c r="CB7" s="11" t="s">
        <v>260</v>
      </c>
      <c r="CC7" s="11">
        <v>9.0</v>
      </c>
      <c r="CD7" s="11">
        <v>50.68459657701711</v>
      </c>
      <c r="CE7" s="11">
        <v>1.0</v>
      </c>
      <c r="CF7" s="11" t="s">
        <v>260</v>
      </c>
      <c r="CG7" s="11">
        <v>11.0</v>
      </c>
      <c r="CH7" s="11">
        <v>53.93700787401575</v>
      </c>
      <c r="CI7" s="11">
        <v>0.0</v>
      </c>
      <c r="CJ7" s="11" t="s">
        <v>260</v>
      </c>
      <c r="CK7" s="11">
        <v>1.0</v>
      </c>
      <c r="CL7" s="11">
        <v>39.52853598014889</v>
      </c>
      <c r="CM7" s="11">
        <v>0.0</v>
      </c>
      <c r="CN7" s="11" t="s">
        <v>260</v>
      </c>
      <c r="CO7" s="11">
        <v>3.0</v>
      </c>
      <c r="CP7" s="11">
        <v>50.39007092198582</v>
      </c>
      <c r="CQ7" s="11">
        <v>1.0</v>
      </c>
      <c r="CR7" s="11" t="s">
        <v>260</v>
      </c>
      <c r="CS7" s="11">
        <v>13.0</v>
      </c>
      <c r="CT7" s="11">
        <v>53.93782383419689</v>
      </c>
      <c r="CU7" s="11">
        <v>1.0</v>
      </c>
      <c r="CV7" s="11" t="s">
        <v>260</v>
      </c>
      <c r="CW7" s="11">
        <v>4.0</v>
      </c>
      <c r="CX7" s="11">
        <v>43.897216274089935</v>
      </c>
      <c r="CY7" s="11">
        <v>0.0</v>
      </c>
      <c r="CZ7" s="11" t="s">
        <v>260</v>
      </c>
      <c r="DA7" s="11">
        <v>3.0</v>
      </c>
      <c r="DB7" s="11">
        <v>46.27717391304348</v>
      </c>
      <c r="DC7" s="11">
        <v>0.0</v>
      </c>
      <c r="DD7" s="11" t="s">
        <v>260</v>
      </c>
    </row>
    <row r="8" ht="12.0" customHeight="1">
      <c r="A8" s="8" t="s">
        <v>282</v>
      </c>
      <c r="B8" s="8">
        <v>0.0</v>
      </c>
      <c r="C8" s="9">
        <v>0.0</v>
      </c>
      <c r="D8" s="8">
        <v>0.0</v>
      </c>
      <c r="E8" s="10" t="s">
        <v>283</v>
      </c>
      <c r="F8" s="10" t="s">
        <v>284</v>
      </c>
      <c r="G8" s="10" t="s">
        <v>285</v>
      </c>
      <c r="H8" s="10" t="s">
        <v>286</v>
      </c>
      <c r="I8" s="10" t="s">
        <v>287</v>
      </c>
      <c r="J8" s="10" t="s">
        <v>288</v>
      </c>
      <c r="K8" s="10" t="s">
        <v>289</v>
      </c>
      <c r="L8" s="11">
        <v>0.0</v>
      </c>
      <c r="M8" s="11">
        <v>0.0</v>
      </c>
      <c r="N8" s="11">
        <v>0.0</v>
      </c>
      <c r="O8" s="11">
        <v>9.0</v>
      </c>
      <c r="P8" s="11">
        <v>67.27272727272727</v>
      </c>
      <c r="Q8" s="11">
        <v>13.0</v>
      </c>
      <c r="R8" s="11">
        <v>33.846153846153854</v>
      </c>
      <c r="S8" s="11">
        <v>21.0</v>
      </c>
      <c r="T8" s="11">
        <v>60.0</v>
      </c>
      <c r="U8" s="11">
        <v>9.0</v>
      </c>
      <c r="V8" s="11">
        <v>74.58333333333334</v>
      </c>
      <c r="W8" s="11">
        <v>3.0</v>
      </c>
      <c r="X8" s="11">
        <v>52.38095238095238</v>
      </c>
      <c r="Y8" s="11">
        <v>32.0</v>
      </c>
      <c r="Z8" s="11">
        <v>81.6</v>
      </c>
      <c r="AA8" s="11">
        <v>8.0</v>
      </c>
      <c r="AB8" s="11">
        <v>46.666666666666664</v>
      </c>
      <c r="AC8" s="11">
        <v>3.0</v>
      </c>
      <c r="AD8" s="11">
        <v>46.09756097560976</v>
      </c>
      <c r="AE8" s="11">
        <v>1.0</v>
      </c>
      <c r="AF8" s="11">
        <v>40.625</v>
      </c>
      <c r="AG8" s="11">
        <v>8.0</v>
      </c>
      <c r="AH8" s="11">
        <v>63.42857142857143</v>
      </c>
      <c r="AI8" s="11">
        <v>8.0</v>
      </c>
      <c r="AJ8" s="11">
        <v>73.46153846153845</v>
      </c>
      <c r="AK8" s="11">
        <v>3.0</v>
      </c>
      <c r="AL8" s="11">
        <v>64.66666666666667</v>
      </c>
      <c r="AM8" s="11">
        <v>5.0</v>
      </c>
      <c r="AN8" s="11">
        <v>76.66666666666666</v>
      </c>
      <c r="AO8" s="11">
        <v>0.0</v>
      </c>
      <c r="AP8" s="11">
        <v>38.125</v>
      </c>
      <c r="AQ8" s="11">
        <v>6.0</v>
      </c>
      <c r="AR8" s="11">
        <v>56.45161290322581</v>
      </c>
      <c r="AS8" s="11">
        <v>16.0</v>
      </c>
      <c r="AT8" s="11">
        <v>45.17857142857143</v>
      </c>
      <c r="AU8" s="11">
        <v>6.0</v>
      </c>
      <c r="AV8" s="11">
        <v>48.108108108108105</v>
      </c>
      <c r="AW8" s="11">
        <v>7.0</v>
      </c>
      <c r="AX8" s="11">
        <v>47.35294117647059</v>
      </c>
      <c r="AY8" s="11">
        <v>1.0</v>
      </c>
      <c r="AZ8" s="11">
        <v>39.02439024390244</v>
      </c>
      <c r="BA8" s="11">
        <v>2.0</v>
      </c>
      <c r="BB8" s="11">
        <v>37.93103448275862</v>
      </c>
      <c r="BC8" s="11">
        <v>0.0</v>
      </c>
      <c r="BD8" s="11">
        <v>35.8974358974359</v>
      </c>
      <c r="BE8" s="11">
        <v>7.0</v>
      </c>
      <c r="BF8" s="11">
        <v>40.0</v>
      </c>
      <c r="BG8" s="11">
        <v>6.0</v>
      </c>
      <c r="BH8" s="11">
        <v>46.21621621621622</v>
      </c>
      <c r="BI8" s="11">
        <v>5.0</v>
      </c>
      <c r="BJ8" s="11">
        <v>48.11816192560175</v>
      </c>
      <c r="BK8" s="11">
        <v>0.0</v>
      </c>
      <c r="BL8" s="11" t="s">
        <v>260</v>
      </c>
      <c r="BM8" s="11">
        <v>1.0</v>
      </c>
      <c r="BN8" s="11">
        <v>38.01724137931035</v>
      </c>
      <c r="BO8" s="11">
        <v>0.0</v>
      </c>
      <c r="BP8" s="11" t="s">
        <v>260</v>
      </c>
      <c r="BQ8" s="11">
        <v>1.0</v>
      </c>
      <c r="BR8" s="11">
        <v>37.28285077951003</v>
      </c>
      <c r="BS8" s="11">
        <v>0.0</v>
      </c>
      <c r="BT8" s="11" t="s">
        <v>260</v>
      </c>
      <c r="BU8" s="11">
        <v>4.0</v>
      </c>
      <c r="BV8" s="11">
        <v>43.90873015873016</v>
      </c>
      <c r="BW8" s="11" t="s">
        <v>281</v>
      </c>
      <c r="BX8" s="11" t="s">
        <v>260</v>
      </c>
      <c r="BY8" s="11">
        <v>6.0</v>
      </c>
      <c r="BZ8" s="11">
        <v>49.235537190082646</v>
      </c>
      <c r="CA8" s="11">
        <v>0.0</v>
      </c>
      <c r="CB8" s="11" t="s">
        <v>260</v>
      </c>
      <c r="CC8" s="11">
        <v>7.0</v>
      </c>
      <c r="CD8" s="11">
        <v>45.794621026894866</v>
      </c>
      <c r="CE8" s="11">
        <v>0.0</v>
      </c>
      <c r="CF8" s="11" t="s">
        <v>260</v>
      </c>
      <c r="CG8" s="11">
        <v>4.0</v>
      </c>
      <c r="CH8" s="11">
        <v>35.56430446194226</v>
      </c>
      <c r="CI8" s="11">
        <v>0.0</v>
      </c>
      <c r="CJ8" s="11" t="s">
        <v>260</v>
      </c>
      <c r="CK8" s="11">
        <v>1.0</v>
      </c>
      <c r="CL8" s="11">
        <v>39.52853598014889</v>
      </c>
      <c r="CM8" s="11">
        <v>0.0</v>
      </c>
      <c r="CN8" s="11" t="s">
        <v>260</v>
      </c>
      <c r="CO8" s="11">
        <v>5.0</v>
      </c>
      <c r="CP8" s="11">
        <v>57.4822695035461</v>
      </c>
      <c r="CQ8" s="11">
        <v>0.0</v>
      </c>
      <c r="CR8" s="11" t="s">
        <v>260</v>
      </c>
      <c r="CS8" s="11">
        <v>10.0</v>
      </c>
      <c r="CT8" s="11">
        <v>46.16580310880829</v>
      </c>
      <c r="CU8" s="11">
        <v>0.0</v>
      </c>
      <c r="CV8" s="11" t="s">
        <v>260</v>
      </c>
      <c r="CW8" s="11">
        <v>9.0</v>
      </c>
      <c r="CX8" s="11">
        <v>54.603854389721626</v>
      </c>
      <c r="CY8" s="11">
        <v>1.0</v>
      </c>
      <c r="CZ8" s="11" t="s">
        <v>260</v>
      </c>
      <c r="DA8" s="11">
        <v>7.0</v>
      </c>
      <c r="DB8" s="11">
        <v>57.14673913043478</v>
      </c>
      <c r="DC8" s="11">
        <v>1.0</v>
      </c>
      <c r="DD8" s="11" t="s">
        <v>260</v>
      </c>
    </row>
    <row r="9" ht="12.0" customHeight="1">
      <c r="A9" s="8" t="s">
        <v>282</v>
      </c>
      <c r="B9" s="8" t="s">
        <v>290</v>
      </c>
      <c r="C9" s="9">
        <v>39175.0</v>
      </c>
      <c r="D9" s="8" t="s">
        <v>291</v>
      </c>
      <c r="E9" s="10" t="s">
        <v>283</v>
      </c>
      <c r="F9" s="10" t="s">
        <v>284</v>
      </c>
      <c r="G9" s="10" t="s">
        <v>285</v>
      </c>
      <c r="H9" s="10" t="s">
        <v>286</v>
      </c>
      <c r="I9" s="10" t="s">
        <v>287</v>
      </c>
      <c r="J9" s="10" t="s">
        <v>288</v>
      </c>
      <c r="K9" s="10" t="s">
        <v>289</v>
      </c>
      <c r="L9" s="11">
        <v>0.0</v>
      </c>
      <c r="M9" s="11">
        <v>0.0</v>
      </c>
      <c r="N9" s="11">
        <v>0.0</v>
      </c>
      <c r="O9" s="11">
        <v>9.0</v>
      </c>
      <c r="P9" s="11">
        <v>67.27272727272727</v>
      </c>
      <c r="Q9" s="11">
        <v>13.0</v>
      </c>
      <c r="R9" s="11">
        <v>33.846153846153854</v>
      </c>
      <c r="S9" s="11">
        <v>21.0</v>
      </c>
      <c r="T9" s="11">
        <v>60.0</v>
      </c>
      <c r="U9" s="11">
        <v>9.0</v>
      </c>
      <c r="V9" s="11">
        <v>74.58333333333334</v>
      </c>
      <c r="W9" s="11">
        <v>3.0</v>
      </c>
      <c r="X9" s="11">
        <v>52.38095238095238</v>
      </c>
      <c r="Y9" s="11">
        <v>32.0</v>
      </c>
      <c r="Z9" s="11">
        <v>81.6</v>
      </c>
      <c r="AA9" s="11">
        <v>8.0</v>
      </c>
      <c r="AB9" s="11">
        <v>46.666666666666664</v>
      </c>
      <c r="AC9" s="11">
        <v>3.0</v>
      </c>
      <c r="AD9" s="11">
        <v>46.09756097560976</v>
      </c>
      <c r="AE9" s="11">
        <v>1.0</v>
      </c>
      <c r="AF9" s="11">
        <v>40.625</v>
      </c>
      <c r="AG9" s="11">
        <v>8.0</v>
      </c>
      <c r="AH9" s="11">
        <v>63.42857142857143</v>
      </c>
      <c r="AI9" s="11">
        <v>8.0</v>
      </c>
      <c r="AJ9" s="11">
        <v>73.46153846153845</v>
      </c>
      <c r="AK9" s="11">
        <v>3.0</v>
      </c>
      <c r="AL9" s="11">
        <v>64.66666666666667</v>
      </c>
      <c r="AM9" s="11">
        <v>5.0</v>
      </c>
      <c r="AN9" s="11">
        <v>76.66666666666666</v>
      </c>
      <c r="AO9" s="11">
        <v>0.0</v>
      </c>
      <c r="AP9" s="11">
        <v>38.125</v>
      </c>
      <c r="AQ9" s="11">
        <v>6.0</v>
      </c>
      <c r="AR9" s="11">
        <v>56.45161290322581</v>
      </c>
      <c r="AS9" s="11">
        <v>16.0</v>
      </c>
      <c r="AT9" s="11">
        <v>45.17857142857143</v>
      </c>
      <c r="AU9" s="11">
        <v>6.0</v>
      </c>
      <c r="AV9" s="11">
        <v>48.108108108108105</v>
      </c>
      <c r="AW9" s="11">
        <v>7.0</v>
      </c>
      <c r="AX9" s="11">
        <v>47.35294117647059</v>
      </c>
      <c r="AY9" s="11">
        <v>1.0</v>
      </c>
      <c r="AZ9" s="11">
        <v>39.02439024390244</v>
      </c>
      <c r="BA9" s="11">
        <v>2.0</v>
      </c>
      <c r="BB9" s="11">
        <v>37.93103448275862</v>
      </c>
      <c r="BC9" s="11">
        <v>0.0</v>
      </c>
      <c r="BD9" s="11">
        <v>35.8974358974359</v>
      </c>
      <c r="BE9" s="11">
        <v>7.0</v>
      </c>
      <c r="BF9" s="11">
        <v>40.0</v>
      </c>
      <c r="BG9" s="11">
        <v>6.0</v>
      </c>
      <c r="BH9" s="11">
        <v>46.21621621621622</v>
      </c>
      <c r="BI9" s="11">
        <v>5.0</v>
      </c>
      <c r="BJ9" s="11">
        <v>48.11816192560175</v>
      </c>
      <c r="BK9" s="11">
        <v>0.0</v>
      </c>
      <c r="BL9" s="11" t="s">
        <v>260</v>
      </c>
      <c r="BM9" s="11">
        <v>1.0</v>
      </c>
      <c r="BN9" s="11">
        <v>38.01724137931035</v>
      </c>
      <c r="BO9" s="11">
        <v>0.0</v>
      </c>
      <c r="BP9" s="11" t="s">
        <v>260</v>
      </c>
      <c r="BQ9" s="11">
        <v>1.0</v>
      </c>
      <c r="BR9" s="11">
        <v>37.28285077951003</v>
      </c>
      <c r="BS9" s="11">
        <v>0.0</v>
      </c>
      <c r="BT9" s="11" t="s">
        <v>260</v>
      </c>
      <c r="BU9" s="11">
        <v>4.0</v>
      </c>
      <c r="BV9" s="11">
        <v>43.90873015873016</v>
      </c>
      <c r="BW9" s="11" t="s">
        <v>281</v>
      </c>
      <c r="BX9" s="11" t="s">
        <v>260</v>
      </c>
      <c r="BY9" s="11">
        <v>6.0</v>
      </c>
      <c r="BZ9" s="11">
        <v>49.235537190082646</v>
      </c>
      <c r="CA9" s="11">
        <v>0.0</v>
      </c>
      <c r="CB9" s="11" t="s">
        <v>260</v>
      </c>
      <c r="CC9" s="11">
        <v>7.0</v>
      </c>
      <c r="CD9" s="11">
        <v>45.794621026894866</v>
      </c>
      <c r="CE9" s="11">
        <v>0.0</v>
      </c>
      <c r="CF9" s="11" t="s">
        <v>260</v>
      </c>
      <c r="CG9" s="11">
        <v>4.0</v>
      </c>
      <c r="CH9" s="11">
        <v>35.56430446194226</v>
      </c>
      <c r="CI9" s="11">
        <v>0.0</v>
      </c>
      <c r="CJ9" s="11" t="s">
        <v>260</v>
      </c>
      <c r="CK9" s="11">
        <v>1.0</v>
      </c>
      <c r="CL9" s="11">
        <v>39.52853598014889</v>
      </c>
      <c r="CM9" s="11">
        <v>0.0</v>
      </c>
      <c r="CN9" s="11" t="s">
        <v>260</v>
      </c>
      <c r="CO9" s="11">
        <v>5.0</v>
      </c>
      <c r="CP9" s="11">
        <v>57.4822695035461</v>
      </c>
      <c r="CQ9" s="11">
        <v>0.0</v>
      </c>
      <c r="CR9" s="11" t="s">
        <v>260</v>
      </c>
      <c r="CS9" s="11">
        <v>10.0</v>
      </c>
      <c r="CT9" s="11">
        <v>46.16580310880829</v>
      </c>
      <c r="CU9" s="11">
        <v>0.0</v>
      </c>
      <c r="CV9" s="11" t="s">
        <v>260</v>
      </c>
      <c r="CW9" s="11">
        <v>9.0</v>
      </c>
      <c r="CX9" s="11">
        <v>54.603854389721626</v>
      </c>
      <c r="CY9" s="11">
        <v>1.0</v>
      </c>
      <c r="CZ9" s="11" t="s">
        <v>260</v>
      </c>
      <c r="DA9" s="11">
        <v>7.0</v>
      </c>
      <c r="DB9" s="11">
        <v>57.14673913043478</v>
      </c>
      <c r="DC9" s="11">
        <v>1.0</v>
      </c>
      <c r="DD9" s="11" t="s">
        <v>260</v>
      </c>
    </row>
    <row r="10" ht="12.0" customHeight="1">
      <c r="A10" s="8" t="s">
        <v>282</v>
      </c>
      <c r="B10" s="8" t="s">
        <v>290</v>
      </c>
      <c r="C10" s="9">
        <v>39175.0</v>
      </c>
      <c r="D10" s="8" t="s">
        <v>291</v>
      </c>
      <c r="E10" s="10" t="s">
        <v>283</v>
      </c>
      <c r="F10" s="10" t="s">
        <v>284</v>
      </c>
      <c r="G10" s="10" t="s">
        <v>285</v>
      </c>
      <c r="H10" s="10" t="s">
        <v>286</v>
      </c>
      <c r="I10" s="10" t="s">
        <v>287</v>
      </c>
      <c r="J10" s="10" t="s">
        <v>288</v>
      </c>
      <c r="K10" s="10" t="s">
        <v>292</v>
      </c>
      <c r="L10" s="11">
        <v>0.0</v>
      </c>
      <c r="M10" s="11">
        <v>1.0</v>
      </c>
      <c r="N10" s="11">
        <v>0.0</v>
      </c>
      <c r="O10" s="11">
        <v>9.0</v>
      </c>
      <c r="P10" s="11">
        <v>67.27272727272727</v>
      </c>
      <c r="Q10" s="11">
        <v>13.0</v>
      </c>
      <c r="R10" s="11">
        <v>33.846153846153854</v>
      </c>
      <c r="S10" s="11">
        <v>21.0</v>
      </c>
      <c r="T10" s="11">
        <v>60.0</v>
      </c>
      <c r="U10" s="11">
        <v>9.0</v>
      </c>
      <c r="V10" s="11">
        <v>74.58333333333334</v>
      </c>
      <c r="W10" s="11">
        <v>3.0</v>
      </c>
      <c r="X10" s="11">
        <v>52.38095238095238</v>
      </c>
      <c r="Y10" s="11">
        <v>32.0</v>
      </c>
      <c r="Z10" s="11">
        <v>81.6</v>
      </c>
      <c r="AA10" s="11">
        <v>8.0</v>
      </c>
      <c r="AB10" s="11">
        <v>46.666666666666664</v>
      </c>
      <c r="AC10" s="11">
        <v>3.0</v>
      </c>
      <c r="AD10" s="11">
        <v>46.09756097560976</v>
      </c>
      <c r="AE10" s="11">
        <v>1.0</v>
      </c>
      <c r="AF10" s="11">
        <v>40.625</v>
      </c>
      <c r="AG10" s="11">
        <v>8.0</v>
      </c>
      <c r="AH10" s="11">
        <v>63.42857142857143</v>
      </c>
      <c r="AI10" s="11">
        <v>8.0</v>
      </c>
      <c r="AJ10" s="11">
        <v>73.46153846153845</v>
      </c>
      <c r="AK10" s="11">
        <v>3.0</v>
      </c>
      <c r="AL10" s="11">
        <v>64.66666666666667</v>
      </c>
      <c r="AM10" s="11">
        <v>5.0</v>
      </c>
      <c r="AN10" s="11">
        <v>76.66666666666666</v>
      </c>
      <c r="AO10" s="11">
        <v>0.0</v>
      </c>
      <c r="AP10" s="11">
        <v>38.125</v>
      </c>
      <c r="AQ10" s="11">
        <v>6.0</v>
      </c>
      <c r="AR10" s="11">
        <v>56.45161290322581</v>
      </c>
      <c r="AS10" s="11">
        <v>16.0</v>
      </c>
      <c r="AT10" s="11">
        <v>45.17857142857143</v>
      </c>
      <c r="AU10" s="11">
        <v>6.0</v>
      </c>
      <c r="AV10" s="11">
        <v>48.108108108108105</v>
      </c>
      <c r="AW10" s="11">
        <v>7.0</v>
      </c>
      <c r="AX10" s="11">
        <v>47.35294117647059</v>
      </c>
      <c r="AY10" s="11">
        <v>1.0</v>
      </c>
      <c r="AZ10" s="11">
        <v>39.02439024390244</v>
      </c>
      <c r="BA10" s="11">
        <v>2.0</v>
      </c>
      <c r="BB10" s="11">
        <v>37.93103448275862</v>
      </c>
      <c r="BC10" s="11">
        <v>0.0</v>
      </c>
      <c r="BD10" s="11">
        <v>35.8974358974359</v>
      </c>
      <c r="BE10" s="11">
        <v>7.0</v>
      </c>
      <c r="BF10" s="11">
        <v>40.0</v>
      </c>
      <c r="BG10" s="11">
        <v>6.0</v>
      </c>
      <c r="BH10" s="11">
        <v>46.21621621621622</v>
      </c>
      <c r="BI10" s="11">
        <v>5.0</v>
      </c>
      <c r="BJ10" s="11">
        <v>48.11816192560175</v>
      </c>
      <c r="BK10" s="11">
        <v>0.0</v>
      </c>
      <c r="BL10" s="11" t="s">
        <v>260</v>
      </c>
      <c r="BM10" s="11">
        <v>2.0</v>
      </c>
      <c r="BN10" s="11">
        <v>40.89080459770115</v>
      </c>
      <c r="BO10" s="11">
        <v>0.0</v>
      </c>
      <c r="BP10" s="11" t="s">
        <v>260</v>
      </c>
      <c r="BQ10" s="11">
        <v>1.0</v>
      </c>
      <c r="BR10" s="11">
        <v>37.28285077951003</v>
      </c>
      <c r="BS10" s="11">
        <v>0.0</v>
      </c>
      <c r="BT10" s="11" t="s">
        <v>260</v>
      </c>
      <c r="BU10" s="11">
        <v>4.0</v>
      </c>
      <c r="BV10" s="11">
        <v>43.90873015873016</v>
      </c>
      <c r="BW10" s="11" t="s">
        <v>281</v>
      </c>
      <c r="BX10" s="11" t="s">
        <v>260</v>
      </c>
      <c r="BY10" s="11">
        <v>7.0</v>
      </c>
      <c r="BZ10" s="11">
        <v>51.30165289256198</v>
      </c>
      <c r="CA10" s="11">
        <v>1.0</v>
      </c>
      <c r="CB10" s="11" t="s">
        <v>260</v>
      </c>
      <c r="CC10" s="11">
        <v>7.0</v>
      </c>
      <c r="CD10" s="11">
        <v>45.794621026894866</v>
      </c>
      <c r="CE10" s="11">
        <v>0.0</v>
      </c>
      <c r="CF10" s="11" t="s">
        <v>260</v>
      </c>
      <c r="CG10" s="11">
        <v>3.0</v>
      </c>
      <c r="CH10" s="11">
        <v>32.93963254593176</v>
      </c>
      <c r="CI10" s="11">
        <v>0.0</v>
      </c>
      <c r="CJ10" s="11" t="s">
        <v>260</v>
      </c>
      <c r="CK10" s="11">
        <v>2.0</v>
      </c>
      <c r="CL10" s="11">
        <v>42.00992555831266</v>
      </c>
      <c r="CM10" s="11">
        <v>0.0</v>
      </c>
      <c r="CN10" s="11" t="s">
        <v>260</v>
      </c>
      <c r="CO10" s="11">
        <v>5.0</v>
      </c>
      <c r="CP10" s="11">
        <v>57.4822695035461</v>
      </c>
      <c r="CQ10" s="11">
        <v>0.0</v>
      </c>
      <c r="CR10" s="11" t="s">
        <v>260</v>
      </c>
      <c r="CS10" s="11">
        <v>9.0</v>
      </c>
      <c r="CT10" s="11">
        <v>43.575129533678755</v>
      </c>
      <c r="CU10" s="11">
        <v>0.0</v>
      </c>
      <c r="CV10" s="11" t="s">
        <v>260</v>
      </c>
      <c r="CW10" s="11">
        <v>8.0</v>
      </c>
      <c r="CX10" s="11">
        <v>52.46252676659529</v>
      </c>
      <c r="CY10" s="11">
        <v>1.0</v>
      </c>
      <c r="CZ10" s="11" t="s">
        <v>260</v>
      </c>
      <c r="DA10" s="11">
        <v>6.0</v>
      </c>
      <c r="DB10" s="11">
        <v>54.42934782608695</v>
      </c>
      <c r="DC10" s="11">
        <v>0.0</v>
      </c>
      <c r="DD10" s="11" t="s">
        <v>260</v>
      </c>
    </row>
    <row r="11" ht="12.0" customHeight="1">
      <c r="A11" s="8" t="s">
        <v>293</v>
      </c>
      <c r="B11" s="8" t="s">
        <v>294</v>
      </c>
      <c r="C11" s="9">
        <v>39183.0</v>
      </c>
      <c r="D11" s="8" t="s">
        <v>295</v>
      </c>
      <c r="E11" s="10" t="s">
        <v>296</v>
      </c>
      <c r="F11" s="10" t="s">
        <v>297</v>
      </c>
      <c r="G11" s="10" t="s">
        <v>298</v>
      </c>
      <c r="H11" s="10" t="s">
        <v>299</v>
      </c>
      <c r="I11" s="10" t="s">
        <v>300</v>
      </c>
      <c r="J11" s="10" t="s">
        <v>301</v>
      </c>
      <c r="K11" s="10" t="s">
        <v>302</v>
      </c>
      <c r="L11" s="11">
        <v>0.0</v>
      </c>
      <c r="M11" s="11">
        <v>0.0</v>
      </c>
      <c r="N11" s="11">
        <v>0.0</v>
      </c>
      <c r="O11" s="11">
        <v>5.0</v>
      </c>
      <c r="P11" s="11">
        <v>49.09090909090909</v>
      </c>
      <c r="Q11" s="11">
        <v>15.0</v>
      </c>
      <c r="R11" s="11">
        <v>41.53846153846154</v>
      </c>
      <c r="S11" s="11">
        <v>19.0</v>
      </c>
      <c r="T11" s="11">
        <v>50.0</v>
      </c>
      <c r="U11" s="11">
        <v>6.0</v>
      </c>
      <c r="V11" s="11">
        <v>62.08333333333333</v>
      </c>
      <c r="W11" s="11">
        <v>5.0</v>
      </c>
      <c r="X11" s="11">
        <v>61.904761904761905</v>
      </c>
      <c r="Y11" s="11">
        <v>23.0</v>
      </c>
      <c r="Z11" s="11">
        <v>63.6</v>
      </c>
      <c r="AA11" s="11">
        <v>14.0</v>
      </c>
      <c r="AB11" s="11">
        <v>55.0</v>
      </c>
      <c r="AC11" s="11">
        <v>4.0</v>
      </c>
      <c r="AD11" s="11">
        <v>48.53658536585366</v>
      </c>
      <c r="AE11" s="11">
        <v>4.0</v>
      </c>
      <c r="AF11" s="11">
        <v>50.0</v>
      </c>
      <c r="AG11" s="11">
        <v>2.0</v>
      </c>
      <c r="AH11" s="11">
        <v>46.285714285714285</v>
      </c>
      <c r="AI11" s="11">
        <v>2.0</v>
      </c>
      <c r="AJ11" s="11">
        <v>50.38461538461539</v>
      </c>
      <c r="AK11" s="11">
        <v>1.0</v>
      </c>
      <c r="AL11" s="11">
        <v>51.333333333333336</v>
      </c>
      <c r="AM11" s="11">
        <v>1.0</v>
      </c>
      <c r="AN11" s="11">
        <v>50.0</v>
      </c>
      <c r="AO11" s="11">
        <v>3.0</v>
      </c>
      <c r="AP11" s="11">
        <v>47.5</v>
      </c>
      <c r="AQ11" s="11">
        <v>0.0</v>
      </c>
      <c r="AR11" s="11">
        <v>37.096774193548384</v>
      </c>
      <c r="AS11" s="11">
        <v>2.0</v>
      </c>
      <c r="AT11" s="11">
        <v>20.178571428571427</v>
      </c>
      <c r="AU11" s="11">
        <v>1.0</v>
      </c>
      <c r="AV11" s="11">
        <v>34.5945945945946</v>
      </c>
      <c r="AW11" s="11">
        <v>4.0</v>
      </c>
      <c r="AX11" s="11">
        <v>38.529411764705884</v>
      </c>
      <c r="AY11" s="11">
        <v>14.0</v>
      </c>
      <c r="AZ11" s="11">
        <v>70.73170731707317</v>
      </c>
      <c r="BA11" s="11">
        <v>10.0</v>
      </c>
      <c r="BB11" s="11">
        <v>51.724137931034484</v>
      </c>
      <c r="BC11" s="11">
        <v>7.0</v>
      </c>
      <c r="BD11" s="11">
        <v>53.84615384615385</v>
      </c>
      <c r="BE11" s="11">
        <v>3.0</v>
      </c>
      <c r="BF11" s="11">
        <v>31.304347826086957</v>
      </c>
      <c r="BG11" s="11">
        <v>7.0</v>
      </c>
      <c r="BH11" s="11">
        <v>48.91891891891892</v>
      </c>
      <c r="BI11" s="11">
        <v>8.0</v>
      </c>
      <c r="BJ11" s="11">
        <v>54.68271334792122</v>
      </c>
      <c r="BK11" s="11">
        <v>1.0</v>
      </c>
      <c r="BL11" s="11" t="s">
        <v>260</v>
      </c>
      <c r="BM11" s="11">
        <v>14.0</v>
      </c>
      <c r="BN11" s="11">
        <v>75.37356321839081</v>
      </c>
      <c r="BO11" s="11">
        <v>3.0</v>
      </c>
      <c r="BP11" s="11" t="s">
        <v>260</v>
      </c>
      <c r="BQ11" s="11">
        <v>9.0</v>
      </c>
      <c r="BR11" s="11">
        <v>55.10022271714922</v>
      </c>
      <c r="BS11" s="11">
        <v>1.0</v>
      </c>
      <c r="BT11" s="11" t="s">
        <v>260</v>
      </c>
      <c r="BU11" s="11">
        <v>6.0</v>
      </c>
      <c r="BV11" s="11">
        <v>47.87698412698413</v>
      </c>
      <c r="BW11" s="11" t="s">
        <v>303</v>
      </c>
      <c r="BX11" s="11" t="s">
        <v>260</v>
      </c>
      <c r="BY11" s="11">
        <v>6.0</v>
      </c>
      <c r="BZ11" s="11">
        <v>49.235537190082646</v>
      </c>
      <c r="CA11" s="11">
        <v>0.0</v>
      </c>
      <c r="CB11" s="11" t="s">
        <v>260</v>
      </c>
      <c r="CC11" s="11">
        <v>4.0</v>
      </c>
      <c r="CD11" s="11">
        <v>38.45965770171149</v>
      </c>
      <c r="CE11" s="11">
        <v>0.0</v>
      </c>
      <c r="CF11" s="11" t="s">
        <v>260</v>
      </c>
      <c r="CG11" s="11">
        <v>3.0</v>
      </c>
      <c r="CH11" s="11">
        <v>32.93963254593176</v>
      </c>
      <c r="CI11" s="11">
        <v>0.0</v>
      </c>
      <c r="CJ11" s="11" t="s">
        <v>260</v>
      </c>
      <c r="CK11" s="11">
        <v>7.0</v>
      </c>
      <c r="CL11" s="11">
        <v>54.416873449131515</v>
      </c>
      <c r="CM11" s="11">
        <v>0.0</v>
      </c>
      <c r="CN11" s="11" t="s">
        <v>260</v>
      </c>
      <c r="CO11" s="11">
        <v>1.0</v>
      </c>
      <c r="CP11" s="11">
        <v>43.29787234042553</v>
      </c>
      <c r="CQ11" s="11">
        <v>0.0</v>
      </c>
      <c r="CR11" s="11" t="s">
        <v>260</v>
      </c>
      <c r="CS11" s="11">
        <v>8.0</v>
      </c>
      <c r="CT11" s="11">
        <v>40.98445595854922</v>
      </c>
      <c r="CU11" s="11">
        <v>2.0</v>
      </c>
      <c r="CV11" s="11" t="s">
        <v>260</v>
      </c>
      <c r="CW11" s="11">
        <v>9.0</v>
      </c>
      <c r="CX11" s="11">
        <v>54.603854389721626</v>
      </c>
      <c r="CY11" s="11">
        <v>1.0</v>
      </c>
      <c r="CZ11" s="11" t="s">
        <v>260</v>
      </c>
      <c r="DA11" s="11">
        <v>4.0</v>
      </c>
      <c r="DB11" s="11">
        <v>48.994565217391305</v>
      </c>
      <c r="DC11" s="11">
        <v>2.0</v>
      </c>
      <c r="DD11" s="11" t="s">
        <v>260</v>
      </c>
    </row>
    <row r="12" ht="12.0" customHeight="1">
      <c r="A12" s="8" t="s">
        <v>293</v>
      </c>
      <c r="B12" s="8" t="s">
        <v>294</v>
      </c>
      <c r="C12" s="9">
        <v>39183.0</v>
      </c>
      <c r="D12" s="8" t="s">
        <v>295</v>
      </c>
      <c r="E12" s="10" t="s">
        <v>296</v>
      </c>
      <c r="F12" s="10" t="s">
        <v>297</v>
      </c>
      <c r="G12" s="10" t="s">
        <v>298</v>
      </c>
      <c r="H12" s="10" t="s">
        <v>299</v>
      </c>
      <c r="I12" s="10" t="s">
        <v>300</v>
      </c>
      <c r="J12" s="10" t="s">
        <v>301</v>
      </c>
      <c r="K12" s="10" t="s">
        <v>302</v>
      </c>
      <c r="L12" s="11">
        <v>0.0</v>
      </c>
      <c r="M12" s="11">
        <v>0.0</v>
      </c>
      <c r="N12" s="11">
        <v>0.0</v>
      </c>
      <c r="O12" s="11">
        <v>5.0</v>
      </c>
      <c r="P12" s="11">
        <v>49.09090909090909</v>
      </c>
      <c r="Q12" s="11">
        <v>15.0</v>
      </c>
      <c r="R12" s="11">
        <v>41.53846153846154</v>
      </c>
      <c r="S12" s="11">
        <v>19.0</v>
      </c>
      <c r="T12" s="11">
        <v>50.0</v>
      </c>
      <c r="U12" s="11">
        <v>6.0</v>
      </c>
      <c r="V12" s="11">
        <v>62.08333333333333</v>
      </c>
      <c r="W12" s="11">
        <v>5.0</v>
      </c>
      <c r="X12" s="11">
        <v>61.904761904761905</v>
      </c>
      <c r="Y12" s="11">
        <v>23.0</v>
      </c>
      <c r="Z12" s="11">
        <v>63.6</v>
      </c>
      <c r="AA12" s="11">
        <v>14.0</v>
      </c>
      <c r="AB12" s="11">
        <v>55.0</v>
      </c>
      <c r="AC12" s="11">
        <v>4.0</v>
      </c>
      <c r="AD12" s="11">
        <v>48.53658536585366</v>
      </c>
      <c r="AE12" s="11">
        <v>4.0</v>
      </c>
      <c r="AF12" s="11">
        <v>50.0</v>
      </c>
      <c r="AG12" s="11">
        <v>2.0</v>
      </c>
      <c r="AH12" s="11">
        <v>46.285714285714285</v>
      </c>
      <c r="AI12" s="11">
        <v>2.0</v>
      </c>
      <c r="AJ12" s="11">
        <v>50.38461538461539</v>
      </c>
      <c r="AK12" s="11">
        <v>1.0</v>
      </c>
      <c r="AL12" s="11">
        <v>51.333333333333336</v>
      </c>
      <c r="AM12" s="11">
        <v>1.0</v>
      </c>
      <c r="AN12" s="11">
        <v>50.0</v>
      </c>
      <c r="AO12" s="11">
        <v>3.0</v>
      </c>
      <c r="AP12" s="11">
        <v>47.5</v>
      </c>
      <c r="AQ12" s="11">
        <v>0.0</v>
      </c>
      <c r="AR12" s="11">
        <v>37.096774193548384</v>
      </c>
      <c r="AS12" s="11">
        <v>2.0</v>
      </c>
      <c r="AT12" s="11">
        <v>20.178571428571427</v>
      </c>
      <c r="AU12" s="11">
        <v>1.0</v>
      </c>
      <c r="AV12" s="11">
        <v>34.5945945945946</v>
      </c>
      <c r="AW12" s="11">
        <v>4.0</v>
      </c>
      <c r="AX12" s="11">
        <v>38.529411764705884</v>
      </c>
      <c r="AY12" s="11">
        <v>14.0</v>
      </c>
      <c r="AZ12" s="11">
        <v>70.73170731707317</v>
      </c>
      <c r="BA12" s="11">
        <v>10.0</v>
      </c>
      <c r="BB12" s="11">
        <v>51.724137931034484</v>
      </c>
      <c r="BC12" s="11">
        <v>7.0</v>
      </c>
      <c r="BD12" s="11">
        <v>53.84615384615385</v>
      </c>
      <c r="BE12" s="11">
        <v>3.0</v>
      </c>
      <c r="BF12" s="11">
        <v>31.304347826086957</v>
      </c>
      <c r="BG12" s="11">
        <v>7.0</v>
      </c>
      <c r="BH12" s="11">
        <v>48.91891891891892</v>
      </c>
      <c r="BI12" s="11">
        <v>8.0</v>
      </c>
      <c r="BJ12" s="11">
        <v>54.68271334792122</v>
      </c>
      <c r="BK12" s="11">
        <v>1.0</v>
      </c>
      <c r="BL12" s="11" t="s">
        <v>260</v>
      </c>
      <c r="BM12" s="11">
        <v>14.0</v>
      </c>
      <c r="BN12" s="11">
        <v>75.37356321839081</v>
      </c>
      <c r="BO12" s="11">
        <v>3.0</v>
      </c>
      <c r="BP12" s="11" t="s">
        <v>260</v>
      </c>
      <c r="BQ12" s="11">
        <v>9.0</v>
      </c>
      <c r="BR12" s="11">
        <v>55.10022271714922</v>
      </c>
      <c r="BS12" s="11">
        <v>1.0</v>
      </c>
      <c r="BT12" s="11" t="s">
        <v>260</v>
      </c>
      <c r="BU12" s="11">
        <v>6.0</v>
      </c>
      <c r="BV12" s="11">
        <v>47.87698412698413</v>
      </c>
      <c r="BW12" s="11" t="s">
        <v>303</v>
      </c>
      <c r="BX12" s="11" t="s">
        <v>260</v>
      </c>
      <c r="BY12" s="11">
        <v>6.0</v>
      </c>
      <c r="BZ12" s="11">
        <v>49.235537190082646</v>
      </c>
      <c r="CA12" s="11">
        <v>0.0</v>
      </c>
      <c r="CB12" s="11" t="s">
        <v>260</v>
      </c>
      <c r="CC12" s="11">
        <v>4.0</v>
      </c>
      <c r="CD12" s="11">
        <v>38.45965770171149</v>
      </c>
      <c r="CE12" s="11">
        <v>0.0</v>
      </c>
      <c r="CF12" s="11" t="s">
        <v>260</v>
      </c>
      <c r="CG12" s="11">
        <v>3.0</v>
      </c>
      <c r="CH12" s="11">
        <v>32.93963254593176</v>
      </c>
      <c r="CI12" s="11">
        <v>0.0</v>
      </c>
      <c r="CJ12" s="11" t="s">
        <v>260</v>
      </c>
      <c r="CK12" s="11">
        <v>7.0</v>
      </c>
      <c r="CL12" s="11">
        <v>54.416873449131515</v>
      </c>
      <c r="CM12" s="11">
        <v>0.0</v>
      </c>
      <c r="CN12" s="11" t="s">
        <v>260</v>
      </c>
      <c r="CO12" s="11">
        <v>1.0</v>
      </c>
      <c r="CP12" s="11">
        <v>43.29787234042553</v>
      </c>
      <c r="CQ12" s="11">
        <v>0.0</v>
      </c>
      <c r="CR12" s="11" t="s">
        <v>260</v>
      </c>
      <c r="CS12" s="11">
        <v>8.0</v>
      </c>
      <c r="CT12" s="11">
        <v>40.98445595854922</v>
      </c>
      <c r="CU12" s="11">
        <v>2.0</v>
      </c>
      <c r="CV12" s="11" t="s">
        <v>260</v>
      </c>
      <c r="CW12" s="11">
        <v>9.0</v>
      </c>
      <c r="CX12" s="11">
        <v>54.603854389721626</v>
      </c>
      <c r="CY12" s="11">
        <v>1.0</v>
      </c>
      <c r="CZ12" s="11" t="s">
        <v>260</v>
      </c>
      <c r="DA12" s="11">
        <v>4.0</v>
      </c>
      <c r="DB12" s="11">
        <v>48.994565217391305</v>
      </c>
      <c r="DC12" s="11">
        <v>2.0</v>
      </c>
      <c r="DD12" s="11" t="s">
        <v>260</v>
      </c>
    </row>
    <row r="13" ht="12.0" customHeight="1">
      <c r="A13" s="8" t="s">
        <v>304</v>
      </c>
      <c r="B13" s="8" t="s">
        <v>305</v>
      </c>
      <c r="C13" s="9">
        <v>39177.0</v>
      </c>
      <c r="D13" s="8" t="s">
        <v>306</v>
      </c>
      <c r="E13" s="10" t="s">
        <v>307</v>
      </c>
      <c r="F13" s="10" t="s">
        <v>308</v>
      </c>
      <c r="G13" s="10" t="s">
        <v>309</v>
      </c>
      <c r="H13" s="10" t="s">
        <v>310</v>
      </c>
      <c r="I13" s="10" t="s">
        <v>311</v>
      </c>
      <c r="J13" s="10" t="s">
        <v>312</v>
      </c>
      <c r="K13" s="10" t="s">
        <v>313</v>
      </c>
      <c r="L13" s="11">
        <v>0.0</v>
      </c>
      <c r="M13" s="11">
        <v>0.0</v>
      </c>
      <c r="N13" s="11">
        <v>0.0</v>
      </c>
      <c r="O13" s="11">
        <v>3.0</v>
      </c>
      <c r="P13" s="11">
        <v>40.0</v>
      </c>
      <c r="Q13" s="11">
        <v>17.0</v>
      </c>
      <c r="R13" s="11">
        <v>49.23076923076923</v>
      </c>
      <c r="S13" s="11">
        <v>21.0</v>
      </c>
      <c r="T13" s="11">
        <v>60.0</v>
      </c>
      <c r="U13" s="11">
        <v>8.0</v>
      </c>
      <c r="V13" s="11">
        <v>70.41666666666667</v>
      </c>
      <c r="W13" s="11">
        <v>1.0</v>
      </c>
      <c r="X13" s="11">
        <v>42.857142857142854</v>
      </c>
      <c r="Y13" s="11">
        <v>19.0</v>
      </c>
      <c r="Z13" s="11">
        <v>55.6</v>
      </c>
      <c r="AA13" s="11">
        <v>1.0</v>
      </c>
      <c r="AB13" s="11">
        <v>36.94444444444444</v>
      </c>
      <c r="AC13" s="11">
        <v>5.0</v>
      </c>
      <c r="AD13" s="11">
        <v>50.97560975609756</v>
      </c>
      <c r="AE13" s="11">
        <v>0.0</v>
      </c>
      <c r="AF13" s="11">
        <v>37.5</v>
      </c>
      <c r="AG13" s="11">
        <v>1.0</v>
      </c>
      <c r="AH13" s="11">
        <v>43.42857142857143</v>
      </c>
      <c r="AI13" s="11">
        <v>1.0</v>
      </c>
      <c r="AJ13" s="11">
        <v>46.53846153846154</v>
      </c>
      <c r="AK13" s="11">
        <v>0.0</v>
      </c>
      <c r="AL13" s="11">
        <v>44.666666666666664</v>
      </c>
      <c r="AM13" s="11">
        <v>1.0</v>
      </c>
      <c r="AN13" s="11">
        <v>50.0</v>
      </c>
      <c r="AO13" s="11">
        <v>1.0</v>
      </c>
      <c r="AP13" s="11">
        <v>41.25</v>
      </c>
      <c r="AQ13" s="11">
        <v>1.0</v>
      </c>
      <c r="AR13" s="11">
        <v>40.322580645161295</v>
      </c>
      <c r="AS13" s="11">
        <v>21.0</v>
      </c>
      <c r="AT13" s="11">
        <v>54.10714285714286</v>
      </c>
      <c r="AU13" s="11">
        <v>5.0</v>
      </c>
      <c r="AV13" s="11">
        <v>45.4054054054054</v>
      </c>
      <c r="AW13" s="11">
        <v>14.0</v>
      </c>
      <c r="AX13" s="11">
        <v>67.94117647058823</v>
      </c>
      <c r="AY13" s="11">
        <v>2.0</v>
      </c>
      <c r="AZ13" s="11">
        <v>41.46341463414634</v>
      </c>
      <c r="BA13" s="11">
        <v>4.0</v>
      </c>
      <c r="BB13" s="11">
        <v>41.37931034482759</v>
      </c>
      <c r="BC13" s="11">
        <v>5.0</v>
      </c>
      <c r="BD13" s="11">
        <v>48.717948717948715</v>
      </c>
      <c r="BE13" s="11">
        <v>14.0</v>
      </c>
      <c r="BF13" s="11">
        <v>55.21739130434783</v>
      </c>
      <c r="BG13" s="11">
        <v>4.0</v>
      </c>
      <c r="BH13" s="11">
        <v>40.81081081081081</v>
      </c>
      <c r="BI13" s="11">
        <v>3.0</v>
      </c>
      <c r="BJ13" s="11">
        <v>43.7417943107221</v>
      </c>
      <c r="BK13" s="11">
        <v>0.0</v>
      </c>
      <c r="BL13" s="11" t="s">
        <v>260</v>
      </c>
      <c r="BM13" s="11">
        <v>2.0</v>
      </c>
      <c r="BN13" s="11">
        <v>40.89080459770115</v>
      </c>
      <c r="BO13" s="11">
        <v>0.0</v>
      </c>
      <c r="BP13" s="11" t="s">
        <v>260</v>
      </c>
      <c r="BQ13" s="11">
        <v>3.0</v>
      </c>
      <c r="BR13" s="11">
        <v>41.73719376391982</v>
      </c>
      <c r="BS13" s="11">
        <v>0.0</v>
      </c>
      <c r="BT13" s="11" t="s">
        <v>260</v>
      </c>
      <c r="BU13" s="11">
        <v>4.0</v>
      </c>
      <c r="BV13" s="11">
        <v>43.90873015873016</v>
      </c>
      <c r="BW13" s="11" t="s">
        <v>303</v>
      </c>
      <c r="BX13" s="11" t="s">
        <v>260</v>
      </c>
      <c r="BY13" s="11">
        <v>1.0</v>
      </c>
      <c r="BZ13" s="11">
        <v>38.904958677685954</v>
      </c>
      <c r="CA13" s="11">
        <v>0.0</v>
      </c>
      <c r="CB13" s="11" t="s">
        <v>260</v>
      </c>
      <c r="CC13" s="11">
        <v>8.0</v>
      </c>
      <c r="CD13" s="11">
        <v>48.23960880195599</v>
      </c>
      <c r="CE13" s="11">
        <v>2.0</v>
      </c>
      <c r="CF13" s="11" t="s">
        <v>260</v>
      </c>
      <c r="CG13" s="11">
        <v>10.0</v>
      </c>
      <c r="CH13" s="11">
        <v>51.31233595800525</v>
      </c>
      <c r="CI13" s="11">
        <v>0.0</v>
      </c>
      <c r="CJ13" s="11" t="s">
        <v>260</v>
      </c>
      <c r="CK13" s="11">
        <v>3.0</v>
      </c>
      <c r="CL13" s="11">
        <v>44.49131513647643</v>
      </c>
      <c r="CM13" s="11">
        <v>0.0</v>
      </c>
      <c r="CN13" s="11" t="s">
        <v>260</v>
      </c>
      <c r="CO13" s="11">
        <v>0.0</v>
      </c>
      <c r="CP13" s="11">
        <v>39.751773049645394</v>
      </c>
      <c r="CQ13" s="11">
        <v>0.0</v>
      </c>
      <c r="CR13" s="11" t="s">
        <v>260</v>
      </c>
      <c r="CS13" s="11">
        <v>11.0</v>
      </c>
      <c r="CT13" s="11">
        <v>48.75647668393782</v>
      </c>
      <c r="CU13" s="11">
        <v>0.0</v>
      </c>
      <c r="CV13" s="11" t="s">
        <v>260</v>
      </c>
      <c r="CW13" s="11">
        <v>2.0</v>
      </c>
      <c r="CX13" s="11">
        <v>39.61456102783726</v>
      </c>
      <c r="CY13" s="11">
        <v>0.0</v>
      </c>
      <c r="CZ13" s="11" t="s">
        <v>260</v>
      </c>
      <c r="DA13" s="11">
        <v>1.0</v>
      </c>
      <c r="DB13" s="11">
        <v>40.84239130434783</v>
      </c>
      <c r="DC13" s="11">
        <v>0.0</v>
      </c>
      <c r="DD13" s="11" t="s">
        <v>260</v>
      </c>
    </row>
    <row r="14" ht="12.0" customHeight="1">
      <c r="A14" s="8" t="s">
        <v>314</v>
      </c>
      <c r="B14" s="8" t="s">
        <v>315</v>
      </c>
      <c r="C14" s="9" t="s">
        <v>316</v>
      </c>
      <c r="D14" s="8" t="s">
        <v>317</v>
      </c>
      <c r="E14" s="10" t="s">
        <v>318</v>
      </c>
      <c r="F14" s="10" t="s">
        <v>319</v>
      </c>
      <c r="G14" s="10" t="s">
        <v>320</v>
      </c>
      <c r="H14" s="10" t="s">
        <v>321</v>
      </c>
      <c r="I14" s="10" t="s">
        <v>322</v>
      </c>
      <c r="J14" s="10" t="s">
        <v>323</v>
      </c>
      <c r="K14" s="10" t="s">
        <v>324</v>
      </c>
      <c r="L14" s="11">
        <v>0.0</v>
      </c>
      <c r="M14" s="11">
        <v>0.0</v>
      </c>
      <c r="N14" s="11">
        <v>0.0</v>
      </c>
      <c r="O14" s="11">
        <v>6.0</v>
      </c>
      <c r="P14" s="11">
        <v>53.63636363636363</v>
      </c>
      <c r="Q14" s="11">
        <v>11.0</v>
      </c>
      <c r="R14" s="11">
        <v>26.15384615384616</v>
      </c>
      <c r="S14" s="11">
        <v>23.0</v>
      </c>
      <c r="T14" s="11">
        <v>70.0</v>
      </c>
      <c r="U14" s="11">
        <v>2.0</v>
      </c>
      <c r="V14" s="11">
        <v>45.416666666666664</v>
      </c>
      <c r="W14" s="11">
        <v>5.0</v>
      </c>
      <c r="X14" s="11">
        <v>61.904761904761905</v>
      </c>
      <c r="Y14" s="11">
        <v>28.0</v>
      </c>
      <c r="Z14" s="11">
        <v>73.6</v>
      </c>
      <c r="AA14" s="11">
        <v>3.0</v>
      </c>
      <c r="AB14" s="11">
        <v>39.72222222222222</v>
      </c>
      <c r="AC14" s="11">
        <v>7.0</v>
      </c>
      <c r="AD14" s="11">
        <v>55.85365853658537</v>
      </c>
      <c r="AE14" s="11">
        <v>2.0</v>
      </c>
      <c r="AF14" s="11">
        <v>43.75</v>
      </c>
      <c r="AG14" s="11">
        <v>6.0</v>
      </c>
      <c r="AH14" s="11">
        <v>57.714285714285715</v>
      </c>
      <c r="AI14" s="11">
        <v>0.0</v>
      </c>
      <c r="AJ14" s="11">
        <v>42.69230769230769</v>
      </c>
      <c r="AK14" s="11">
        <v>0.0</v>
      </c>
      <c r="AL14" s="11">
        <v>44.666666666666664</v>
      </c>
      <c r="AM14" s="11">
        <v>0.0</v>
      </c>
      <c r="AN14" s="11">
        <v>43.333333333333336</v>
      </c>
      <c r="AO14" s="11">
        <v>4.0</v>
      </c>
      <c r="AP14" s="11">
        <v>50.625</v>
      </c>
      <c r="AQ14" s="11">
        <v>1.0</v>
      </c>
      <c r="AR14" s="11">
        <v>40.322580645161295</v>
      </c>
      <c r="AS14" s="11">
        <v>12.0</v>
      </c>
      <c r="AT14" s="11">
        <v>38.035714285714285</v>
      </c>
      <c r="AU14" s="11">
        <v>10.0</v>
      </c>
      <c r="AV14" s="11">
        <v>58.91891891891892</v>
      </c>
      <c r="AW14" s="11">
        <v>10.0</v>
      </c>
      <c r="AX14" s="11">
        <v>56.17647058823529</v>
      </c>
      <c r="AY14" s="11">
        <v>10.0</v>
      </c>
      <c r="AZ14" s="11">
        <v>60.97560975609756</v>
      </c>
      <c r="BA14" s="11">
        <v>6.0</v>
      </c>
      <c r="BB14" s="11">
        <v>44.827586206896555</v>
      </c>
      <c r="BC14" s="11">
        <v>1.0</v>
      </c>
      <c r="BD14" s="11">
        <v>38.46153846153846</v>
      </c>
      <c r="BE14" s="11">
        <v>6.0</v>
      </c>
      <c r="BF14" s="11">
        <v>37.826086956521735</v>
      </c>
      <c r="BG14" s="11">
        <v>9.0</v>
      </c>
      <c r="BH14" s="11">
        <v>54.32432432432432</v>
      </c>
      <c r="BI14" s="11">
        <v>10.0</v>
      </c>
      <c r="BJ14" s="11">
        <v>59.05908096280088</v>
      </c>
      <c r="BK14" s="11">
        <v>1.0</v>
      </c>
      <c r="BL14" s="11" t="s">
        <v>260</v>
      </c>
      <c r="BM14" s="11">
        <v>8.0</v>
      </c>
      <c r="BN14" s="11">
        <v>58.132183908045974</v>
      </c>
      <c r="BO14" s="11">
        <v>1.0</v>
      </c>
      <c r="BP14" s="11" t="s">
        <v>260</v>
      </c>
      <c r="BQ14" s="11">
        <v>11.0</v>
      </c>
      <c r="BR14" s="11">
        <v>59.55456570155902</v>
      </c>
      <c r="BS14" s="11">
        <v>1.0</v>
      </c>
      <c r="BT14" s="11" t="s">
        <v>260</v>
      </c>
      <c r="BU14" s="11">
        <v>6.0</v>
      </c>
      <c r="BV14" s="11">
        <v>47.87698412698413</v>
      </c>
      <c r="BW14" s="11" t="s">
        <v>325</v>
      </c>
      <c r="BX14" s="11" t="s">
        <v>260</v>
      </c>
      <c r="BY14" s="11">
        <v>5.0</v>
      </c>
      <c r="BZ14" s="11">
        <v>47.1694214876033</v>
      </c>
      <c r="CA14" s="11">
        <v>0.0</v>
      </c>
      <c r="CB14" s="11" t="s">
        <v>260</v>
      </c>
      <c r="CC14" s="11">
        <v>6.0</v>
      </c>
      <c r="CD14" s="11">
        <v>43.34963325183374</v>
      </c>
      <c r="CE14" s="11">
        <v>1.0</v>
      </c>
      <c r="CF14" s="11" t="s">
        <v>260</v>
      </c>
      <c r="CG14" s="11">
        <v>11.0</v>
      </c>
      <c r="CH14" s="11">
        <v>53.93700787401575</v>
      </c>
      <c r="CI14" s="11">
        <v>1.0</v>
      </c>
      <c r="CJ14" s="11" t="s">
        <v>260</v>
      </c>
      <c r="CK14" s="11">
        <v>5.0</v>
      </c>
      <c r="CL14" s="11">
        <v>49.45409429280397</v>
      </c>
      <c r="CM14" s="11">
        <v>0.0</v>
      </c>
      <c r="CN14" s="11" t="s">
        <v>260</v>
      </c>
      <c r="CO14" s="11">
        <v>1.0</v>
      </c>
      <c r="CP14" s="11">
        <v>43.29787234042553</v>
      </c>
      <c r="CQ14" s="11">
        <v>0.0</v>
      </c>
      <c r="CR14" s="11" t="s">
        <v>260</v>
      </c>
      <c r="CS14" s="11">
        <v>8.0</v>
      </c>
      <c r="CT14" s="11">
        <v>40.98445595854922</v>
      </c>
      <c r="CU14" s="11">
        <v>0.0</v>
      </c>
      <c r="CV14" s="11" t="s">
        <v>260</v>
      </c>
      <c r="CW14" s="11">
        <v>2.0</v>
      </c>
      <c r="CX14" s="11">
        <v>39.61456102783726</v>
      </c>
      <c r="CY14" s="11">
        <v>0.0</v>
      </c>
      <c r="CZ14" s="11" t="s">
        <v>260</v>
      </c>
      <c r="DA14" s="11">
        <v>2.0</v>
      </c>
      <c r="DB14" s="11">
        <v>43.559782608695656</v>
      </c>
      <c r="DC14" s="11">
        <v>0.0</v>
      </c>
      <c r="DD14" s="11" t="s">
        <v>260</v>
      </c>
    </row>
    <row r="15" ht="12.0" customHeight="1">
      <c r="A15" s="8" t="s">
        <v>326</v>
      </c>
      <c r="B15" s="8" t="s">
        <v>315</v>
      </c>
      <c r="C15" s="9">
        <v>39163.0</v>
      </c>
      <c r="D15" s="8" t="s">
        <v>327</v>
      </c>
      <c r="E15" s="10" t="s">
        <v>328</v>
      </c>
      <c r="F15" s="10" t="s">
        <v>329</v>
      </c>
      <c r="G15" s="10" t="s">
        <v>330</v>
      </c>
      <c r="H15" s="10" t="s">
        <v>331</v>
      </c>
      <c r="I15" s="10" t="s">
        <v>332</v>
      </c>
      <c r="J15" s="10" t="s">
        <v>333</v>
      </c>
      <c r="K15" s="10" t="s">
        <v>334</v>
      </c>
      <c r="L15" s="11">
        <v>0.0</v>
      </c>
      <c r="M15" s="11">
        <v>0.0</v>
      </c>
      <c r="N15" s="11">
        <v>0.0</v>
      </c>
      <c r="O15" s="11">
        <v>6.0</v>
      </c>
      <c r="P15" s="11">
        <v>53.63636363636363</v>
      </c>
      <c r="Q15" s="11">
        <v>13.0</v>
      </c>
      <c r="R15" s="11">
        <v>33.846153846153854</v>
      </c>
      <c r="S15" s="11">
        <v>19.0</v>
      </c>
      <c r="T15" s="11">
        <v>50.0</v>
      </c>
      <c r="U15" s="11">
        <v>2.0</v>
      </c>
      <c r="V15" s="11">
        <v>45.416666666666664</v>
      </c>
      <c r="W15" s="11">
        <v>0.0</v>
      </c>
      <c r="X15" s="11">
        <v>38.095238095238095</v>
      </c>
      <c r="Y15" s="11">
        <v>17.0</v>
      </c>
      <c r="Z15" s="11">
        <v>51.6</v>
      </c>
      <c r="AA15" s="11">
        <v>0.0</v>
      </c>
      <c r="AB15" s="11">
        <v>35.55555555555556</v>
      </c>
      <c r="AC15" s="11">
        <v>0.0</v>
      </c>
      <c r="AD15" s="11">
        <v>38.78048780487805</v>
      </c>
      <c r="AE15" s="11">
        <v>5.0</v>
      </c>
      <c r="AF15" s="11">
        <v>53.125</v>
      </c>
      <c r="AG15" s="11">
        <v>2.0</v>
      </c>
      <c r="AH15" s="11">
        <v>46.285714285714285</v>
      </c>
      <c r="AI15" s="11">
        <v>0.0</v>
      </c>
      <c r="AJ15" s="11">
        <v>42.69230769230769</v>
      </c>
      <c r="AK15" s="11">
        <v>0.0</v>
      </c>
      <c r="AL15" s="11">
        <v>44.666666666666664</v>
      </c>
      <c r="AM15" s="11">
        <v>0.0</v>
      </c>
      <c r="AN15" s="11">
        <v>43.333333333333336</v>
      </c>
      <c r="AO15" s="11">
        <v>2.0</v>
      </c>
      <c r="AP15" s="11">
        <v>44.375</v>
      </c>
      <c r="AQ15" s="11">
        <v>5.0</v>
      </c>
      <c r="AR15" s="11">
        <v>53.225806451612904</v>
      </c>
      <c r="AS15" s="11">
        <v>16.0</v>
      </c>
      <c r="AT15" s="11">
        <v>45.17857142857143</v>
      </c>
      <c r="AU15" s="11">
        <v>6.0</v>
      </c>
      <c r="AV15" s="11">
        <v>48.108108108108105</v>
      </c>
      <c r="AW15" s="11">
        <v>6.0</v>
      </c>
      <c r="AX15" s="11">
        <v>44.41176470588235</v>
      </c>
      <c r="AY15" s="11">
        <v>2.0</v>
      </c>
      <c r="AZ15" s="11">
        <v>41.46341463414634</v>
      </c>
      <c r="BA15" s="11">
        <v>13.0</v>
      </c>
      <c r="BB15" s="11">
        <v>56.89655172413793</v>
      </c>
      <c r="BC15" s="11">
        <v>6.0</v>
      </c>
      <c r="BD15" s="11">
        <v>51.282051282051285</v>
      </c>
      <c r="BE15" s="11">
        <v>9.0</v>
      </c>
      <c r="BF15" s="11">
        <v>44.34782608695652</v>
      </c>
      <c r="BG15" s="11">
        <v>3.0</v>
      </c>
      <c r="BH15" s="11">
        <v>38.108108108108105</v>
      </c>
      <c r="BI15" s="11">
        <v>2.0</v>
      </c>
      <c r="BJ15" s="11">
        <v>41.55361050328227</v>
      </c>
      <c r="BK15" s="11">
        <v>1.0</v>
      </c>
      <c r="BL15" s="11" t="s">
        <v>260</v>
      </c>
      <c r="BM15" s="11">
        <v>3.0</v>
      </c>
      <c r="BN15" s="11">
        <v>43.764367816091955</v>
      </c>
      <c r="BO15" s="11">
        <v>0.0</v>
      </c>
      <c r="BP15" s="11" t="s">
        <v>260</v>
      </c>
      <c r="BQ15" s="11">
        <v>3.0</v>
      </c>
      <c r="BR15" s="11">
        <v>41.73719376391982</v>
      </c>
      <c r="BS15" s="11">
        <v>1.0</v>
      </c>
      <c r="BT15" s="11" t="s">
        <v>260</v>
      </c>
      <c r="BU15" s="11">
        <v>8.0</v>
      </c>
      <c r="BV15" s="11">
        <v>51.845238095238095</v>
      </c>
      <c r="BW15" s="11" t="s">
        <v>281</v>
      </c>
      <c r="BX15" s="11" t="s">
        <v>260</v>
      </c>
      <c r="BY15" s="11">
        <v>3.0</v>
      </c>
      <c r="BZ15" s="11">
        <v>43.03719008264463</v>
      </c>
      <c r="CA15" s="11">
        <v>0.0</v>
      </c>
      <c r="CB15" s="11" t="s">
        <v>260</v>
      </c>
      <c r="CC15" s="11">
        <v>7.0</v>
      </c>
      <c r="CD15" s="11">
        <v>45.794621026894866</v>
      </c>
      <c r="CE15" s="11">
        <v>0.0</v>
      </c>
      <c r="CF15" s="11" t="s">
        <v>260</v>
      </c>
      <c r="CG15" s="11">
        <v>8.0</v>
      </c>
      <c r="CH15" s="11">
        <v>46.06299212598425</v>
      </c>
      <c r="CI15" s="11">
        <v>0.0</v>
      </c>
      <c r="CJ15" s="11" t="s">
        <v>260</v>
      </c>
      <c r="CK15" s="11">
        <v>0.0</v>
      </c>
      <c r="CL15" s="11">
        <v>37.04714640198512</v>
      </c>
      <c r="CM15" s="11">
        <v>0.0</v>
      </c>
      <c r="CN15" s="11" t="s">
        <v>260</v>
      </c>
      <c r="CO15" s="11">
        <v>2.0</v>
      </c>
      <c r="CP15" s="11">
        <v>46.843971631205676</v>
      </c>
      <c r="CQ15" s="11">
        <v>0.0</v>
      </c>
      <c r="CR15" s="11" t="s">
        <v>260</v>
      </c>
      <c r="CS15" s="11">
        <v>3.0</v>
      </c>
      <c r="CT15" s="11">
        <v>28.03108808290155</v>
      </c>
      <c r="CU15" s="11">
        <v>0.0</v>
      </c>
      <c r="CV15" s="11" t="s">
        <v>260</v>
      </c>
      <c r="CW15" s="11">
        <v>0.0</v>
      </c>
      <c r="CX15" s="11">
        <v>35.33190578158458</v>
      </c>
      <c r="CY15" s="11">
        <v>0.0</v>
      </c>
      <c r="CZ15" s="11" t="s">
        <v>260</v>
      </c>
      <c r="DA15" s="11">
        <v>0.0</v>
      </c>
      <c r="DB15" s="11">
        <v>38.125</v>
      </c>
      <c r="DC15" s="11">
        <v>0.0</v>
      </c>
      <c r="DD15" s="11" t="s">
        <v>260</v>
      </c>
    </row>
    <row r="16" ht="12.0" customHeight="1">
      <c r="A16" s="8" t="s">
        <v>335</v>
      </c>
      <c r="B16" s="8" t="s">
        <v>336</v>
      </c>
      <c r="C16" s="9">
        <v>39135.0</v>
      </c>
      <c r="D16" s="8" t="s">
        <v>337</v>
      </c>
      <c r="E16" s="10" t="s">
        <v>338</v>
      </c>
      <c r="F16" s="10" t="s">
        <v>339</v>
      </c>
      <c r="G16" s="10" t="s">
        <v>340</v>
      </c>
      <c r="H16" s="10" t="s">
        <v>341</v>
      </c>
      <c r="I16" s="10" t="s">
        <v>342</v>
      </c>
      <c r="J16" s="10" t="s">
        <v>343</v>
      </c>
      <c r="K16" s="10" t="s">
        <v>344</v>
      </c>
      <c r="L16" s="11">
        <v>0.0</v>
      </c>
      <c r="M16" s="11">
        <v>0.0</v>
      </c>
      <c r="N16" s="11">
        <v>0.0</v>
      </c>
      <c r="O16" s="11">
        <v>5.0</v>
      </c>
      <c r="P16" s="11">
        <v>49.09090909090909</v>
      </c>
      <c r="Q16" s="11">
        <v>17.0</v>
      </c>
      <c r="R16" s="11">
        <v>49.23076923076923</v>
      </c>
      <c r="S16" s="11">
        <v>21.0</v>
      </c>
      <c r="T16" s="11">
        <v>60.0</v>
      </c>
      <c r="U16" s="11">
        <v>1.0</v>
      </c>
      <c r="V16" s="11">
        <v>41.25</v>
      </c>
      <c r="W16" s="11">
        <v>0.0</v>
      </c>
      <c r="X16" s="11">
        <v>38.095238095238095</v>
      </c>
      <c r="Y16" s="11">
        <v>13.0</v>
      </c>
      <c r="Z16" s="11">
        <v>43.6</v>
      </c>
      <c r="AA16" s="11">
        <v>7.0</v>
      </c>
      <c r="AB16" s="11">
        <v>45.27777777777778</v>
      </c>
      <c r="AC16" s="11">
        <v>2.0</v>
      </c>
      <c r="AD16" s="11">
        <v>43.65853658536585</v>
      </c>
      <c r="AE16" s="11">
        <v>1.0</v>
      </c>
      <c r="AF16" s="11">
        <v>40.625</v>
      </c>
      <c r="AG16" s="11">
        <v>2.0</v>
      </c>
      <c r="AH16" s="11">
        <v>46.285714285714285</v>
      </c>
      <c r="AI16" s="11">
        <v>0.0</v>
      </c>
      <c r="AJ16" s="11">
        <v>42.69230769230769</v>
      </c>
      <c r="AK16" s="11">
        <v>0.0</v>
      </c>
      <c r="AL16" s="11">
        <v>44.666666666666664</v>
      </c>
      <c r="AM16" s="11">
        <v>0.0</v>
      </c>
      <c r="AN16" s="11">
        <v>43.333333333333336</v>
      </c>
      <c r="AO16" s="11">
        <v>1.0</v>
      </c>
      <c r="AP16" s="11">
        <v>41.25</v>
      </c>
      <c r="AQ16" s="11">
        <v>3.0</v>
      </c>
      <c r="AR16" s="11">
        <v>46.774193548387096</v>
      </c>
      <c r="AS16" s="11">
        <v>24.0</v>
      </c>
      <c r="AT16" s="11">
        <v>59.464285714285715</v>
      </c>
      <c r="AU16" s="11">
        <v>7.0</v>
      </c>
      <c r="AV16" s="11">
        <v>50.81081081081081</v>
      </c>
      <c r="AW16" s="11">
        <v>9.0</v>
      </c>
      <c r="AX16" s="11">
        <v>53.23529411764706</v>
      </c>
      <c r="AY16" s="11">
        <v>7.0</v>
      </c>
      <c r="AZ16" s="11">
        <v>53.65853658536585</v>
      </c>
      <c r="BA16" s="11">
        <v>2.0</v>
      </c>
      <c r="BB16" s="11">
        <v>37.93103448275862</v>
      </c>
      <c r="BC16" s="11">
        <v>0.0</v>
      </c>
      <c r="BD16" s="11">
        <v>35.8974358974359</v>
      </c>
      <c r="BE16" s="11">
        <v>9.0</v>
      </c>
      <c r="BF16" s="11">
        <v>44.34782608695652</v>
      </c>
      <c r="BG16" s="11">
        <v>9.0</v>
      </c>
      <c r="BH16" s="11">
        <v>54.32432432432432</v>
      </c>
      <c r="BI16" s="11">
        <v>3.0</v>
      </c>
      <c r="BJ16" s="11">
        <v>43.7417943107221</v>
      </c>
      <c r="BK16" s="11">
        <v>0.0</v>
      </c>
      <c r="BL16" s="11" t="s">
        <v>260</v>
      </c>
      <c r="BM16" s="11">
        <v>6.0</v>
      </c>
      <c r="BN16" s="11">
        <v>52.38505747126437</v>
      </c>
      <c r="BO16" s="11">
        <v>0.0</v>
      </c>
      <c r="BP16" s="11" t="s">
        <v>260</v>
      </c>
      <c r="BQ16" s="11">
        <v>4.0</v>
      </c>
      <c r="BR16" s="11">
        <v>43.96436525612472</v>
      </c>
      <c r="BS16" s="11">
        <v>0.0</v>
      </c>
      <c r="BT16" s="11" t="s">
        <v>260</v>
      </c>
      <c r="BU16" s="11">
        <v>1.0</v>
      </c>
      <c r="BV16" s="11">
        <v>37.95634920634921</v>
      </c>
      <c r="BW16" s="11" t="s">
        <v>303</v>
      </c>
      <c r="BX16" s="11" t="s">
        <v>260</v>
      </c>
      <c r="BY16" s="11">
        <v>3.0</v>
      </c>
      <c r="BZ16" s="11">
        <v>43.03719008264463</v>
      </c>
      <c r="CA16" s="11">
        <v>0.0</v>
      </c>
      <c r="CB16" s="11" t="s">
        <v>260</v>
      </c>
      <c r="CC16" s="11">
        <v>7.0</v>
      </c>
      <c r="CD16" s="11">
        <v>45.794621026894866</v>
      </c>
      <c r="CE16" s="11">
        <v>1.0</v>
      </c>
      <c r="CF16" s="11" t="s">
        <v>260</v>
      </c>
      <c r="CG16" s="11">
        <v>8.0</v>
      </c>
      <c r="CH16" s="11">
        <v>46.06299212598425</v>
      </c>
      <c r="CI16" s="11">
        <v>0.0</v>
      </c>
      <c r="CJ16" s="11" t="s">
        <v>260</v>
      </c>
      <c r="CK16" s="11">
        <v>4.0</v>
      </c>
      <c r="CL16" s="11">
        <v>46.9727047146402</v>
      </c>
      <c r="CM16" s="11">
        <v>0.0</v>
      </c>
      <c r="CN16" s="11" t="s">
        <v>260</v>
      </c>
      <c r="CO16" s="11">
        <v>1.0</v>
      </c>
      <c r="CP16" s="11">
        <v>43.29787234042553</v>
      </c>
      <c r="CQ16" s="11">
        <v>0.0</v>
      </c>
      <c r="CR16" s="11" t="s">
        <v>260</v>
      </c>
      <c r="CS16" s="11">
        <v>12.0</v>
      </c>
      <c r="CT16" s="11">
        <v>51.347150259067355</v>
      </c>
      <c r="CU16" s="11">
        <v>1.0</v>
      </c>
      <c r="CV16" s="11" t="s">
        <v>260</v>
      </c>
      <c r="CW16" s="11">
        <v>3.0</v>
      </c>
      <c r="CX16" s="11">
        <v>41.7558886509636</v>
      </c>
      <c r="CY16" s="11">
        <v>0.0</v>
      </c>
      <c r="CZ16" s="11" t="s">
        <v>260</v>
      </c>
      <c r="DA16" s="11">
        <v>1.0</v>
      </c>
      <c r="DB16" s="11">
        <v>40.84239130434783</v>
      </c>
      <c r="DC16" s="11">
        <v>0.0</v>
      </c>
      <c r="DD16" s="11" t="s">
        <v>260</v>
      </c>
    </row>
    <row r="17" ht="12.0" customHeight="1">
      <c r="A17" s="8" t="s">
        <v>335</v>
      </c>
      <c r="B17" s="8" t="s">
        <v>336</v>
      </c>
      <c r="C17" s="9">
        <v>39135.0</v>
      </c>
      <c r="D17" s="8" t="s">
        <v>337</v>
      </c>
      <c r="E17" s="10" t="s">
        <v>338</v>
      </c>
      <c r="F17" s="10" t="s">
        <v>339</v>
      </c>
      <c r="G17" s="10" t="s">
        <v>340</v>
      </c>
      <c r="H17" s="10" t="s">
        <v>341</v>
      </c>
      <c r="I17" s="10" t="s">
        <v>342</v>
      </c>
      <c r="J17" s="10" t="s">
        <v>343</v>
      </c>
      <c r="K17" s="10" t="s">
        <v>344</v>
      </c>
      <c r="L17" s="11">
        <v>0.0</v>
      </c>
      <c r="M17" s="11">
        <v>0.0</v>
      </c>
      <c r="N17" s="11">
        <v>0.0</v>
      </c>
      <c r="O17" s="11">
        <v>5.0</v>
      </c>
      <c r="P17" s="11">
        <v>49.09090909090909</v>
      </c>
      <c r="Q17" s="11">
        <v>17.0</v>
      </c>
      <c r="R17" s="11">
        <v>49.23076923076923</v>
      </c>
      <c r="S17" s="11">
        <v>21.0</v>
      </c>
      <c r="T17" s="11">
        <v>60.0</v>
      </c>
      <c r="U17" s="11">
        <v>1.0</v>
      </c>
      <c r="V17" s="11">
        <v>41.25</v>
      </c>
      <c r="W17" s="11">
        <v>0.0</v>
      </c>
      <c r="X17" s="11">
        <v>38.095238095238095</v>
      </c>
      <c r="Y17" s="11">
        <v>13.0</v>
      </c>
      <c r="Z17" s="11">
        <v>43.6</v>
      </c>
      <c r="AA17" s="11">
        <v>7.0</v>
      </c>
      <c r="AB17" s="11">
        <v>45.27777777777778</v>
      </c>
      <c r="AC17" s="11">
        <v>2.0</v>
      </c>
      <c r="AD17" s="11">
        <v>43.65853658536585</v>
      </c>
      <c r="AE17" s="11">
        <v>1.0</v>
      </c>
      <c r="AF17" s="11">
        <v>40.625</v>
      </c>
      <c r="AG17" s="11">
        <v>2.0</v>
      </c>
      <c r="AH17" s="11">
        <v>46.285714285714285</v>
      </c>
      <c r="AI17" s="11">
        <v>0.0</v>
      </c>
      <c r="AJ17" s="11">
        <v>42.69230769230769</v>
      </c>
      <c r="AK17" s="11">
        <v>0.0</v>
      </c>
      <c r="AL17" s="11">
        <v>44.666666666666664</v>
      </c>
      <c r="AM17" s="11">
        <v>0.0</v>
      </c>
      <c r="AN17" s="11">
        <v>43.333333333333336</v>
      </c>
      <c r="AO17" s="11">
        <v>1.0</v>
      </c>
      <c r="AP17" s="11">
        <v>41.25</v>
      </c>
      <c r="AQ17" s="11">
        <v>3.0</v>
      </c>
      <c r="AR17" s="11">
        <v>46.774193548387096</v>
      </c>
      <c r="AS17" s="11">
        <v>24.0</v>
      </c>
      <c r="AT17" s="11">
        <v>59.464285714285715</v>
      </c>
      <c r="AU17" s="11">
        <v>7.0</v>
      </c>
      <c r="AV17" s="11">
        <v>50.81081081081081</v>
      </c>
      <c r="AW17" s="11">
        <v>9.0</v>
      </c>
      <c r="AX17" s="11">
        <v>53.23529411764706</v>
      </c>
      <c r="AY17" s="11">
        <v>7.0</v>
      </c>
      <c r="AZ17" s="11">
        <v>53.65853658536585</v>
      </c>
      <c r="BA17" s="11">
        <v>2.0</v>
      </c>
      <c r="BB17" s="11">
        <v>37.93103448275862</v>
      </c>
      <c r="BC17" s="11">
        <v>0.0</v>
      </c>
      <c r="BD17" s="11">
        <v>35.8974358974359</v>
      </c>
      <c r="BE17" s="11">
        <v>9.0</v>
      </c>
      <c r="BF17" s="11">
        <v>44.34782608695652</v>
      </c>
      <c r="BG17" s="11">
        <v>9.0</v>
      </c>
      <c r="BH17" s="11">
        <v>54.32432432432432</v>
      </c>
      <c r="BI17" s="11">
        <v>3.0</v>
      </c>
      <c r="BJ17" s="11">
        <v>43.7417943107221</v>
      </c>
      <c r="BK17" s="11">
        <v>0.0</v>
      </c>
      <c r="BL17" s="11" t="s">
        <v>260</v>
      </c>
      <c r="BM17" s="11">
        <v>6.0</v>
      </c>
      <c r="BN17" s="11">
        <v>52.38505747126437</v>
      </c>
      <c r="BO17" s="11">
        <v>0.0</v>
      </c>
      <c r="BP17" s="11" t="s">
        <v>260</v>
      </c>
      <c r="BQ17" s="11">
        <v>4.0</v>
      </c>
      <c r="BR17" s="11">
        <v>43.96436525612472</v>
      </c>
      <c r="BS17" s="11">
        <v>0.0</v>
      </c>
      <c r="BT17" s="11" t="s">
        <v>260</v>
      </c>
      <c r="BU17" s="11">
        <v>1.0</v>
      </c>
      <c r="BV17" s="11">
        <v>37.95634920634921</v>
      </c>
      <c r="BW17" s="11" t="s">
        <v>303</v>
      </c>
      <c r="BX17" s="11" t="s">
        <v>260</v>
      </c>
      <c r="BY17" s="11">
        <v>3.0</v>
      </c>
      <c r="BZ17" s="11">
        <v>43.03719008264463</v>
      </c>
      <c r="CA17" s="11">
        <v>0.0</v>
      </c>
      <c r="CB17" s="11" t="s">
        <v>260</v>
      </c>
      <c r="CC17" s="11">
        <v>7.0</v>
      </c>
      <c r="CD17" s="11">
        <v>45.794621026894866</v>
      </c>
      <c r="CE17" s="11">
        <v>1.0</v>
      </c>
      <c r="CF17" s="11" t="s">
        <v>260</v>
      </c>
      <c r="CG17" s="11">
        <v>8.0</v>
      </c>
      <c r="CH17" s="11">
        <v>46.06299212598425</v>
      </c>
      <c r="CI17" s="11">
        <v>0.0</v>
      </c>
      <c r="CJ17" s="11" t="s">
        <v>260</v>
      </c>
      <c r="CK17" s="11">
        <v>4.0</v>
      </c>
      <c r="CL17" s="11">
        <v>46.9727047146402</v>
      </c>
      <c r="CM17" s="11">
        <v>0.0</v>
      </c>
      <c r="CN17" s="11" t="s">
        <v>260</v>
      </c>
      <c r="CO17" s="11">
        <v>1.0</v>
      </c>
      <c r="CP17" s="11">
        <v>43.29787234042553</v>
      </c>
      <c r="CQ17" s="11">
        <v>0.0</v>
      </c>
      <c r="CR17" s="11" t="s">
        <v>260</v>
      </c>
      <c r="CS17" s="11">
        <v>12.0</v>
      </c>
      <c r="CT17" s="11">
        <v>51.347150259067355</v>
      </c>
      <c r="CU17" s="11">
        <v>1.0</v>
      </c>
      <c r="CV17" s="11" t="s">
        <v>260</v>
      </c>
      <c r="CW17" s="11">
        <v>3.0</v>
      </c>
      <c r="CX17" s="11">
        <v>41.7558886509636</v>
      </c>
      <c r="CY17" s="11">
        <v>0.0</v>
      </c>
      <c r="CZ17" s="11" t="s">
        <v>260</v>
      </c>
      <c r="DA17" s="11">
        <v>1.0</v>
      </c>
      <c r="DB17" s="11">
        <v>40.84239130434783</v>
      </c>
      <c r="DC17" s="11">
        <v>0.0</v>
      </c>
      <c r="DD17" s="11" t="s">
        <v>260</v>
      </c>
    </row>
    <row r="18" ht="12.0" customHeight="1">
      <c r="A18" s="8" t="s">
        <v>345</v>
      </c>
      <c r="B18" s="8">
        <v>0.0</v>
      </c>
      <c r="C18" s="9">
        <v>39112.0</v>
      </c>
      <c r="D18" s="8" t="s">
        <v>346</v>
      </c>
      <c r="E18" s="10" t="s">
        <v>347</v>
      </c>
      <c r="F18" s="10" t="s">
        <v>348</v>
      </c>
      <c r="G18" s="10" t="s">
        <v>349</v>
      </c>
      <c r="H18" s="10" t="s">
        <v>350</v>
      </c>
      <c r="I18" s="10" t="s">
        <v>351</v>
      </c>
      <c r="J18" s="10" t="s">
        <v>352</v>
      </c>
      <c r="K18" s="10" t="s">
        <v>353</v>
      </c>
      <c r="L18" s="11">
        <v>0.0</v>
      </c>
      <c r="M18" s="11">
        <v>0.0</v>
      </c>
      <c r="N18" s="11">
        <v>0.0</v>
      </c>
      <c r="O18" s="11">
        <v>5.0</v>
      </c>
      <c r="P18" s="11">
        <v>49.09090909090909</v>
      </c>
      <c r="Q18" s="11">
        <v>21.0</v>
      </c>
      <c r="R18" s="11">
        <v>64.61538461538461</v>
      </c>
      <c r="S18" s="11">
        <v>19.0</v>
      </c>
      <c r="T18" s="11">
        <v>50.0</v>
      </c>
      <c r="U18" s="11">
        <v>3.0</v>
      </c>
      <c r="V18" s="11">
        <v>49.583333333333336</v>
      </c>
      <c r="W18" s="11">
        <v>6.0</v>
      </c>
      <c r="X18" s="11">
        <v>66.66666666666666</v>
      </c>
      <c r="Y18" s="11">
        <v>17.0</v>
      </c>
      <c r="Z18" s="11">
        <v>51.6</v>
      </c>
      <c r="AA18" s="11">
        <v>19.0</v>
      </c>
      <c r="AB18" s="11">
        <v>61.94444444444444</v>
      </c>
      <c r="AC18" s="11">
        <v>15.0</v>
      </c>
      <c r="AD18" s="11">
        <v>75.3658536585366</v>
      </c>
      <c r="AE18" s="11">
        <v>9.0</v>
      </c>
      <c r="AF18" s="11">
        <v>65.625</v>
      </c>
      <c r="AG18" s="11">
        <v>4.0</v>
      </c>
      <c r="AH18" s="11">
        <v>52.0</v>
      </c>
      <c r="AI18" s="11">
        <v>13.0</v>
      </c>
      <c r="AJ18" s="11">
        <v>92.6923076923077</v>
      </c>
      <c r="AK18" s="11">
        <v>7.0</v>
      </c>
      <c r="AL18" s="11">
        <v>91.33333333333334</v>
      </c>
      <c r="AM18" s="11">
        <v>6.0</v>
      </c>
      <c r="AN18" s="11">
        <v>83.33333333333334</v>
      </c>
      <c r="AO18" s="11">
        <v>11.0</v>
      </c>
      <c r="AP18" s="11">
        <v>72.5</v>
      </c>
      <c r="AQ18" s="11">
        <v>8.0</v>
      </c>
      <c r="AR18" s="11">
        <v>62.903225806451616</v>
      </c>
      <c r="AS18" s="11">
        <v>15.0</v>
      </c>
      <c r="AT18" s="11">
        <v>43.392857142857146</v>
      </c>
      <c r="AU18" s="11">
        <v>9.0</v>
      </c>
      <c r="AV18" s="11">
        <v>56.21621621621622</v>
      </c>
      <c r="AW18" s="11">
        <v>7.0</v>
      </c>
      <c r="AX18" s="11">
        <v>47.35294117647059</v>
      </c>
      <c r="AY18" s="11">
        <v>6.0</v>
      </c>
      <c r="AZ18" s="11">
        <v>51.21951219512195</v>
      </c>
      <c r="BA18" s="11">
        <v>16.0</v>
      </c>
      <c r="BB18" s="11">
        <v>62.06896551724138</v>
      </c>
      <c r="BC18" s="11">
        <v>9.0</v>
      </c>
      <c r="BD18" s="11">
        <v>58.97435897435898</v>
      </c>
      <c r="BE18" s="11">
        <v>11.0</v>
      </c>
      <c r="BF18" s="11">
        <v>48.69565217391305</v>
      </c>
      <c r="BG18" s="11">
        <v>9.0</v>
      </c>
      <c r="BH18" s="11">
        <v>54.32432432432432</v>
      </c>
      <c r="BI18" s="11">
        <v>17.0</v>
      </c>
      <c r="BJ18" s="11">
        <v>74.37636761487965</v>
      </c>
      <c r="BK18" s="11">
        <v>4.0</v>
      </c>
      <c r="BL18" s="11" t="s">
        <v>105</v>
      </c>
      <c r="BM18" s="11">
        <v>8.0</v>
      </c>
      <c r="BN18" s="11">
        <v>58.132183908045974</v>
      </c>
      <c r="BO18" s="11">
        <v>1.0</v>
      </c>
      <c r="BP18" s="11" t="s">
        <v>260</v>
      </c>
      <c r="BQ18" s="11">
        <v>16.0</v>
      </c>
      <c r="BR18" s="11">
        <v>70.69042316258351</v>
      </c>
      <c r="BS18" s="11">
        <v>3.0</v>
      </c>
      <c r="BT18" s="11" t="s">
        <v>260</v>
      </c>
      <c r="BU18" s="11">
        <v>7.0</v>
      </c>
      <c r="BV18" s="11">
        <v>49.86111111111111</v>
      </c>
      <c r="BW18" s="11" t="s">
        <v>354</v>
      </c>
      <c r="BX18" s="11" t="s">
        <v>260</v>
      </c>
      <c r="BY18" s="11">
        <v>14.0</v>
      </c>
      <c r="BZ18" s="11">
        <v>65.76446280991736</v>
      </c>
      <c r="CA18" s="11">
        <v>1.0</v>
      </c>
      <c r="CB18" s="11" t="s">
        <v>260</v>
      </c>
      <c r="CC18" s="11">
        <v>15.0</v>
      </c>
      <c r="CD18" s="11">
        <v>65.35452322738386</v>
      </c>
      <c r="CE18" s="11">
        <v>4.0</v>
      </c>
      <c r="CF18" s="11" t="s">
        <v>260</v>
      </c>
      <c r="CG18" s="11">
        <v>16.0</v>
      </c>
      <c r="CH18" s="11">
        <v>67.06036745406824</v>
      </c>
      <c r="CI18" s="11">
        <v>2.0</v>
      </c>
      <c r="CJ18" s="11" t="s">
        <v>260</v>
      </c>
      <c r="CK18" s="11">
        <v>10.0</v>
      </c>
      <c r="CL18" s="11">
        <v>61.86104218362283</v>
      </c>
      <c r="CM18" s="11">
        <v>2.0</v>
      </c>
      <c r="CN18" s="11" t="s">
        <v>260</v>
      </c>
      <c r="CO18" s="11">
        <v>11.0</v>
      </c>
      <c r="CP18" s="11">
        <v>78.75886524822695</v>
      </c>
      <c r="CQ18" s="11">
        <v>5.0</v>
      </c>
      <c r="CR18" s="11" t="s">
        <v>105</v>
      </c>
      <c r="CS18" s="11">
        <v>12.0</v>
      </c>
      <c r="CT18" s="11">
        <v>51.347150259067355</v>
      </c>
      <c r="CU18" s="11">
        <v>2.0</v>
      </c>
      <c r="CV18" s="11" t="s">
        <v>260</v>
      </c>
      <c r="CW18" s="11">
        <v>21.0</v>
      </c>
      <c r="CX18" s="11">
        <v>80.29978586723769</v>
      </c>
      <c r="CY18" s="11">
        <v>5.0</v>
      </c>
      <c r="CZ18" s="11" t="s">
        <v>105</v>
      </c>
      <c r="DA18" s="11">
        <v>14.0</v>
      </c>
      <c r="DB18" s="11">
        <v>76.16847826086956</v>
      </c>
      <c r="DC18" s="11">
        <v>3.0</v>
      </c>
      <c r="DD18" s="11" t="s">
        <v>260</v>
      </c>
    </row>
    <row r="19" ht="12.0" customHeight="1">
      <c r="A19" s="8" t="s">
        <v>355</v>
      </c>
      <c r="B19" s="8">
        <v>0.0</v>
      </c>
      <c r="C19" s="9">
        <v>0.0</v>
      </c>
      <c r="D19" s="8" t="s">
        <v>356</v>
      </c>
      <c r="E19" s="10" t="s">
        <v>357</v>
      </c>
      <c r="F19" s="10" t="s">
        <v>358</v>
      </c>
      <c r="G19" s="10" t="s">
        <v>359</v>
      </c>
      <c r="H19" s="10" t="s">
        <v>360</v>
      </c>
      <c r="I19" s="10" t="s">
        <v>361</v>
      </c>
      <c r="J19" s="10" t="s">
        <v>362</v>
      </c>
      <c r="K19" s="10" t="s">
        <v>363</v>
      </c>
      <c r="L19" s="11">
        <v>0.0</v>
      </c>
      <c r="M19" s="11">
        <v>0.0</v>
      </c>
      <c r="N19" s="11">
        <v>0.0</v>
      </c>
      <c r="O19" s="11">
        <v>7.0</v>
      </c>
      <c r="P19" s="11">
        <v>58.18181818181818</v>
      </c>
      <c r="Q19" s="11">
        <v>14.0</v>
      </c>
      <c r="R19" s="11">
        <v>37.69230769230769</v>
      </c>
      <c r="S19" s="11">
        <v>21.0</v>
      </c>
      <c r="T19" s="11">
        <v>60.0</v>
      </c>
      <c r="U19" s="11">
        <v>1.0</v>
      </c>
      <c r="V19" s="11">
        <v>41.25</v>
      </c>
      <c r="W19" s="11">
        <v>4.0</v>
      </c>
      <c r="X19" s="11">
        <v>57.142857142857146</v>
      </c>
      <c r="Y19" s="11">
        <v>22.0</v>
      </c>
      <c r="Z19" s="11">
        <v>61.6</v>
      </c>
      <c r="AA19" s="11">
        <v>16.0</v>
      </c>
      <c r="AB19" s="11">
        <v>57.77777777777778</v>
      </c>
      <c r="AC19" s="11">
        <v>7.0</v>
      </c>
      <c r="AD19" s="11">
        <v>55.85365853658537</v>
      </c>
      <c r="AE19" s="11">
        <v>8.0</v>
      </c>
      <c r="AF19" s="11">
        <v>62.5</v>
      </c>
      <c r="AG19" s="11">
        <v>3.0</v>
      </c>
      <c r="AH19" s="11">
        <v>49.142857142857146</v>
      </c>
      <c r="AI19" s="11">
        <v>12.0</v>
      </c>
      <c r="AJ19" s="11">
        <v>88.84615384615384</v>
      </c>
      <c r="AK19" s="11">
        <v>6.0</v>
      </c>
      <c r="AL19" s="11">
        <v>84.66666666666667</v>
      </c>
      <c r="AM19" s="11">
        <v>6.0</v>
      </c>
      <c r="AN19" s="11">
        <v>83.33333333333334</v>
      </c>
      <c r="AO19" s="11">
        <v>6.0</v>
      </c>
      <c r="AP19" s="11">
        <v>56.875</v>
      </c>
      <c r="AQ19" s="11">
        <v>3.0</v>
      </c>
      <c r="AR19" s="11">
        <v>46.774193548387096</v>
      </c>
      <c r="AS19" s="11">
        <v>7.0</v>
      </c>
      <c r="AT19" s="11">
        <v>29.107142857142854</v>
      </c>
      <c r="AU19" s="11">
        <v>8.0</v>
      </c>
      <c r="AV19" s="11">
        <v>53.513513513513516</v>
      </c>
      <c r="AW19" s="11">
        <v>8.0</v>
      </c>
      <c r="AX19" s="11">
        <v>50.294117647058826</v>
      </c>
      <c r="AY19" s="11">
        <v>5.0</v>
      </c>
      <c r="AZ19" s="11">
        <v>48.78048780487805</v>
      </c>
      <c r="BA19" s="11">
        <v>19.0</v>
      </c>
      <c r="BB19" s="11">
        <v>67.24137931034483</v>
      </c>
      <c r="BC19" s="11">
        <v>14.0</v>
      </c>
      <c r="BD19" s="11">
        <v>71.7948717948718</v>
      </c>
      <c r="BE19" s="11">
        <v>6.0</v>
      </c>
      <c r="BF19" s="11">
        <v>37.826086956521735</v>
      </c>
      <c r="BG19" s="11">
        <v>3.0</v>
      </c>
      <c r="BH19" s="11">
        <v>38.108108108108105</v>
      </c>
      <c r="BI19" s="11">
        <v>6.0</v>
      </c>
      <c r="BJ19" s="11">
        <v>50.306345733041574</v>
      </c>
      <c r="BK19" s="11">
        <v>0.0</v>
      </c>
      <c r="BL19" s="11" t="s">
        <v>260</v>
      </c>
      <c r="BM19" s="11">
        <v>7.0</v>
      </c>
      <c r="BN19" s="11">
        <v>55.258620689655174</v>
      </c>
      <c r="BO19" s="11">
        <v>0.0</v>
      </c>
      <c r="BP19" s="11" t="s">
        <v>260</v>
      </c>
      <c r="BQ19" s="11">
        <v>8.0</v>
      </c>
      <c r="BR19" s="11">
        <v>52.87305122494432</v>
      </c>
      <c r="BS19" s="11">
        <v>0.0</v>
      </c>
      <c r="BT19" s="11" t="s">
        <v>260</v>
      </c>
      <c r="BU19" s="11">
        <v>14.0</v>
      </c>
      <c r="BV19" s="11">
        <v>63.75</v>
      </c>
      <c r="BW19" s="11" t="s">
        <v>364</v>
      </c>
      <c r="BX19" s="11" t="s">
        <v>260</v>
      </c>
      <c r="BY19" s="11">
        <v>10.0</v>
      </c>
      <c r="BZ19" s="11">
        <v>57.5</v>
      </c>
      <c r="CA19" s="11">
        <v>2.0</v>
      </c>
      <c r="CB19" s="11" t="s">
        <v>260</v>
      </c>
      <c r="CC19" s="11">
        <v>13.0</v>
      </c>
      <c r="CD19" s="11">
        <v>60.46454767726161</v>
      </c>
      <c r="CE19" s="11">
        <v>3.0</v>
      </c>
      <c r="CF19" s="11" t="s">
        <v>260</v>
      </c>
      <c r="CG19" s="11">
        <v>12.0</v>
      </c>
      <c r="CH19" s="11">
        <v>56.56167979002625</v>
      </c>
      <c r="CI19" s="11">
        <v>1.0</v>
      </c>
      <c r="CJ19" s="11" t="s">
        <v>260</v>
      </c>
      <c r="CK19" s="11">
        <v>4.0</v>
      </c>
      <c r="CL19" s="11">
        <v>46.9727047146402</v>
      </c>
      <c r="CM19" s="11">
        <v>0.0</v>
      </c>
      <c r="CN19" s="11" t="s">
        <v>260</v>
      </c>
      <c r="CO19" s="11">
        <v>3.0</v>
      </c>
      <c r="CP19" s="11">
        <v>50.39007092198582</v>
      </c>
      <c r="CQ19" s="11">
        <v>0.0</v>
      </c>
      <c r="CR19" s="11" t="s">
        <v>260</v>
      </c>
      <c r="CS19" s="11">
        <v>5.0</v>
      </c>
      <c r="CT19" s="11">
        <v>33.21243523316062</v>
      </c>
      <c r="CU19" s="11">
        <v>0.0</v>
      </c>
      <c r="CV19" s="11" t="s">
        <v>260</v>
      </c>
      <c r="CW19" s="11">
        <v>16.0</v>
      </c>
      <c r="CX19" s="11">
        <v>69.593147751606</v>
      </c>
      <c r="CY19" s="11">
        <v>3.0</v>
      </c>
      <c r="CZ19" s="11" t="s">
        <v>260</v>
      </c>
      <c r="DA19" s="11">
        <v>8.0</v>
      </c>
      <c r="DB19" s="11">
        <v>59.86413043478261</v>
      </c>
      <c r="DC19" s="11">
        <v>0.0</v>
      </c>
      <c r="DD19" s="11" t="s">
        <v>260</v>
      </c>
    </row>
    <row r="20" ht="12.0" customHeight="1">
      <c r="A20" s="8" t="s">
        <v>365</v>
      </c>
      <c r="B20" s="8">
        <v>0.0</v>
      </c>
      <c r="C20" s="9">
        <v>0.0</v>
      </c>
      <c r="D20" s="8" t="s">
        <v>366</v>
      </c>
      <c r="E20" s="10" t="s">
        <v>367</v>
      </c>
      <c r="F20" s="10" t="s">
        <v>368</v>
      </c>
      <c r="G20" s="10" t="s">
        <v>369</v>
      </c>
      <c r="H20" s="10" t="s">
        <v>370</v>
      </c>
      <c r="I20" s="10" t="s">
        <v>371</v>
      </c>
      <c r="J20" s="10" t="s">
        <v>372</v>
      </c>
      <c r="K20" s="10" t="s">
        <v>373</v>
      </c>
      <c r="L20" s="11">
        <v>0.0</v>
      </c>
      <c r="M20" s="11">
        <v>0.0</v>
      </c>
      <c r="N20" s="11">
        <v>1.0</v>
      </c>
      <c r="O20" s="11">
        <v>8.0</v>
      </c>
      <c r="P20" s="11">
        <v>62.72727272727273</v>
      </c>
      <c r="Q20" s="11">
        <v>17.0</v>
      </c>
      <c r="R20" s="11">
        <v>49.23076923076923</v>
      </c>
      <c r="S20" s="11">
        <v>22.0</v>
      </c>
      <c r="T20" s="11">
        <v>65.0</v>
      </c>
      <c r="U20" s="11">
        <v>2.0</v>
      </c>
      <c r="V20" s="11">
        <v>45.416666666666664</v>
      </c>
      <c r="W20" s="11">
        <v>3.0</v>
      </c>
      <c r="X20" s="11">
        <v>52.38095238095238</v>
      </c>
      <c r="Y20" s="11">
        <v>21.0</v>
      </c>
      <c r="Z20" s="11">
        <v>59.6</v>
      </c>
      <c r="AA20" s="11">
        <v>10.0</v>
      </c>
      <c r="AB20" s="11">
        <v>49.44444444444444</v>
      </c>
      <c r="AC20" s="11">
        <v>11.0</v>
      </c>
      <c r="AD20" s="11">
        <v>65.60975609756098</v>
      </c>
      <c r="AE20" s="11">
        <v>1.0</v>
      </c>
      <c r="AF20" s="11">
        <v>40.625</v>
      </c>
      <c r="AG20" s="11">
        <v>2.0</v>
      </c>
      <c r="AH20" s="11">
        <v>46.285714285714285</v>
      </c>
      <c r="AI20" s="11">
        <v>5.0</v>
      </c>
      <c r="AJ20" s="11">
        <v>61.92307692307692</v>
      </c>
      <c r="AK20" s="11">
        <v>3.0</v>
      </c>
      <c r="AL20" s="11">
        <v>64.66666666666667</v>
      </c>
      <c r="AM20" s="11">
        <v>2.0</v>
      </c>
      <c r="AN20" s="11">
        <v>56.666666666666664</v>
      </c>
      <c r="AO20" s="11">
        <v>1.0</v>
      </c>
      <c r="AP20" s="11">
        <v>41.25</v>
      </c>
      <c r="AQ20" s="11">
        <v>6.0</v>
      </c>
      <c r="AR20" s="11">
        <v>56.45161290322581</v>
      </c>
      <c r="AS20" s="11">
        <v>21.0</v>
      </c>
      <c r="AT20" s="11">
        <v>54.10714285714286</v>
      </c>
      <c r="AU20" s="11">
        <v>6.0</v>
      </c>
      <c r="AV20" s="11">
        <v>48.108108108108105</v>
      </c>
      <c r="AW20" s="11">
        <v>8.0</v>
      </c>
      <c r="AX20" s="11">
        <v>50.294117647058826</v>
      </c>
      <c r="AY20" s="11">
        <v>4.0</v>
      </c>
      <c r="AZ20" s="11">
        <v>46.34146341463415</v>
      </c>
      <c r="BA20" s="11">
        <v>7.0</v>
      </c>
      <c r="BB20" s="11">
        <v>46.55172413793103</v>
      </c>
      <c r="BC20" s="11">
        <v>5.0</v>
      </c>
      <c r="BD20" s="11">
        <v>48.717948717948715</v>
      </c>
      <c r="BE20" s="11">
        <v>13.0</v>
      </c>
      <c r="BF20" s="11">
        <v>53.04347826086956</v>
      </c>
      <c r="BG20" s="11">
        <v>9.0</v>
      </c>
      <c r="BH20" s="11">
        <v>54.32432432432432</v>
      </c>
      <c r="BI20" s="11">
        <v>13.0</v>
      </c>
      <c r="BJ20" s="11">
        <v>65.62363238512035</v>
      </c>
      <c r="BK20" s="11">
        <v>1.0</v>
      </c>
      <c r="BL20" s="11" t="s">
        <v>260</v>
      </c>
      <c r="BM20" s="11">
        <v>2.0</v>
      </c>
      <c r="BN20" s="11">
        <v>40.89080459770115</v>
      </c>
      <c r="BO20" s="11">
        <v>0.0</v>
      </c>
      <c r="BP20" s="11" t="s">
        <v>260</v>
      </c>
      <c r="BQ20" s="11">
        <v>6.0</v>
      </c>
      <c r="BR20" s="11">
        <v>48.41870824053452</v>
      </c>
      <c r="BS20" s="11">
        <v>0.0</v>
      </c>
      <c r="BT20" s="11" t="s">
        <v>260</v>
      </c>
      <c r="BU20" s="11">
        <v>11.0</v>
      </c>
      <c r="BV20" s="11">
        <v>57.797619047619044</v>
      </c>
      <c r="BW20" s="11" t="s">
        <v>374</v>
      </c>
      <c r="BX20" s="11" t="s">
        <v>260</v>
      </c>
      <c r="BY20" s="11">
        <v>11.0</v>
      </c>
      <c r="BZ20" s="11">
        <v>59.56611570247934</v>
      </c>
      <c r="CA20" s="11">
        <v>1.0</v>
      </c>
      <c r="CB20" s="11" t="s">
        <v>260</v>
      </c>
      <c r="CC20" s="11">
        <v>6.0</v>
      </c>
      <c r="CD20" s="11">
        <v>43.34963325183374</v>
      </c>
      <c r="CE20" s="11">
        <v>0.0</v>
      </c>
      <c r="CF20" s="11" t="s">
        <v>260</v>
      </c>
      <c r="CG20" s="11">
        <v>7.0</v>
      </c>
      <c r="CH20" s="11">
        <v>43.43832020997375</v>
      </c>
      <c r="CI20" s="11">
        <v>0.0</v>
      </c>
      <c r="CJ20" s="11" t="s">
        <v>260</v>
      </c>
      <c r="CK20" s="11">
        <v>4.0</v>
      </c>
      <c r="CL20" s="11">
        <v>46.9727047146402</v>
      </c>
      <c r="CM20" s="11">
        <v>0.0</v>
      </c>
      <c r="CN20" s="11" t="s">
        <v>260</v>
      </c>
      <c r="CO20" s="11">
        <v>3.0</v>
      </c>
      <c r="CP20" s="11">
        <v>50.39007092198582</v>
      </c>
      <c r="CQ20" s="11">
        <v>0.0</v>
      </c>
      <c r="CR20" s="11" t="s">
        <v>260</v>
      </c>
      <c r="CS20" s="11">
        <v>14.0</v>
      </c>
      <c r="CT20" s="11">
        <v>56.52849740932642</v>
      </c>
      <c r="CU20" s="11">
        <v>1.0</v>
      </c>
      <c r="CV20" s="11" t="s">
        <v>260</v>
      </c>
      <c r="CW20" s="11">
        <v>8.0</v>
      </c>
      <c r="CX20" s="11">
        <v>52.46252676659529</v>
      </c>
      <c r="CY20" s="11">
        <v>0.0</v>
      </c>
      <c r="CZ20" s="11" t="s">
        <v>260</v>
      </c>
      <c r="DA20" s="11">
        <v>5.0</v>
      </c>
      <c r="DB20" s="11">
        <v>51.71195652173913</v>
      </c>
      <c r="DC20" s="11">
        <v>0.0</v>
      </c>
      <c r="DD20" s="11" t="s">
        <v>260</v>
      </c>
    </row>
    <row r="21" ht="12.0" customHeight="1">
      <c r="A21" s="8" t="s">
        <v>375</v>
      </c>
      <c r="B21" s="8">
        <v>0.0</v>
      </c>
      <c r="C21" s="9">
        <v>0.0</v>
      </c>
      <c r="D21" s="8" t="s">
        <v>376</v>
      </c>
      <c r="E21" s="10" t="s">
        <v>377</v>
      </c>
      <c r="F21" s="10" t="s">
        <v>378</v>
      </c>
      <c r="G21" s="10" t="s">
        <v>379</v>
      </c>
      <c r="H21" s="10" t="s">
        <v>380</v>
      </c>
      <c r="I21" s="10" t="s">
        <v>381</v>
      </c>
      <c r="J21" s="10" t="s">
        <v>382</v>
      </c>
      <c r="K21" s="10" t="s">
        <v>383</v>
      </c>
      <c r="L21" s="11">
        <v>0.0</v>
      </c>
      <c r="M21" s="11">
        <v>0.0</v>
      </c>
      <c r="N21" s="11">
        <v>0.0</v>
      </c>
      <c r="O21" s="11">
        <v>4.0</v>
      </c>
      <c r="P21" s="11">
        <v>44.54545454545455</v>
      </c>
      <c r="Q21" s="11">
        <v>17.0</v>
      </c>
      <c r="R21" s="11">
        <v>49.23076923076923</v>
      </c>
      <c r="S21" s="11">
        <v>20.0</v>
      </c>
      <c r="T21" s="11">
        <v>55.0</v>
      </c>
      <c r="U21" s="11">
        <v>2.0</v>
      </c>
      <c r="V21" s="11">
        <v>45.416666666666664</v>
      </c>
      <c r="W21" s="11">
        <v>3.0</v>
      </c>
      <c r="X21" s="11">
        <v>52.38095238095238</v>
      </c>
      <c r="Y21" s="11">
        <v>15.0</v>
      </c>
      <c r="Z21" s="11">
        <v>47.6</v>
      </c>
      <c r="AA21" s="11">
        <v>12.0</v>
      </c>
      <c r="AB21" s="11">
        <v>52.22222222222222</v>
      </c>
      <c r="AC21" s="11">
        <v>3.0</v>
      </c>
      <c r="AD21" s="11">
        <v>46.09756097560976</v>
      </c>
      <c r="AE21" s="11">
        <v>10.0</v>
      </c>
      <c r="AF21" s="11">
        <v>68.75</v>
      </c>
      <c r="AG21" s="11">
        <v>2.0</v>
      </c>
      <c r="AH21" s="11">
        <v>46.285714285714285</v>
      </c>
      <c r="AI21" s="11">
        <v>7.0</v>
      </c>
      <c r="AJ21" s="11">
        <v>69.61538461538461</v>
      </c>
      <c r="AK21" s="11">
        <v>6.0</v>
      </c>
      <c r="AL21" s="11">
        <v>84.66666666666667</v>
      </c>
      <c r="AM21" s="11">
        <v>1.0</v>
      </c>
      <c r="AN21" s="11">
        <v>50.0</v>
      </c>
      <c r="AO21" s="11">
        <v>1.0</v>
      </c>
      <c r="AP21" s="11">
        <v>41.25</v>
      </c>
      <c r="AQ21" s="11">
        <v>5.0</v>
      </c>
      <c r="AR21" s="11">
        <v>53.225806451612904</v>
      </c>
      <c r="AS21" s="11">
        <v>12.0</v>
      </c>
      <c r="AT21" s="11">
        <v>38.035714285714285</v>
      </c>
      <c r="AU21" s="11">
        <v>8.0</v>
      </c>
      <c r="AV21" s="11">
        <v>53.513513513513516</v>
      </c>
      <c r="AW21" s="11">
        <v>5.0</v>
      </c>
      <c r="AX21" s="11">
        <v>41.470588235294116</v>
      </c>
      <c r="AY21" s="11">
        <v>5.0</v>
      </c>
      <c r="AZ21" s="11">
        <v>48.78048780487805</v>
      </c>
      <c r="BA21" s="11">
        <v>14.0</v>
      </c>
      <c r="BB21" s="11">
        <v>58.62068965517241</v>
      </c>
      <c r="BC21" s="11">
        <v>5.0</v>
      </c>
      <c r="BD21" s="11">
        <v>48.717948717948715</v>
      </c>
      <c r="BE21" s="11">
        <v>10.0</v>
      </c>
      <c r="BF21" s="11">
        <v>46.52173913043478</v>
      </c>
      <c r="BG21" s="11">
        <v>5.0</v>
      </c>
      <c r="BH21" s="11">
        <v>43.513513513513516</v>
      </c>
      <c r="BI21" s="11">
        <v>5.0</v>
      </c>
      <c r="BJ21" s="11">
        <v>48.11816192560175</v>
      </c>
      <c r="BK21" s="11">
        <v>0.0</v>
      </c>
      <c r="BL21" s="11" t="s">
        <v>260</v>
      </c>
      <c r="BM21" s="11">
        <v>5.0</v>
      </c>
      <c r="BN21" s="11">
        <v>49.51149425287356</v>
      </c>
      <c r="BO21" s="11">
        <v>0.0</v>
      </c>
      <c r="BP21" s="11" t="s">
        <v>260</v>
      </c>
      <c r="BQ21" s="11">
        <v>2.0</v>
      </c>
      <c r="BR21" s="11">
        <v>39.510022271714924</v>
      </c>
      <c r="BS21" s="11">
        <v>0.0</v>
      </c>
      <c r="BT21" s="11" t="s">
        <v>260</v>
      </c>
      <c r="BU21" s="11">
        <v>6.0</v>
      </c>
      <c r="BV21" s="11">
        <v>47.87698412698413</v>
      </c>
      <c r="BW21" s="11" t="s">
        <v>354</v>
      </c>
      <c r="BX21" s="11" t="s">
        <v>260</v>
      </c>
      <c r="BY21" s="11">
        <v>5.0</v>
      </c>
      <c r="BZ21" s="11">
        <v>47.1694214876033</v>
      </c>
      <c r="CA21" s="11">
        <v>0.0</v>
      </c>
      <c r="CB21" s="11" t="s">
        <v>260</v>
      </c>
      <c r="CC21" s="11">
        <v>11.0</v>
      </c>
      <c r="CD21" s="11">
        <v>55.57457212713936</v>
      </c>
      <c r="CE21" s="11">
        <v>2.0</v>
      </c>
      <c r="CF21" s="11" t="s">
        <v>260</v>
      </c>
      <c r="CG21" s="11">
        <v>8.0</v>
      </c>
      <c r="CH21" s="11">
        <v>46.06299212598425</v>
      </c>
      <c r="CI21" s="11">
        <v>0.0</v>
      </c>
      <c r="CJ21" s="11" t="s">
        <v>260</v>
      </c>
      <c r="CK21" s="11">
        <v>3.0</v>
      </c>
      <c r="CL21" s="11">
        <v>44.49131513647643</v>
      </c>
      <c r="CM21" s="11">
        <v>0.0</v>
      </c>
      <c r="CN21" s="11" t="s">
        <v>260</v>
      </c>
      <c r="CO21" s="11">
        <v>4.0</v>
      </c>
      <c r="CP21" s="11">
        <v>53.93617021276596</v>
      </c>
      <c r="CQ21" s="11">
        <v>0.0</v>
      </c>
      <c r="CR21" s="11" t="s">
        <v>260</v>
      </c>
      <c r="CS21" s="11">
        <v>14.0</v>
      </c>
      <c r="CT21" s="11">
        <v>56.52849740932642</v>
      </c>
      <c r="CU21" s="11">
        <v>1.0</v>
      </c>
      <c r="CV21" s="11" t="s">
        <v>260</v>
      </c>
      <c r="CW21" s="11">
        <v>16.0</v>
      </c>
      <c r="CX21" s="11">
        <v>69.593147751606</v>
      </c>
      <c r="CY21" s="11">
        <v>3.0</v>
      </c>
      <c r="CZ21" s="11" t="s">
        <v>260</v>
      </c>
      <c r="DA21" s="11">
        <v>5.0</v>
      </c>
      <c r="DB21" s="11">
        <v>51.71195652173913</v>
      </c>
      <c r="DC21" s="11">
        <v>2.0</v>
      </c>
      <c r="DD21" s="11" t="s">
        <v>260</v>
      </c>
    </row>
    <row r="22" ht="12.0" customHeight="1">
      <c r="A22" s="8" t="s">
        <v>384</v>
      </c>
      <c r="B22" s="8" t="s">
        <v>385</v>
      </c>
      <c r="C22" s="9">
        <v>0.0</v>
      </c>
      <c r="D22" s="8" t="s">
        <v>386</v>
      </c>
      <c r="E22" s="10" t="s">
        <v>387</v>
      </c>
      <c r="F22" s="10" t="s">
        <v>388</v>
      </c>
      <c r="G22" s="10" t="s">
        <v>389</v>
      </c>
      <c r="H22" s="10" t="s">
        <v>390</v>
      </c>
      <c r="I22" s="10" t="s">
        <v>391</v>
      </c>
      <c r="J22" s="10" t="s">
        <v>392</v>
      </c>
      <c r="K22" s="10" t="s">
        <v>393</v>
      </c>
      <c r="L22" s="11">
        <v>0.0</v>
      </c>
      <c r="M22" s="11">
        <v>0.0</v>
      </c>
      <c r="N22" s="11">
        <v>0.0</v>
      </c>
      <c r="O22" s="11">
        <v>6.0</v>
      </c>
      <c r="P22" s="11">
        <v>53.63636363636363</v>
      </c>
      <c r="Q22" s="11">
        <v>15.0</v>
      </c>
      <c r="R22" s="11">
        <v>41.53846153846154</v>
      </c>
      <c r="S22" s="11">
        <v>17.0</v>
      </c>
      <c r="T22" s="11">
        <v>40.0</v>
      </c>
      <c r="U22" s="11">
        <v>7.0</v>
      </c>
      <c r="V22" s="11">
        <v>66.25</v>
      </c>
      <c r="W22" s="11">
        <v>10.0</v>
      </c>
      <c r="X22" s="11">
        <v>85.71428571428571</v>
      </c>
      <c r="Y22" s="11">
        <v>28.0</v>
      </c>
      <c r="Z22" s="11">
        <v>73.6</v>
      </c>
      <c r="AA22" s="11">
        <v>13.0</v>
      </c>
      <c r="AB22" s="11">
        <v>53.611111111111114</v>
      </c>
      <c r="AC22" s="11">
        <v>10.0</v>
      </c>
      <c r="AD22" s="11">
        <v>63.170731707317074</v>
      </c>
      <c r="AE22" s="11">
        <v>2.0</v>
      </c>
      <c r="AF22" s="11">
        <v>43.75</v>
      </c>
      <c r="AG22" s="11">
        <v>11.0</v>
      </c>
      <c r="AH22" s="11">
        <v>72.0</v>
      </c>
      <c r="AI22" s="11">
        <v>5.0</v>
      </c>
      <c r="AJ22" s="11">
        <v>61.92307692307692</v>
      </c>
      <c r="AK22" s="11">
        <v>5.0</v>
      </c>
      <c r="AL22" s="11">
        <v>78.0</v>
      </c>
      <c r="AM22" s="11">
        <v>0.0</v>
      </c>
      <c r="AN22" s="11">
        <v>43.333333333333336</v>
      </c>
      <c r="AO22" s="11">
        <v>2.0</v>
      </c>
      <c r="AP22" s="11">
        <v>44.375</v>
      </c>
      <c r="AQ22" s="11">
        <v>14.0</v>
      </c>
      <c r="AR22" s="11">
        <v>82.25806451612902</v>
      </c>
      <c r="AS22" s="11">
        <v>14.0</v>
      </c>
      <c r="AT22" s="11">
        <v>41.60714285714286</v>
      </c>
      <c r="AU22" s="11">
        <v>0.0</v>
      </c>
      <c r="AV22" s="11">
        <v>31.89189189189189</v>
      </c>
      <c r="AW22" s="11">
        <v>0.0</v>
      </c>
      <c r="AX22" s="11">
        <v>26.76470588235294</v>
      </c>
      <c r="AY22" s="11">
        <v>12.0</v>
      </c>
      <c r="AZ22" s="11">
        <v>65.85365853658537</v>
      </c>
      <c r="BA22" s="11">
        <v>12.0</v>
      </c>
      <c r="BB22" s="11">
        <v>55.172413793103445</v>
      </c>
      <c r="BC22" s="11">
        <v>9.0</v>
      </c>
      <c r="BD22" s="11">
        <v>58.97435897435898</v>
      </c>
      <c r="BE22" s="11">
        <v>13.0</v>
      </c>
      <c r="BF22" s="11">
        <v>53.04347826086956</v>
      </c>
      <c r="BG22" s="11">
        <v>6.0</v>
      </c>
      <c r="BH22" s="11">
        <v>46.21621621621622</v>
      </c>
      <c r="BI22" s="11">
        <v>16.0</v>
      </c>
      <c r="BJ22" s="11">
        <v>72.18818380743983</v>
      </c>
      <c r="BK22" s="11">
        <v>2.0</v>
      </c>
      <c r="BL22" s="11" t="s">
        <v>260</v>
      </c>
      <c r="BM22" s="11">
        <v>10.0</v>
      </c>
      <c r="BN22" s="11">
        <v>63.87931034482759</v>
      </c>
      <c r="BO22" s="11">
        <v>2.0</v>
      </c>
      <c r="BP22" s="11" t="s">
        <v>260</v>
      </c>
      <c r="BQ22" s="11">
        <v>11.0</v>
      </c>
      <c r="BR22" s="11">
        <v>59.55456570155902</v>
      </c>
      <c r="BS22" s="11">
        <v>2.0</v>
      </c>
      <c r="BT22" s="11" t="s">
        <v>260</v>
      </c>
      <c r="BU22" s="11">
        <v>11.0</v>
      </c>
      <c r="BV22" s="11">
        <v>57.797619047619044</v>
      </c>
      <c r="BW22" s="11" t="s">
        <v>394</v>
      </c>
      <c r="BX22" s="11" t="s">
        <v>260</v>
      </c>
      <c r="BY22" s="11">
        <v>11.0</v>
      </c>
      <c r="BZ22" s="11">
        <v>59.56611570247934</v>
      </c>
      <c r="CA22" s="11">
        <v>3.0</v>
      </c>
      <c r="CB22" s="11" t="s">
        <v>260</v>
      </c>
      <c r="CC22" s="11">
        <v>7.0</v>
      </c>
      <c r="CD22" s="11">
        <v>45.794621026894866</v>
      </c>
      <c r="CE22" s="11">
        <v>1.0</v>
      </c>
      <c r="CF22" s="11" t="s">
        <v>260</v>
      </c>
      <c r="CG22" s="11">
        <v>3.0</v>
      </c>
      <c r="CH22" s="11">
        <v>32.93963254593176</v>
      </c>
      <c r="CI22" s="11">
        <v>0.0</v>
      </c>
      <c r="CJ22" s="11" t="s">
        <v>260</v>
      </c>
      <c r="CK22" s="11">
        <v>16.0</v>
      </c>
      <c r="CL22" s="11">
        <v>76.74937965260546</v>
      </c>
      <c r="CM22" s="11">
        <v>4.0</v>
      </c>
      <c r="CN22" s="11" t="s">
        <v>105</v>
      </c>
      <c r="CO22" s="11">
        <v>15.0</v>
      </c>
      <c r="CP22" s="11">
        <v>92.94326241134752</v>
      </c>
      <c r="CQ22" s="11">
        <v>5.0</v>
      </c>
      <c r="CR22" s="11" t="s">
        <v>105</v>
      </c>
      <c r="CS22" s="11">
        <v>8.0</v>
      </c>
      <c r="CT22" s="11">
        <v>40.98445595854922</v>
      </c>
      <c r="CU22" s="11">
        <v>1.0</v>
      </c>
      <c r="CV22" s="11" t="s">
        <v>260</v>
      </c>
      <c r="CW22" s="11">
        <v>16.0</v>
      </c>
      <c r="CX22" s="11">
        <v>69.593147751606</v>
      </c>
      <c r="CY22" s="11">
        <v>3.0</v>
      </c>
      <c r="CZ22" s="11" t="s">
        <v>260</v>
      </c>
      <c r="DA22" s="11">
        <v>9.0</v>
      </c>
      <c r="DB22" s="11">
        <v>62.58152173913044</v>
      </c>
      <c r="DC22" s="11">
        <v>0.0</v>
      </c>
      <c r="DD22" s="11" t="s">
        <v>260</v>
      </c>
    </row>
    <row r="23" ht="12.0" customHeight="1">
      <c r="A23" s="8" t="s">
        <v>395</v>
      </c>
      <c r="B23" s="8" t="s">
        <v>396</v>
      </c>
      <c r="C23" s="9">
        <v>39087.0</v>
      </c>
      <c r="D23" s="8" t="s">
        <v>397</v>
      </c>
      <c r="E23" s="10" t="s">
        <v>398</v>
      </c>
      <c r="F23" s="10" t="s">
        <v>399</v>
      </c>
      <c r="G23" s="10" t="s">
        <v>400</v>
      </c>
      <c r="H23" s="10" t="s">
        <v>401</v>
      </c>
      <c r="I23" s="10" t="s">
        <v>402</v>
      </c>
      <c r="J23" s="10" t="s">
        <v>403</v>
      </c>
      <c r="K23" s="10" t="s">
        <v>404</v>
      </c>
      <c r="L23" s="11">
        <v>0.0</v>
      </c>
      <c r="M23" s="11">
        <v>0.0</v>
      </c>
      <c r="N23" s="11">
        <v>0.0</v>
      </c>
      <c r="O23" s="11">
        <v>4.0</v>
      </c>
      <c r="P23" s="11">
        <v>44.54545454545455</v>
      </c>
      <c r="Q23" s="11">
        <v>21.0</v>
      </c>
      <c r="R23" s="11">
        <v>64.61538461538461</v>
      </c>
      <c r="S23" s="11">
        <v>17.0</v>
      </c>
      <c r="T23" s="11">
        <v>40.0</v>
      </c>
      <c r="U23" s="11">
        <v>2.0</v>
      </c>
      <c r="V23" s="11">
        <v>45.416666666666664</v>
      </c>
      <c r="W23" s="11">
        <v>3.0</v>
      </c>
      <c r="X23" s="11">
        <v>52.38095238095238</v>
      </c>
      <c r="Y23" s="11">
        <v>10.0</v>
      </c>
      <c r="Z23" s="11">
        <v>37.6</v>
      </c>
      <c r="AA23" s="11">
        <v>19.0</v>
      </c>
      <c r="AB23" s="11">
        <v>61.94444444444444</v>
      </c>
      <c r="AC23" s="11">
        <v>15.0</v>
      </c>
      <c r="AD23" s="11">
        <v>75.3658536585366</v>
      </c>
      <c r="AE23" s="11">
        <v>5.0</v>
      </c>
      <c r="AF23" s="11">
        <v>53.125</v>
      </c>
      <c r="AG23" s="11">
        <v>12.0</v>
      </c>
      <c r="AH23" s="11">
        <v>74.85714285714286</v>
      </c>
      <c r="AI23" s="11">
        <v>4.0</v>
      </c>
      <c r="AJ23" s="11">
        <v>58.07692307692308</v>
      </c>
      <c r="AK23" s="11">
        <v>4.0</v>
      </c>
      <c r="AL23" s="11">
        <v>71.33333333333333</v>
      </c>
      <c r="AM23" s="11">
        <v>0.0</v>
      </c>
      <c r="AN23" s="11">
        <v>43.333333333333336</v>
      </c>
      <c r="AO23" s="11">
        <v>10.0</v>
      </c>
      <c r="AP23" s="11">
        <v>69.375</v>
      </c>
      <c r="AQ23" s="11">
        <v>1.0</v>
      </c>
      <c r="AR23" s="11">
        <v>40.322580645161295</v>
      </c>
      <c r="AS23" s="11">
        <v>21.0</v>
      </c>
      <c r="AT23" s="11">
        <v>54.10714285714286</v>
      </c>
      <c r="AU23" s="11">
        <v>8.0</v>
      </c>
      <c r="AV23" s="11">
        <v>53.513513513513516</v>
      </c>
      <c r="AW23" s="11">
        <v>9.0</v>
      </c>
      <c r="AX23" s="11">
        <v>53.23529411764706</v>
      </c>
      <c r="AY23" s="11">
        <v>12.0</v>
      </c>
      <c r="AZ23" s="11">
        <v>65.85365853658537</v>
      </c>
      <c r="BA23" s="11">
        <v>17.0</v>
      </c>
      <c r="BB23" s="11">
        <v>63.793103448275865</v>
      </c>
      <c r="BC23" s="11">
        <v>8.0</v>
      </c>
      <c r="BD23" s="11">
        <v>56.41025641025641</v>
      </c>
      <c r="BE23" s="11">
        <v>10.0</v>
      </c>
      <c r="BF23" s="11">
        <v>46.52173913043478</v>
      </c>
      <c r="BG23" s="11">
        <v>16.0</v>
      </c>
      <c r="BH23" s="11">
        <v>73.24324324324324</v>
      </c>
      <c r="BI23" s="11">
        <v>17.0</v>
      </c>
      <c r="BJ23" s="11">
        <v>74.37636761487965</v>
      </c>
      <c r="BK23" s="11">
        <v>2.0</v>
      </c>
      <c r="BL23" s="11" t="s">
        <v>260</v>
      </c>
      <c r="BM23" s="11">
        <v>10.0</v>
      </c>
      <c r="BN23" s="11">
        <v>63.87931034482759</v>
      </c>
      <c r="BO23" s="11">
        <v>1.0</v>
      </c>
      <c r="BP23" s="11" t="s">
        <v>260</v>
      </c>
      <c r="BQ23" s="11">
        <v>18.0</v>
      </c>
      <c r="BR23" s="11">
        <v>75.14476614699332</v>
      </c>
      <c r="BS23" s="11">
        <v>4.0</v>
      </c>
      <c r="BT23" s="11" t="s">
        <v>260</v>
      </c>
      <c r="BU23" s="11">
        <v>18.0</v>
      </c>
      <c r="BV23" s="11">
        <v>71.68650793650794</v>
      </c>
      <c r="BW23" s="11" t="s">
        <v>405</v>
      </c>
      <c r="BX23" s="11" t="s">
        <v>105</v>
      </c>
      <c r="BY23" s="11">
        <v>21.0</v>
      </c>
      <c r="BZ23" s="11">
        <v>80.22727272727272</v>
      </c>
      <c r="CA23" s="11">
        <v>4.0</v>
      </c>
      <c r="CB23" s="11" t="s">
        <v>260</v>
      </c>
      <c r="CC23" s="11">
        <v>11.0</v>
      </c>
      <c r="CD23" s="11">
        <v>55.57457212713936</v>
      </c>
      <c r="CE23" s="11">
        <v>3.0</v>
      </c>
      <c r="CF23" s="11" t="s">
        <v>260</v>
      </c>
      <c r="CG23" s="11">
        <v>13.0</v>
      </c>
      <c r="CH23" s="11">
        <v>59.186351706036746</v>
      </c>
      <c r="CI23" s="11">
        <v>2.0</v>
      </c>
      <c r="CJ23" s="11" t="s">
        <v>260</v>
      </c>
      <c r="CK23" s="11">
        <v>13.0</v>
      </c>
      <c r="CL23" s="11">
        <v>69.30521091811414</v>
      </c>
      <c r="CM23" s="11">
        <v>3.0</v>
      </c>
      <c r="CN23" s="11" t="s">
        <v>260</v>
      </c>
      <c r="CO23" s="11">
        <v>3.0</v>
      </c>
      <c r="CP23" s="11">
        <v>50.39007092198582</v>
      </c>
      <c r="CQ23" s="11">
        <v>0.0</v>
      </c>
      <c r="CR23" s="11" t="s">
        <v>260</v>
      </c>
      <c r="CS23" s="11">
        <v>18.0</v>
      </c>
      <c r="CT23" s="11">
        <v>66.89119170984456</v>
      </c>
      <c r="CU23" s="11">
        <v>3.0</v>
      </c>
      <c r="CV23" s="11" t="s">
        <v>260</v>
      </c>
      <c r="CW23" s="11">
        <v>15.0</v>
      </c>
      <c r="CX23" s="11">
        <v>67.45182012847965</v>
      </c>
      <c r="CY23" s="11">
        <v>2.0</v>
      </c>
      <c r="CZ23" s="11" t="s">
        <v>260</v>
      </c>
      <c r="DA23" s="11">
        <v>15.0</v>
      </c>
      <c r="DB23" s="11">
        <v>78.88586956521739</v>
      </c>
      <c r="DC23" s="11">
        <v>5.0</v>
      </c>
      <c r="DD23" s="11" t="s">
        <v>105</v>
      </c>
    </row>
    <row r="24" ht="12.0" customHeight="1">
      <c r="A24" s="8" t="s">
        <v>395</v>
      </c>
      <c r="B24" s="8" t="s">
        <v>396</v>
      </c>
      <c r="C24" s="9">
        <v>39087.0</v>
      </c>
      <c r="D24" s="8" t="s">
        <v>397</v>
      </c>
      <c r="E24" s="10" t="s">
        <v>398</v>
      </c>
      <c r="F24" s="10" t="s">
        <v>399</v>
      </c>
      <c r="G24" s="10" t="s">
        <v>400</v>
      </c>
      <c r="H24" s="10" t="s">
        <v>401</v>
      </c>
      <c r="I24" s="10" t="s">
        <v>402</v>
      </c>
      <c r="J24" s="10" t="s">
        <v>403</v>
      </c>
      <c r="K24" s="10" t="s">
        <v>404</v>
      </c>
      <c r="L24" s="11">
        <v>0.0</v>
      </c>
      <c r="M24" s="11">
        <v>0.0</v>
      </c>
      <c r="N24" s="11">
        <v>0.0</v>
      </c>
      <c r="O24" s="11">
        <v>4.0</v>
      </c>
      <c r="P24" s="11">
        <v>44.54545454545455</v>
      </c>
      <c r="Q24" s="11">
        <v>21.0</v>
      </c>
      <c r="R24" s="11">
        <v>64.61538461538461</v>
      </c>
      <c r="S24" s="11">
        <v>17.0</v>
      </c>
      <c r="T24" s="11">
        <v>40.0</v>
      </c>
      <c r="U24" s="11">
        <v>2.0</v>
      </c>
      <c r="V24" s="11">
        <v>45.416666666666664</v>
      </c>
      <c r="W24" s="11">
        <v>3.0</v>
      </c>
      <c r="X24" s="11">
        <v>52.38095238095238</v>
      </c>
      <c r="Y24" s="11">
        <v>10.0</v>
      </c>
      <c r="Z24" s="11">
        <v>37.6</v>
      </c>
      <c r="AA24" s="11">
        <v>19.0</v>
      </c>
      <c r="AB24" s="11">
        <v>61.94444444444444</v>
      </c>
      <c r="AC24" s="11">
        <v>15.0</v>
      </c>
      <c r="AD24" s="11">
        <v>75.3658536585366</v>
      </c>
      <c r="AE24" s="11">
        <v>5.0</v>
      </c>
      <c r="AF24" s="11">
        <v>53.125</v>
      </c>
      <c r="AG24" s="11">
        <v>12.0</v>
      </c>
      <c r="AH24" s="11">
        <v>74.85714285714286</v>
      </c>
      <c r="AI24" s="11">
        <v>4.0</v>
      </c>
      <c r="AJ24" s="11">
        <v>58.07692307692308</v>
      </c>
      <c r="AK24" s="11">
        <v>4.0</v>
      </c>
      <c r="AL24" s="11">
        <v>71.33333333333333</v>
      </c>
      <c r="AM24" s="11">
        <v>0.0</v>
      </c>
      <c r="AN24" s="11">
        <v>43.333333333333336</v>
      </c>
      <c r="AO24" s="11">
        <v>10.0</v>
      </c>
      <c r="AP24" s="11">
        <v>69.375</v>
      </c>
      <c r="AQ24" s="11">
        <v>1.0</v>
      </c>
      <c r="AR24" s="11">
        <v>40.322580645161295</v>
      </c>
      <c r="AS24" s="11">
        <v>21.0</v>
      </c>
      <c r="AT24" s="11">
        <v>54.10714285714286</v>
      </c>
      <c r="AU24" s="11">
        <v>8.0</v>
      </c>
      <c r="AV24" s="11">
        <v>53.513513513513516</v>
      </c>
      <c r="AW24" s="11">
        <v>9.0</v>
      </c>
      <c r="AX24" s="11">
        <v>53.23529411764706</v>
      </c>
      <c r="AY24" s="11">
        <v>12.0</v>
      </c>
      <c r="AZ24" s="11">
        <v>65.85365853658537</v>
      </c>
      <c r="BA24" s="11">
        <v>17.0</v>
      </c>
      <c r="BB24" s="11">
        <v>63.793103448275865</v>
      </c>
      <c r="BC24" s="11">
        <v>8.0</v>
      </c>
      <c r="BD24" s="11">
        <v>56.41025641025641</v>
      </c>
      <c r="BE24" s="11">
        <v>10.0</v>
      </c>
      <c r="BF24" s="11">
        <v>46.52173913043478</v>
      </c>
      <c r="BG24" s="11">
        <v>16.0</v>
      </c>
      <c r="BH24" s="11">
        <v>73.24324324324324</v>
      </c>
      <c r="BI24" s="11">
        <v>17.0</v>
      </c>
      <c r="BJ24" s="11">
        <v>74.37636761487965</v>
      </c>
      <c r="BK24" s="11">
        <v>2.0</v>
      </c>
      <c r="BL24" s="11" t="s">
        <v>260</v>
      </c>
      <c r="BM24" s="11">
        <v>10.0</v>
      </c>
      <c r="BN24" s="11">
        <v>63.87931034482759</v>
      </c>
      <c r="BO24" s="11">
        <v>1.0</v>
      </c>
      <c r="BP24" s="11" t="s">
        <v>260</v>
      </c>
      <c r="BQ24" s="11">
        <v>18.0</v>
      </c>
      <c r="BR24" s="11">
        <v>75.14476614699332</v>
      </c>
      <c r="BS24" s="11">
        <v>4.0</v>
      </c>
      <c r="BT24" s="11" t="s">
        <v>260</v>
      </c>
      <c r="BU24" s="11">
        <v>18.0</v>
      </c>
      <c r="BV24" s="11">
        <v>71.68650793650794</v>
      </c>
      <c r="BW24" s="11" t="s">
        <v>405</v>
      </c>
      <c r="BX24" s="11" t="s">
        <v>105</v>
      </c>
      <c r="BY24" s="11">
        <v>21.0</v>
      </c>
      <c r="BZ24" s="11">
        <v>80.22727272727272</v>
      </c>
      <c r="CA24" s="11">
        <v>4.0</v>
      </c>
      <c r="CB24" s="11" t="s">
        <v>260</v>
      </c>
      <c r="CC24" s="11">
        <v>11.0</v>
      </c>
      <c r="CD24" s="11">
        <v>55.57457212713936</v>
      </c>
      <c r="CE24" s="11">
        <v>3.0</v>
      </c>
      <c r="CF24" s="11" t="s">
        <v>260</v>
      </c>
      <c r="CG24" s="11">
        <v>13.0</v>
      </c>
      <c r="CH24" s="11">
        <v>59.186351706036746</v>
      </c>
      <c r="CI24" s="11">
        <v>2.0</v>
      </c>
      <c r="CJ24" s="11" t="s">
        <v>260</v>
      </c>
      <c r="CK24" s="11">
        <v>13.0</v>
      </c>
      <c r="CL24" s="11">
        <v>69.30521091811414</v>
      </c>
      <c r="CM24" s="11">
        <v>3.0</v>
      </c>
      <c r="CN24" s="11" t="s">
        <v>260</v>
      </c>
      <c r="CO24" s="11">
        <v>3.0</v>
      </c>
      <c r="CP24" s="11">
        <v>50.39007092198582</v>
      </c>
      <c r="CQ24" s="11">
        <v>0.0</v>
      </c>
      <c r="CR24" s="11" t="s">
        <v>260</v>
      </c>
      <c r="CS24" s="11">
        <v>18.0</v>
      </c>
      <c r="CT24" s="11">
        <v>66.89119170984456</v>
      </c>
      <c r="CU24" s="11">
        <v>3.0</v>
      </c>
      <c r="CV24" s="11" t="s">
        <v>260</v>
      </c>
      <c r="CW24" s="11">
        <v>15.0</v>
      </c>
      <c r="CX24" s="11">
        <v>67.45182012847965</v>
      </c>
      <c r="CY24" s="11">
        <v>2.0</v>
      </c>
      <c r="CZ24" s="11" t="s">
        <v>260</v>
      </c>
      <c r="DA24" s="11">
        <v>15.0</v>
      </c>
      <c r="DB24" s="11">
        <v>78.88586956521739</v>
      </c>
      <c r="DC24" s="11">
        <v>5.0</v>
      </c>
      <c r="DD24" s="11" t="s">
        <v>105</v>
      </c>
    </row>
    <row r="25" ht="12.0" customHeight="1">
      <c r="A25" s="8" t="s">
        <v>406</v>
      </c>
      <c r="B25" s="8" t="s">
        <v>407</v>
      </c>
      <c r="C25" s="9">
        <v>39085.0</v>
      </c>
      <c r="D25" s="8" t="s">
        <v>408</v>
      </c>
      <c r="E25" s="10" t="s">
        <v>409</v>
      </c>
      <c r="F25" s="10" t="s">
        <v>410</v>
      </c>
      <c r="G25" s="10" t="s">
        <v>411</v>
      </c>
      <c r="H25" s="10" t="s">
        <v>412</v>
      </c>
      <c r="I25" s="10" t="s">
        <v>413</v>
      </c>
      <c r="J25" s="10" t="s">
        <v>414</v>
      </c>
      <c r="K25" s="10" t="s">
        <v>415</v>
      </c>
      <c r="L25" s="11">
        <v>0.0</v>
      </c>
      <c r="M25" s="11">
        <v>0.0</v>
      </c>
      <c r="N25" s="11">
        <v>0.0</v>
      </c>
      <c r="O25" s="11">
        <v>2.0</v>
      </c>
      <c r="P25" s="11">
        <v>35.45454545454545</v>
      </c>
      <c r="Q25" s="11">
        <v>21.0</v>
      </c>
      <c r="R25" s="11">
        <v>64.61538461538461</v>
      </c>
      <c r="S25" s="11">
        <v>18.0</v>
      </c>
      <c r="T25" s="11">
        <v>45.0</v>
      </c>
      <c r="U25" s="11">
        <v>2.0</v>
      </c>
      <c r="V25" s="11">
        <v>45.416666666666664</v>
      </c>
      <c r="W25" s="11">
        <v>2.0</v>
      </c>
      <c r="X25" s="11">
        <v>47.61904761904762</v>
      </c>
      <c r="Y25" s="11">
        <v>8.0</v>
      </c>
      <c r="Z25" s="11">
        <v>33.6</v>
      </c>
      <c r="AA25" s="11">
        <v>10.0</v>
      </c>
      <c r="AB25" s="11">
        <v>49.44444444444444</v>
      </c>
      <c r="AC25" s="11">
        <v>1.0</v>
      </c>
      <c r="AD25" s="11">
        <v>41.21951219512195</v>
      </c>
      <c r="AE25" s="11">
        <v>3.0</v>
      </c>
      <c r="AF25" s="11">
        <v>46.875</v>
      </c>
      <c r="AG25" s="11">
        <v>1.0</v>
      </c>
      <c r="AH25" s="11">
        <v>43.42857142857143</v>
      </c>
      <c r="AI25" s="11">
        <v>0.0</v>
      </c>
      <c r="AJ25" s="11">
        <v>42.69230769230769</v>
      </c>
      <c r="AK25" s="11">
        <v>0.0</v>
      </c>
      <c r="AL25" s="11">
        <v>44.666666666666664</v>
      </c>
      <c r="AM25" s="11">
        <v>0.0</v>
      </c>
      <c r="AN25" s="11">
        <v>43.333333333333336</v>
      </c>
      <c r="AO25" s="11">
        <v>1.0</v>
      </c>
      <c r="AP25" s="11">
        <v>41.25</v>
      </c>
      <c r="AQ25" s="11">
        <v>3.0</v>
      </c>
      <c r="AR25" s="11">
        <v>46.774193548387096</v>
      </c>
      <c r="AS25" s="11">
        <v>18.0</v>
      </c>
      <c r="AT25" s="11">
        <v>48.75</v>
      </c>
      <c r="AU25" s="11">
        <v>2.0</v>
      </c>
      <c r="AV25" s="11">
        <v>37.2972972972973</v>
      </c>
      <c r="AW25" s="11">
        <v>5.0</v>
      </c>
      <c r="AX25" s="11">
        <v>41.470588235294116</v>
      </c>
      <c r="AY25" s="11">
        <v>2.0</v>
      </c>
      <c r="AZ25" s="11">
        <v>41.46341463414634</v>
      </c>
      <c r="BA25" s="11">
        <v>7.0</v>
      </c>
      <c r="BB25" s="11">
        <v>46.55172413793103</v>
      </c>
      <c r="BC25" s="11">
        <v>7.0</v>
      </c>
      <c r="BD25" s="11">
        <v>53.84615384615385</v>
      </c>
      <c r="BE25" s="11">
        <v>10.0</v>
      </c>
      <c r="BF25" s="11">
        <v>46.52173913043478</v>
      </c>
      <c r="BG25" s="11">
        <v>5.0</v>
      </c>
      <c r="BH25" s="11">
        <v>43.513513513513516</v>
      </c>
      <c r="BI25" s="11">
        <v>2.0</v>
      </c>
      <c r="BJ25" s="11">
        <v>41.55361050328227</v>
      </c>
      <c r="BK25" s="11">
        <v>0.0</v>
      </c>
      <c r="BL25" s="11" t="s">
        <v>260</v>
      </c>
      <c r="BM25" s="11">
        <v>1.0</v>
      </c>
      <c r="BN25" s="11">
        <v>38.01724137931035</v>
      </c>
      <c r="BO25" s="11">
        <v>0.0</v>
      </c>
      <c r="BP25" s="11" t="s">
        <v>260</v>
      </c>
      <c r="BQ25" s="11">
        <v>1.0</v>
      </c>
      <c r="BR25" s="11">
        <v>37.28285077951003</v>
      </c>
      <c r="BS25" s="11">
        <v>0.0</v>
      </c>
      <c r="BT25" s="11" t="s">
        <v>260</v>
      </c>
      <c r="BU25" s="11">
        <v>6.0</v>
      </c>
      <c r="BV25" s="11">
        <v>47.87698412698413</v>
      </c>
      <c r="BW25" s="11" t="s">
        <v>303</v>
      </c>
      <c r="BX25" s="11" t="s">
        <v>260</v>
      </c>
      <c r="BY25" s="11">
        <v>2.0</v>
      </c>
      <c r="BZ25" s="11">
        <v>40.97107438016529</v>
      </c>
      <c r="CA25" s="11">
        <v>0.0</v>
      </c>
      <c r="CB25" s="11" t="s">
        <v>260</v>
      </c>
      <c r="CC25" s="11">
        <v>5.0</v>
      </c>
      <c r="CD25" s="11">
        <v>40.904645476772615</v>
      </c>
      <c r="CE25" s="11">
        <v>1.0</v>
      </c>
      <c r="CF25" s="11" t="s">
        <v>260</v>
      </c>
      <c r="CG25" s="11">
        <v>7.0</v>
      </c>
      <c r="CH25" s="11">
        <v>43.43832020997375</v>
      </c>
      <c r="CI25" s="11">
        <v>0.0</v>
      </c>
      <c r="CJ25" s="11" t="s">
        <v>260</v>
      </c>
      <c r="CK25" s="11">
        <v>4.0</v>
      </c>
      <c r="CL25" s="11">
        <v>46.9727047146402</v>
      </c>
      <c r="CM25" s="11">
        <v>0.0</v>
      </c>
      <c r="CN25" s="11" t="s">
        <v>260</v>
      </c>
      <c r="CO25" s="11">
        <v>1.0</v>
      </c>
      <c r="CP25" s="11">
        <v>43.29787234042553</v>
      </c>
      <c r="CQ25" s="11">
        <v>0.0</v>
      </c>
      <c r="CR25" s="11" t="s">
        <v>260</v>
      </c>
      <c r="CS25" s="11">
        <v>4.0</v>
      </c>
      <c r="CT25" s="11">
        <v>30.621761658031087</v>
      </c>
      <c r="CU25" s="11">
        <v>0.0</v>
      </c>
      <c r="CV25" s="11" t="s">
        <v>260</v>
      </c>
      <c r="CW25" s="11">
        <v>8.0</v>
      </c>
      <c r="CX25" s="11">
        <v>52.46252676659529</v>
      </c>
      <c r="CY25" s="11">
        <v>1.0</v>
      </c>
      <c r="CZ25" s="11" t="s">
        <v>260</v>
      </c>
      <c r="DA25" s="11">
        <v>2.0</v>
      </c>
      <c r="DB25" s="11">
        <v>43.559782608695656</v>
      </c>
      <c r="DC25" s="11">
        <v>0.0</v>
      </c>
      <c r="DD25" s="11" t="s">
        <v>260</v>
      </c>
    </row>
    <row r="26" ht="12.0" customHeight="1">
      <c r="A26" s="8" t="s">
        <v>416</v>
      </c>
      <c r="B26" s="8">
        <v>0.0</v>
      </c>
      <c r="C26" s="9">
        <v>39064.0</v>
      </c>
      <c r="D26" s="8" t="s">
        <v>417</v>
      </c>
      <c r="E26" s="10" t="s">
        <v>418</v>
      </c>
      <c r="F26" s="10" t="s">
        <v>419</v>
      </c>
      <c r="G26" s="10" t="s">
        <v>420</v>
      </c>
      <c r="H26" s="10" t="s">
        <v>421</v>
      </c>
      <c r="I26" s="10" t="s">
        <v>422</v>
      </c>
      <c r="J26" s="10" t="s">
        <v>423</v>
      </c>
      <c r="K26" s="10" t="s">
        <v>424</v>
      </c>
      <c r="L26" s="11">
        <v>0.0</v>
      </c>
      <c r="M26" s="11">
        <v>0.0</v>
      </c>
      <c r="N26" s="11">
        <v>25.0</v>
      </c>
      <c r="O26" s="11">
        <v>7.0</v>
      </c>
      <c r="P26" s="11">
        <v>58.18181818181818</v>
      </c>
      <c r="Q26" s="11">
        <v>12.0</v>
      </c>
      <c r="R26" s="11">
        <v>30.0</v>
      </c>
      <c r="S26" s="11">
        <v>20.0</v>
      </c>
      <c r="T26" s="11">
        <v>55.0</v>
      </c>
      <c r="U26" s="11">
        <v>0.0</v>
      </c>
      <c r="V26" s="11">
        <v>37.08333333333333</v>
      </c>
      <c r="W26" s="11">
        <v>7.0</v>
      </c>
      <c r="X26" s="11">
        <v>71.42857142857143</v>
      </c>
      <c r="Y26" s="11">
        <v>25.0</v>
      </c>
      <c r="Z26" s="11">
        <v>67.6</v>
      </c>
      <c r="AA26" s="11">
        <v>17.0</v>
      </c>
      <c r="AB26" s="11">
        <v>59.166666666666664</v>
      </c>
      <c r="AC26" s="11">
        <v>2.0</v>
      </c>
      <c r="AD26" s="11">
        <v>43.65853658536585</v>
      </c>
      <c r="AE26" s="11">
        <v>3.0</v>
      </c>
      <c r="AF26" s="11">
        <v>46.875</v>
      </c>
      <c r="AG26" s="11">
        <v>1.0</v>
      </c>
      <c r="AH26" s="11">
        <v>43.42857142857143</v>
      </c>
      <c r="AI26" s="11">
        <v>2.0</v>
      </c>
      <c r="AJ26" s="11">
        <v>50.38461538461539</v>
      </c>
      <c r="AK26" s="11">
        <v>1.0</v>
      </c>
      <c r="AL26" s="11">
        <v>51.333333333333336</v>
      </c>
      <c r="AM26" s="11">
        <v>1.0</v>
      </c>
      <c r="AN26" s="11">
        <v>50.0</v>
      </c>
      <c r="AO26" s="11">
        <v>0.0</v>
      </c>
      <c r="AP26" s="11">
        <v>38.125</v>
      </c>
      <c r="AQ26" s="11">
        <v>13.0</v>
      </c>
      <c r="AR26" s="11">
        <v>79.03225806451613</v>
      </c>
      <c r="AS26" s="11">
        <v>4.0</v>
      </c>
      <c r="AT26" s="11">
        <v>23.75</v>
      </c>
      <c r="AU26" s="11">
        <v>4.0</v>
      </c>
      <c r="AV26" s="11">
        <v>42.7027027027027</v>
      </c>
      <c r="AW26" s="11">
        <v>2.0</v>
      </c>
      <c r="AX26" s="11">
        <v>32.64705882352941</v>
      </c>
      <c r="AY26" s="11">
        <v>5.0</v>
      </c>
      <c r="AZ26" s="11">
        <v>48.78048780487805</v>
      </c>
      <c r="BA26" s="11">
        <v>8.0</v>
      </c>
      <c r="BB26" s="11">
        <v>48.275862068965516</v>
      </c>
      <c r="BC26" s="11">
        <v>3.0</v>
      </c>
      <c r="BD26" s="11">
        <v>43.58974358974359</v>
      </c>
      <c r="BE26" s="11">
        <v>2.0</v>
      </c>
      <c r="BF26" s="11">
        <v>29.130434782608695</v>
      </c>
      <c r="BG26" s="11">
        <v>3.0</v>
      </c>
      <c r="BH26" s="11">
        <v>38.108108108108105</v>
      </c>
      <c r="BI26" s="11">
        <v>4.0</v>
      </c>
      <c r="BJ26" s="11">
        <v>45.92997811816193</v>
      </c>
      <c r="BK26" s="11">
        <v>0.0</v>
      </c>
      <c r="BL26" s="11" t="s">
        <v>260</v>
      </c>
      <c r="BM26" s="11">
        <v>5.0</v>
      </c>
      <c r="BN26" s="11">
        <v>49.51149425287356</v>
      </c>
      <c r="BO26" s="11">
        <v>0.0</v>
      </c>
      <c r="BP26" s="11" t="s">
        <v>260</v>
      </c>
      <c r="BQ26" s="11">
        <v>5.0</v>
      </c>
      <c r="BR26" s="11">
        <v>46.191536748329625</v>
      </c>
      <c r="BS26" s="11">
        <v>1.0</v>
      </c>
      <c r="BT26" s="11" t="s">
        <v>260</v>
      </c>
      <c r="BU26" s="11">
        <v>1.0</v>
      </c>
      <c r="BV26" s="11">
        <v>37.95634920634921</v>
      </c>
      <c r="BW26" s="11" t="s">
        <v>303</v>
      </c>
      <c r="BX26" s="11" t="s">
        <v>260</v>
      </c>
      <c r="BY26" s="11">
        <v>3.0</v>
      </c>
      <c r="BZ26" s="11">
        <v>43.03719008264463</v>
      </c>
      <c r="CA26" s="11">
        <v>0.0</v>
      </c>
      <c r="CB26" s="11" t="s">
        <v>260</v>
      </c>
      <c r="CC26" s="11">
        <v>3.0</v>
      </c>
      <c r="CD26" s="11">
        <v>36.01466992665036</v>
      </c>
      <c r="CE26" s="11">
        <v>0.0</v>
      </c>
      <c r="CF26" s="11" t="s">
        <v>260</v>
      </c>
      <c r="CG26" s="11">
        <v>5.0</v>
      </c>
      <c r="CH26" s="11">
        <v>38.188976377952756</v>
      </c>
      <c r="CI26" s="11">
        <v>0.0</v>
      </c>
      <c r="CJ26" s="11" t="s">
        <v>260</v>
      </c>
      <c r="CK26" s="11">
        <v>11.0</v>
      </c>
      <c r="CL26" s="11">
        <v>64.3424317617866</v>
      </c>
      <c r="CM26" s="11">
        <v>2.0</v>
      </c>
      <c r="CN26" s="11" t="s">
        <v>260</v>
      </c>
      <c r="CO26" s="11">
        <v>13.0</v>
      </c>
      <c r="CP26" s="11">
        <v>85.85106382978724</v>
      </c>
      <c r="CQ26" s="11">
        <v>5.0</v>
      </c>
      <c r="CR26" s="11" t="s">
        <v>105</v>
      </c>
      <c r="CS26" s="11">
        <v>7.0</v>
      </c>
      <c r="CT26" s="11">
        <v>38.39378238341969</v>
      </c>
      <c r="CU26" s="11">
        <v>1.0</v>
      </c>
      <c r="CV26" s="11" t="s">
        <v>260</v>
      </c>
      <c r="CW26" s="11">
        <v>9.0</v>
      </c>
      <c r="CX26" s="11">
        <v>54.603854389721626</v>
      </c>
      <c r="CY26" s="11">
        <v>2.0</v>
      </c>
      <c r="CZ26" s="11" t="s">
        <v>260</v>
      </c>
      <c r="DA26" s="11">
        <v>3.0</v>
      </c>
      <c r="DB26" s="11">
        <v>46.27717391304348</v>
      </c>
      <c r="DC26" s="11">
        <v>0.0</v>
      </c>
      <c r="DD26" s="11" t="s">
        <v>260</v>
      </c>
    </row>
    <row r="27" ht="12.0" customHeight="1">
      <c r="A27" s="8" t="s">
        <v>425</v>
      </c>
      <c r="B27" s="8" t="s">
        <v>426</v>
      </c>
      <c r="C27" s="9">
        <v>39056.0</v>
      </c>
      <c r="D27" s="8" t="s">
        <v>273</v>
      </c>
      <c r="E27" s="10" t="s">
        <v>427</v>
      </c>
      <c r="F27" s="10" t="s">
        <v>428</v>
      </c>
      <c r="G27" s="10" t="s">
        <v>429</v>
      </c>
      <c r="H27" s="10" t="s">
        <v>430</v>
      </c>
      <c r="I27" s="10" t="s">
        <v>431</v>
      </c>
      <c r="J27" s="10" t="s">
        <v>432</v>
      </c>
      <c r="K27" s="10" t="s">
        <v>433</v>
      </c>
      <c r="L27" s="11">
        <v>1.0</v>
      </c>
      <c r="M27" s="11">
        <v>0.0</v>
      </c>
      <c r="N27" s="11">
        <v>0.0</v>
      </c>
      <c r="O27" s="11">
        <v>8.0</v>
      </c>
      <c r="P27" s="11">
        <v>62.72727272727273</v>
      </c>
      <c r="Q27" s="11">
        <v>16.0</v>
      </c>
      <c r="R27" s="11">
        <v>45.38461538461539</v>
      </c>
      <c r="S27" s="11">
        <v>24.0</v>
      </c>
      <c r="T27" s="11">
        <v>75.0</v>
      </c>
      <c r="U27" s="11">
        <v>4.0</v>
      </c>
      <c r="V27" s="11">
        <v>53.75</v>
      </c>
      <c r="W27" s="11">
        <v>2.0</v>
      </c>
      <c r="X27" s="11">
        <v>47.61904761904762</v>
      </c>
      <c r="Y27" s="11">
        <v>25.0</v>
      </c>
      <c r="Z27" s="11">
        <v>67.6</v>
      </c>
      <c r="AA27" s="11">
        <v>24.0</v>
      </c>
      <c r="AB27" s="11">
        <v>68.88888888888889</v>
      </c>
      <c r="AC27" s="11">
        <v>2.0</v>
      </c>
      <c r="AD27" s="11">
        <v>43.65853658536585</v>
      </c>
      <c r="AE27" s="11">
        <v>6.0</v>
      </c>
      <c r="AF27" s="11">
        <v>56.25</v>
      </c>
      <c r="AG27" s="11">
        <v>6.0</v>
      </c>
      <c r="AH27" s="11">
        <v>57.714285714285715</v>
      </c>
      <c r="AI27" s="11">
        <v>4.0</v>
      </c>
      <c r="AJ27" s="11">
        <v>58.07692307692308</v>
      </c>
      <c r="AK27" s="11">
        <v>1.0</v>
      </c>
      <c r="AL27" s="11">
        <v>51.333333333333336</v>
      </c>
      <c r="AM27" s="11">
        <v>3.0</v>
      </c>
      <c r="AN27" s="11">
        <v>63.33333333333333</v>
      </c>
      <c r="AO27" s="11">
        <v>8.0</v>
      </c>
      <c r="AP27" s="11">
        <v>63.125</v>
      </c>
      <c r="AQ27" s="11">
        <v>7.0</v>
      </c>
      <c r="AR27" s="11">
        <v>59.677419354838705</v>
      </c>
      <c r="AS27" s="11">
        <v>15.0</v>
      </c>
      <c r="AT27" s="11">
        <v>43.392857142857146</v>
      </c>
      <c r="AU27" s="11">
        <v>3.0</v>
      </c>
      <c r="AV27" s="11">
        <v>40.0</v>
      </c>
      <c r="AW27" s="11">
        <v>6.0</v>
      </c>
      <c r="AX27" s="11">
        <v>44.41176470588235</v>
      </c>
      <c r="AY27" s="11">
        <v>10.0</v>
      </c>
      <c r="AZ27" s="11">
        <v>60.97560975609756</v>
      </c>
      <c r="BA27" s="11">
        <v>18.0</v>
      </c>
      <c r="BB27" s="11">
        <v>65.51724137931035</v>
      </c>
      <c r="BC27" s="11">
        <v>12.0</v>
      </c>
      <c r="BD27" s="11">
        <v>66.66666666666667</v>
      </c>
      <c r="BE27" s="11">
        <v>11.0</v>
      </c>
      <c r="BF27" s="11">
        <v>48.69565217391305</v>
      </c>
      <c r="BG27" s="11">
        <v>11.0</v>
      </c>
      <c r="BH27" s="11">
        <v>59.729729729729726</v>
      </c>
      <c r="BI27" s="11">
        <v>5.0</v>
      </c>
      <c r="BJ27" s="11">
        <v>48.11816192560175</v>
      </c>
      <c r="BK27" s="11">
        <v>0.0</v>
      </c>
      <c r="BL27" s="11" t="s">
        <v>260</v>
      </c>
      <c r="BM27" s="11">
        <v>10.0</v>
      </c>
      <c r="BN27" s="11">
        <v>63.87931034482759</v>
      </c>
      <c r="BO27" s="11">
        <v>1.0</v>
      </c>
      <c r="BP27" s="11" t="s">
        <v>260</v>
      </c>
      <c r="BQ27" s="11">
        <v>10.0</v>
      </c>
      <c r="BR27" s="11">
        <v>57.32739420935412</v>
      </c>
      <c r="BS27" s="11">
        <v>0.0</v>
      </c>
      <c r="BT27" s="11" t="s">
        <v>260</v>
      </c>
      <c r="BU27" s="11">
        <v>15.0</v>
      </c>
      <c r="BV27" s="11">
        <v>65.73412698412699</v>
      </c>
      <c r="BW27" s="11" t="s">
        <v>434</v>
      </c>
      <c r="BX27" s="11" t="s">
        <v>105</v>
      </c>
      <c r="BY27" s="11">
        <v>14.0</v>
      </c>
      <c r="BZ27" s="11">
        <v>65.76446280991736</v>
      </c>
      <c r="CA27" s="11">
        <v>2.0</v>
      </c>
      <c r="CB27" s="11" t="s">
        <v>260</v>
      </c>
      <c r="CC27" s="11">
        <v>9.0</v>
      </c>
      <c r="CD27" s="11">
        <v>50.68459657701711</v>
      </c>
      <c r="CE27" s="11">
        <v>2.0</v>
      </c>
      <c r="CF27" s="11" t="s">
        <v>260</v>
      </c>
      <c r="CG27" s="11">
        <v>9.0</v>
      </c>
      <c r="CH27" s="11">
        <v>48.68766404199475</v>
      </c>
      <c r="CI27" s="11">
        <v>1.0</v>
      </c>
      <c r="CJ27" s="11" t="s">
        <v>260</v>
      </c>
      <c r="CK27" s="11">
        <v>10.0</v>
      </c>
      <c r="CL27" s="11">
        <v>61.86104218362283</v>
      </c>
      <c r="CM27" s="11">
        <v>3.0</v>
      </c>
      <c r="CN27" s="11" t="s">
        <v>260</v>
      </c>
      <c r="CO27" s="11">
        <v>6.0</v>
      </c>
      <c r="CP27" s="11">
        <v>61.02836879432624</v>
      </c>
      <c r="CQ27" s="11">
        <v>0.0</v>
      </c>
      <c r="CR27" s="11" t="s">
        <v>260</v>
      </c>
      <c r="CS27" s="11">
        <v>14.0</v>
      </c>
      <c r="CT27" s="11">
        <v>56.52849740932642</v>
      </c>
      <c r="CU27" s="11">
        <v>2.0</v>
      </c>
      <c r="CV27" s="11" t="s">
        <v>260</v>
      </c>
      <c r="CW27" s="11">
        <v>14.0</v>
      </c>
      <c r="CX27" s="11">
        <v>65.31049250535332</v>
      </c>
      <c r="CY27" s="11">
        <v>3.0</v>
      </c>
      <c r="CZ27" s="11" t="s">
        <v>260</v>
      </c>
      <c r="DA27" s="11">
        <v>8.0</v>
      </c>
      <c r="DB27" s="11">
        <v>59.86413043478261</v>
      </c>
      <c r="DC27" s="11">
        <v>2.0</v>
      </c>
      <c r="DD27" s="11" t="s">
        <v>260</v>
      </c>
    </row>
    <row r="28" ht="12.0" customHeight="1">
      <c r="A28" s="8" t="s">
        <v>435</v>
      </c>
      <c r="B28" s="8" t="s">
        <v>436</v>
      </c>
      <c r="C28" s="9">
        <v>39050.0</v>
      </c>
      <c r="D28" s="8" t="s">
        <v>437</v>
      </c>
      <c r="E28" s="10" t="s">
        <v>438</v>
      </c>
      <c r="F28" s="10" t="s">
        <v>439</v>
      </c>
      <c r="G28" s="10" t="s">
        <v>440</v>
      </c>
      <c r="H28" s="10" t="s">
        <v>441</v>
      </c>
      <c r="I28" s="10" t="s">
        <v>442</v>
      </c>
      <c r="J28" s="10" t="s">
        <v>443</v>
      </c>
      <c r="K28" s="10" t="s">
        <v>444</v>
      </c>
      <c r="L28" s="11">
        <v>0.0</v>
      </c>
      <c r="M28" s="11">
        <v>0.0</v>
      </c>
      <c r="N28" s="11">
        <v>0.0</v>
      </c>
      <c r="O28" s="11">
        <v>6.0</v>
      </c>
      <c r="P28" s="11">
        <v>53.63636363636363</v>
      </c>
      <c r="Q28" s="11">
        <v>19.0</v>
      </c>
      <c r="R28" s="11">
        <v>56.92307692307693</v>
      </c>
      <c r="S28" s="11">
        <v>15.0</v>
      </c>
      <c r="T28" s="11">
        <v>30.0</v>
      </c>
      <c r="U28" s="11">
        <v>0.0</v>
      </c>
      <c r="V28" s="11">
        <v>37.08333333333333</v>
      </c>
      <c r="W28" s="11">
        <v>10.0</v>
      </c>
      <c r="X28" s="11">
        <v>85.71428571428571</v>
      </c>
      <c r="Y28" s="11">
        <v>19.0</v>
      </c>
      <c r="Z28" s="11">
        <v>55.6</v>
      </c>
      <c r="AA28" s="11">
        <v>19.0</v>
      </c>
      <c r="AB28" s="11">
        <v>61.94444444444444</v>
      </c>
      <c r="AC28" s="11">
        <v>11.0</v>
      </c>
      <c r="AD28" s="11">
        <v>65.60975609756098</v>
      </c>
      <c r="AE28" s="11">
        <v>12.0</v>
      </c>
      <c r="AF28" s="11">
        <v>75.0</v>
      </c>
      <c r="AG28" s="11">
        <v>7.0</v>
      </c>
      <c r="AH28" s="11">
        <v>60.57142857142857</v>
      </c>
      <c r="AI28" s="11">
        <v>8.0</v>
      </c>
      <c r="AJ28" s="11">
        <v>73.46153846153845</v>
      </c>
      <c r="AK28" s="11">
        <v>3.0</v>
      </c>
      <c r="AL28" s="11">
        <v>64.66666666666667</v>
      </c>
      <c r="AM28" s="11">
        <v>5.0</v>
      </c>
      <c r="AN28" s="11">
        <v>76.66666666666666</v>
      </c>
      <c r="AO28" s="11">
        <v>4.0</v>
      </c>
      <c r="AP28" s="11">
        <v>50.625</v>
      </c>
      <c r="AQ28" s="11">
        <v>4.0</v>
      </c>
      <c r="AR28" s="11">
        <v>50.0</v>
      </c>
      <c r="AS28" s="11">
        <v>8.0</v>
      </c>
      <c r="AT28" s="11">
        <v>30.892857142857142</v>
      </c>
      <c r="AU28" s="11">
        <v>9.0</v>
      </c>
      <c r="AV28" s="11">
        <v>56.21621621621622</v>
      </c>
      <c r="AW28" s="11">
        <v>6.0</v>
      </c>
      <c r="AX28" s="11">
        <v>44.41176470588235</v>
      </c>
      <c r="AY28" s="11">
        <v>10.0</v>
      </c>
      <c r="AZ28" s="11">
        <v>60.97560975609756</v>
      </c>
      <c r="BA28" s="11">
        <v>28.0</v>
      </c>
      <c r="BB28" s="11">
        <v>82.75862068965517</v>
      </c>
      <c r="BC28" s="11">
        <v>15.0</v>
      </c>
      <c r="BD28" s="11">
        <v>74.35897435897436</v>
      </c>
      <c r="BE28" s="11">
        <v>4.0</v>
      </c>
      <c r="BF28" s="11">
        <v>33.47826086956522</v>
      </c>
      <c r="BG28" s="11">
        <v>3.0</v>
      </c>
      <c r="BH28" s="11">
        <v>38.108108108108105</v>
      </c>
      <c r="BI28" s="11">
        <v>13.0</v>
      </c>
      <c r="BJ28" s="11">
        <v>65.62363238512035</v>
      </c>
      <c r="BK28" s="11">
        <v>1.0</v>
      </c>
      <c r="BL28" s="11" t="s">
        <v>260</v>
      </c>
      <c r="BM28" s="11">
        <v>11.0</v>
      </c>
      <c r="BN28" s="11">
        <v>66.75287356321839</v>
      </c>
      <c r="BO28" s="11">
        <v>1.0</v>
      </c>
      <c r="BP28" s="11" t="s">
        <v>260</v>
      </c>
      <c r="BQ28" s="11">
        <v>12.0</v>
      </c>
      <c r="BR28" s="11">
        <v>61.78173719376392</v>
      </c>
      <c r="BS28" s="11">
        <v>1.0</v>
      </c>
      <c r="BT28" s="11" t="s">
        <v>260</v>
      </c>
      <c r="BU28" s="11">
        <v>24.0</v>
      </c>
      <c r="BV28" s="11">
        <v>83.59126984126985</v>
      </c>
      <c r="BW28" s="11" t="s">
        <v>445</v>
      </c>
      <c r="BX28" s="11" t="s">
        <v>105</v>
      </c>
      <c r="BY28" s="11">
        <v>19.0</v>
      </c>
      <c r="BZ28" s="11">
        <v>76.09504132231405</v>
      </c>
      <c r="CA28" s="11">
        <v>4.0</v>
      </c>
      <c r="CB28" s="11" t="s">
        <v>260</v>
      </c>
      <c r="CC28" s="11">
        <v>13.0</v>
      </c>
      <c r="CD28" s="11">
        <v>60.46454767726161</v>
      </c>
      <c r="CE28" s="11">
        <v>1.0</v>
      </c>
      <c r="CF28" s="11" t="s">
        <v>260</v>
      </c>
      <c r="CG28" s="11">
        <v>13.0</v>
      </c>
      <c r="CH28" s="11">
        <v>59.186351706036746</v>
      </c>
      <c r="CI28" s="11">
        <v>2.0</v>
      </c>
      <c r="CJ28" s="11" t="s">
        <v>260</v>
      </c>
      <c r="CK28" s="11">
        <v>7.0</v>
      </c>
      <c r="CL28" s="11">
        <v>54.416873449131515</v>
      </c>
      <c r="CM28" s="11">
        <v>0.0</v>
      </c>
      <c r="CN28" s="11" t="s">
        <v>260</v>
      </c>
      <c r="CO28" s="11">
        <v>8.0</v>
      </c>
      <c r="CP28" s="11">
        <v>68.12056737588652</v>
      </c>
      <c r="CQ28" s="11">
        <v>1.0</v>
      </c>
      <c r="CR28" s="11" t="s">
        <v>260</v>
      </c>
      <c r="CS28" s="11">
        <v>8.0</v>
      </c>
      <c r="CT28" s="11">
        <v>40.98445595854922</v>
      </c>
      <c r="CU28" s="11">
        <v>1.0</v>
      </c>
      <c r="CV28" s="11" t="s">
        <v>260</v>
      </c>
      <c r="CW28" s="11">
        <v>14.0</v>
      </c>
      <c r="CX28" s="11">
        <v>65.31049250535332</v>
      </c>
      <c r="CY28" s="11">
        <v>1.0</v>
      </c>
      <c r="CZ28" s="11" t="s">
        <v>260</v>
      </c>
      <c r="DA28" s="11">
        <v>9.0</v>
      </c>
      <c r="DB28" s="11">
        <v>62.58152173913044</v>
      </c>
      <c r="DC28" s="11">
        <v>1.0</v>
      </c>
      <c r="DD28" s="11" t="s">
        <v>260</v>
      </c>
    </row>
    <row r="29" ht="12.0" customHeight="1">
      <c r="A29" s="8" t="s">
        <v>446</v>
      </c>
      <c r="B29" s="8" t="s">
        <v>447</v>
      </c>
      <c r="C29" s="9">
        <v>39048.0</v>
      </c>
      <c r="D29" s="8" t="s">
        <v>417</v>
      </c>
      <c r="E29" s="10" t="s">
        <v>448</v>
      </c>
      <c r="F29" s="10" t="s">
        <v>449</v>
      </c>
      <c r="G29" s="10" t="s">
        <v>450</v>
      </c>
      <c r="H29" s="10" t="s">
        <v>451</v>
      </c>
      <c r="I29" s="10" t="s">
        <v>452</v>
      </c>
      <c r="J29" s="10" t="s">
        <v>453</v>
      </c>
      <c r="K29" s="10" t="s">
        <v>454</v>
      </c>
      <c r="L29" s="11">
        <v>0.0</v>
      </c>
      <c r="M29" s="11">
        <v>0.0</v>
      </c>
      <c r="N29" s="11">
        <v>0.0</v>
      </c>
      <c r="O29" s="11">
        <v>5.0</v>
      </c>
      <c r="P29" s="11">
        <v>49.09090909090909</v>
      </c>
      <c r="Q29" s="11">
        <v>15.0</v>
      </c>
      <c r="R29" s="11">
        <v>41.53846153846154</v>
      </c>
      <c r="S29" s="11">
        <v>18.0</v>
      </c>
      <c r="T29" s="11">
        <v>45.0</v>
      </c>
      <c r="U29" s="11">
        <v>3.0</v>
      </c>
      <c r="V29" s="11">
        <v>49.583333333333336</v>
      </c>
      <c r="W29" s="11">
        <v>3.0</v>
      </c>
      <c r="X29" s="11">
        <v>52.38095238095238</v>
      </c>
      <c r="Y29" s="11">
        <v>17.0</v>
      </c>
      <c r="Z29" s="11">
        <v>51.6</v>
      </c>
      <c r="AA29" s="11">
        <v>11.0</v>
      </c>
      <c r="AB29" s="11">
        <v>50.833333333333336</v>
      </c>
      <c r="AC29" s="11">
        <v>1.0</v>
      </c>
      <c r="AD29" s="11">
        <v>41.21951219512195</v>
      </c>
      <c r="AE29" s="11">
        <v>3.0</v>
      </c>
      <c r="AF29" s="11">
        <v>46.875</v>
      </c>
      <c r="AG29" s="11">
        <v>2.0</v>
      </c>
      <c r="AH29" s="11">
        <v>46.285714285714285</v>
      </c>
      <c r="AI29" s="11">
        <v>0.0</v>
      </c>
      <c r="AJ29" s="11">
        <v>42.69230769230769</v>
      </c>
      <c r="AK29" s="11">
        <v>0.0</v>
      </c>
      <c r="AL29" s="11">
        <v>44.666666666666664</v>
      </c>
      <c r="AM29" s="11">
        <v>0.0</v>
      </c>
      <c r="AN29" s="11">
        <v>43.333333333333336</v>
      </c>
      <c r="AO29" s="11">
        <v>1.0</v>
      </c>
      <c r="AP29" s="11">
        <v>41.25</v>
      </c>
      <c r="AQ29" s="11">
        <v>9.0</v>
      </c>
      <c r="AR29" s="11">
        <v>66.12903225806451</v>
      </c>
      <c r="AS29" s="11">
        <v>18.0</v>
      </c>
      <c r="AT29" s="11">
        <v>48.75</v>
      </c>
      <c r="AU29" s="11">
        <v>5.0</v>
      </c>
      <c r="AV29" s="11">
        <v>45.4054054054054</v>
      </c>
      <c r="AW29" s="11">
        <v>4.0</v>
      </c>
      <c r="AX29" s="11">
        <v>38.529411764705884</v>
      </c>
      <c r="AY29" s="11">
        <v>1.0</v>
      </c>
      <c r="AZ29" s="11">
        <v>39.02439024390244</v>
      </c>
      <c r="BA29" s="11">
        <v>8.0</v>
      </c>
      <c r="BB29" s="11">
        <v>48.275862068965516</v>
      </c>
      <c r="BC29" s="11">
        <v>4.0</v>
      </c>
      <c r="BD29" s="11">
        <v>46.15384615384615</v>
      </c>
      <c r="BE29" s="11">
        <v>6.0</v>
      </c>
      <c r="BF29" s="11">
        <v>37.826086956521735</v>
      </c>
      <c r="BG29" s="11">
        <v>5.0</v>
      </c>
      <c r="BH29" s="11">
        <v>43.513513513513516</v>
      </c>
      <c r="BI29" s="11">
        <v>2.0</v>
      </c>
      <c r="BJ29" s="11">
        <v>41.55361050328227</v>
      </c>
      <c r="BK29" s="11">
        <v>0.0</v>
      </c>
      <c r="BL29" s="11" t="s">
        <v>260</v>
      </c>
      <c r="BM29" s="11">
        <v>3.0</v>
      </c>
      <c r="BN29" s="11">
        <v>43.764367816091955</v>
      </c>
      <c r="BO29" s="11">
        <v>1.0</v>
      </c>
      <c r="BP29" s="11" t="s">
        <v>260</v>
      </c>
      <c r="BQ29" s="11">
        <v>2.0</v>
      </c>
      <c r="BR29" s="11">
        <v>39.510022271714924</v>
      </c>
      <c r="BS29" s="11">
        <v>0.0</v>
      </c>
      <c r="BT29" s="11" t="s">
        <v>260</v>
      </c>
      <c r="BU29" s="11">
        <v>6.0</v>
      </c>
      <c r="BV29" s="11">
        <v>47.87698412698413</v>
      </c>
      <c r="BW29" s="11" t="s">
        <v>281</v>
      </c>
      <c r="BX29" s="11" t="s">
        <v>260</v>
      </c>
      <c r="BY29" s="11">
        <v>7.0</v>
      </c>
      <c r="BZ29" s="11">
        <v>51.30165289256198</v>
      </c>
      <c r="CA29" s="11">
        <v>0.0</v>
      </c>
      <c r="CB29" s="11" t="s">
        <v>260</v>
      </c>
      <c r="CC29" s="11">
        <v>7.0</v>
      </c>
      <c r="CD29" s="11">
        <v>45.794621026894866</v>
      </c>
      <c r="CE29" s="11">
        <v>2.0</v>
      </c>
      <c r="CF29" s="11" t="s">
        <v>260</v>
      </c>
      <c r="CG29" s="11">
        <v>3.0</v>
      </c>
      <c r="CH29" s="11">
        <v>32.93963254593176</v>
      </c>
      <c r="CI29" s="11">
        <v>0.0</v>
      </c>
      <c r="CJ29" s="11" t="s">
        <v>260</v>
      </c>
      <c r="CK29" s="11">
        <v>1.0</v>
      </c>
      <c r="CL29" s="11">
        <v>39.52853598014889</v>
      </c>
      <c r="CM29" s="11">
        <v>0.0</v>
      </c>
      <c r="CN29" s="11" t="s">
        <v>260</v>
      </c>
      <c r="CO29" s="11">
        <v>7.0</v>
      </c>
      <c r="CP29" s="11">
        <v>64.57446808510639</v>
      </c>
      <c r="CQ29" s="11">
        <v>1.0</v>
      </c>
      <c r="CR29" s="11" t="s">
        <v>260</v>
      </c>
      <c r="CS29" s="11">
        <v>5.0</v>
      </c>
      <c r="CT29" s="11">
        <v>33.21243523316062</v>
      </c>
      <c r="CU29" s="11">
        <v>0.0</v>
      </c>
      <c r="CV29" s="11" t="s">
        <v>260</v>
      </c>
      <c r="CW29" s="11">
        <v>6.0</v>
      </c>
      <c r="CX29" s="11">
        <v>48.179871520342616</v>
      </c>
      <c r="CY29" s="11">
        <v>1.0</v>
      </c>
      <c r="CZ29" s="11" t="s">
        <v>260</v>
      </c>
      <c r="DA29" s="11">
        <v>1.0</v>
      </c>
      <c r="DB29" s="11">
        <v>40.84239130434783</v>
      </c>
      <c r="DC29" s="11">
        <v>0.0</v>
      </c>
      <c r="DD29" s="11" t="s">
        <v>260</v>
      </c>
    </row>
    <row r="30" ht="12.0" customHeight="1">
      <c r="A30" s="8" t="s">
        <v>455</v>
      </c>
      <c r="B30" s="8" t="s">
        <v>456</v>
      </c>
      <c r="C30" s="9">
        <v>39038.0</v>
      </c>
      <c r="D30" s="8" t="s">
        <v>306</v>
      </c>
      <c r="E30" s="10" t="s">
        <v>457</v>
      </c>
      <c r="F30" s="10" t="s">
        <v>458</v>
      </c>
      <c r="G30" s="10" t="s">
        <v>459</v>
      </c>
      <c r="H30" s="10" t="s">
        <v>460</v>
      </c>
      <c r="I30" s="10" t="s">
        <v>461</v>
      </c>
      <c r="J30" s="10" t="s">
        <v>462</v>
      </c>
      <c r="K30" s="10" t="s">
        <v>463</v>
      </c>
      <c r="L30" s="11">
        <v>0.0</v>
      </c>
      <c r="M30" s="11">
        <v>0.0</v>
      </c>
      <c r="N30" s="11">
        <v>0.0</v>
      </c>
      <c r="O30" s="11">
        <v>9.0</v>
      </c>
      <c r="P30" s="11">
        <v>67.27272727272727</v>
      </c>
      <c r="Q30" s="11">
        <v>19.0</v>
      </c>
      <c r="R30" s="11">
        <v>56.92307692307693</v>
      </c>
      <c r="S30" s="11">
        <v>20.0</v>
      </c>
      <c r="T30" s="11">
        <v>55.0</v>
      </c>
      <c r="U30" s="11">
        <v>6.0</v>
      </c>
      <c r="V30" s="11">
        <v>62.08333333333333</v>
      </c>
      <c r="W30" s="11">
        <v>4.0</v>
      </c>
      <c r="X30" s="11">
        <v>57.142857142857146</v>
      </c>
      <c r="Y30" s="11">
        <v>23.0</v>
      </c>
      <c r="Z30" s="11">
        <v>63.6</v>
      </c>
      <c r="AA30" s="11">
        <v>20.0</v>
      </c>
      <c r="AB30" s="11">
        <v>63.33333333333333</v>
      </c>
      <c r="AC30" s="11">
        <v>11.0</v>
      </c>
      <c r="AD30" s="11">
        <v>65.60975609756098</v>
      </c>
      <c r="AE30" s="11">
        <v>4.0</v>
      </c>
      <c r="AF30" s="11">
        <v>50.0</v>
      </c>
      <c r="AG30" s="11">
        <v>8.0</v>
      </c>
      <c r="AH30" s="11">
        <v>63.42857142857143</v>
      </c>
      <c r="AI30" s="11">
        <v>1.0</v>
      </c>
      <c r="AJ30" s="11">
        <v>46.53846153846154</v>
      </c>
      <c r="AK30" s="11">
        <v>1.0</v>
      </c>
      <c r="AL30" s="11">
        <v>51.333333333333336</v>
      </c>
      <c r="AM30" s="11">
        <v>0.0</v>
      </c>
      <c r="AN30" s="11">
        <v>43.333333333333336</v>
      </c>
      <c r="AO30" s="11">
        <v>9.0</v>
      </c>
      <c r="AP30" s="11">
        <v>66.25</v>
      </c>
      <c r="AQ30" s="11">
        <v>8.0</v>
      </c>
      <c r="AR30" s="11">
        <v>62.903225806451616</v>
      </c>
      <c r="AS30" s="11">
        <v>16.0</v>
      </c>
      <c r="AT30" s="11">
        <v>45.17857142857143</v>
      </c>
      <c r="AU30" s="11">
        <v>7.0</v>
      </c>
      <c r="AV30" s="11">
        <v>50.81081081081081</v>
      </c>
      <c r="AW30" s="11">
        <v>1.0</v>
      </c>
      <c r="AX30" s="11">
        <v>29.705882352941174</v>
      </c>
      <c r="AY30" s="11">
        <v>8.0</v>
      </c>
      <c r="AZ30" s="11">
        <v>56.09756097560976</v>
      </c>
      <c r="BA30" s="11">
        <v>11.0</v>
      </c>
      <c r="BB30" s="11">
        <v>53.44827586206897</v>
      </c>
      <c r="BC30" s="11">
        <v>8.0</v>
      </c>
      <c r="BD30" s="11">
        <v>56.41025641025641</v>
      </c>
      <c r="BE30" s="11">
        <v>15.0</v>
      </c>
      <c r="BF30" s="11">
        <v>57.391304347826086</v>
      </c>
      <c r="BG30" s="11">
        <v>12.0</v>
      </c>
      <c r="BH30" s="11">
        <v>62.43243243243243</v>
      </c>
      <c r="BI30" s="11">
        <v>16.0</v>
      </c>
      <c r="BJ30" s="11">
        <v>72.18818380743983</v>
      </c>
      <c r="BK30" s="11">
        <v>1.0</v>
      </c>
      <c r="BL30" s="11" t="s">
        <v>260</v>
      </c>
      <c r="BM30" s="11">
        <v>11.0</v>
      </c>
      <c r="BN30" s="11">
        <v>66.75287356321839</v>
      </c>
      <c r="BO30" s="11">
        <v>0.0</v>
      </c>
      <c r="BP30" s="11" t="s">
        <v>260</v>
      </c>
      <c r="BQ30" s="11">
        <v>16.0</v>
      </c>
      <c r="BR30" s="11">
        <v>70.69042316258351</v>
      </c>
      <c r="BS30" s="11">
        <v>2.0</v>
      </c>
      <c r="BT30" s="11" t="s">
        <v>260</v>
      </c>
      <c r="BU30" s="11">
        <v>11.0</v>
      </c>
      <c r="BV30" s="11">
        <v>57.797619047619044</v>
      </c>
      <c r="BW30" s="11" t="s">
        <v>464</v>
      </c>
      <c r="BX30" s="11" t="s">
        <v>260</v>
      </c>
      <c r="BY30" s="11">
        <v>15.0</v>
      </c>
      <c r="BZ30" s="11">
        <v>67.8305785123967</v>
      </c>
      <c r="CA30" s="11">
        <v>3.0</v>
      </c>
      <c r="CB30" s="11" t="s">
        <v>260</v>
      </c>
      <c r="CC30" s="11">
        <v>13.0</v>
      </c>
      <c r="CD30" s="11">
        <v>60.46454767726161</v>
      </c>
      <c r="CE30" s="11">
        <v>3.0</v>
      </c>
      <c r="CF30" s="11" t="s">
        <v>260</v>
      </c>
      <c r="CG30" s="11">
        <v>6.0</v>
      </c>
      <c r="CH30" s="11">
        <v>40.813648293963254</v>
      </c>
      <c r="CI30" s="11">
        <v>1.0</v>
      </c>
      <c r="CJ30" s="11" t="s">
        <v>260</v>
      </c>
      <c r="CK30" s="11">
        <v>11.0</v>
      </c>
      <c r="CL30" s="11">
        <v>64.3424317617866</v>
      </c>
      <c r="CM30" s="11">
        <v>2.0</v>
      </c>
      <c r="CN30" s="11" t="s">
        <v>260</v>
      </c>
      <c r="CO30" s="11">
        <v>6.0</v>
      </c>
      <c r="CP30" s="11">
        <v>61.02836879432624</v>
      </c>
      <c r="CQ30" s="11">
        <v>1.0</v>
      </c>
      <c r="CR30" s="11" t="s">
        <v>260</v>
      </c>
      <c r="CS30" s="11">
        <v>16.0</v>
      </c>
      <c r="CT30" s="11">
        <v>61.70984455958549</v>
      </c>
      <c r="CU30" s="11">
        <v>3.0</v>
      </c>
      <c r="CV30" s="11" t="s">
        <v>260</v>
      </c>
      <c r="CW30" s="11">
        <v>16.0</v>
      </c>
      <c r="CX30" s="11">
        <v>69.593147751606</v>
      </c>
      <c r="CY30" s="11">
        <v>3.0</v>
      </c>
      <c r="CZ30" s="11" t="s">
        <v>260</v>
      </c>
      <c r="DA30" s="11">
        <v>11.0</v>
      </c>
      <c r="DB30" s="11">
        <v>68.0163043478261</v>
      </c>
      <c r="DC30" s="11">
        <v>3.0</v>
      </c>
      <c r="DD30" s="11" t="s">
        <v>260</v>
      </c>
    </row>
    <row r="31" ht="12.0" customHeight="1">
      <c r="A31" s="8" t="s">
        <v>455</v>
      </c>
      <c r="B31" s="8" t="s">
        <v>456</v>
      </c>
      <c r="C31" s="9">
        <v>39038.0</v>
      </c>
      <c r="D31" s="8" t="s">
        <v>306</v>
      </c>
      <c r="E31" s="10" t="s">
        <v>457</v>
      </c>
      <c r="F31" s="10" t="s">
        <v>458</v>
      </c>
      <c r="G31" s="10" t="s">
        <v>459</v>
      </c>
      <c r="H31" s="10" t="s">
        <v>460</v>
      </c>
      <c r="I31" s="10" t="s">
        <v>461</v>
      </c>
      <c r="J31" s="10" t="s">
        <v>462</v>
      </c>
      <c r="K31" s="10" t="s">
        <v>463</v>
      </c>
      <c r="L31" s="11">
        <v>0.0</v>
      </c>
      <c r="M31" s="11">
        <v>0.0</v>
      </c>
      <c r="N31" s="11">
        <v>0.0</v>
      </c>
      <c r="O31" s="11">
        <v>9.0</v>
      </c>
      <c r="P31" s="11">
        <v>67.27272727272727</v>
      </c>
      <c r="Q31" s="11">
        <v>19.0</v>
      </c>
      <c r="R31" s="11">
        <v>56.92307692307693</v>
      </c>
      <c r="S31" s="11">
        <v>20.0</v>
      </c>
      <c r="T31" s="11">
        <v>55.0</v>
      </c>
      <c r="U31" s="11">
        <v>6.0</v>
      </c>
      <c r="V31" s="11">
        <v>62.08333333333333</v>
      </c>
      <c r="W31" s="11">
        <v>4.0</v>
      </c>
      <c r="X31" s="11">
        <v>57.142857142857146</v>
      </c>
      <c r="Y31" s="11">
        <v>23.0</v>
      </c>
      <c r="Z31" s="11">
        <v>63.6</v>
      </c>
      <c r="AA31" s="11">
        <v>20.0</v>
      </c>
      <c r="AB31" s="11">
        <v>63.33333333333333</v>
      </c>
      <c r="AC31" s="11">
        <v>11.0</v>
      </c>
      <c r="AD31" s="11">
        <v>65.60975609756098</v>
      </c>
      <c r="AE31" s="11">
        <v>4.0</v>
      </c>
      <c r="AF31" s="11">
        <v>50.0</v>
      </c>
      <c r="AG31" s="11">
        <v>8.0</v>
      </c>
      <c r="AH31" s="11">
        <v>63.42857142857143</v>
      </c>
      <c r="AI31" s="11">
        <v>1.0</v>
      </c>
      <c r="AJ31" s="11">
        <v>46.53846153846154</v>
      </c>
      <c r="AK31" s="11">
        <v>1.0</v>
      </c>
      <c r="AL31" s="11">
        <v>51.333333333333336</v>
      </c>
      <c r="AM31" s="11">
        <v>0.0</v>
      </c>
      <c r="AN31" s="11">
        <v>43.333333333333336</v>
      </c>
      <c r="AO31" s="11">
        <v>9.0</v>
      </c>
      <c r="AP31" s="11">
        <v>66.25</v>
      </c>
      <c r="AQ31" s="11">
        <v>8.0</v>
      </c>
      <c r="AR31" s="11">
        <v>62.903225806451616</v>
      </c>
      <c r="AS31" s="11">
        <v>16.0</v>
      </c>
      <c r="AT31" s="11">
        <v>45.17857142857143</v>
      </c>
      <c r="AU31" s="11">
        <v>7.0</v>
      </c>
      <c r="AV31" s="11">
        <v>50.81081081081081</v>
      </c>
      <c r="AW31" s="11">
        <v>1.0</v>
      </c>
      <c r="AX31" s="11">
        <v>29.705882352941174</v>
      </c>
      <c r="AY31" s="11">
        <v>8.0</v>
      </c>
      <c r="AZ31" s="11">
        <v>56.09756097560976</v>
      </c>
      <c r="BA31" s="11">
        <v>11.0</v>
      </c>
      <c r="BB31" s="11">
        <v>53.44827586206897</v>
      </c>
      <c r="BC31" s="11">
        <v>8.0</v>
      </c>
      <c r="BD31" s="11">
        <v>56.41025641025641</v>
      </c>
      <c r="BE31" s="11">
        <v>15.0</v>
      </c>
      <c r="BF31" s="11">
        <v>57.391304347826086</v>
      </c>
      <c r="BG31" s="11">
        <v>12.0</v>
      </c>
      <c r="BH31" s="11">
        <v>62.43243243243243</v>
      </c>
      <c r="BI31" s="11">
        <v>16.0</v>
      </c>
      <c r="BJ31" s="11">
        <v>72.18818380743983</v>
      </c>
      <c r="BK31" s="11">
        <v>1.0</v>
      </c>
      <c r="BL31" s="11" t="s">
        <v>260</v>
      </c>
      <c r="BM31" s="11">
        <v>11.0</v>
      </c>
      <c r="BN31" s="11">
        <v>66.75287356321839</v>
      </c>
      <c r="BO31" s="11">
        <v>0.0</v>
      </c>
      <c r="BP31" s="11" t="s">
        <v>260</v>
      </c>
      <c r="BQ31" s="11">
        <v>16.0</v>
      </c>
      <c r="BR31" s="11">
        <v>70.69042316258351</v>
      </c>
      <c r="BS31" s="11">
        <v>2.0</v>
      </c>
      <c r="BT31" s="11" t="s">
        <v>260</v>
      </c>
      <c r="BU31" s="11">
        <v>11.0</v>
      </c>
      <c r="BV31" s="11">
        <v>57.797619047619044</v>
      </c>
      <c r="BW31" s="11" t="s">
        <v>464</v>
      </c>
      <c r="BX31" s="11" t="s">
        <v>260</v>
      </c>
      <c r="BY31" s="11">
        <v>15.0</v>
      </c>
      <c r="BZ31" s="11">
        <v>67.8305785123967</v>
      </c>
      <c r="CA31" s="11">
        <v>3.0</v>
      </c>
      <c r="CB31" s="11" t="s">
        <v>260</v>
      </c>
      <c r="CC31" s="11">
        <v>13.0</v>
      </c>
      <c r="CD31" s="11">
        <v>60.46454767726161</v>
      </c>
      <c r="CE31" s="11">
        <v>3.0</v>
      </c>
      <c r="CF31" s="11" t="s">
        <v>260</v>
      </c>
      <c r="CG31" s="11">
        <v>6.0</v>
      </c>
      <c r="CH31" s="11">
        <v>40.813648293963254</v>
      </c>
      <c r="CI31" s="11">
        <v>1.0</v>
      </c>
      <c r="CJ31" s="11" t="s">
        <v>260</v>
      </c>
      <c r="CK31" s="11">
        <v>11.0</v>
      </c>
      <c r="CL31" s="11">
        <v>64.3424317617866</v>
      </c>
      <c r="CM31" s="11">
        <v>2.0</v>
      </c>
      <c r="CN31" s="11" t="s">
        <v>260</v>
      </c>
      <c r="CO31" s="11">
        <v>6.0</v>
      </c>
      <c r="CP31" s="11">
        <v>61.02836879432624</v>
      </c>
      <c r="CQ31" s="11">
        <v>1.0</v>
      </c>
      <c r="CR31" s="11" t="s">
        <v>260</v>
      </c>
      <c r="CS31" s="11">
        <v>16.0</v>
      </c>
      <c r="CT31" s="11">
        <v>61.70984455958549</v>
      </c>
      <c r="CU31" s="11">
        <v>3.0</v>
      </c>
      <c r="CV31" s="11" t="s">
        <v>260</v>
      </c>
      <c r="CW31" s="11">
        <v>16.0</v>
      </c>
      <c r="CX31" s="11">
        <v>69.593147751606</v>
      </c>
      <c r="CY31" s="11">
        <v>3.0</v>
      </c>
      <c r="CZ31" s="11" t="s">
        <v>260</v>
      </c>
      <c r="DA31" s="11">
        <v>11.0</v>
      </c>
      <c r="DB31" s="11">
        <v>68.0163043478261</v>
      </c>
      <c r="DC31" s="11">
        <v>3.0</v>
      </c>
      <c r="DD31" s="11" t="s">
        <v>260</v>
      </c>
    </row>
    <row r="32" ht="12.0" customHeight="1">
      <c r="A32" s="8" t="s">
        <v>455</v>
      </c>
      <c r="B32" s="8" t="s">
        <v>456</v>
      </c>
      <c r="C32" s="9">
        <v>39038.0</v>
      </c>
      <c r="D32" s="8" t="s">
        <v>306</v>
      </c>
      <c r="E32" s="10" t="s">
        <v>457</v>
      </c>
      <c r="F32" s="10" t="s">
        <v>458</v>
      </c>
      <c r="G32" s="10" t="s">
        <v>459</v>
      </c>
      <c r="H32" s="10" t="s">
        <v>460</v>
      </c>
      <c r="I32" s="10" t="s">
        <v>461</v>
      </c>
      <c r="J32" s="10" t="s">
        <v>462</v>
      </c>
      <c r="K32" s="10" t="s">
        <v>463</v>
      </c>
      <c r="L32" s="11">
        <v>0.0</v>
      </c>
      <c r="M32" s="11">
        <v>0.0</v>
      </c>
      <c r="N32" s="11">
        <v>0.0</v>
      </c>
      <c r="O32" s="11">
        <v>9.0</v>
      </c>
      <c r="P32" s="11">
        <v>67.27272727272727</v>
      </c>
      <c r="Q32" s="11">
        <v>19.0</v>
      </c>
      <c r="R32" s="11">
        <v>56.92307692307693</v>
      </c>
      <c r="S32" s="11">
        <v>20.0</v>
      </c>
      <c r="T32" s="11">
        <v>55.0</v>
      </c>
      <c r="U32" s="11">
        <v>6.0</v>
      </c>
      <c r="V32" s="11">
        <v>62.08333333333333</v>
      </c>
      <c r="W32" s="11">
        <v>4.0</v>
      </c>
      <c r="X32" s="11">
        <v>57.142857142857146</v>
      </c>
      <c r="Y32" s="11">
        <v>23.0</v>
      </c>
      <c r="Z32" s="11">
        <v>63.6</v>
      </c>
      <c r="AA32" s="11">
        <v>20.0</v>
      </c>
      <c r="AB32" s="11">
        <v>63.33333333333333</v>
      </c>
      <c r="AC32" s="11">
        <v>11.0</v>
      </c>
      <c r="AD32" s="11">
        <v>65.60975609756098</v>
      </c>
      <c r="AE32" s="11">
        <v>4.0</v>
      </c>
      <c r="AF32" s="11">
        <v>50.0</v>
      </c>
      <c r="AG32" s="11">
        <v>8.0</v>
      </c>
      <c r="AH32" s="11">
        <v>63.42857142857143</v>
      </c>
      <c r="AI32" s="11">
        <v>1.0</v>
      </c>
      <c r="AJ32" s="11">
        <v>46.53846153846154</v>
      </c>
      <c r="AK32" s="11">
        <v>1.0</v>
      </c>
      <c r="AL32" s="11">
        <v>51.333333333333336</v>
      </c>
      <c r="AM32" s="11">
        <v>0.0</v>
      </c>
      <c r="AN32" s="11">
        <v>43.333333333333336</v>
      </c>
      <c r="AO32" s="11">
        <v>9.0</v>
      </c>
      <c r="AP32" s="11">
        <v>66.25</v>
      </c>
      <c r="AQ32" s="11">
        <v>8.0</v>
      </c>
      <c r="AR32" s="11">
        <v>62.903225806451616</v>
      </c>
      <c r="AS32" s="11">
        <v>16.0</v>
      </c>
      <c r="AT32" s="11">
        <v>45.17857142857143</v>
      </c>
      <c r="AU32" s="11">
        <v>7.0</v>
      </c>
      <c r="AV32" s="11">
        <v>50.81081081081081</v>
      </c>
      <c r="AW32" s="11">
        <v>1.0</v>
      </c>
      <c r="AX32" s="11">
        <v>29.705882352941174</v>
      </c>
      <c r="AY32" s="11">
        <v>8.0</v>
      </c>
      <c r="AZ32" s="11">
        <v>56.09756097560976</v>
      </c>
      <c r="BA32" s="11">
        <v>11.0</v>
      </c>
      <c r="BB32" s="11">
        <v>53.44827586206897</v>
      </c>
      <c r="BC32" s="11">
        <v>8.0</v>
      </c>
      <c r="BD32" s="11">
        <v>56.41025641025641</v>
      </c>
      <c r="BE32" s="11">
        <v>15.0</v>
      </c>
      <c r="BF32" s="11">
        <v>57.391304347826086</v>
      </c>
      <c r="BG32" s="11">
        <v>12.0</v>
      </c>
      <c r="BH32" s="11">
        <v>62.43243243243243</v>
      </c>
      <c r="BI32" s="11">
        <v>16.0</v>
      </c>
      <c r="BJ32" s="11">
        <v>72.18818380743983</v>
      </c>
      <c r="BK32" s="11">
        <v>1.0</v>
      </c>
      <c r="BL32" s="11" t="s">
        <v>260</v>
      </c>
      <c r="BM32" s="11">
        <v>11.0</v>
      </c>
      <c r="BN32" s="11">
        <v>66.75287356321839</v>
      </c>
      <c r="BO32" s="11">
        <v>0.0</v>
      </c>
      <c r="BP32" s="11" t="s">
        <v>260</v>
      </c>
      <c r="BQ32" s="11">
        <v>16.0</v>
      </c>
      <c r="BR32" s="11">
        <v>70.69042316258351</v>
      </c>
      <c r="BS32" s="11">
        <v>2.0</v>
      </c>
      <c r="BT32" s="11" t="s">
        <v>260</v>
      </c>
      <c r="BU32" s="11">
        <v>11.0</v>
      </c>
      <c r="BV32" s="11">
        <v>57.797619047619044</v>
      </c>
      <c r="BW32" s="11" t="s">
        <v>464</v>
      </c>
      <c r="BX32" s="11" t="s">
        <v>260</v>
      </c>
      <c r="BY32" s="11">
        <v>15.0</v>
      </c>
      <c r="BZ32" s="11">
        <v>67.8305785123967</v>
      </c>
      <c r="CA32" s="11">
        <v>3.0</v>
      </c>
      <c r="CB32" s="11" t="s">
        <v>260</v>
      </c>
      <c r="CC32" s="11">
        <v>13.0</v>
      </c>
      <c r="CD32" s="11">
        <v>60.46454767726161</v>
      </c>
      <c r="CE32" s="11">
        <v>3.0</v>
      </c>
      <c r="CF32" s="11" t="s">
        <v>260</v>
      </c>
      <c r="CG32" s="11">
        <v>6.0</v>
      </c>
      <c r="CH32" s="11">
        <v>40.813648293963254</v>
      </c>
      <c r="CI32" s="11">
        <v>1.0</v>
      </c>
      <c r="CJ32" s="11" t="s">
        <v>260</v>
      </c>
      <c r="CK32" s="11">
        <v>11.0</v>
      </c>
      <c r="CL32" s="11">
        <v>64.3424317617866</v>
      </c>
      <c r="CM32" s="11">
        <v>2.0</v>
      </c>
      <c r="CN32" s="11" t="s">
        <v>260</v>
      </c>
      <c r="CO32" s="11">
        <v>6.0</v>
      </c>
      <c r="CP32" s="11">
        <v>61.02836879432624</v>
      </c>
      <c r="CQ32" s="11">
        <v>1.0</v>
      </c>
      <c r="CR32" s="11" t="s">
        <v>260</v>
      </c>
      <c r="CS32" s="11">
        <v>16.0</v>
      </c>
      <c r="CT32" s="11">
        <v>61.70984455958549</v>
      </c>
      <c r="CU32" s="11">
        <v>3.0</v>
      </c>
      <c r="CV32" s="11" t="s">
        <v>260</v>
      </c>
      <c r="CW32" s="11">
        <v>16.0</v>
      </c>
      <c r="CX32" s="11">
        <v>69.593147751606</v>
      </c>
      <c r="CY32" s="11">
        <v>3.0</v>
      </c>
      <c r="CZ32" s="11" t="s">
        <v>260</v>
      </c>
      <c r="DA32" s="11">
        <v>11.0</v>
      </c>
      <c r="DB32" s="11">
        <v>68.0163043478261</v>
      </c>
      <c r="DC32" s="11">
        <v>3.0</v>
      </c>
      <c r="DD32" s="11" t="s">
        <v>260</v>
      </c>
    </row>
    <row r="33" ht="12.0" customHeight="1">
      <c r="A33" s="8" t="s">
        <v>465</v>
      </c>
      <c r="B33" s="8">
        <v>0.0</v>
      </c>
      <c r="C33" s="9">
        <v>0.0</v>
      </c>
      <c r="D33" s="8" t="s">
        <v>466</v>
      </c>
      <c r="E33" s="10" t="s">
        <v>467</v>
      </c>
      <c r="F33" s="10" t="s">
        <v>468</v>
      </c>
      <c r="G33" s="10" t="s">
        <v>469</v>
      </c>
      <c r="H33" s="10" t="s">
        <v>470</v>
      </c>
      <c r="I33" s="10" t="s">
        <v>471</v>
      </c>
      <c r="J33" s="10" t="s">
        <v>472</v>
      </c>
      <c r="K33" s="10" t="s">
        <v>473</v>
      </c>
      <c r="L33" s="11">
        <v>0.0</v>
      </c>
      <c r="M33" s="11">
        <v>0.0</v>
      </c>
      <c r="N33" s="11">
        <v>0.0</v>
      </c>
      <c r="O33" s="11">
        <v>5.0</v>
      </c>
      <c r="P33" s="11">
        <v>49.09090909090909</v>
      </c>
      <c r="Q33" s="11">
        <v>14.0</v>
      </c>
      <c r="R33" s="11">
        <v>37.69230769230769</v>
      </c>
      <c r="S33" s="11">
        <v>21.0</v>
      </c>
      <c r="T33" s="11">
        <v>60.0</v>
      </c>
      <c r="U33" s="11">
        <v>6.0</v>
      </c>
      <c r="V33" s="11">
        <v>62.08333333333333</v>
      </c>
      <c r="W33" s="11">
        <v>1.0</v>
      </c>
      <c r="X33" s="11">
        <v>42.857142857142854</v>
      </c>
      <c r="Y33" s="11">
        <v>22.0</v>
      </c>
      <c r="Z33" s="11">
        <v>61.6</v>
      </c>
      <c r="AA33" s="11">
        <v>6.0</v>
      </c>
      <c r="AB33" s="11">
        <v>43.888888888888886</v>
      </c>
      <c r="AC33" s="11">
        <v>3.0</v>
      </c>
      <c r="AD33" s="11">
        <v>46.09756097560976</v>
      </c>
      <c r="AE33" s="11">
        <v>0.0</v>
      </c>
      <c r="AF33" s="11">
        <v>37.5</v>
      </c>
      <c r="AG33" s="11">
        <v>6.0</v>
      </c>
      <c r="AH33" s="11">
        <v>57.714285714285715</v>
      </c>
      <c r="AI33" s="11">
        <v>0.0</v>
      </c>
      <c r="AJ33" s="11">
        <v>42.69230769230769</v>
      </c>
      <c r="AK33" s="11">
        <v>0.0</v>
      </c>
      <c r="AL33" s="11">
        <v>44.666666666666664</v>
      </c>
      <c r="AM33" s="11">
        <v>0.0</v>
      </c>
      <c r="AN33" s="11">
        <v>43.333333333333336</v>
      </c>
      <c r="AO33" s="11">
        <v>1.0</v>
      </c>
      <c r="AP33" s="11">
        <v>41.25</v>
      </c>
      <c r="AQ33" s="11">
        <v>5.0</v>
      </c>
      <c r="AR33" s="11">
        <v>53.225806451612904</v>
      </c>
      <c r="AS33" s="11">
        <v>19.0</v>
      </c>
      <c r="AT33" s="11">
        <v>50.535714285714285</v>
      </c>
      <c r="AU33" s="11">
        <v>7.0</v>
      </c>
      <c r="AV33" s="11">
        <v>50.81081081081081</v>
      </c>
      <c r="AW33" s="11">
        <v>7.0</v>
      </c>
      <c r="AX33" s="11">
        <v>47.35294117647059</v>
      </c>
      <c r="AY33" s="11">
        <v>6.0</v>
      </c>
      <c r="AZ33" s="11">
        <v>51.21951219512195</v>
      </c>
      <c r="BA33" s="11">
        <v>2.0</v>
      </c>
      <c r="BB33" s="11">
        <v>37.93103448275862</v>
      </c>
      <c r="BC33" s="11">
        <v>1.0</v>
      </c>
      <c r="BD33" s="11">
        <v>38.46153846153846</v>
      </c>
      <c r="BE33" s="11">
        <v>13.0</v>
      </c>
      <c r="BF33" s="11">
        <v>53.04347826086956</v>
      </c>
      <c r="BG33" s="11">
        <v>9.0</v>
      </c>
      <c r="BH33" s="11">
        <v>54.32432432432432</v>
      </c>
      <c r="BI33" s="11">
        <v>7.0</v>
      </c>
      <c r="BJ33" s="11">
        <v>52.4945295404814</v>
      </c>
      <c r="BK33" s="11">
        <v>1.0</v>
      </c>
      <c r="BL33" s="11" t="s">
        <v>260</v>
      </c>
      <c r="BM33" s="11">
        <v>5.0</v>
      </c>
      <c r="BN33" s="11">
        <v>49.51149425287356</v>
      </c>
      <c r="BO33" s="11">
        <v>0.0</v>
      </c>
      <c r="BP33" s="11" t="s">
        <v>260</v>
      </c>
      <c r="BQ33" s="11">
        <v>4.0</v>
      </c>
      <c r="BR33" s="11">
        <v>43.96436525612472</v>
      </c>
      <c r="BS33" s="11">
        <v>0.0</v>
      </c>
      <c r="BT33" s="11" t="s">
        <v>260</v>
      </c>
      <c r="BU33" s="11">
        <v>6.0</v>
      </c>
      <c r="BV33" s="11">
        <v>47.87698412698413</v>
      </c>
      <c r="BW33" s="11" t="s">
        <v>354</v>
      </c>
      <c r="BX33" s="11" t="s">
        <v>260</v>
      </c>
      <c r="BY33" s="11">
        <v>3.0</v>
      </c>
      <c r="BZ33" s="11">
        <v>43.03719008264463</v>
      </c>
      <c r="CA33" s="11">
        <v>0.0</v>
      </c>
      <c r="CB33" s="11" t="s">
        <v>260</v>
      </c>
      <c r="CC33" s="11">
        <v>6.0</v>
      </c>
      <c r="CD33" s="11">
        <v>43.34963325183374</v>
      </c>
      <c r="CE33" s="11">
        <v>1.0</v>
      </c>
      <c r="CF33" s="11" t="s">
        <v>260</v>
      </c>
      <c r="CG33" s="11">
        <v>7.0</v>
      </c>
      <c r="CH33" s="11">
        <v>43.43832020997375</v>
      </c>
      <c r="CI33" s="11">
        <v>0.0</v>
      </c>
      <c r="CJ33" s="11" t="s">
        <v>260</v>
      </c>
      <c r="CK33" s="11">
        <v>4.0</v>
      </c>
      <c r="CL33" s="11">
        <v>46.9727047146402</v>
      </c>
      <c r="CM33" s="11">
        <v>0.0</v>
      </c>
      <c r="CN33" s="11" t="s">
        <v>260</v>
      </c>
      <c r="CO33" s="11">
        <v>2.0</v>
      </c>
      <c r="CP33" s="11">
        <v>46.843971631205676</v>
      </c>
      <c r="CQ33" s="11">
        <v>0.0</v>
      </c>
      <c r="CR33" s="11" t="s">
        <v>260</v>
      </c>
      <c r="CS33" s="11">
        <v>15.0</v>
      </c>
      <c r="CT33" s="11">
        <v>59.119170984455955</v>
      </c>
      <c r="CU33" s="11">
        <v>2.0</v>
      </c>
      <c r="CV33" s="11" t="s">
        <v>260</v>
      </c>
      <c r="CW33" s="11">
        <v>3.0</v>
      </c>
      <c r="CX33" s="11">
        <v>41.7558886509636</v>
      </c>
      <c r="CY33" s="11">
        <v>0.0</v>
      </c>
      <c r="CZ33" s="11" t="s">
        <v>260</v>
      </c>
      <c r="DA33" s="11">
        <v>0.0</v>
      </c>
      <c r="DB33" s="11">
        <v>38.125</v>
      </c>
      <c r="DC33" s="11">
        <v>0.0</v>
      </c>
      <c r="DD33" s="11" t="s">
        <v>260</v>
      </c>
    </row>
    <row r="34" ht="12.0" customHeight="1">
      <c r="A34" s="8" t="s">
        <v>474</v>
      </c>
      <c r="B34" s="8">
        <v>0.0</v>
      </c>
      <c r="C34" s="9">
        <v>0.0</v>
      </c>
      <c r="D34" s="8" t="s">
        <v>356</v>
      </c>
      <c r="E34" s="10" t="s">
        <v>475</v>
      </c>
      <c r="F34" s="10" t="s">
        <v>476</v>
      </c>
      <c r="G34" s="10" t="s">
        <v>477</v>
      </c>
      <c r="H34" s="10" t="s">
        <v>478</v>
      </c>
      <c r="I34" s="10" t="s">
        <v>479</v>
      </c>
      <c r="J34" s="10" t="s">
        <v>480</v>
      </c>
      <c r="K34" s="10" t="s">
        <v>481</v>
      </c>
      <c r="L34" s="11">
        <v>0.0</v>
      </c>
      <c r="M34" s="11">
        <v>0.0</v>
      </c>
      <c r="N34" s="11">
        <v>0.0</v>
      </c>
      <c r="O34" s="11">
        <v>9.0</v>
      </c>
      <c r="P34" s="11">
        <v>67.27272727272727</v>
      </c>
      <c r="Q34" s="11">
        <v>14.0</v>
      </c>
      <c r="R34" s="11">
        <v>37.69230769230769</v>
      </c>
      <c r="S34" s="11">
        <v>15.0</v>
      </c>
      <c r="T34" s="11">
        <v>30.0</v>
      </c>
      <c r="U34" s="11">
        <v>4.0</v>
      </c>
      <c r="V34" s="11">
        <v>53.75</v>
      </c>
      <c r="W34" s="11">
        <v>6.0</v>
      </c>
      <c r="X34" s="11">
        <v>66.66666666666666</v>
      </c>
      <c r="Y34" s="11">
        <v>27.0</v>
      </c>
      <c r="Z34" s="11">
        <v>71.6</v>
      </c>
      <c r="AA34" s="11">
        <v>23.0</v>
      </c>
      <c r="AB34" s="11">
        <v>67.5</v>
      </c>
      <c r="AC34" s="11">
        <v>8.0</v>
      </c>
      <c r="AD34" s="11">
        <v>58.29268292682927</v>
      </c>
      <c r="AE34" s="11">
        <v>5.0</v>
      </c>
      <c r="AF34" s="11">
        <v>53.125</v>
      </c>
      <c r="AG34" s="11">
        <v>8.0</v>
      </c>
      <c r="AH34" s="11">
        <v>63.42857142857143</v>
      </c>
      <c r="AI34" s="11">
        <v>8.0</v>
      </c>
      <c r="AJ34" s="11">
        <v>73.46153846153845</v>
      </c>
      <c r="AK34" s="11">
        <v>4.0</v>
      </c>
      <c r="AL34" s="11">
        <v>71.33333333333333</v>
      </c>
      <c r="AM34" s="11">
        <v>4.0</v>
      </c>
      <c r="AN34" s="11">
        <v>70.0</v>
      </c>
      <c r="AO34" s="11">
        <v>2.0</v>
      </c>
      <c r="AP34" s="11">
        <v>44.375</v>
      </c>
      <c r="AQ34" s="11">
        <v>6.0</v>
      </c>
      <c r="AR34" s="11">
        <v>56.45161290322581</v>
      </c>
      <c r="AS34" s="11">
        <v>13.0</v>
      </c>
      <c r="AT34" s="11">
        <v>39.82142857142857</v>
      </c>
      <c r="AU34" s="11">
        <v>9.0</v>
      </c>
      <c r="AV34" s="11">
        <v>56.21621621621622</v>
      </c>
      <c r="AW34" s="11">
        <v>2.0</v>
      </c>
      <c r="AX34" s="11">
        <v>32.64705882352941</v>
      </c>
      <c r="AY34" s="11">
        <v>6.0</v>
      </c>
      <c r="AZ34" s="11">
        <v>51.21951219512195</v>
      </c>
      <c r="BA34" s="11">
        <v>15.0</v>
      </c>
      <c r="BB34" s="11">
        <v>60.3448275862069</v>
      </c>
      <c r="BC34" s="11">
        <v>7.0</v>
      </c>
      <c r="BD34" s="11">
        <v>53.84615384615385</v>
      </c>
      <c r="BE34" s="11">
        <v>7.0</v>
      </c>
      <c r="BF34" s="11">
        <v>40.0</v>
      </c>
      <c r="BG34" s="11">
        <v>6.0</v>
      </c>
      <c r="BH34" s="11">
        <v>46.21621621621622</v>
      </c>
      <c r="BI34" s="11">
        <v>11.0</v>
      </c>
      <c r="BJ34" s="11">
        <v>61.2472647702407</v>
      </c>
      <c r="BK34" s="11">
        <v>1.0</v>
      </c>
      <c r="BL34" s="11" t="s">
        <v>260</v>
      </c>
      <c r="BM34" s="11">
        <v>6.0</v>
      </c>
      <c r="BN34" s="11">
        <v>52.38505747126437</v>
      </c>
      <c r="BO34" s="11">
        <v>1.0</v>
      </c>
      <c r="BP34" s="11" t="s">
        <v>260</v>
      </c>
      <c r="BQ34" s="11">
        <v>9.0</v>
      </c>
      <c r="BR34" s="11">
        <v>55.10022271714922</v>
      </c>
      <c r="BS34" s="11">
        <v>0.0</v>
      </c>
      <c r="BT34" s="11" t="s">
        <v>260</v>
      </c>
      <c r="BU34" s="11">
        <v>2.0</v>
      </c>
      <c r="BV34" s="11">
        <v>39.94047619047619</v>
      </c>
      <c r="BW34" s="11" t="s">
        <v>303</v>
      </c>
      <c r="BX34" s="11" t="s">
        <v>260</v>
      </c>
      <c r="BY34" s="11">
        <v>13.0</v>
      </c>
      <c r="BZ34" s="11">
        <v>63.69834710743802</v>
      </c>
      <c r="CA34" s="11">
        <v>2.0</v>
      </c>
      <c r="CB34" s="11" t="s">
        <v>260</v>
      </c>
      <c r="CC34" s="11">
        <v>12.0</v>
      </c>
      <c r="CD34" s="11">
        <v>58.019559902200484</v>
      </c>
      <c r="CE34" s="11">
        <v>2.0</v>
      </c>
      <c r="CF34" s="11" t="s">
        <v>260</v>
      </c>
      <c r="CG34" s="11">
        <v>8.0</v>
      </c>
      <c r="CH34" s="11">
        <v>46.06299212598425</v>
      </c>
      <c r="CI34" s="11">
        <v>1.0</v>
      </c>
      <c r="CJ34" s="11" t="s">
        <v>260</v>
      </c>
      <c r="CK34" s="11">
        <v>6.0</v>
      </c>
      <c r="CL34" s="11">
        <v>51.935483870967744</v>
      </c>
      <c r="CM34" s="11">
        <v>0.0</v>
      </c>
      <c r="CN34" s="11" t="s">
        <v>260</v>
      </c>
      <c r="CO34" s="11">
        <v>8.0</v>
      </c>
      <c r="CP34" s="11">
        <v>68.12056737588652</v>
      </c>
      <c r="CQ34" s="11">
        <v>1.0</v>
      </c>
      <c r="CR34" s="11" t="s">
        <v>260</v>
      </c>
      <c r="CS34" s="11">
        <v>14.0</v>
      </c>
      <c r="CT34" s="11">
        <v>56.52849740932642</v>
      </c>
      <c r="CU34" s="11">
        <v>3.0</v>
      </c>
      <c r="CV34" s="11" t="s">
        <v>260</v>
      </c>
      <c r="CW34" s="11">
        <v>17.0</v>
      </c>
      <c r="CX34" s="11">
        <v>71.73447537473234</v>
      </c>
      <c r="CY34" s="11">
        <v>3.0</v>
      </c>
      <c r="CZ34" s="11" t="s">
        <v>260</v>
      </c>
      <c r="DA34" s="11">
        <v>13.0</v>
      </c>
      <c r="DB34" s="11">
        <v>73.45108695652173</v>
      </c>
      <c r="DC34" s="11">
        <v>3.0</v>
      </c>
      <c r="DD34" s="11" t="s">
        <v>260</v>
      </c>
    </row>
    <row r="35" ht="12.0" customHeight="1">
      <c r="A35" s="8" t="s">
        <v>482</v>
      </c>
      <c r="B35" s="8">
        <v>0.0</v>
      </c>
      <c r="C35" s="9">
        <v>0.0</v>
      </c>
      <c r="D35" s="8" t="s">
        <v>356</v>
      </c>
      <c r="E35" s="10" t="s">
        <v>483</v>
      </c>
      <c r="F35" s="10" t="s">
        <v>484</v>
      </c>
      <c r="G35" s="10" t="s">
        <v>485</v>
      </c>
      <c r="H35" s="10" t="s">
        <v>486</v>
      </c>
      <c r="I35" s="10" t="s">
        <v>487</v>
      </c>
      <c r="J35" s="10" t="s">
        <v>488</v>
      </c>
      <c r="K35" s="10" t="s">
        <v>489</v>
      </c>
      <c r="L35" s="11">
        <v>0.0</v>
      </c>
      <c r="M35" s="11">
        <v>0.0</v>
      </c>
      <c r="N35" s="11">
        <v>0.0</v>
      </c>
      <c r="O35" s="11">
        <v>7.0</v>
      </c>
      <c r="P35" s="11">
        <v>58.18181818181818</v>
      </c>
      <c r="Q35" s="11">
        <v>21.0</v>
      </c>
      <c r="R35" s="11">
        <v>64.61538461538461</v>
      </c>
      <c r="S35" s="11">
        <v>22.0</v>
      </c>
      <c r="T35" s="11">
        <v>65.0</v>
      </c>
      <c r="U35" s="11">
        <v>7.0</v>
      </c>
      <c r="V35" s="11">
        <v>66.25</v>
      </c>
      <c r="W35" s="11">
        <v>1.0</v>
      </c>
      <c r="X35" s="11">
        <v>42.857142857142854</v>
      </c>
      <c r="Y35" s="11">
        <v>21.0</v>
      </c>
      <c r="Z35" s="11">
        <v>59.6</v>
      </c>
      <c r="AA35" s="11">
        <v>8.0</v>
      </c>
      <c r="AB35" s="11">
        <v>46.666666666666664</v>
      </c>
      <c r="AC35" s="11">
        <v>10.0</v>
      </c>
      <c r="AD35" s="11">
        <v>63.170731707317074</v>
      </c>
      <c r="AE35" s="11">
        <v>1.0</v>
      </c>
      <c r="AF35" s="11">
        <v>40.625</v>
      </c>
      <c r="AG35" s="11">
        <v>1.0</v>
      </c>
      <c r="AH35" s="11">
        <v>43.42857142857143</v>
      </c>
      <c r="AI35" s="11">
        <v>1.0</v>
      </c>
      <c r="AJ35" s="11">
        <v>46.53846153846154</v>
      </c>
      <c r="AK35" s="11">
        <v>1.0</v>
      </c>
      <c r="AL35" s="11">
        <v>51.333333333333336</v>
      </c>
      <c r="AM35" s="11">
        <v>0.0</v>
      </c>
      <c r="AN35" s="11">
        <v>43.333333333333336</v>
      </c>
      <c r="AO35" s="11">
        <v>2.0</v>
      </c>
      <c r="AP35" s="11">
        <v>44.375</v>
      </c>
      <c r="AQ35" s="11">
        <v>9.0</v>
      </c>
      <c r="AR35" s="11">
        <v>66.12903225806451</v>
      </c>
      <c r="AS35" s="11">
        <v>14.0</v>
      </c>
      <c r="AT35" s="11">
        <v>41.60714285714286</v>
      </c>
      <c r="AU35" s="11">
        <v>3.0</v>
      </c>
      <c r="AV35" s="11">
        <v>40.0</v>
      </c>
      <c r="AW35" s="11">
        <v>11.0</v>
      </c>
      <c r="AX35" s="11">
        <v>59.11764705882353</v>
      </c>
      <c r="AY35" s="11">
        <v>7.0</v>
      </c>
      <c r="AZ35" s="11">
        <v>53.65853658536585</v>
      </c>
      <c r="BA35" s="11">
        <v>7.0</v>
      </c>
      <c r="BB35" s="11">
        <v>46.55172413793103</v>
      </c>
      <c r="BC35" s="11">
        <v>9.0</v>
      </c>
      <c r="BD35" s="11">
        <v>58.97435897435898</v>
      </c>
      <c r="BE35" s="11">
        <v>18.0</v>
      </c>
      <c r="BF35" s="11">
        <v>63.913043478260875</v>
      </c>
      <c r="BG35" s="11">
        <v>9.0</v>
      </c>
      <c r="BH35" s="11">
        <v>54.32432432432432</v>
      </c>
      <c r="BI35" s="11">
        <v>9.0</v>
      </c>
      <c r="BJ35" s="11">
        <v>56.87089715536105</v>
      </c>
      <c r="BK35" s="11">
        <v>0.0</v>
      </c>
      <c r="BL35" s="11" t="s">
        <v>260</v>
      </c>
      <c r="BM35" s="11">
        <v>6.0</v>
      </c>
      <c r="BN35" s="11">
        <v>52.38505747126437</v>
      </c>
      <c r="BO35" s="11">
        <v>0.0</v>
      </c>
      <c r="BP35" s="11" t="s">
        <v>260</v>
      </c>
      <c r="BQ35" s="11">
        <v>9.0</v>
      </c>
      <c r="BR35" s="11">
        <v>55.10022271714922</v>
      </c>
      <c r="BS35" s="11">
        <v>0.0</v>
      </c>
      <c r="BT35" s="11" t="s">
        <v>260</v>
      </c>
      <c r="BU35" s="11">
        <v>4.0</v>
      </c>
      <c r="BV35" s="11">
        <v>43.90873015873016</v>
      </c>
      <c r="BW35" s="11" t="s">
        <v>490</v>
      </c>
      <c r="BX35" s="11" t="s">
        <v>260</v>
      </c>
      <c r="BY35" s="11">
        <v>3.0</v>
      </c>
      <c r="BZ35" s="11">
        <v>43.03719008264463</v>
      </c>
      <c r="CA35" s="11">
        <v>0.0</v>
      </c>
      <c r="CB35" s="11" t="s">
        <v>260</v>
      </c>
      <c r="CC35" s="11">
        <v>11.0</v>
      </c>
      <c r="CD35" s="11">
        <v>55.57457212713936</v>
      </c>
      <c r="CE35" s="11">
        <v>1.0</v>
      </c>
      <c r="CF35" s="11" t="s">
        <v>260</v>
      </c>
      <c r="CG35" s="11">
        <v>9.0</v>
      </c>
      <c r="CH35" s="11">
        <v>48.68766404199475</v>
      </c>
      <c r="CI35" s="11">
        <v>0.0</v>
      </c>
      <c r="CJ35" s="11" t="s">
        <v>260</v>
      </c>
      <c r="CK35" s="11">
        <v>12.0</v>
      </c>
      <c r="CL35" s="11">
        <v>66.82382133995037</v>
      </c>
      <c r="CM35" s="11">
        <v>2.0</v>
      </c>
      <c r="CN35" s="11" t="s">
        <v>260</v>
      </c>
      <c r="CO35" s="11">
        <v>6.0</v>
      </c>
      <c r="CP35" s="11">
        <v>61.02836879432624</v>
      </c>
      <c r="CQ35" s="11">
        <v>1.0</v>
      </c>
      <c r="CR35" s="11" t="s">
        <v>260</v>
      </c>
      <c r="CS35" s="11">
        <v>13.0</v>
      </c>
      <c r="CT35" s="11">
        <v>53.93782383419689</v>
      </c>
      <c r="CU35" s="11">
        <v>2.0</v>
      </c>
      <c r="CV35" s="11" t="s">
        <v>260</v>
      </c>
      <c r="CW35" s="11">
        <v>6.0</v>
      </c>
      <c r="CX35" s="11">
        <v>48.179871520342616</v>
      </c>
      <c r="CY35" s="11">
        <v>1.0</v>
      </c>
      <c r="CZ35" s="11" t="s">
        <v>260</v>
      </c>
      <c r="DA35" s="11">
        <v>7.0</v>
      </c>
      <c r="DB35" s="11">
        <v>57.14673913043478</v>
      </c>
      <c r="DC35" s="11">
        <v>1.0</v>
      </c>
      <c r="DD35" s="11" t="s">
        <v>260</v>
      </c>
    </row>
    <row r="36" ht="12.0" customHeight="1">
      <c r="A36" s="8" t="s">
        <v>491</v>
      </c>
      <c r="B36" s="8">
        <v>0.0</v>
      </c>
      <c r="C36" s="9">
        <v>0.0</v>
      </c>
      <c r="D36" s="8" t="s">
        <v>492</v>
      </c>
      <c r="E36" s="10" t="s">
        <v>493</v>
      </c>
      <c r="F36" s="10" t="s">
        <v>494</v>
      </c>
      <c r="G36" s="10" t="s">
        <v>495</v>
      </c>
      <c r="H36" s="10" t="s">
        <v>496</v>
      </c>
      <c r="I36" s="10" t="s">
        <v>497</v>
      </c>
      <c r="J36" s="10" t="s">
        <v>498</v>
      </c>
      <c r="K36" s="10" t="s">
        <v>499</v>
      </c>
      <c r="L36" s="11">
        <v>15.0</v>
      </c>
      <c r="M36" s="11">
        <v>1.0</v>
      </c>
      <c r="N36" s="11">
        <v>0.0</v>
      </c>
      <c r="O36" s="11">
        <v>5.0</v>
      </c>
      <c r="P36" s="11">
        <v>49.09090909090909</v>
      </c>
      <c r="Q36" s="11">
        <v>18.0</v>
      </c>
      <c r="R36" s="11">
        <v>53.07692307692308</v>
      </c>
      <c r="S36" s="11">
        <v>19.0</v>
      </c>
      <c r="T36" s="11">
        <v>50.0</v>
      </c>
      <c r="U36" s="11">
        <v>5.0</v>
      </c>
      <c r="V36" s="11">
        <v>57.916666666666664</v>
      </c>
      <c r="W36" s="11">
        <v>0.0</v>
      </c>
      <c r="X36" s="11">
        <v>38.095238095238095</v>
      </c>
      <c r="Y36" s="11">
        <v>14.0</v>
      </c>
      <c r="Z36" s="11">
        <v>45.6</v>
      </c>
      <c r="AA36" s="11">
        <v>10.0</v>
      </c>
      <c r="AB36" s="11">
        <v>49.44444444444444</v>
      </c>
      <c r="AC36" s="11">
        <v>3.0</v>
      </c>
      <c r="AD36" s="11">
        <v>46.09756097560976</v>
      </c>
      <c r="AE36" s="11">
        <v>3.0</v>
      </c>
      <c r="AF36" s="11">
        <v>46.875</v>
      </c>
      <c r="AG36" s="11">
        <v>0.0</v>
      </c>
      <c r="AH36" s="11">
        <v>40.57142857142857</v>
      </c>
      <c r="AI36" s="11">
        <v>1.0</v>
      </c>
      <c r="AJ36" s="11">
        <v>46.53846153846154</v>
      </c>
      <c r="AK36" s="11">
        <v>1.0</v>
      </c>
      <c r="AL36" s="11">
        <v>51.333333333333336</v>
      </c>
      <c r="AM36" s="11">
        <v>0.0</v>
      </c>
      <c r="AN36" s="11">
        <v>43.333333333333336</v>
      </c>
      <c r="AO36" s="11">
        <v>1.0</v>
      </c>
      <c r="AP36" s="11">
        <v>41.25</v>
      </c>
      <c r="AQ36" s="11">
        <v>3.0</v>
      </c>
      <c r="AR36" s="11">
        <v>46.774193548387096</v>
      </c>
      <c r="AS36" s="11">
        <v>20.0</v>
      </c>
      <c r="AT36" s="11">
        <v>52.32142857142857</v>
      </c>
      <c r="AU36" s="11">
        <v>9.0</v>
      </c>
      <c r="AV36" s="11">
        <v>56.21621621621622</v>
      </c>
      <c r="AW36" s="11">
        <v>6.0</v>
      </c>
      <c r="AX36" s="11">
        <v>44.41176470588235</v>
      </c>
      <c r="AY36" s="11">
        <v>2.0</v>
      </c>
      <c r="AZ36" s="11">
        <v>41.46341463414634</v>
      </c>
      <c r="BA36" s="11">
        <v>4.0</v>
      </c>
      <c r="BB36" s="11">
        <v>41.37931034482759</v>
      </c>
      <c r="BC36" s="11">
        <v>1.0</v>
      </c>
      <c r="BD36" s="11">
        <v>38.46153846153846</v>
      </c>
      <c r="BE36" s="11">
        <v>16.0</v>
      </c>
      <c r="BF36" s="11">
        <v>59.56521739130435</v>
      </c>
      <c r="BG36" s="11">
        <v>5.0</v>
      </c>
      <c r="BH36" s="11">
        <v>43.513513513513516</v>
      </c>
      <c r="BI36" s="11">
        <v>2.0</v>
      </c>
      <c r="BJ36" s="11">
        <v>41.55361050328227</v>
      </c>
      <c r="BK36" s="11">
        <v>0.0</v>
      </c>
      <c r="BL36" s="11" t="s">
        <v>260</v>
      </c>
      <c r="BM36" s="11">
        <v>4.0</v>
      </c>
      <c r="BN36" s="11">
        <v>46.63793103448276</v>
      </c>
      <c r="BO36" s="11">
        <v>0.0</v>
      </c>
      <c r="BP36" s="11" t="s">
        <v>260</v>
      </c>
      <c r="BQ36" s="11">
        <v>3.0</v>
      </c>
      <c r="BR36" s="11">
        <v>41.73719376391982</v>
      </c>
      <c r="BS36" s="11">
        <v>0.0</v>
      </c>
      <c r="BT36" s="11" t="s">
        <v>260</v>
      </c>
      <c r="BU36" s="11">
        <v>4.0</v>
      </c>
      <c r="BV36" s="11">
        <v>43.90873015873016</v>
      </c>
      <c r="BW36" s="11" t="s">
        <v>490</v>
      </c>
      <c r="BX36" s="11" t="s">
        <v>260</v>
      </c>
      <c r="BY36" s="11">
        <v>4.0</v>
      </c>
      <c r="BZ36" s="11">
        <v>45.103305785123965</v>
      </c>
      <c r="CA36" s="11">
        <v>0.0</v>
      </c>
      <c r="CB36" s="11" t="s">
        <v>260</v>
      </c>
      <c r="CC36" s="11">
        <v>7.0</v>
      </c>
      <c r="CD36" s="11">
        <v>45.794621026894866</v>
      </c>
      <c r="CE36" s="11">
        <v>2.0</v>
      </c>
      <c r="CF36" s="11" t="s">
        <v>260</v>
      </c>
      <c r="CG36" s="11">
        <v>8.0</v>
      </c>
      <c r="CH36" s="11">
        <v>46.06299212598425</v>
      </c>
      <c r="CI36" s="11">
        <v>1.0</v>
      </c>
      <c r="CJ36" s="11" t="s">
        <v>260</v>
      </c>
      <c r="CK36" s="11">
        <v>4.0</v>
      </c>
      <c r="CL36" s="11">
        <v>46.9727047146402</v>
      </c>
      <c r="CM36" s="11">
        <v>0.0</v>
      </c>
      <c r="CN36" s="11" t="s">
        <v>260</v>
      </c>
      <c r="CO36" s="11">
        <v>4.0</v>
      </c>
      <c r="CP36" s="11">
        <v>53.93617021276596</v>
      </c>
      <c r="CQ36" s="11">
        <v>1.0</v>
      </c>
      <c r="CR36" s="11" t="s">
        <v>260</v>
      </c>
      <c r="CS36" s="11">
        <v>10.0</v>
      </c>
      <c r="CT36" s="11">
        <v>46.16580310880829</v>
      </c>
      <c r="CU36" s="11">
        <v>2.0</v>
      </c>
      <c r="CV36" s="11" t="s">
        <v>260</v>
      </c>
      <c r="CW36" s="11">
        <v>7.0</v>
      </c>
      <c r="CX36" s="11">
        <v>50.32119914346895</v>
      </c>
      <c r="CY36" s="11">
        <v>1.0</v>
      </c>
      <c r="CZ36" s="11" t="s">
        <v>260</v>
      </c>
      <c r="DA36" s="11">
        <v>2.0</v>
      </c>
      <c r="DB36" s="11">
        <v>43.559782608695656</v>
      </c>
      <c r="DC36" s="11">
        <v>1.0</v>
      </c>
      <c r="DD36" s="11" t="s">
        <v>260</v>
      </c>
    </row>
    <row r="37" ht="12.0" customHeight="1">
      <c r="A37" s="8" t="s">
        <v>500</v>
      </c>
      <c r="B37" s="8">
        <v>0.0</v>
      </c>
      <c r="C37" s="9">
        <v>0.0</v>
      </c>
      <c r="D37" s="8" t="s">
        <v>417</v>
      </c>
      <c r="E37" s="10" t="s">
        <v>501</v>
      </c>
      <c r="F37" s="10" t="s">
        <v>502</v>
      </c>
      <c r="G37" s="10" t="s">
        <v>503</v>
      </c>
      <c r="H37" s="10" t="s">
        <v>504</v>
      </c>
      <c r="I37" s="10" t="s">
        <v>505</v>
      </c>
      <c r="J37" s="10" t="s">
        <v>506</v>
      </c>
      <c r="K37" s="10" t="s">
        <v>507</v>
      </c>
      <c r="L37" s="11">
        <v>0.0</v>
      </c>
      <c r="M37" s="11">
        <v>0.0</v>
      </c>
      <c r="N37" s="11">
        <v>0.0</v>
      </c>
      <c r="O37" s="11">
        <v>0.0</v>
      </c>
      <c r="P37" s="11">
        <v>26.363636363636367</v>
      </c>
      <c r="Q37" s="11">
        <v>19.0</v>
      </c>
      <c r="R37" s="11">
        <v>56.92307692307693</v>
      </c>
      <c r="S37" s="11">
        <v>16.0</v>
      </c>
      <c r="T37" s="11">
        <v>35.0</v>
      </c>
      <c r="U37" s="11">
        <v>3.0</v>
      </c>
      <c r="V37" s="11">
        <v>49.583333333333336</v>
      </c>
      <c r="W37" s="11">
        <v>8.0</v>
      </c>
      <c r="X37" s="11">
        <v>76.19047619047619</v>
      </c>
      <c r="Y37" s="11">
        <v>13.0</v>
      </c>
      <c r="Z37" s="11">
        <v>43.6</v>
      </c>
      <c r="AA37" s="11">
        <v>27.0</v>
      </c>
      <c r="AB37" s="11">
        <v>73.05555555555556</v>
      </c>
      <c r="AC37" s="11">
        <v>11.0</v>
      </c>
      <c r="AD37" s="11">
        <v>65.60975609756098</v>
      </c>
      <c r="AE37" s="11">
        <v>3.0</v>
      </c>
      <c r="AF37" s="11">
        <v>46.875</v>
      </c>
      <c r="AG37" s="11">
        <v>10.0</v>
      </c>
      <c r="AH37" s="11">
        <v>69.14285714285714</v>
      </c>
      <c r="AI37" s="11">
        <v>11.0</v>
      </c>
      <c r="AJ37" s="11">
        <v>85.0</v>
      </c>
      <c r="AK37" s="11">
        <v>6.0</v>
      </c>
      <c r="AL37" s="11">
        <v>84.66666666666667</v>
      </c>
      <c r="AM37" s="11">
        <v>5.0</v>
      </c>
      <c r="AN37" s="11">
        <v>76.66666666666666</v>
      </c>
      <c r="AO37" s="11">
        <v>5.0</v>
      </c>
      <c r="AP37" s="11">
        <v>53.75</v>
      </c>
      <c r="AQ37" s="11">
        <v>17.0</v>
      </c>
      <c r="AR37" s="11">
        <v>91.93548387096774</v>
      </c>
      <c r="AS37" s="11">
        <v>5.0</v>
      </c>
      <c r="AT37" s="11">
        <v>25.535714285714285</v>
      </c>
      <c r="AU37" s="11">
        <v>3.0</v>
      </c>
      <c r="AV37" s="11">
        <v>40.0</v>
      </c>
      <c r="AW37" s="11">
        <v>2.0</v>
      </c>
      <c r="AX37" s="11">
        <v>32.64705882352941</v>
      </c>
      <c r="AY37" s="11">
        <v>14.0</v>
      </c>
      <c r="AZ37" s="11">
        <v>70.73170731707317</v>
      </c>
      <c r="BA37" s="11">
        <v>6.0</v>
      </c>
      <c r="BB37" s="11">
        <v>44.827586206896555</v>
      </c>
      <c r="BC37" s="11">
        <v>3.0</v>
      </c>
      <c r="BD37" s="11">
        <v>43.58974358974359</v>
      </c>
      <c r="BE37" s="11">
        <v>18.0</v>
      </c>
      <c r="BF37" s="11">
        <v>63.913043478260875</v>
      </c>
      <c r="BG37" s="11">
        <v>6.0</v>
      </c>
      <c r="BH37" s="11">
        <v>46.21621621621622</v>
      </c>
      <c r="BI37" s="11">
        <v>14.0</v>
      </c>
      <c r="BJ37" s="11">
        <v>67.81181619256017</v>
      </c>
      <c r="BK37" s="11">
        <v>2.0</v>
      </c>
      <c r="BL37" s="11" t="s">
        <v>260</v>
      </c>
      <c r="BM37" s="11">
        <v>13.0</v>
      </c>
      <c r="BN37" s="11">
        <v>72.5</v>
      </c>
      <c r="BO37" s="11">
        <v>4.0</v>
      </c>
      <c r="BP37" s="11" t="s">
        <v>105</v>
      </c>
      <c r="BQ37" s="11">
        <v>13.0</v>
      </c>
      <c r="BR37" s="11">
        <v>64.00890868596882</v>
      </c>
      <c r="BS37" s="11">
        <v>2.0</v>
      </c>
      <c r="BT37" s="11" t="s">
        <v>260</v>
      </c>
      <c r="BU37" s="11">
        <v>8.0</v>
      </c>
      <c r="BV37" s="11">
        <v>51.845238095238095</v>
      </c>
      <c r="BW37" s="11" t="s">
        <v>508</v>
      </c>
      <c r="BX37" s="11" t="s">
        <v>260</v>
      </c>
      <c r="BY37" s="11">
        <v>18.0</v>
      </c>
      <c r="BZ37" s="11">
        <v>74.02892561983471</v>
      </c>
      <c r="CA37" s="11">
        <v>4.0</v>
      </c>
      <c r="CB37" s="11" t="s">
        <v>260</v>
      </c>
      <c r="CC37" s="11">
        <v>9.0</v>
      </c>
      <c r="CD37" s="11">
        <v>50.68459657701711</v>
      </c>
      <c r="CE37" s="11">
        <v>2.0</v>
      </c>
      <c r="CF37" s="11" t="s">
        <v>260</v>
      </c>
      <c r="CG37" s="11">
        <v>7.0</v>
      </c>
      <c r="CH37" s="11">
        <v>43.43832020997375</v>
      </c>
      <c r="CI37" s="11">
        <v>0.0</v>
      </c>
      <c r="CJ37" s="11" t="s">
        <v>260</v>
      </c>
      <c r="CK37" s="11">
        <v>18.0</v>
      </c>
      <c r="CL37" s="11">
        <v>81.712158808933</v>
      </c>
      <c r="CM37" s="11">
        <v>6.0</v>
      </c>
      <c r="CN37" s="11" t="s">
        <v>105</v>
      </c>
      <c r="CO37" s="11">
        <v>18.0</v>
      </c>
      <c r="CP37" s="11">
        <v>103.58156028368795</v>
      </c>
      <c r="CQ37" s="11">
        <v>6.0</v>
      </c>
      <c r="CR37" s="11" t="s">
        <v>105</v>
      </c>
      <c r="CS37" s="11">
        <v>15.0</v>
      </c>
      <c r="CT37" s="11">
        <v>59.119170984455955</v>
      </c>
      <c r="CU37" s="11">
        <v>3.0</v>
      </c>
      <c r="CV37" s="11" t="s">
        <v>260</v>
      </c>
      <c r="CW37" s="11">
        <v>21.0</v>
      </c>
      <c r="CX37" s="11">
        <v>80.29978586723769</v>
      </c>
      <c r="CY37" s="11">
        <v>7.0</v>
      </c>
      <c r="CZ37" s="11" t="s">
        <v>105</v>
      </c>
      <c r="DA37" s="11">
        <v>10.0</v>
      </c>
      <c r="DB37" s="11">
        <v>65.29891304347827</v>
      </c>
      <c r="DC37" s="11">
        <v>2.0</v>
      </c>
      <c r="DD37" s="11" t="s">
        <v>260</v>
      </c>
    </row>
    <row r="38" ht="12.0" customHeight="1">
      <c r="A38" s="8" t="s">
        <v>500</v>
      </c>
      <c r="B38" s="8">
        <v>0.0</v>
      </c>
      <c r="C38" s="9">
        <v>0.0</v>
      </c>
      <c r="D38" s="8" t="s">
        <v>417</v>
      </c>
      <c r="E38" s="10" t="s">
        <v>501</v>
      </c>
      <c r="F38" s="10" t="s">
        <v>502</v>
      </c>
      <c r="G38" s="10" t="s">
        <v>503</v>
      </c>
      <c r="H38" s="10" t="s">
        <v>504</v>
      </c>
      <c r="I38" s="10" t="s">
        <v>505</v>
      </c>
      <c r="J38" s="10" t="s">
        <v>506</v>
      </c>
      <c r="K38" s="10" t="s">
        <v>507</v>
      </c>
      <c r="L38" s="11">
        <v>0.0</v>
      </c>
      <c r="M38" s="11">
        <v>0.0</v>
      </c>
      <c r="N38" s="11">
        <v>0.0</v>
      </c>
      <c r="O38" s="11">
        <v>0.0</v>
      </c>
      <c r="P38" s="11">
        <v>26.363636363636367</v>
      </c>
      <c r="Q38" s="11">
        <v>19.0</v>
      </c>
      <c r="R38" s="11">
        <v>56.92307692307693</v>
      </c>
      <c r="S38" s="11">
        <v>16.0</v>
      </c>
      <c r="T38" s="11">
        <v>35.0</v>
      </c>
      <c r="U38" s="11">
        <v>3.0</v>
      </c>
      <c r="V38" s="11">
        <v>49.583333333333336</v>
      </c>
      <c r="W38" s="11">
        <v>8.0</v>
      </c>
      <c r="X38" s="11">
        <v>76.19047619047619</v>
      </c>
      <c r="Y38" s="11">
        <v>13.0</v>
      </c>
      <c r="Z38" s="11">
        <v>43.6</v>
      </c>
      <c r="AA38" s="11">
        <v>27.0</v>
      </c>
      <c r="AB38" s="11">
        <v>73.05555555555556</v>
      </c>
      <c r="AC38" s="11">
        <v>11.0</v>
      </c>
      <c r="AD38" s="11">
        <v>65.60975609756098</v>
      </c>
      <c r="AE38" s="11">
        <v>3.0</v>
      </c>
      <c r="AF38" s="11">
        <v>46.875</v>
      </c>
      <c r="AG38" s="11">
        <v>10.0</v>
      </c>
      <c r="AH38" s="11">
        <v>69.14285714285714</v>
      </c>
      <c r="AI38" s="11">
        <v>11.0</v>
      </c>
      <c r="AJ38" s="11">
        <v>85.0</v>
      </c>
      <c r="AK38" s="11">
        <v>6.0</v>
      </c>
      <c r="AL38" s="11">
        <v>84.66666666666667</v>
      </c>
      <c r="AM38" s="11">
        <v>5.0</v>
      </c>
      <c r="AN38" s="11">
        <v>76.66666666666666</v>
      </c>
      <c r="AO38" s="11">
        <v>5.0</v>
      </c>
      <c r="AP38" s="11">
        <v>53.75</v>
      </c>
      <c r="AQ38" s="11">
        <v>17.0</v>
      </c>
      <c r="AR38" s="11">
        <v>91.93548387096774</v>
      </c>
      <c r="AS38" s="11">
        <v>5.0</v>
      </c>
      <c r="AT38" s="11">
        <v>25.535714285714285</v>
      </c>
      <c r="AU38" s="11">
        <v>3.0</v>
      </c>
      <c r="AV38" s="11">
        <v>40.0</v>
      </c>
      <c r="AW38" s="11">
        <v>2.0</v>
      </c>
      <c r="AX38" s="11">
        <v>32.64705882352941</v>
      </c>
      <c r="AY38" s="11">
        <v>14.0</v>
      </c>
      <c r="AZ38" s="11">
        <v>70.73170731707317</v>
      </c>
      <c r="BA38" s="11">
        <v>6.0</v>
      </c>
      <c r="BB38" s="11">
        <v>44.827586206896555</v>
      </c>
      <c r="BC38" s="11">
        <v>3.0</v>
      </c>
      <c r="BD38" s="11">
        <v>43.58974358974359</v>
      </c>
      <c r="BE38" s="11">
        <v>18.0</v>
      </c>
      <c r="BF38" s="11">
        <v>63.913043478260875</v>
      </c>
      <c r="BG38" s="11">
        <v>6.0</v>
      </c>
      <c r="BH38" s="11">
        <v>46.21621621621622</v>
      </c>
      <c r="BI38" s="11">
        <v>14.0</v>
      </c>
      <c r="BJ38" s="11">
        <v>67.81181619256017</v>
      </c>
      <c r="BK38" s="11">
        <v>2.0</v>
      </c>
      <c r="BL38" s="11" t="s">
        <v>260</v>
      </c>
      <c r="BM38" s="11">
        <v>13.0</v>
      </c>
      <c r="BN38" s="11">
        <v>72.5</v>
      </c>
      <c r="BO38" s="11">
        <v>4.0</v>
      </c>
      <c r="BP38" s="11" t="s">
        <v>105</v>
      </c>
      <c r="BQ38" s="11">
        <v>13.0</v>
      </c>
      <c r="BR38" s="11">
        <v>64.00890868596882</v>
      </c>
      <c r="BS38" s="11">
        <v>2.0</v>
      </c>
      <c r="BT38" s="11" t="s">
        <v>260</v>
      </c>
      <c r="BU38" s="11">
        <v>8.0</v>
      </c>
      <c r="BV38" s="11">
        <v>51.845238095238095</v>
      </c>
      <c r="BW38" s="11" t="s">
        <v>508</v>
      </c>
      <c r="BX38" s="11" t="s">
        <v>260</v>
      </c>
      <c r="BY38" s="11">
        <v>18.0</v>
      </c>
      <c r="BZ38" s="11">
        <v>74.02892561983471</v>
      </c>
      <c r="CA38" s="11">
        <v>4.0</v>
      </c>
      <c r="CB38" s="11" t="s">
        <v>260</v>
      </c>
      <c r="CC38" s="11">
        <v>9.0</v>
      </c>
      <c r="CD38" s="11">
        <v>50.68459657701711</v>
      </c>
      <c r="CE38" s="11">
        <v>2.0</v>
      </c>
      <c r="CF38" s="11" t="s">
        <v>260</v>
      </c>
      <c r="CG38" s="11">
        <v>7.0</v>
      </c>
      <c r="CH38" s="11">
        <v>43.43832020997375</v>
      </c>
      <c r="CI38" s="11">
        <v>0.0</v>
      </c>
      <c r="CJ38" s="11" t="s">
        <v>260</v>
      </c>
      <c r="CK38" s="11">
        <v>18.0</v>
      </c>
      <c r="CL38" s="11">
        <v>81.712158808933</v>
      </c>
      <c r="CM38" s="11">
        <v>6.0</v>
      </c>
      <c r="CN38" s="11" t="s">
        <v>105</v>
      </c>
      <c r="CO38" s="11">
        <v>18.0</v>
      </c>
      <c r="CP38" s="11">
        <v>103.58156028368795</v>
      </c>
      <c r="CQ38" s="11">
        <v>6.0</v>
      </c>
      <c r="CR38" s="11" t="s">
        <v>105</v>
      </c>
      <c r="CS38" s="11">
        <v>15.0</v>
      </c>
      <c r="CT38" s="11">
        <v>59.119170984455955</v>
      </c>
      <c r="CU38" s="11">
        <v>3.0</v>
      </c>
      <c r="CV38" s="11" t="s">
        <v>260</v>
      </c>
      <c r="CW38" s="11">
        <v>21.0</v>
      </c>
      <c r="CX38" s="11">
        <v>80.29978586723769</v>
      </c>
      <c r="CY38" s="11">
        <v>7.0</v>
      </c>
      <c r="CZ38" s="11" t="s">
        <v>105</v>
      </c>
      <c r="DA38" s="11">
        <v>10.0</v>
      </c>
      <c r="DB38" s="11">
        <v>65.29891304347827</v>
      </c>
      <c r="DC38" s="11">
        <v>2.0</v>
      </c>
      <c r="DD38" s="11" t="s">
        <v>260</v>
      </c>
    </row>
    <row r="39" ht="12.0" customHeight="1">
      <c r="A39" s="8" t="s">
        <v>509</v>
      </c>
      <c r="B39" s="8" t="s">
        <v>510</v>
      </c>
      <c r="C39" s="9">
        <v>39009.0</v>
      </c>
      <c r="D39" s="8" t="s">
        <v>511</v>
      </c>
      <c r="E39" s="10" t="s">
        <v>512</v>
      </c>
      <c r="F39" s="10" t="s">
        <v>513</v>
      </c>
      <c r="G39" s="10" t="s">
        <v>514</v>
      </c>
      <c r="H39" s="10" t="s">
        <v>515</v>
      </c>
      <c r="I39" s="10" t="s">
        <v>516</v>
      </c>
      <c r="J39" s="10" t="s">
        <v>517</v>
      </c>
      <c r="K39" s="10" t="s">
        <v>518</v>
      </c>
      <c r="L39" s="11">
        <v>0.0</v>
      </c>
      <c r="M39" s="11">
        <v>0.0</v>
      </c>
      <c r="N39" s="11">
        <v>0.0</v>
      </c>
      <c r="O39" s="11">
        <v>3.0</v>
      </c>
      <c r="P39" s="11">
        <v>40.0</v>
      </c>
      <c r="Q39" s="11">
        <v>16.0</v>
      </c>
      <c r="R39" s="11">
        <v>45.38461538461539</v>
      </c>
      <c r="S39" s="11">
        <v>18.0</v>
      </c>
      <c r="T39" s="11">
        <v>45.0</v>
      </c>
      <c r="U39" s="11">
        <v>7.0</v>
      </c>
      <c r="V39" s="11">
        <v>66.25</v>
      </c>
      <c r="W39" s="11">
        <v>4.0</v>
      </c>
      <c r="X39" s="11">
        <v>57.142857142857146</v>
      </c>
      <c r="Y39" s="11">
        <v>19.0</v>
      </c>
      <c r="Z39" s="11">
        <v>55.6</v>
      </c>
      <c r="AA39" s="11">
        <v>25.0</v>
      </c>
      <c r="AB39" s="11">
        <v>70.27777777777777</v>
      </c>
      <c r="AC39" s="11">
        <v>4.0</v>
      </c>
      <c r="AD39" s="11">
        <v>48.53658536585366</v>
      </c>
      <c r="AE39" s="11">
        <v>5.0</v>
      </c>
      <c r="AF39" s="11">
        <v>53.125</v>
      </c>
      <c r="AG39" s="11">
        <v>10.0</v>
      </c>
      <c r="AH39" s="11">
        <v>69.14285714285714</v>
      </c>
      <c r="AI39" s="11">
        <v>0.0</v>
      </c>
      <c r="AJ39" s="11">
        <v>42.69230769230769</v>
      </c>
      <c r="AK39" s="11">
        <v>0.0</v>
      </c>
      <c r="AL39" s="11">
        <v>44.666666666666664</v>
      </c>
      <c r="AM39" s="11">
        <v>0.0</v>
      </c>
      <c r="AN39" s="11">
        <v>43.333333333333336</v>
      </c>
      <c r="AO39" s="11">
        <v>2.0</v>
      </c>
      <c r="AP39" s="11">
        <v>44.375</v>
      </c>
      <c r="AQ39" s="11">
        <v>8.0</v>
      </c>
      <c r="AR39" s="11">
        <v>62.903225806451616</v>
      </c>
      <c r="AS39" s="11">
        <v>11.0</v>
      </c>
      <c r="AT39" s="11">
        <v>36.25</v>
      </c>
      <c r="AU39" s="11">
        <v>4.0</v>
      </c>
      <c r="AV39" s="11">
        <v>42.7027027027027</v>
      </c>
      <c r="AW39" s="11">
        <v>3.0</v>
      </c>
      <c r="AX39" s="11">
        <v>35.588235294117645</v>
      </c>
      <c r="AY39" s="11">
        <v>8.0</v>
      </c>
      <c r="AZ39" s="11">
        <v>56.09756097560976</v>
      </c>
      <c r="BA39" s="11">
        <v>13.0</v>
      </c>
      <c r="BB39" s="11">
        <v>56.89655172413793</v>
      </c>
      <c r="BC39" s="11">
        <v>9.0</v>
      </c>
      <c r="BD39" s="11">
        <v>58.97435897435898</v>
      </c>
      <c r="BE39" s="11">
        <v>11.0</v>
      </c>
      <c r="BF39" s="11">
        <v>48.69565217391305</v>
      </c>
      <c r="BG39" s="11">
        <v>4.0</v>
      </c>
      <c r="BH39" s="11">
        <v>40.81081081081081</v>
      </c>
      <c r="BI39" s="11">
        <v>6.0</v>
      </c>
      <c r="BJ39" s="11">
        <v>50.306345733041574</v>
      </c>
      <c r="BK39" s="11">
        <v>0.0</v>
      </c>
      <c r="BL39" s="11" t="s">
        <v>260</v>
      </c>
      <c r="BM39" s="11">
        <v>7.0</v>
      </c>
      <c r="BN39" s="11">
        <v>55.258620689655174</v>
      </c>
      <c r="BO39" s="11">
        <v>1.0</v>
      </c>
      <c r="BP39" s="11" t="s">
        <v>260</v>
      </c>
      <c r="BQ39" s="11">
        <v>8.0</v>
      </c>
      <c r="BR39" s="11">
        <v>52.87305122494432</v>
      </c>
      <c r="BS39" s="11">
        <v>1.0</v>
      </c>
      <c r="BT39" s="11" t="s">
        <v>260</v>
      </c>
      <c r="BU39" s="11">
        <v>9.0</v>
      </c>
      <c r="BV39" s="11">
        <v>53.829365079365076</v>
      </c>
      <c r="BW39" s="11" t="s">
        <v>354</v>
      </c>
      <c r="BX39" s="11" t="s">
        <v>260</v>
      </c>
      <c r="BY39" s="11">
        <v>14.0</v>
      </c>
      <c r="BZ39" s="11">
        <v>65.76446280991736</v>
      </c>
      <c r="CA39" s="11">
        <v>4.0</v>
      </c>
      <c r="CB39" s="11" t="s">
        <v>260</v>
      </c>
      <c r="CC39" s="11">
        <v>10.0</v>
      </c>
      <c r="CD39" s="11">
        <v>53.12958435207824</v>
      </c>
      <c r="CE39" s="11">
        <v>1.0</v>
      </c>
      <c r="CF39" s="11" t="s">
        <v>260</v>
      </c>
      <c r="CG39" s="11">
        <v>10.0</v>
      </c>
      <c r="CH39" s="11">
        <v>51.31233595800525</v>
      </c>
      <c r="CI39" s="11">
        <v>0.0</v>
      </c>
      <c r="CJ39" s="11" t="s">
        <v>260</v>
      </c>
      <c r="CK39" s="11">
        <v>6.0</v>
      </c>
      <c r="CL39" s="11">
        <v>51.935483870967744</v>
      </c>
      <c r="CM39" s="11">
        <v>0.0</v>
      </c>
      <c r="CN39" s="11" t="s">
        <v>260</v>
      </c>
      <c r="CO39" s="11">
        <v>5.0</v>
      </c>
      <c r="CP39" s="11">
        <v>57.4822695035461</v>
      </c>
      <c r="CQ39" s="11">
        <v>0.0</v>
      </c>
      <c r="CR39" s="11" t="s">
        <v>260</v>
      </c>
      <c r="CS39" s="11">
        <v>9.0</v>
      </c>
      <c r="CT39" s="11">
        <v>43.575129533678755</v>
      </c>
      <c r="CU39" s="11">
        <v>1.0</v>
      </c>
      <c r="CV39" s="11" t="s">
        <v>260</v>
      </c>
      <c r="CW39" s="11">
        <v>11.0</v>
      </c>
      <c r="CX39" s="11">
        <v>58.886509635974306</v>
      </c>
      <c r="CY39" s="11">
        <v>2.0</v>
      </c>
      <c r="CZ39" s="11" t="s">
        <v>260</v>
      </c>
      <c r="DA39" s="11">
        <v>10.0</v>
      </c>
      <c r="DB39" s="11">
        <v>65.29891304347827</v>
      </c>
      <c r="DC39" s="11">
        <v>2.0</v>
      </c>
      <c r="DD39" s="11" t="s">
        <v>260</v>
      </c>
    </row>
    <row r="40" ht="12.0" customHeight="1">
      <c r="A40" s="8" t="s">
        <v>519</v>
      </c>
      <c r="B40" s="8" t="s">
        <v>520</v>
      </c>
      <c r="C40" s="9">
        <v>46306.0</v>
      </c>
      <c r="D40" s="8" t="s">
        <v>521</v>
      </c>
      <c r="E40" s="10" t="s">
        <v>522</v>
      </c>
      <c r="F40" s="10" t="s">
        <v>523</v>
      </c>
      <c r="G40" s="10" t="s">
        <v>524</v>
      </c>
      <c r="H40" s="10" t="s">
        <v>525</v>
      </c>
      <c r="I40" s="10" t="s">
        <v>526</v>
      </c>
      <c r="J40" s="10" t="s">
        <v>527</v>
      </c>
      <c r="K40" s="10" t="s">
        <v>528</v>
      </c>
      <c r="L40" s="11">
        <v>0.0</v>
      </c>
      <c r="M40" s="11">
        <v>0.0</v>
      </c>
      <c r="N40" s="11">
        <v>0.0</v>
      </c>
      <c r="O40" s="11">
        <v>1.0</v>
      </c>
      <c r="P40" s="11">
        <v>30.90909090909091</v>
      </c>
      <c r="Q40" s="11">
        <v>16.0</v>
      </c>
      <c r="R40" s="11">
        <v>45.38461538461539</v>
      </c>
      <c r="S40" s="11">
        <v>19.0</v>
      </c>
      <c r="T40" s="11">
        <v>50.0</v>
      </c>
      <c r="U40" s="11">
        <v>11.0</v>
      </c>
      <c r="V40" s="11">
        <v>82.91666666666667</v>
      </c>
      <c r="W40" s="11">
        <v>1.0</v>
      </c>
      <c r="X40" s="11">
        <v>42.857142857142854</v>
      </c>
      <c r="Y40" s="11">
        <v>19.0</v>
      </c>
      <c r="Z40" s="11">
        <v>55.6</v>
      </c>
      <c r="AA40" s="11">
        <v>5.0</v>
      </c>
      <c r="AB40" s="11">
        <v>42.5</v>
      </c>
      <c r="AC40" s="11">
        <v>4.0</v>
      </c>
      <c r="AD40" s="11">
        <v>48.53658536585366</v>
      </c>
      <c r="AE40" s="11">
        <v>2.0</v>
      </c>
      <c r="AF40" s="11">
        <v>43.75</v>
      </c>
      <c r="AG40" s="11">
        <v>2.0</v>
      </c>
      <c r="AH40" s="11">
        <v>46.285714285714285</v>
      </c>
      <c r="AI40" s="11">
        <v>3.0</v>
      </c>
      <c r="AJ40" s="11">
        <v>54.23076923076923</v>
      </c>
      <c r="AK40" s="11">
        <v>0.0</v>
      </c>
      <c r="AL40" s="11">
        <v>44.666666666666664</v>
      </c>
      <c r="AM40" s="11">
        <v>3.0</v>
      </c>
      <c r="AN40" s="11">
        <v>63.33333333333333</v>
      </c>
      <c r="AO40" s="11">
        <v>1.0</v>
      </c>
      <c r="AP40" s="11">
        <v>41.25</v>
      </c>
      <c r="AQ40" s="11">
        <v>6.0</v>
      </c>
      <c r="AR40" s="11">
        <v>56.45161290322581</v>
      </c>
      <c r="AS40" s="11">
        <v>25.0</v>
      </c>
      <c r="AT40" s="11">
        <v>61.25</v>
      </c>
      <c r="AU40" s="11">
        <v>7.0</v>
      </c>
      <c r="AV40" s="11">
        <v>50.81081081081081</v>
      </c>
      <c r="AW40" s="11">
        <v>10.0</v>
      </c>
      <c r="AX40" s="11">
        <v>56.17647058823529</v>
      </c>
      <c r="AY40" s="11">
        <v>3.0</v>
      </c>
      <c r="AZ40" s="11">
        <v>43.90243902439024</v>
      </c>
      <c r="BA40" s="11">
        <v>3.0</v>
      </c>
      <c r="BB40" s="11">
        <v>39.6551724137931</v>
      </c>
      <c r="BC40" s="11">
        <v>2.0</v>
      </c>
      <c r="BD40" s="11">
        <v>41.02564102564102</v>
      </c>
      <c r="BE40" s="11">
        <v>17.0</v>
      </c>
      <c r="BF40" s="11">
        <v>61.73913043478261</v>
      </c>
      <c r="BG40" s="11">
        <v>11.0</v>
      </c>
      <c r="BH40" s="11">
        <v>59.729729729729726</v>
      </c>
      <c r="BI40" s="11">
        <v>5.0</v>
      </c>
      <c r="BJ40" s="11">
        <v>48.11816192560175</v>
      </c>
      <c r="BK40" s="11">
        <v>0.0</v>
      </c>
      <c r="BL40" s="11" t="s">
        <v>260</v>
      </c>
      <c r="BM40" s="11">
        <v>3.0</v>
      </c>
      <c r="BN40" s="11">
        <v>43.764367816091955</v>
      </c>
      <c r="BO40" s="11">
        <v>0.0</v>
      </c>
      <c r="BP40" s="11" t="s">
        <v>260</v>
      </c>
      <c r="BQ40" s="11">
        <v>7.0</v>
      </c>
      <c r="BR40" s="11">
        <v>50.645879732739424</v>
      </c>
      <c r="BS40" s="11">
        <v>0.0</v>
      </c>
      <c r="BT40" s="11" t="s">
        <v>260</v>
      </c>
      <c r="BU40" s="11">
        <v>2.0</v>
      </c>
      <c r="BV40" s="11">
        <v>39.94047619047619</v>
      </c>
      <c r="BW40" s="11" t="s">
        <v>303</v>
      </c>
      <c r="BX40" s="11" t="s">
        <v>260</v>
      </c>
      <c r="BY40" s="11">
        <v>4.0</v>
      </c>
      <c r="BZ40" s="11">
        <v>45.103305785123965</v>
      </c>
      <c r="CA40" s="11">
        <v>1.0</v>
      </c>
      <c r="CB40" s="11" t="s">
        <v>260</v>
      </c>
      <c r="CC40" s="11">
        <v>11.0</v>
      </c>
      <c r="CD40" s="11">
        <v>55.57457212713936</v>
      </c>
      <c r="CE40" s="11">
        <v>3.0</v>
      </c>
      <c r="CF40" s="11" t="s">
        <v>260</v>
      </c>
      <c r="CG40" s="11">
        <v>6.0</v>
      </c>
      <c r="CH40" s="11">
        <v>40.813648293963254</v>
      </c>
      <c r="CI40" s="11">
        <v>0.0</v>
      </c>
      <c r="CJ40" s="11" t="s">
        <v>260</v>
      </c>
      <c r="CK40" s="11">
        <v>6.0</v>
      </c>
      <c r="CL40" s="11">
        <v>51.935483870967744</v>
      </c>
      <c r="CM40" s="11">
        <v>1.0</v>
      </c>
      <c r="CN40" s="11" t="s">
        <v>260</v>
      </c>
      <c r="CO40" s="11">
        <v>2.0</v>
      </c>
      <c r="CP40" s="11">
        <v>46.843971631205676</v>
      </c>
      <c r="CQ40" s="11">
        <v>0.0</v>
      </c>
      <c r="CR40" s="11" t="s">
        <v>260</v>
      </c>
      <c r="CS40" s="11">
        <v>13.0</v>
      </c>
      <c r="CT40" s="11">
        <v>53.93782383419689</v>
      </c>
      <c r="CU40" s="11">
        <v>2.0</v>
      </c>
      <c r="CV40" s="11" t="s">
        <v>260</v>
      </c>
      <c r="CW40" s="11">
        <v>3.0</v>
      </c>
      <c r="CX40" s="11">
        <v>41.7558886509636</v>
      </c>
      <c r="CY40" s="11">
        <v>0.0</v>
      </c>
      <c r="CZ40" s="11" t="s">
        <v>260</v>
      </c>
      <c r="DA40" s="11">
        <v>5.0</v>
      </c>
      <c r="DB40" s="11">
        <v>51.71195652173913</v>
      </c>
      <c r="DC40" s="11">
        <v>0.0</v>
      </c>
      <c r="DD40" s="11" t="s">
        <v>260</v>
      </c>
    </row>
    <row r="41" ht="12.0" customHeight="1">
      <c r="A41" s="8" t="s">
        <v>529</v>
      </c>
      <c r="B41" s="8" t="s">
        <v>530</v>
      </c>
      <c r="C41" s="9">
        <v>46297.0</v>
      </c>
      <c r="D41" s="8" t="s">
        <v>531</v>
      </c>
      <c r="E41" s="10" t="s">
        <v>532</v>
      </c>
      <c r="F41" s="10" t="s">
        <v>533</v>
      </c>
      <c r="G41" s="10" t="s">
        <v>534</v>
      </c>
      <c r="H41" s="10" t="s">
        <v>535</v>
      </c>
      <c r="I41" s="10" t="s">
        <v>536</v>
      </c>
      <c r="J41" s="10" t="s">
        <v>537</v>
      </c>
      <c r="K41" s="10" t="s">
        <v>538</v>
      </c>
      <c r="L41" s="11">
        <v>0.0</v>
      </c>
      <c r="M41" s="11">
        <v>0.0</v>
      </c>
      <c r="N41" s="11">
        <v>0.0</v>
      </c>
      <c r="O41" s="11">
        <v>4.0</v>
      </c>
      <c r="P41" s="11">
        <v>44.54545454545455</v>
      </c>
      <c r="Q41" s="11">
        <v>18.0</v>
      </c>
      <c r="R41" s="11">
        <v>53.07692307692308</v>
      </c>
      <c r="S41" s="11">
        <v>18.0</v>
      </c>
      <c r="T41" s="11">
        <v>45.0</v>
      </c>
      <c r="U41" s="11">
        <v>4.0</v>
      </c>
      <c r="V41" s="11">
        <v>53.75</v>
      </c>
      <c r="W41" s="11">
        <v>4.0</v>
      </c>
      <c r="X41" s="11">
        <v>57.142857142857146</v>
      </c>
      <c r="Y41" s="11">
        <v>15.0</v>
      </c>
      <c r="Z41" s="11">
        <v>47.6</v>
      </c>
      <c r="AA41" s="11">
        <v>18.0</v>
      </c>
      <c r="AB41" s="11">
        <v>60.55555555555556</v>
      </c>
      <c r="AC41" s="11">
        <v>14.0</v>
      </c>
      <c r="AD41" s="11">
        <v>72.92682926829269</v>
      </c>
      <c r="AE41" s="11">
        <v>2.0</v>
      </c>
      <c r="AF41" s="11">
        <v>43.75</v>
      </c>
      <c r="AG41" s="11">
        <v>4.0</v>
      </c>
      <c r="AH41" s="11">
        <v>52.0</v>
      </c>
      <c r="AI41" s="11">
        <v>9.0</v>
      </c>
      <c r="AJ41" s="11">
        <v>77.3076923076923</v>
      </c>
      <c r="AK41" s="11">
        <v>6.0</v>
      </c>
      <c r="AL41" s="11">
        <v>84.66666666666667</v>
      </c>
      <c r="AM41" s="11">
        <v>3.0</v>
      </c>
      <c r="AN41" s="11">
        <v>63.33333333333333</v>
      </c>
      <c r="AO41" s="11">
        <v>2.0</v>
      </c>
      <c r="AP41" s="11">
        <v>44.375</v>
      </c>
      <c r="AQ41" s="11">
        <v>7.0</v>
      </c>
      <c r="AR41" s="11">
        <v>59.677419354838705</v>
      </c>
      <c r="AS41" s="11">
        <v>21.0</v>
      </c>
      <c r="AT41" s="11">
        <v>54.10714285714286</v>
      </c>
      <c r="AU41" s="11">
        <v>10.0</v>
      </c>
      <c r="AV41" s="11">
        <v>58.91891891891892</v>
      </c>
      <c r="AW41" s="11">
        <v>5.0</v>
      </c>
      <c r="AX41" s="11">
        <v>41.470588235294116</v>
      </c>
      <c r="AY41" s="11">
        <v>6.0</v>
      </c>
      <c r="AZ41" s="11">
        <v>51.21951219512195</v>
      </c>
      <c r="BA41" s="11">
        <v>13.0</v>
      </c>
      <c r="BB41" s="11">
        <v>56.89655172413793</v>
      </c>
      <c r="BC41" s="11">
        <v>9.0</v>
      </c>
      <c r="BD41" s="11">
        <v>58.97435897435898</v>
      </c>
      <c r="BE41" s="11">
        <v>13.0</v>
      </c>
      <c r="BF41" s="11">
        <v>53.04347826086956</v>
      </c>
      <c r="BG41" s="11">
        <v>7.0</v>
      </c>
      <c r="BH41" s="11">
        <v>48.91891891891892</v>
      </c>
      <c r="BI41" s="11">
        <v>15.0</v>
      </c>
      <c r="BJ41" s="11">
        <v>70.0</v>
      </c>
      <c r="BK41" s="11">
        <v>2.0</v>
      </c>
      <c r="BL41" s="11" t="s">
        <v>260</v>
      </c>
      <c r="BM41" s="11">
        <v>4.0</v>
      </c>
      <c r="BN41" s="11">
        <v>46.63793103448276</v>
      </c>
      <c r="BO41" s="11">
        <v>0.0</v>
      </c>
      <c r="BP41" s="11" t="s">
        <v>260</v>
      </c>
      <c r="BQ41" s="11">
        <v>9.0</v>
      </c>
      <c r="BR41" s="11">
        <v>55.10022271714922</v>
      </c>
      <c r="BS41" s="11">
        <v>0.0</v>
      </c>
      <c r="BT41" s="11" t="s">
        <v>260</v>
      </c>
      <c r="BU41" s="11">
        <v>15.0</v>
      </c>
      <c r="BV41" s="11">
        <v>65.73412698412699</v>
      </c>
      <c r="BW41" s="11" t="s">
        <v>539</v>
      </c>
      <c r="BX41" s="11" t="s">
        <v>260</v>
      </c>
      <c r="BY41" s="11">
        <v>14.0</v>
      </c>
      <c r="BZ41" s="11">
        <v>65.76446280991736</v>
      </c>
      <c r="CA41" s="11">
        <v>1.0</v>
      </c>
      <c r="CB41" s="11" t="s">
        <v>260</v>
      </c>
      <c r="CC41" s="11">
        <v>13.0</v>
      </c>
      <c r="CD41" s="11">
        <v>60.46454767726161</v>
      </c>
      <c r="CE41" s="11">
        <v>2.0</v>
      </c>
      <c r="CF41" s="11" t="s">
        <v>260</v>
      </c>
      <c r="CG41" s="11">
        <v>13.0</v>
      </c>
      <c r="CH41" s="11">
        <v>59.186351706036746</v>
      </c>
      <c r="CI41" s="11">
        <v>3.0</v>
      </c>
      <c r="CJ41" s="11" t="s">
        <v>260</v>
      </c>
      <c r="CK41" s="11">
        <v>6.0</v>
      </c>
      <c r="CL41" s="11">
        <v>51.935483870967744</v>
      </c>
      <c r="CM41" s="11">
        <v>0.0</v>
      </c>
      <c r="CN41" s="11" t="s">
        <v>260</v>
      </c>
      <c r="CO41" s="11">
        <v>8.0</v>
      </c>
      <c r="CP41" s="11">
        <v>68.12056737588652</v>
      </c>
      <c r="CQ41" s="11">
        <v>3.0</v>
      </c>
      <c r="CR41" s="11" t="s">
        <v>260</v>
      </c>
      <c r="CS41" s="11">
        <v>8.0</v>
      </c>
      <c r="CT41" s="11">
        <v>40.98445595854922</v>
      </c>
      <c r="CU41" s="11">
        <v>1.0</v>
      </c>
      <c r="CV41" s="11" t="s">
        <v>260</v>
      </c>
      <c r="CW41" s="11">
        <v>18.0</v>
      </c>
      <c r="CX41" s="11">
        <v>73.87580299785867</v>
      </c>
      <c r="CY41" s="11">
        <v>5.0</v>
      </c>
      <c r="CZ41" s="11" t="s">
        <v>105</v>
      </c>
      <c r="DA41" s="11">
        <v>12.0</v>
      </c>
      <c r="DB41" s="11">
        <v>70.7336956521739</v>
      </c>
      <c r="DC41" s="11">
        <v>3.0</v>
      </c>
      <c r="DD41" s="11" t="s">
        <v>260</v>
      </c>
    </row>
    <row r="42" ht="12.0" customHeight="1">
      <c r="A42" s="8" t="s">
        <v>540</v>
      </c>
      <c r="B42" s="8" t="s">
        <v>530</v>
      </c>
      <c r="C42" s="9">
        <v>46297.0</v>
      </c>
      <c r="D42" s="8" t="s">
        <v>531</v>
      </c>
      <c r="E42" s="10" t="s">
        <v>541</v>
      </c>
      <c r="F42" s="10" t="s">
        <v>542</v>
      </c>
      <c r="G42" s="10" t="s">
        <v>543</v>
      </c>
      <c r="H42" s="10" t="s">
        <v>544</v>
      </c>
      <c r="I42" s="10" t="s">
        <v>545</v>
      </c>
      <c r="J42" s="10" t="s">
        <v>546</v>
      </c>
      <c r="K42" s="10" t="s">
        <v>547</v>
      </c>
      <c r="L42" s="11">
        <v>0.0</v>
      </c>
      <c r="M42" s="11">
        <v>0.0</v>
      </c>
      <c r="N42" s="11">
        <v>0.0</v>
      </c>
      <c r="O42" s="11">
        <v>3.0</v>
      </c>
      <c r="P42" s="11">
        <v>40.0</v>
      </c>
      <c r="Q42" s="11">
        <v>13.0</v>
      </c>
      <c r="R42" s="11">
        <v>33.846153846153854</v>
      </c>
      <c r="S42" s="11">
        <v>20.0</v>
      </c>
      <c r="T42" s="11">
        <v>55.0</v>
      </c>
      <c r="U42" s="11">
        <v>2.0</v>
      </c>
      <c r="V42" s="11">
        <v>45.416666666666664</v>
      </c>
      <c r="W42" s="11">
        <v>3.0</v>
      </c>
      <c r="X42" s="11">
        <v>52.38095238095238</v>
      </c>
      <c r="Y42" s="11">
        <v>18.0</v>
      </c>
      <c r="Z42" s="11">
        <v>53.6</v>
      </c>
      <c r="AA42" s="11">
        <v>11.0</v>
      </c>
      <c r="AB42" s="11">
        <v>50.833333333333336</v>
      </c>
      <c r="AC42" s="11">
        <v>8.0</v>
      </c>
      <c r="AD42" s="11">
        <v>58.29268292682927</v>
      </c>
      <c r="AE42" s="11">
        <v>2.0</v>
      </c>
      <c r="AF42" s="11">
        <v>43.75</v>
      </c>
      <c r="AG42" s="11">
        <v>4.0</v>
      </c>
      <c r="AH42" s="11">
        <v>52.0</v>
      </c>
      <c r="AI42" s="11">
        <v>2.0</v>
      </c>
      <c r="AJ42" s="11">
        <v>50.38461538461539</v>
      </c>
      <c r="AK42" s="11">
        <v>1.0</v>
      </c>
      <c r="AL42" s="11">
        <v>51.333333333333336</v>
      </c>
      <c r="AM42" s="11">
        <v>1.0</v>
      </c>
      <c r="AN42" s="11">
        <v>50.0</v>
      </c>
      <c r="AO42" s="11">
        <v>2.0</v>
      </c>
      <c r="AP42" s="11">
        <v>44.375</v>
      </c>
      <c r="AQ42" s="11">
        <v>3.0</v>
      </c>
      <c r="AR42" s="11">
        <v>46.774193548387096</v>
      </c>
      <c r="AS42" s="11">
        <v>7.0</v>
      </c>
      <c r="AT42" s="11">
        <v>29.107142857142854</v>
      </c>
      <c r="AU42" s="11">
        <v>4.0</v>
      </c>
      <c r="AV42" s="11">
        <v>42.7027027027027</v>
      </c>
      <c r="AW42" s="11">
        <v>6.0</v>
      </c>
      <c r="AX42" s="11">
        <v>44.41176470588235</v>
      </c>
      <c r="AY42" s="11">
        <v>5.0</v>
      </c>
      <c r="AZ42" s="11">
        <v>48.78048780487805</v>
      </c>
      <c r="BA42" s="11">
        <v>9.0</v>
      </c>
      <c r="BB42" s="11">
        <v>50.0</v>
      </c>
      <c r="BC42" s="11">
        <v>3.0</v>
      </c>
      <c r="BD42" s="11">
        <v>43.58974358974359</v>
      </c>
      <c r="BE42" s="11">
        <v>8.0</v>
      </c>
      <c r="BF42" s="11">
        <v>42.17391304347826</v>
      </c>
      <c r="BG42" s="11">
        <v>4.0</v>
      </c>
      <c r="BH42" s="11">
        <v>40.81081081081081</v>
      </c>
      <c r="BI42" s="11">
        <v>7.0</v>
      </c>
      <c r="BJ42" s="11">
        <v>52.4945295404814</v>
      </c>
      <c r="BK42" s="11">
        <v>0.0</v>
      </c>
      <c r="BL42" s="11" t="s">
        <v>260</v>
      </c>
      <c r="BM42" s="11">
        <v>8.0</v>
      </c>
      <c r="BN42" s="11">
        <v>58.132183908045974</v>
      </c>
      <c r="BO42" s="11">
        <v>0.0</v>
      </c>
      <c r="BP42" s="11" t="s">
        <v>260</v>
      </c>
      <c r="BQ42" s="11">
        <v>9.0</v>
      </c>
      <c r="BR42" s="11">
        <v>55.10022271714922</v>
      </c>
      <c r="BS42" s="11">
        <v>1.0</v>
      </c>
      <c r="BT42" s="11" t="s">
        <v>260</v>
      </c>
      <c r="BU42" s="11">
        <v>8.0</v>
      </c>
      <c r="BV42" s="11">
        <v>51.845238095238095</v>
      </c>
      <c r="BW42" s="11" t="s">
        <v>548</v>
      </c>
      <c r="BX42" s="11" t="s">
        <v>260</v>
      </c>
      <c r="BY42" s="11">
        <v>5.0</v>
      </c>
      <c r="BZ42" s="11">
        <v>47.1694214876033</v>
      </c>
      <c r="CA42" s="11">
        <v>0.0</v>
      </c>
      <c r="CB42" s="11" t="s">
        <v>260</v>
      </c>
      <c r="CC42" s="11">
        <v>8.0</v>
      </c>
      <c r="CD42" s="11">
        <v>48.23960880195599</v>
      </c>
      <c r="CE42" s="11">
        <v>0.0</v>
      </c>
      <c r="CF42" s="11" t="s">
        <v>260</v>
      </c>
      <c r="CG42" s="11">
        <v>11.0</v>
      </c>
      <c r="CH42" s="11">
        <v>53.93700787401575</v>
      </c>
      <c r="CI42" s="11">
        <v>1.0</v>
      </c>
      <c r="CJ42" s="11" t="s">
        <v>260</v>
      </c>
      <c r="CK42" s="11">
        <v>6.0</v>
      </c>
      <c r="CL42" s="11">
        <v>51.935483870967744</v>
      </c>
      <c r="CM42" s="11">
        <v>1.0</v>
      </c>
      <c r="CN42" s="11" t="s">
        <v>260</v>
      </c>
      <c r="CO42" s="11">
        <v>2.0</v>
      </c>
      <c r="CP42" s="11">
        <v>46.843971631205676</v>
      </c>
      <c r="CQ42" s="11">
        <v>0.0</v>
      </c>
      <c r="CR42" s="11" t="s">
        <v>260</v>
      </c>
      <c r="CS42" s="11">
        <v>12.0</v>
      </c>
      <c r="CT42" s="11">
        <v>51.347150259067355</v>
      </c>
      <c r="CU42" s="11">
        <v>2.0</v>
      </c>
      <c r="CV42" s="11" t="s">
        <v>260</v>
      </c>
      <c r="CW42" s="11">
        <v>7.0</v>
      </c>
      <c r="CX42" s="11">
        <v>50.32119914346895</v>
      </c>
      <c r="CY42" s="11">
        <v>0.0</v>
      </c>
      <c r="CZ42" s="11" t="s">
        <v>260</v>
      </c>
      <c r="DA42" s="11">
        <v>6.0</v>
      </c>
      <c r="DB42" s="11">
        <v>54.42934782608695</v>
      </c>
      <c r="DC42" s="11">
        <v>1.0</v>
      </c>
      <c r="DD42" s="11" t="s">
        <v>260</v>
      </c>
    </row>
    <row r="43" ht="12.0" customHeight="1">
      <c r="A43" s="8" t="s">
        <v>549</v>
      </c>
      <c r="B43" s="8">
        <v>0.0</v>
      </c>
      <c r="C43" s="9">
        <v>38988.0</v>
      </c>
      <c r="D43" s="8" t="s">
        <v>263</v>
      </c>
      <c r="E43" s="10" t="s">
        <v>550</v>
      </c>
      <c r="F43" s="10" t="s">
        <v>551</v>
      </c>
      <c r="G43" s="10" t="s">
        <v>552</v>
      </c>
      <c r="H43" s="10" t="s">
        <v>553</v>
      </c>
      <c r="I43" s="10" t="s">
        <v>554</v>
      </c>
      <c r="J43" s="10" t="s">
        <v>555</v>
      </c>
      <c r="K43" s="10" t="s">
        <v>556</v>
      </c>
      <c r="L43" s="11">
        <v>0.0</v>
      </c>
      <c r="M43" s="11">
        <v>0.0</v>
      </c>
      <c r="N43" s="11">
        <v>0.0</v>
      </c>
      <c r="O43" s="11">
        <v>7.0</v>
      </c>
      <c r="P43" s="11">
        <v>58.18181818181818</v>
      </c>
      <c r="Q43" s="11">
        <v>15.0</v>
      </c>
      <c r="R43" s="11">
        <v>41.53846153846154</v>
      </c>
      <c r="S43" s="11">
        <v>25.0</v>
      </c>
      <c r="T43" s="11">
        <v>80.0</v>
      </c>
      <c r="U43" s="11">
        <v>0.0</v>
      </c>
      <c r="V43" s="11">
        <v>37.08333333333333</v>
      </c>
      <c r="W43" s="11">
        <v>9.0</v>
      </c>
      <c r="X43" s="11">
        <v>80.95238095238095</v>
      </c>
      <c r="Y43" s="11">
        <v>29.0</v>
      </c>
      <c r="Z43" s="11">
        <v>75.6</v>
      </c>
      <c r="AA43" s="11">
        <v>5.0</v>
      </c>
      <c r="AB43" s="11">
        <v>42.5</v>
      </c>
      <c r="AC43" s="11">
        <v>3.0</v>
      </c>
      <c r="AD43" s="11">
        <v>46.09756097560976</v>
      </c>
      <c r="AE43" s="11">
        <v>8.0</v>
      </c>
      <c r="AF43" s="11">
        <v>62.5</v>
      </c>
      <c r="AG43" s="11">
        <v>8.0</v>
      </c>
      <c r="AH43" s="11">
        <v>63.42857142857143</v>
      </c>
      <c r="AI43" s="11">
        <v>4.0</v>
      </c>
      <c r="AJ43" s="11">
        <v>58.07692307692308</v>
      </c>
      <c r="AK43" s="11">
        <v>2.0</v>
      </c>
      <c r="AL43" s="11">
        <v>58.0</v>
      </c>
      <c r="AM43" s="11">
        <v>2.0</v>
      </c>
      <c r="AN43" s="11">
        <v>56.666666666666664</v>
      </c>
      <c r="AO43" s="11">
        <v>0.0</v>
      </c>
      <c r="AP43" s="11">
        <v>38.125</v>
      </c>
      <c r="AQ43" s="11">
        <v>5.0</v>
      </c>
      <c r="AR43" s="11">
        <v>53.225806451612904</v>
      </c>
      <c r="AS43" s="11">
        <v>15.0</v>
      </c>
      <c r="AT43" s="11">
        <v>43.392857142857146</v>
      </c>
      <c r="AU43" s="11">
        <v>14.0</v>
      </c>
      <c r="AV43" s="11">
        <v>69.72972972972973</v>
      </c>
      <c r="AW43" s="11">
        <v>8.0</v>
      </c>
      <c r="AX43" s="11">
        <v>50.294117647058826</v>
      </c>
      <c r="AY43" s="11">
        <v>2.0</v>
      </c>
      <c r="AZ43" s="11">
        <v>41.46341463414634</v>
      </c>
      <c r="BA43" s="11">
        <v>26.0</v>
      </c>
      <c r="BB43" s="11">
        <v>79.3103448275862</v>
      </c>
      <c r="BC43" s="11">
        <v>17.0</v>
      </c>
      <c r="BD43" s="11">
        <v>79.48717948717949</v>
      </c>
      <c r="BE43" s="11">
        <v>1.0</v>
      </c>
      <c r="BF43" s="11">
        <v>26.956521739130434</v>
      </c>
      <c r="BG43" s="11">
        <v>3.0</v>
      </c>
      <c r="BH43" s="11">
        <v>38.108108108108105</v>
      </c>
      <c r="BI43" s="11">
        <v>3.0</v>
      </c>
      <c r="BJ43" s="11">
        <v>43.7417943107221</v>
      </c>
      <c r="BK43" s="11">
        <v>0.0</v>
      </c>
      <c r="BL43" s="11" t="s">
        <v>260</v>
      </c>
      <c r="BM43" s="11">
        <v>3.0</v>
      </c>
      <c r="BN43" s="11">
        <v>43.764367816091955</v>
      </c>
      <c r="BO43" s="11">
        <v>0.0</v>
      </c>
      <c r="BP43" s="11" t="s">
        <v>260</v>
      </c>
      <c r="BQ43" s="11">
        <v>2.0</v>
      </c>
      <c r="BR43" s="11">
        <v>39.510022271714924</v>
      </c>
      <c r="BS43" s="11">
        <v>0.0</v>
      </c>
      <c r="BT43" s="11" t="s">
        <v>260</v>
      </c>
      <c r="BU43" s="11">
        <v>25.0</v>
      </c>
      <c r="BV43" s="11">
        <v>85.57539682539682</v>
      </c>
      <c r="BW43" s="11" t="s">
        <v>557</v>
      </c>
      <c r="BX43" s="11" t="s">
        <v>105</v>
      </c>
      <c r="BY43" s="11">
        <v>12.0</v>
      </c>
      <c r="BZ43" s="11">
        <v>61.632231404958674</v>
      </c>
      <c r="CA43" s="11">
        <v>1.0</v>
      </c>
      <c r="CB43" s="11" t="s">
        <v>260</v>
      </c>
      <c r="CC43" s="11">
        <v>16.0</v>
      </c>
      <c r="CD43" s="11">
        <v>67.79951100244499</v>
      </c>
      <c r="CE43" s="11">
        <v>4.0</v>
      </c>
      <c r="CF43" s="11" t="s">
        <v>260</v>
      </c>
      <c r="CG43" s="11">
        <v>10.0</v>
      </c>
      <c r="CH43" s="11">
        <v>51.31233595800525</v>
      </c>
      <c r="CI43" s="11">
        <v>1.0</v>
      </c>
      <c r="CJ43" s="11" t="s">
        <v>260</v>
      </c>
      <c r="CK43" s="11">
        <v>0.0</v>
      </c>
      <c r="CL43" s="11">
        <v>37.04714640198512</v>
      </c>
      <c r="CM43" s="11">
        <v>0.0</v>
      </c>
      <c r="CN43" s="11" t="s">
        <v>260</v>
      </c>
      <c r="CO43" s="11">
        <v>4.0</v>
      </c>
      <c r="CP43" s="11">
        <v>53.93617021276596</v>
      </c>
      <c r="CQ43" s="11">
        <v>1.0</v>
      </c>
      <c r="CR43" s="11" t="s">
        <v>260</v>
      </c>
      <c r="CS43" s="11">
        <v>5.0</v>
      </c>
      <c r="CT43" s="11">
        <v>33.21243523316062</v>
      </c>
      <c r="CU43" s="11">
        <v>0.0</v>
      </c>
      <c r="CV43" s="11" t="s">
        <v>260</v>
      </c>
      <c r="CW43" s="11">
        <v>2.0</v>
      </c>
      <c r="CX43" s="11">
        <v>39.61456102783726</v>
      </c>
      <c r="CY43" s="11">
        <v>0.0</v>
      </c>
      <c r="CZ43" s="11" t="s">
        <v>260</v>
      </c>
      <c r="DA43" s="11">
        <v>4.0</v>
      </c>
      <c r="DB43" s="11">
        <v>48.994565217391305</v>
      </c>
      <c r="DC43" s="11">
        <v>1.0</v>
      </c>
      <c r="DD43" s="11" t="s">
        <v>260</v>
      </c>
    </row>
    <row r="44" ht="12.0" customHeight="1">
      <c r="A44" s="8" t="s">
        <v>558</v>
      </c>
      <c r="B44" s="8" t="s">
        <v>559</v>
      </c>
      <c r="C44" s="9">
        <v>0.0</v>
      </c>
      <c r="D44" s="8" t="s">
        <v>560</v>
      </c>
      <c r="E44" s="10" t="s">
        <v>561</v>
      </c>
      <c r="F44" s="10" t="s">
        <v>562</v>
      </c>
      <c r="G44" s="10" t="s">
        <v>563</v>
      </c>
      <c r="H44" s="10" t="s">
        <v>564</v>
      </c>
      <c r="I44" s="10" t="s">
        <v>565</v>
      </c>
      <c r="J44" s="10" t="s">
        <v>566</v>
      </c>
      <c r="K44" s="10" t="s">
        <v>567</v>
      </c>
      <c r="L44" s="11">
        <v>0.0</v>
      </c>
      <c r="M44" s="11">
        <v>0.0</v>
      </c>
      <c r="N44" s="11">
        <v>0.0</v>
      </c>
      <c r="O44" s="11">
        <v>6.0</v>
      </c>
      <c r="P44" s="11">
        <v>53.63636363636363</v>
      </c>
      <c r="Q44" s="11">
        <v>17.0</v>
      </c>
      <c r="R44" s="11">
        <v>49.23076923076923</v>
      </c>
      <c r="S44" s="11">
        <v>19.0</v>
      </c>
      <c r="T44" s="11">
        <v>50.0</v>
      </c>
      <c r="U44" s="11">
        <v>1.0</v>
      </c>
      <c r="V44" s="11">
        <v>41.25</v>
      </c>
      <c r="W44" s="11">
        <v>1.0</v>
      </c>
      <c r="X44" s="11">
        <v>42.857142857142854</v>
      </c>
      <c r="Y44" s="11">
        <v>13.0</v>
      </c>
      <c r="Z44" s="11">
        <v>43.6</v>
      </c>
      <c r="AA44" s="11">
        <v>3.0</v>
      </c>
      <c r="AB44" s="11">
        <v>39.72222222222222</v>
      </c>
      <c r="AC44" s="11">
        <v>5.0</v>
      </c>
      <c r="AD44" s="11">
        <v>50.97560975609756</v>
      </c>
      <c r="AE44" s="11">
        <v>4.0</v>
      </c>
      <c r="AF44" s="11">
        <v>50.0</v>
      </c>
      <c r="AG44" s="11">
        <v>2.0</v>
      </c>
      <c r="AH44" s="11">
        <v>46.285714285714285</v>
      </c>
      <c r="AI44" s="11">
        <v>1.0</v>
      </c>
      <c r="AJ44" s="11">
        <v>46.53846153846154</v>
      </c>
      <c r="AK44" s="11">
        <v>1.0</v>
      </c>
      <c r="AL44" s="11">
        <v>51.333333333333336</v>
      </c>
      <c r="AM44" s="11">
        <v>0.0</v>
      </c>
      <c r="AN44" s="11">
        <v>43.333333333333336</v>
      </c>
      <c r="AO44" s="11">
        <v>2.0</v>
      </c>
      <c r="AP44" s="11">
        <v>44.375</v>
      </c>
      <c r="AQ44" s="11">
        <v>3.0</v>
      </c>
      <c r="AR44" s="11">
        <v>46.774193548387096</v>
      </c>
      <c r="AS44" s="11">
        <v>25.0</v>
      </c>
      <c r="AT44" s="11">
        <v>61.25</v>
      </c>
      <c r="AU44" s="11">
        <v>14.0</v>
      </c>
      <c r="AV44" s="11">
        <v>69.72972972972973</v>
      </c>
      <c r="AW44" s="11">
        <v>12.0</v>
      </c>
      <c r="AX44" s="11">
        <v>62.05882352941177</v>
      </c>
      <c r="AY44" s="11">
        <v>0.0</v>
      </c>
      <c r="AZ44" s="11">
        <v>36.58536585365854</v>
      </c>
      <c r="BA44" s="11">
        <v>14.0</v>
      </c>
      <c r="BB44" s="11">
        <v>58.62068965517241</v>
      </c>
      <c r="BC44" s="11">
        <v>10.0</v>
      </c>
      <c r="BD44" s="11">
        <v>61.53846153846154</v>
      </c>
      <c r="BE44" s="11">
        <v>10.0</v>
      </c>
      <c r="BF44" s="11">
        <v>46.52173913043478</v>
      </c>
      <c r="BG44" s="11">
        <v>5.0</v>
      </c>
      <c r="BH44" s="11">
        <v>43.513513513513516</v>
      </c>
      <c r="BI44" s="11">
        <v>5.0</v>
      </c>
      <c r="BJ44" s="11">
        <v>48.11816192560175</v>
      </c>
      <c r="BK44" s="11">
        <v>0.0</v>
      </c>
      <c r="BL44" s="11" t="s">
        <v>260</v>
      </c>
      <c r="BM44" s="11">
        <v>2.0</v>
      </c>
      <c r="BN44" s="11">
        <v>40.89080459770115</v>
      </c>
      <c r="BO44" s="11">
        <v>0.0</v>
      </c>
      <c r="BP44" s="11" t="s">
        <v>260</v>
      </c>
      <c r="BQ44" s="11">
        <v>4.0</v>
      </c>
      <c r="BR44" s="11">
        <v>43.96436525612472</v>
      </c>
      <c r="BS44" s="11">
        <v>0.0</v>
      </c>
      <c r="BT44" s="11" t="s">
        <v>260</v>
      </c>
      <c r="BU44" s="11">
        <v>18.0</v>
      </c>
      <c r="BV44" s="11">
        <v>71.68650793650794</v>
      </c>
      <c r="BW44" s="11" t="s">
        <v>568</v>
      </c>
      <c r="BX44" s="11" t="s">
        <v>260</v>
      </c>
      <c r="BY44" s="11">
        <v>7.0</v>
      </c>
      <c r="BZ44" s="11">
        <v>51.30165289256198</v>
      </c>
      <c r="CA44" s="11">
        <v>1.0</v>
      </c>
      <c r="CB44" s="11" t="s">
        <v>260</v>
      </c>
      <c r="CC44" s="11">
        <v>13.0</v>
      </c>
      <c r="CD44" s="11">
        <v>60.46454767726161</v>
      </c>
      <c r="CE44" s="11">
        <v>4.0</v>
      </c>
      <c r="CF44" s="11" t="s">
        <v>260</v>
      </c>
      <c r="CG44" s="11">
        <v>11.0</v>
      </c>
      <c r="CH44" s="11">
        <v>53.93700787401575</v>
      </c>
      <c r="CI44" s="11">
        <v>0.0</v>
      </c>
      <c r="CJ44" s="11" t="s">
        <v>260</v>
      </c>
      <c r="CK44" s="11">
        <v>0.0</v>
      </c>
      <c r="CL44" s="11">
        <v>37.04714640198512</v>
      </c>
      <c r="CM44" s="11">
        <v>0.0</v>
      </c>
      <c r="CN44" s="11" t="s">
        <v>260</v>
      </c>
      <c r="CO44" s="11">
        <v>2.0</v>
      </c>
      <c r="CP44" s="11">
        <v>46.843971631205676</v>
      </c>
      <c r="CQ44" s="11">
        <v>0.0</v>
      </c>
      <c r="CR44" s="11" t="s">
        <v>260</v>
      </c>
      <c r="CS44" s="11">
        <v>11.0</v>
      </c>
      <c r="CT44" s="11">
        <v>48.75647668393782</v>
      </c>
      <c r="CU44" s="11">
        <v>2.0</v>
      </c>
      <c r="CV44" s="11" t="s">
        <v>260</v>
      </c>
      <c r="CW44" s="11">
        <v>2.0</v>
      </c>
      <c r="CX44" s="11">
        <v>39.61456102783726</v>
      </c>
      <c r="CY44" s="11">
        <v>0.0</v>
      </c>
      <c r="CZ44" s="11" t="s">
        <v>260</v>
      </c>
      <c r="DA44" s="11">
        <v>6.0</v>
      </c>
      <c r="DB44" s="11">
        <v>54.42934782608695</v>
      </c>
      <c r="DC44" s="11">
        <v>1.0</v>
      </c>
      <c r="DD44" s="11" t="s">
        <v>260</v>
      </c>
    </row>
    <row r="45" ht="12.0" customHeight="1">
      <c r="A45" s="8" t="s">
        <v>558</v>
      </c>
      <c r="B45" s="8" t="s">
        <v>559</v>
      </c>
      <c r="C45" s="9">
        <v>0.0</v>
      </c>
      <c r="D45" s="8" t="s">
        <v>560</v>
      </c>
      <c r="E45" s="10" t="s">
        <v>569</v>
      </c>
      <c r="F45" s="10" t="s">
        <v>570</v>
      </c>
      <c r="G45" s="10" t="s">
        <v>571</v>
      </c>
      <c r="H45" s="10" t="s">
        <v>572</v>
      </c>
      <c r="I45" s="10" t="s">
        <v>573</v>
      </c>
      <c r="J45" s="10" t="s">
        <v>574</v>
      </c>
      <c r="K45" s="10" t="s">
        <v>575</v>
      </c>
      <c r="L45" s="11">
        <v>0.0</v>
      </c>
      <c r="M45" s="11">
        <v>0.0</v>
      </c>
      <c r="N45" s="11">
        <v>4.0</v>
      </c>
      <c r="O45" s="11">
        <v>8.0</v>
      </c>
      <c r="P45" s="11">
        <v>62.72727272727273</v>
      </c>
      <c r="Q45" s="11">
        <v>19.0</v>
      </c>
      <c r="R45" s="11">
        <v>56.92307692307693</v>
      </c>
      <c r="S45" s="11">
        <v>20.0</v>
      </c>
      <c r="T45" s="11">
        <v>55.0</v>
      </c>
      <c r="U45" s="11">
        <v>2.0</v>
      </c>
      <c r="V45" s="11">
        <v>45.416666666666664</v>
      </c>
      <c r="W45" s="11">
        <v>2.0</v>
      </c>
      <c r="X45" s="11">
        <v>47.61904761904762</v>
      </c>
      <c r="Y45" s="11">
        <v>16.0</v>
      </c>
      <c r="Z45" s="11">
        <v>49.6</v>
      </c>
      <c r="AA45" s="11">
        <v>24.0</v>
      </c>
      <c r="AB45" s="11">
        <v>68.88888888888889</v>
      </c>
      <c r="AC45" s="11">
        <v>17.0</v>
      </c>
      <c r="AD45" s="11">
        <v>80.2439024390244</v>
      </c>
      <c r="AE45" s="11">
        <v>5.0</v>
      </c>
      <c r="AF45" s="11">
        <v>53.125</v>
      </c>
      <c r="AG45" s="11">
        <v>6.0</v>
      </c>
      <c r="AH45" s="11">
        <v>57.714285714285715</v>
      </c>
      <c r="AI45" s="11">
        <v>5.0</v>
      </c>
      <c r="AJ45" s="11">
        <v>61.92307692307692</v>
      </c>
      <c r="AK45" s="11">
        <v>4.0</v>
      </c>
      <c r="AL45" s="11">
        <v>71.33333333333333</v>
      </c>
      <c r="AM45" s="11">
        <v>1.0</v>
      </c>
      <c r="AN45" s="11">
        <v>50.0</v>
      </c>
      <c r="AO45" s="11">
        <v>4.0</v>
      </c>
      <c r="AP45" s="11">
        <v>50.625</v>
      </c>
      <c r="AQ45" s="11">
        <v>1.0</v>
      </c>
      <c r="AR45" s="11">
        <v>40.322580645161295</v>
      </c>
      <c r="AS45" s="11">
        <v>9.0</v>
      </c>
      <c r="AT45" s="11">
        <v>32.67857142857143</v>
      </c>
      <c r="AU45" s="11">
        <v>11.0</v>
      </c>
      <c r="AV45" s="11">
        <v>61.62162162162162</v>
      </c>
      <c r="AW45" s="11">
        <v>7.0</v>
      </c>
      <c r="AX45" s="11">
        <v>47.35294117647059</v>
      </c>
      <c r="AY45" s="11">
        <v>8.0</v>
      </c>
      <c r="AZ45" s="11">
        <v>56.09756097560976</v>
      </c>
      <c r="BA45" s="11">
        <v>17.0</v>
      </c>
      <c r="BB45" s="11">
        <v>63.793103448275865</v>
      </c>
      <c r="BC45" s="11">
        <v>10.0</v>
      </c>
      <c r="BD45" s="11">
        <v>61.53846153846154</v>
      </c>
      <c r="BE45" s="11">
        <v>10.0</v>
      </c>
      <c r="BF45" s="11">
        <v>46.52173913043478</v>
      </c>
      <c r="BG45" s="11">
        <v>17.0</v>
      </c>
      <c r="BH45" s="11">
        <v>75.94594594594594</v>
      </c>
      <c r="BI45" s="11">
        <v>18.0</v>
      </c>
      <c r="BJ45" s="11">
        <v>76.56455142231948</v>
      </c>
      <c r="BK45" s="11">
        <v>2.0</v>
      </c>
      <c r="BL45" s="11" t="s">
        <v>260</v>
      </c>
      <c r="BM45" s="11">
        <v>8.0</v>
      </c>
      <c r="BN45" s="11">
        <v>58.132183908045974</v>
      </c>
      <c r="BO45" s="11">
        <v>1.0</v>
      </c>
      <c r="BP45" s="11" t="s">
        <v>260</v>
      </c>
      <c r="BQ45" s="11">
        <v>11.0</v>
      </c>
      <c r="BR45" s="11">
        <v>59.55456570155902</v>
      </c>
      <c r="BS45" s="11">
        <v>2.0</v>
      </c>
      <c r="BT45" s="11" t="s">
        <v>260</v>
      </c>
      <c r="BU45" s="11">
        <v>12.0</v>
      </c>
      <c r="BV45" s="11">
        <v>59.78174603174603</v>
      </c>
      <c r="BW45" s="11" t="s">
        <v>576</v>
      </c>
      <c r="BX45" s="11" t="s">
        <v>260</v>
      </c>
      <c r="BY45" s="11">
        <v>15.0</v>
      </c>
      <c r="BZ45" s="11">
        <v>67.8305785123967</v>
      </c>
      <c r="CA45" s="11">
        <v>2.0</v>
      </c>
      <c r="CB45" s="11" t="s">
        <v>260</v>
      </c>
      <c r="CC45" s="11">
        <v>12.0</v>
      </c>
      <c r="CD45" s="11">
        <v>58.019559902200484</v>
      </c>
      <c r="CE45" s="11">
        <v>2.0</v>
      </c>
      <c r="CF45" s="11" t="s">
        <v>260</v>
      </c>
      <c r="CG45" s="11">
        <v>11.0</v>
      </c>
      <c r="CH45" s="11">
        <v>53.93700787401575</v>
      </c>
      <c r="CI45" s="11">
        <v>1.0</v>
      </c>
      <c r="CJ45" s="11" t="s">
        <v>260</v>
      </c>
      <c r="CK45" s="11">
        <v>9.0</v>
      </c>
      <c r="CL45" s="11">
        <v>59.37965260545906</v>
      </c>
      <c r="CM45" s="11">
        <v>1.0</v>
      </c>
      <c r="CN45" s="11" t="s">
        <v>260</v>
      </c>
      <c r="CO45" s="11">
        <v>2.0</v>
      </c>
      <c r="CP45" s="11">
        <v>46.843971631205676</v>
      </c>
      <c r="CQ45" s="11">
        <v>1.0</v>
      </c>
      <c r="CR45" s="11" t="s">
        <v>260</v>
      </c>
      <c r="CS45" s="11">
        <v>20.0</v>
      </c>
      <c r="CT45" s="11">
        <v>72.07253886010363</v>
      </c>
      <c r="CU45" s="11">
        <v>4.0</v>
      </c>
      <c r="CV45" s="11" t="s">
        <v>105</v>
      </c>
      <c r="CW45" s="11">
        <v>17.0</v>
      </c>
      <c r="CX45" s="11">
        <v>71.73447537473234</v>
      </c>
      <c r="CY45" s="11">
        <v>3.0</v>
      </c>
      <c r="CZ45" s="11" t="s">
        <v>260</v>
      </c>
      <c r="DA45" s="11">
        <v>15.0</v>
      </c>
      <c r="DB45" s="11">
        <v>78.88586956521739</v>
      </c>
      <c r="DC45" s="11">
        <v>4.0</v>
      </c>
      <c r="DD45" s="11" t="s">
        <v>105</v>
      </c>
    </row>
    <row r="46" ht="12.0" customHeight="1">
      <c r="A46" s="8" t="s">
        <v>577</v>
      </c>
      <c r="B46" s="8">
        <v>0.0</v>
      </c>
      <c r="C46" s="9">
        <v>38971.0</v>
      </c>
      <c r="D46" s="8">
        <v>0.0</v>
      </c>
      <c r="E46" s="10" t="s">
        <v>578</v>
      </c>
      <c r="F46" s="10" t="s">
        <v>579</v>
      </c>
      <c r="G46" s="10" t="s">
        <v>580</v>
      </c>
      <c r="H46" s="10" t="s">
        <v>581</v>
      </c>
      <c r="I46" s="10" t="s">
        <v>582</v>
      </c>
      <c r="J46" s="10" t="s">
        <v>583</v>
      </c>
      <c r="K46" s="10" t="s">
        <v>584</v>
      </c>
      <c r="L46" s="11">
        <v>0.0</v>
      </c>
      <c r="M46" s="11">
        <v>0.0</v>
      </c>
      <c r="N46" s="11">
        <v>0.0</v>
      </c>
      <c r="O46" s="11">
        <v>8.0</v>
      </c>
      <c r="P46" s="11">
        <v>62.72727272727273</v>
      </c>
      <c r="Q46" s="11">
        <v>17.0</v>
      </c>
      <c r="R46" s="11">
        <v>49.23076923076923</v>
      </c>
      <c r="S46" s="11">
        <v>21.0</v>
      </c>
      <c r="T46" s="11">
        <v>60.0</v>
      </c>
      <c r="U46" s="11">
        <v>1.0</v>
      </c>
      <c r="V46" s="11">
        <v>41.25</v>
      </c>
      <c r="W46" s="11">
        <v>11.0</v>
      </c>
      <c r="X46" s="11">
        <v>90.47619047619048</v>
      </c>
      <c r="Y46" s="11">
        <v>27.0</v>
      </c>
      <c r="Z46" s="11">
        <v>71.6</v>
      </c>
      <c r="AA46" s="11">
        <v>25.0</v>
      </c>
      <c r="AB46" s="11">
        <v>70.27777777777777</v>
      </c>
      <c r="AC46" s="11">
        <v>12.0</v>
      </c>
      <c r="AD46" s="11">
        <v>68.04878048780488</v>
      </c>
      <c r="AE46" s="11">
        <v>14.0</v>
      </c>
      <c r="AF46" s="11">
        <v>81.25</v>
      </c>
      <c r="AG46" s="11">
        <v>11.0</v>
      </c>
      <c r="AH46" s="11">
        <v>72.0</v>
      </c>
      <c r="AI46" s="11">
        <v>15.0</v>
      </c>
      <c r="AJ46" s="11">
        <v>100.38461538461539</v>
      </c>
      <c r="AK46" s="11">
        <v>6.0</v>
      </c>
      <c r="AL46" s="11">
        <v>84.66666666666667</v>
      </c>
      <c r="AM46" s="11">
        <v>9.0</v>
      </c>
      <c r="AN46" s="11">
        <v>103.33333333333333</v>
      </c>
      <c r="AO46" s="11">
        <v>11.0</v>
      </c>
      <c r="AP46" s="11">
        <v>72.5</v>
      </c>
      <c r="AQ46" s="11">
        <v>3.0</v>
      </c>
      <c r="AR46" s="11">
        <v>46.774193548387096</v>
      </c>
      <c r="AS46" s="11">
        <v>19.0</v>
      </c>
      <c r="AT46" s="11">
        <v>50.535714285714285</v>
      </c>
      <c r="AU46" s="11">
        <v>14.0</v>
      </c>
      <c r="AV46" s="11">
        <v>69.72972972972973</v>
      </c>
      <c r="AW46" s="11">
        <v>4.0</v>
      </c>
      <c r="AX46" s="11">
        <v>38.529411764705884</v>
      </c>
      <c r="AY46" s="11">
        <v>2.0</v>
      </c>
      <c r="AZ46" s="11">
        <v>41.46341463414634</v>
      </c>
      <c r="BA46" s="11">
        <v>23.0</v>
      </c>
      <c r="BB46" s="11">
        <v>74.13793103448276</v>
      </c>
      <c r="BC46" s="11">
        <v>11.0</v>
      </c>
      <c r="BD46" s="11">
        <v>64.1025641025641</v>
      </c>
      <c r="BE46" s="11">
        <v>9.0</v>
      </c>
      <c r="BF46" s="11">
        <v>44.34782608695652</v>
      </c>
      <c r="BG46" s="11">
        <v>16.0</v>
      </c>
      <c r="BH46" s="11">
        <v>73.24324324324324</v>
      </c>
      <c r="BI46" s="11">
        <v>13.0</v>
      </c>
      <c r="BJ46" s="11">
        <v>65.62363238512035</v>
      </c>
      <c r="BK46" s="11">
        <v>2.0</v>
      </c>
      <c r="BL46" s="11" t="s">
        <v>260</v>
      </c>
      <c r="BM46" s="11">
        <v>4.0</v>
      </c>
      <c r="BN46" s="11">
        <v>46.63793103448276</v>
      </c>
      <c r="BO46" s="11">
        <v>0.0</v>
      </c>
      <c r="BP46" s="11" t="s">
        <v>260</v>
      </c>
      <c r="BQ46" s="11">
        <v>15.0</v>
      </c>
      <c r="BR46" s="11">
        <v>68.46325167037861</v>
      </c>
      <c r="BS46" s="11">
        <v>2.0</v>
      </c>
      <c r="BT46" s="11" t="s">
        <v>260</v>
      </c>
      <c r="BU46" s="11">
        <v>15.0</v>
      </c>
      <c r="BV46" s="11">
        <v>65.73412698412699</v>
      </c>
      <c r="BW46" s="11" t="s">
        <v>434</v>
      </c>
      <c r="BX46" s="11" t="s">
        <v>105</v>
      </c>
      <c r="BY46" s="11">
        <v>25.0</v>
      </c>
      <c r="BZ46" s="11">
        <v>88.49173553719008</v>
      </c>
      <c r="CA46" s="11">
        <v>7.0</v>
      </c>
      <c r="CB46" s="11" t="s">
        <v>105</v>
      </c>
      <c r="CC46" s="11">
        <v>17.0</v>
      </c>
      <c r="CD46" s="11">
        <v>70.24449877750611</v>
      </c>
      <c r="CE46" s="11">
        <v>3.0</v>
      </c>
      <c r="CF46" s="11" t="s">
        <v>260</v>
      </c>
      <c r="CG46" s="11">
        <v>13.0</v>
      </c>
      <c r="CH46" s="11">
        <v>59.186351706036746</v>
      </c>
      <c r="CI46" s="11">
        <v>1.0</v>
      </c>
      <c r="CJ46" s="11" t="s">
        <v>260</v>
      </c>
      <c r="CK46" s="11">
        <v>9.0</v>
      </c>
      <c r="CL46" s="11">
        <v>59.37965260545906</v>
      </c>
      <c r="CM46" s="11">
        <v>2.0</v>
      </c>
      <c r="CN46" s="11" t="s">
        <v>260</v>
      </c>
      <c r="CO46" s="11">
        <v>8.0</v>
      </c>
      <c r="CP46" s="11">
        <v>68.12056737588652</v>
      </c>
      <c r="CQ46" s="11">
        <v>4.0</v>
      </c>
      <c r="CR46" s="11" t="s">
        <v>260</v>
      </c>
      <c r="CS46" s="11">
        <v>16.0</v>
      </c>
      <c r="CT46" s="11">
        <v>61.70984455958549</v>
      </c>
      <c r="CU46" s="11">
        <v>5.0</v>
      </c>
      <c r="CV46" s="11" t="s">
        <v>105</v>
      </c>
      <c r="CW46" s="11">
        <v>18.0</v>
      </c>
      <c r="CX46" s="11">
        <v>73.87580299785867</v>
      </c>
      <c r="CY46" s="11">
        <v>5.0</v>
      </c>
      <c r="CZ46" s="11" t="s">
        <v>105</v>
      </c>
      <c r="DA46" s="11">
        <v>15.0</v>
      </c>
      <c r="DB46" s="11">
        <v>78.88586956521739</v>
      </c>
      <c r="DC46" s="11">
        <v>3.0</v>
      </c>
      <c r="DD46" s="11" t="s">
        <v>260</v>
      </c>
    </row>
    <row r="47" ht="12.0" customHeight="1">
      <c r="A47" s="8" t="s">
        <v>585</v>
      </c>
      <c r="B47" s="8">
        <v>0.0</v>
      </c>
      <c r="C47" s="9">
        <v>38940.0</v>
      </c>
      <c r="D47" s="8">
        <v>0.0</v>
      </c>
      <c r="E47" s="10" t="s">
        <v>586</v>
      </c>
      <c r="F47" s="10" t="s">
        <v>587</v>
      </c>
      <c r="G47" s="10" t="s">
        <v>588</v>
      </c>
      <c r="H47" s="10" t="s">
        <v>589</v>
      </c>
      <c r="I47" s="10" t="s">
        <v>590</v>
      </c>
      <c r="J47" s="10" t="s">
        <v>591</v>
      </c>
      <c r="K47" s="10" t="s">
        <v>592</v>
      </c>
      <c r="L47" s="11">
        <v>0.0</v>
      </c>
      <c r="M47" s="11">
        <v>0.0</v>
      </c>
      <c r="N47" s="11">
        <v>0.0</v>
      </c>
      <c r="O47" s="11">
        <v>5.0</v>
      </c>
      <c r="P47" s="11">
        <v>49.09090909090909</v>
      </c>
      <c r="Q47" s="11">
        <v>19.0</v>
      </c>
      <c r="R47" s="11">
        <v>56.92307692307693</v>
      </c>
      <c r="S47" s="11">
        <v>22.0</v>
      </c>
      <c r="T47" s="11">
        <v>65.0</v>
      </c>
      <c r="U47" s="11">
        <v>4.0</v>
      </c>
      <c r="V47" s="11">
        <v>53.75</v>
      </c>
      <c r="W47" s="11">
        <v>5.0</v>
      </c>
      <c r="X47" s="11">
        <v>61.904761904761905</v>
      </c>
      <c r="Y47" s="11">
        <v>20.0</v>
      </c>
      <c r="Z47" s="11">
        <v>57.6</v>
      </c>
      <c r="AA47" s="11">
        <v>11.0</v>
      </c>
      <c r="AB47" s="11">
        <v>50.833333333333336</v>
      </c>
      <c r="AC47" s="11">
        <v>11.0</v>
      </c>
      <c r="AD47" s="11">
        <v>65.60975609756098</v>
      </c>
      <c r="AE47" s="11">
        <v>3.0</v>
      </c>
      <c r="AF47" s="11">
        <v>46.875</v>
      </c>
      <c r="AG47" s="11">
        <v>1.0</v>
      </c>
      <c r="AH47" s="11">
        <v>43.42857142857143</v>
      </c>
      <c r="AI47" s="11">
        <v>5.0</v>
      </c>
      <c r="AJ47" s="11">
        <v>61.92307692307692</v>
      </c>
      <c r="AK47" s="11">
        <v>4.0</v>
      </c>
      <c r="AL47" s="11">
        <v>71.33333333333333</v>
      </c>
      <c r="AM47" s="11">
        <v>1.0</v>
      </c>
      <c r="AN47" s="11">
        <v>50.0</v>
      </c>
      <c r="AO47" s="11">
        <v>3.0</v>
      </c>
      <c r="AP47" s="11">
        <v>47.5</v>
      </c>
      <c r="AQ47" s="11">
        <v>5.0</v>
      </c>
      <c r="AR47" s="11">
        <v>53.225806451612904</v>
      </c>
      <c r="AS47" s="11">
        <v>12.0</v>
      </c>
      <c r="AT47" s="11">
        <v>38.035714285714285</v>
      </c>
      <c r="AU47" s="11">
        <v>4.0</v>
      </c>
      <c r="AV47" s="11">
        <v>42.7027027027027</v>
      </c>
      <c r="AW47" s="11">
        <v>3.0</v>
      </c>
      <c r="AX47" s="11">
        <v>35.588235294117645</v>
      </c>
      <c r="AY47" s="11">
        <v>13.0</v>
      </c>
      <c r="AZ47" s="11">
        <v>68.29268292682927</v>
      </c>
      <c r="BA47" s="11">
        <v>4.0</v>
      </c>
      <c r="BB47" s="11">
        <v>41.37931034482759</v>
      </c>
      <c r="BC47" s="11">
        <v>5.0</v>
      </c>
      <c r="BD47" s="11">
        <v>48.717948717948715</v>
      </c>
      <c r="BE47" s="11">
        <v>8.0</v>
      </c>
      <c r="BF47" s="11">
        <v>42.17391304347826</v>
      </c>
      <c r="BG47" s="11">
        <v>7.0</v>
      </c>
      <c r="BH47" s="11">
        <v>48.91891891891892</v>
      </c>
      <c r="BI47" s="11">
        <v>13.0</v>
      </c>
      <c r="BJ47" s="11">
        <v>65.62363238512035</v>
      </c>
      <c r="BK47" s="11">
        <v>1.0</v>
      </c>
      <c r="BL47" s="11" t="s">
        <v>260</v>
      </c>
      <c r="BM47" s="11">
        <v>13.0</v>
      </c>
      <c r="BN47" s="11">
        <v>72.5</v>
      </c>
      <c r="BO47" s="11">
        <v>2.0</v>
      </c>
      <c r="BP47" s="11" t="s">
        <v>260</v>
      </c>
      <c r="BQ47" s="11">
        <v>10.0</v>
      </c>
      <c r="BR47" s="11">
        <v>57.32739420935412</v>
      </c>
      <c r="BS47" s="11">
        <v>2.0</v>
      </c>
      <c r="BT47" s="11" t="s">
        <v>260</v>
      </c>
      <c r="BU47" s="11">
        <v>6.0</v>
      </c>
      <c r="BV47" s="11">
        <v>47.87698412698413</v>
      </c>
      <c r="BW47" s="11" t="s">
        <v>281</v>
      </c>
      <c r="BX47" s="11" t="s">
        <v>260</v>
      </c>
      <c r="BY47" s="11">
        <v>9.0</v>
      </c>
      <c r="BZ47" s="11">
        <v>55.43388429752066</v>
      </c>
      <c r="CA47" s="11">
        <v>0.0</v>
      </c>
      <c r="CB47" s="11" t="s">
        <v>260</v>
      </c>
      <c r="CC47" s="11">
        <v>5.0</v>
      </c>
      <c r="CD47" s="11">
        <v>40.904645476772615</v>
      </c>
      <c r="CE47" s="11">
        <v>1.0</v>
      </c>
      <c r="CF47" s="11" t="s">
        <v>260</v>
      </c>
      <c r="CG47" s="11">
        <v>4.0</v>
      </c>
      <c r="CH47" s="11">
        <v>35.56430446194226</v>
      </c>
      <c r="CI47" s="11">
        <v>0.0</v>
      </c>
      <c r="CJ47" s="11" t="s">
        <v>260</v>
      </c>
      <c r="CK47" s="11">
        <v>15.0</v>
      </c>
      <c r="CL47" s="11">
        <v>74.26799007444168</v>
      </c>
      <c r="CM47" s="11">
        <v>4.0</v>
      </c>
      <c r="CN47" s="11" t="s">
        <v>105</v>
      </c>
      <c r="CO47" s="11">
        <v>7.0</v>
      </c>
      <c r="CP47" s="11">
        <v>64.57446808510639</v>
      </c>
      <c r="CQ47" s="11">
        <v>3.0</v>
      </c>
      <c r="CR47" s="11" t="s">
        <v>260</v>
      </c>
      <c r="CS47" s="11">
        <v>12.0</v>
      </c>
      <c r="CT47" s="11">
        <v>51.347150259067355</v>
      </c>
      <c r="CU47" s="11">
        <v>1.0</v>
      </c>
      <c r="CV47" s="11" t="s">
        <v>260</v>
      </c>
      <c r="CW47" s="11">
        <v>16.0</v>
      </c>
      <c r="CX47" s="11">
        <v>69.593147751606</v>
      </c>
      <c r="CY47" s="11">
        <v>2.0</v>
      </c>
      <c r="CZ47" s="11" t="s">
        <v>260</v>
      </c>
      <c r="DA47" s="11">
        <v>6.0</v>
      </c>
      <c r="DB47" s="11">
        <v>54.42934782608695</v>
      </c>
      <c r="DC47" s="11">
        <v>1.0</v>
      </c>
      <c r="DD47" s="11" t="s">
        <v>260</v>
      </c>
    </row>
    <row r="48" ht="12.0" customHeight="1">
      <c r="A48" s="8" t="s">
        <v>593</v>
      </c>
      <c r="B48" s="8">
        <v>0.0</v>
      </c>
      <c r="C48" s="9">
        <v>38940.0</v>
      </c>
      <c r="D48" s="8">
        <v>0.0</v>
      </c>
      <c r="E48" s="10" t="s">
        <v>594</v>
      </c>
      <c r="F48" s="10" t="s">
        <v>595</v>
      </c>
      <c r="G48" s="10" t="s">
        <v>596</v>
      </c>
      <c r="H48" s="10" t="s">
        <v>597</v>
      </c>
      <c r="I48" s="10" t="s">
        <v>598</v>
      </c>
      <c r="J48" s="10" t="s">
        <v>599</v>
      </c>
      <c r="K48" s="10" t="s">
        <v>600</v>
      </c>
      <c r="L48" s="11">
        <v>0.0</v>
      </c>
      <c r="M48" s="11">
        <v>0.0</v>
      </c>
      <c r="N48" s="11">
        <v>0.0</v>
      </c>
      <c r="O48" s="11">
        <v>4.0</v>
      </c>
      <c r="P48" s="11">
        <v>44.54545454545455</v>
      </c>
      <c r="Q48" s="11">
        <v>16.0</v>
      </c>
      <c r="R48" s="11">
        <v>45.38461538461539</v>
      </c>
      <c r="S48" s="11">
        <v>22.0</v>
      </c>
      <c r="T48" s="11">
        <v>65.0</v>
      </c>
      <c r="U48" s="11">
        <v>3.0</v>
      </c>
      <c r="V48" s="11">
        <v>49.583333333333336</v>
      </c>
      <c r="W48" s="11">
        <v>5.0</v>
      </c>
      <c r="X48" s="11">
        <v>61.904761904761905</v>
      </c>
      <c r="Y48" s="11">
        <v>21.0</v>
      </c>
      <c r="Z48" s="11">
        <v>59.6</v>
      </c>
      <c r="AA48" s="11">
        <v>24.0</v>
      </c>
      <c r="AB48" s="11">
        <v>68.88888888888889</v>
      </c>
      <c r="AC48" s="11">
        <v>7.0</v>
      </c>
      <c r="AD48" s="11">
        <v>55.85365853658537</v>
      </c>
      <c r="AE48" s="11">
        <v>9.0</v>
      </c>
      <c r="AF48" s="11">
        <v>65.625</v>
      </c>
      <c r="AG48" s="11">
        <v>4.0</v>
      </c>
      <c r="AH48" s="11">
        <v>52.0</v>
      </c>
      <c r="AI48" s="11">
        <v>10.0</v>
      </c>
      <c r="AJ48" s="11">
        <v>81.15384615384615</v>
      </c>
      <c r="AK48" s="11">
        <v>7.0</v>
      </c>
      <c r="AL48" s="11">
        <v>91.33333333333334</v>
      </c>
      <c r="AM48" s="11">
        <v>3.0</v>
      </c>
      <c r="AN48" s="11">
        <v>63.33333333333333</v>
      </c>
      <c r="AO48" s="11">
        <v>3.0</v>
      </c>
      <c r="AP48" s="11">
        <v>47.5</v>
      </c>
      <c r="AQ48" s="11">
        <v>8.0</v>
      </c>
      <c r="AR48" s="11">
        <v>62.903225806451616</v>
      </c>
      <c r="AS48" s="11">
        <v>1.0</v>
      </c>
      <c r="AT48" s="11">
        <v>18.392857142857146</v>
      </c>
      <c r="AU48" s="11">
        <v>2.0</v>
      </c>
      <c r="AV48" s="11">
        <v>37.2972972972973</v>
      </c>
      <c r="AW48" s="11">
        <v>3.0</v>
      </c>
      <c r="AX48" s="11">
        <v>35.588235294117645</v>
      </c>
      <c r="AY48" s="11">
        <v>12.0</v>
      </c>
      <c r="AZ48" s="11">
        <v>65.85365853658537</v>
      </c>
      <c r="BA48" s="11">
        <v>15.0</v>
      </c>
      <c r="BB48" s="11">
        <v>60.3448275862069</v>
      </c>
      <c r="BC48" s="11">
        <v>13.0</v>
      </c>
      <c r="BD48" s="11">
        <v>69.23076923076923</v>
      </c>
      <c r="BE48" s="11">
        <v>6.0</v>
      </c>
      <c r="BF48" s="11">
        <v>37.826086956521735</v>
      </c>
      <c r="BG48" s="11">
        <v>4.0</v>
      </c>
      <c r="BH48" s="11">
        <v>40.81081081081081</v>
      </c>
      <c r="BI48" s="11">
        <v>8.0</v>
      </c>
      <c r="BJ48" s="11">
        <v>54.68271334792122</v>
      </c>
      <c r="BK48" s="11">
        <v>0.0</v>
      </c>
      <c r="BL48" s="11" t="s">
        <v>260</v>
      </c>
      <c r="BM48" s="11">
        <v>12.0</v>
      </c>
      <c r="BN48" s="11">
        <v>69.6264367816092</v>
      </c>
      <c r="BO48" s="11">
        <v>3.0</v>
      </c>
      <c r="BP48" s="11" t="s">
        <v>260</v>
      </c>
      <c r="BQ48" s="11">
        <v>10.0</v>
      </c>
      <c r="BR48" s="11">
        <v>57.32739420935412</v>
      </c>
      <c r="BS48" s="11">
        <v>2.0</v>
      </c>
      <c r="BT48" s="11" t="s">
        <v>260</v>
      </c>
      <c r="BU48" s="11">
        <v>6.0</v>
      </c>
      <c r="BV48" s="11">
        <v>47.87698412698413</v>
      </c>
      <c r="BW48" s="11" t="s">
        <v>303</v>
      </c>
      <c r="BX48" s="11" t="s">
        <v>260</v>
      </c>
      <c r="BY48" s="11">
        <v>11.0</v>
      </c>
      <c r="BZ48" s="11">
        <v>59.56611570247934</v>
      </c>
      <c r="CA48" s="11">
        <v>1.0</v>
      </c>
      <c r="CB48" s="11" t="s">
        <v>260</v>
      </c>
      <c r="CC48" s="11">
        <v>9.0</v>
      </c>
      <c r="CD48" s="11">
        <v>50.68459657701711</v>
      </c>
      <c r="CE48" s="11">
        <v>1.0</v>
      </c>
      <c r="CF48" s="11" t="s">
        <v>260</v>
      </c>
      <c r="CG48" s="11">
        <v>9.0</v>
      </c>
      <c r="CH48" s="11">
        <v>48.68766404199475</v>
      </c>
      <c r="CI48" s="11">
        <v>1.0</v>
      </c>
      <c r="CJ48" s="11" t="s">
        <v>260</v>
      </c>
      <c r="CK48" s="11">
        <v>17.0</v>
      </c>
      <c r="CL48" s="11">
        <v>79.23076923076923</v>
      </c>
      <c r="CM48" s="11">
        <v>6.0</v>
      </c>
      <c r="CN48" s="11" t="s">
        <v>105</v>
      </c>
      <c r="CO48" s="11">
        <v>7.0</v>
      </c>
      <c r="CP48" s="11">
        <v>64.57446808510639</v>
      </c>
      <c r="CQ48" s="11">
        <v>1.0</v>
      </c>
      <c r="CR48" s="11" t="s">
        <v>260</v>
      </c>
      <c r="CS48" s="11">
        <v>9.0</v>
      </c>
      <c r="CT48" s="11">
        <v>43.575129533678755</v>
      </c>
      <c r="CU48" s="11">
        <v>2.0</v>
      </c>
      <c r="CV48" s="11" t="s">
        <v>260</v>
      </c>
      <c r="CW48" s="11">
        <v>20.0</v>
      </c>
      <c r="CX48" s="11">
        <v>78.15845824411134</v>
      </c>
      <c r="CY48" s="11">
        <v>5.0</v>
      </c>
      <c r="CZ48" s="11" t="s">
        <v>105</v>
      </c>
      <c r="DA48" s="11">
        <v>10.0</v>
      </c>
      <c r="DB48" s="11">
        <v>65.29891304347827</v>
      </c>
      <c r="DC48" s="11">
        <v>2.0</v>
      </c>
      <c r="DD48" s="11" t="s">
        <v>260</v>
      </c>
    </row>
    <row r="49" ht="12.0" customHeight="1">
      <c r="A49" s="8" t="s">
        <v>601</v>
      </c>
      <c r="B49" s="8">
        <v>0.0</v>
      </c>
      <c r="C49" s="9">
        <v>38923.0</v>
      </c>
      <c r="D49" s="8">
        <v>0.0</v>
      </c>
      <c r="E49" s="10" t="s">
        <v>602</v>
      </c>
      <c r="F49" s="10" t="s">
        <v>603</v>
      </c>
      <c r="G49" s="10" t="s">
        <v>604</v>
      </c>
      <c r="H49" s="10" t="s">
        <v>605</v>
      </c>
      <c r="I49" s="10" t="s">
        <v>606</v>
      </c>
      <c r="J49" s="10" t="s">
        <v>607</v>
      </c>
      <c r="K49" s="10" t="s">
        <v>608</v>
      </c>
      <c r="L49" s="11">
        <v>0.0</v>
      </c>
      <c r="M49" s="11">
        <v>0.0</v>
      </c>
      <c r="N49" s="11">
        <v>0.0</v>
      </c>
      <c r="O49" s="11">
        <v>5.0</v>
      </c>
      <c r="P49" s="11">
        <v>49.09090909090909</v>
      </c>
      <c r="Q49" s="11">
        <v>19.0</v>
      </c>
      <c r="R49" s="11">
        <v>56.92307692307693</v>
      </c>
      <c r="S49" s="11">
        <v>20.0</v>
      </c>
      <c r="T49" s="11">
        <v>55.0</v>
      </c>
      <c r="U49" s="11">
        <v>1.0</v>
      </c>
      <c r="V49" s="11">
        <v>41.25</v>
      </c>
      <c r="W49" s="11">
        <v>1.0</v>
      </c>
      <c r="X49" s="11">
        <v>42.857142857142854</v>
      </c>
      <c r="Y49" s="11">
        <v>11.0</v>
      </c>
      <c r="Z49" s="11">
        <v>39.6</v>
      </c>
      <c r="AA49" s="11">
        <v>21.0</v>
      </c>
      <c r="AB49" s="11">
        <v>64.72222222222223</v>
      </c>
      <c r="AC49" s="11">
        <v>6.0</v>
      </c>
      <c r="AD49" s="11">
        <v>53.41463414634146</v>
      </c>
      <c r="AE49" s="11">
        <v>3.0</v>
      </c>
      <c r="AF49" s="11">
        <v>46.875</v>
      </c>
      <c r="AG49" s="11">
        <v>3.0</v>
      </c>
      <c r="AH49" s="11">
        <v>49.142857142857146</v>
      </c>
      <c r="AI49" s="11">
        <v>3.0</v>
      </c>
      <c r="AJ49" s="11">
        <v>54.23076923076923</v>
      </c>
      <c r="AK49" s="11">
        <v>0.0</v>
      </c>
      <c r="AL49" s="11">
        <v>44.666666666666664</v>
      </c>
      <c r="AM49" s="11">
        <v>3.0</v>
      </c>
      <c r="AN49" s="11">
        <v>63.33333333333333</v>
      </c>
      <c r="AO49" s="11">
        <v>2.0</v>
      </c>
      <c r="AP49" s="11">
        <v>44.375</v>
      </c>
      <c r="AQ49" s="11">
        <v>11.0</v>
      </c>
      <c r="AR49" s="11">
        <v>72.58064516129032</v>
      </c>
      <c r="AS49" s="11">
        <v>20.0</v>
      </c>
      <c r="AT49" s="11">
        <v>52.32142857142857</v>
      </c>
      <c r="AU49" s="11">
        <v>11.0</v>
      </c>
      <c r="AV49" s="11">
        <v>61.62162162162162</v>
      </c>
      <c r="AW49" s="11">
        <v>8.0</v>
      </c>
      <c r="AX49" s="11">
        <v>50.294117647058826</v>
      </c>
      <c r="AY49" s="11">
        <v>2.0</v>
      </c>
      <c r="AZ49" s="11">
        <v>41.46341463414634</v>
      </c>
      <c r="BA49" s="11">
        <v>9.0</v>
      </c>
      <c r="BB49" s="11">
        <v>50.0</v>
      </c>
      <c r="BC49" s="11">
        <v>2.0</v>
      </c>
      <c r="BD49" s="11">
        <v>41.02564102564102</v>
      </c>
      <c r="BE49" s="11">
        <v>15.0</v>
      </c>
      <c r="BF49" s="11">
        <v>57.391304347826086</v>
      </c>
      <c r="BG49" s="11">
        <v>4.0</v>
      </c>
      <c r="BH49" s="11">
        <v>40.81081081081081</v>
      </c>
      <c r="BI49" s="11">
        <v>6.0</v>
      </c>
      <c r="BJ49" s="11">
        <v>50.306345733041574</v>
      </c>
      <c r="BK49" s="11">
        <v>0.0</v>
      </c>
      <c r="BL49" s="11" t="s">
        <v>260</v>
      </c>
      <c r="BM49" s="11">
        <v>3.0</v>
      </c>
      <c r="BN49" s="11">
        <v>43.764367816091955</v>
      </c>
      <c r="BO49" s="11">
        <v>0.0</v>
      </c>
      <c r="BP49" s="11" t="s">
        <v>260</v>
      </c>
      <c r="BQ49" s="11">
        <v>4.0</v>
      </c>
      <c r="BR49" s="11">
        <v>43.96436525612472</v>
      </c>
      <c r="BS49" s="11">
        <v>0.0</v>
      </c>
      <c r="BT49" s="11" t="s">
        <v>260</v>
      </c>
      <c r="BU49" s="11">
        <v>3.0</v>
      </c>
      <c r="BV49" s="11">
        <v>41.92460317460318</v>
      </c>
      <c r="BW49" s="11" t="s">
        <v>281</v>
      </c>
      <c r="BX49" s="11" t="s">
        <v>260</v>
      </c>
      <c r="BY49" s="11">
        <v>4.0</v>
      </c>
      <c r="BZ49" s="11">
        <v>45.103305785123965</v>
      </c>
      <c r="CA49" s="11">
        <v>1.0</v>
      </c>
      <c r="CB49" s="11" t="s">
        <v>260</v>
      </c>
      <c r="CC49" s="11">
        <v>14.0</v>
      </c>
      <c r="CD49" s="11">
        <v>62.909535452322736</v>
      </c>
      <c r="CE49" s="11">
        <v>2.0</v>
      </c>
      <c r="CF49" s="11" t="s">
        <v>260</v>
      </c>
      <c r="CG49" s="11">
        <v>9.0</v>
      </c>
      <c r="CH49" s="11">
        <v>48.68766404199475</v>
      </c>
      <c r="CI49" s="11">
        <v>1.0</v>
      </c>
      <c r="CJ49" s="11" t="s">
        <v>260</v>
      </c>
      <c r="CK49" s="11">
        <v>3.0</v>
      </c>
      <c r="CL49" s="11">
        <v>44.49131513647643</v>
      </c>
      <c r="CM49" s="11">
        <v>0.0</v>
      </c>
      <c r="CN49" s="11" t="s">
        <v>260</v>
      </c>
      <c r="CO49" s="11">
        <v>5.0</v>
      </c>
      <c r="CP49" s="11">
        <v>57.4822695035461</v>
      </c>
      <c r="CQ49" s="11">
        <v>1.0</v>
      </c>
      <c r="CR49" s="11" t="s">
        <v>260</v>
      </c>
      <c r="CS49" s="11">
        <v>11.0</v>
      </c>
      <c r="CT49" s="11">
        <v>48.75647668393782</v>
      </c>
      <c r="CU49" s="11">
        <v>1.0</v>
      </c>
      <c r="CV49" s="11" t="s">
        <v>260</v>
      </c>
      <c r="CW49" s="11">
        <v>11.0</v>
      </c>
      <c r="CX49" s="11">
        <v>58.886509635974306</v>
      </c>
      <c r="CY49" s="11">
        <v>2.0</v>
      </c>
      <c r="CZ49" s="11" t="s">
        <v>260</v>
      </c>
      <c r="DA49" s="11">
        <v>5.0</v>
      </c>
      <c r="DB49" s="11">
        <v>51.71195652173913</v>
      </c>
      <c r="DC49" s="11">
        <v>0.0</v>
      </c>
      <c r="DD49" s="11" t="s">
        <v>260</v>
      </c>
    </row>
    <row r="50" ht="12.0" customHeight="1">
      <c r="A50" s="8" t="s">
        <v>609</v>
      </c>
      <c r="B50" s="8">
        <v>0.0</v>
      </c>
      <c r="C50" s="9">
        <v>38919.0</v>
      </c>
      <c r="D50" s="8">
        <v>0.0</v>
      </c>
      <c r="E50" s="10" t="s">
        <v>610</v>
      </c>
      <c r="F50" s="10" t="s">
        <v>611</v>
      </c>
      <c r="G50" s="10" t="s">
        <v>612</v>
      </c>
      <c r="H50" s="10" t="s">
        <v>613</v>
      </c>
      <c r="I50" s="10" t="s">
        <v>614</v>
      </c>
      <c r="J50" s="10" t="s">
        <v>615</v>
      </c>
      <c r="K50" s="10" t="s">
        <v>616</v>
      </c>
      <c r="L50" s="11">
        <v>0.0</v>
      </c>
      <c r="M50" s="11">
        <v>0.0</v>
      </c>
      <c r="N50" s="11">
        <v>6.0</v>
      </c>
      <c r="O50" s="11">
        <v>9.0</v>
      </c>
      <c r="P50" s="11">
        <v>67.27272727272727</v>
      </c>
      <c r="Q50" s="11">
        <v>21.0</v>
      </c>
      <c r="R50" s="11">
        <v>64.61538461538461</v>
      </c>
      <c r="S50" s="11">
        <v>18.0</v>
      </c>
      <c r="T50" s="11">
        <v>45.0</v>
      </c>
      <c r="U50" s="11">
        <v>2.0</v>
      </c>
      <c r="V50" s="11">
        <v>45.416666666666664</v>
      </c>
      <c r="W50" s="11">
        <v>13.0</v>
      </c>
      <c r="X50" s="11">
        <v>100.0</v>
      </c>
      <c r="Y50" s="11">
        <v>26.0</v>
      </c>
      <c r="Z50" s="11">
        <v>69.6</v>
      </c>
      <c r="AA50" s="11">
        <v>25.0</v>
      </c>
      <c r="AB50" s="11">
        <v>70.27777777777777</v>
      </c>
      <c r="AC50" s="11">
        <v>15.0</v>
      </c>
      <c r="AD50" s="11">
        <v>75.3658536585366</v>
      </c>
      <c r="AE50" s="11">
        <v>10.0</v>
      </c>
      <c r="AF50" s="11">
        <v>68.75</v>
      </c>
      <c r="AG50" s="11">
        <v>18.0</v>
      </c>
      <c r="AH50" s="11">
        <v>92.0</v>
      </c>
      <c r="AI50" s="11">
        <v>11.0</v>
      </c>
      <c r="AJ50" s="11">
        <v>85.0</v>
      </c>
      <c r="AK50" s="11">
        <v>4.0</v>
      </c>
      <c r="AL50" s="11">
        <v>71.33333333333333</v>
      </c>
      <c r="AM50" s="11">
        <v>7.0</v>
      </c>
      <c r="AN50" s="11">
        <v>90.0</v>
      </c>
      <c r="AO50" s="11">
        <v>9.0</v>
      </c>
      <c r="AP50" s="11">
        <v>66.25</v>
      </c>
      <c r="AQ50" s="11">
        <v>8.0</v>
      </c>
      <c r="AR50" s="11">
        <v>62.903225806451616</v>
      </c>
      <c r="AS50" s="11">
        <v>0.0</v>
      </c>
      <c r="AT50" s="11">
        <v>16.607142857142854</v>
      </c>
      <c r="AU50" s="11">
        <v>3.0</v>
      </c>
      <c r="AV50" s="11">
        <v>40.0</v>
      </c>
      <c r="AW50" s="11">
        <v>8.0</v>
      </c>
      <c r="AX50" s="11">
        <v>50.294117647058826</v>
      </c>
      <c r="AY50" s="11">
        <v>14.0</v>
      </c>
      <c r="AZ50" s="11">
        <v>70.73170731707317</v>
      </c>
      <c r="BA50" s="11">
        <v>19.0</v>
      </c>
      <c r="BB50" s="11">
        <v>67.24137931034483</v>
      </c>
      <c r="BC50" s="11">
        <v>11.0</v>
      </c>
      <c r="BD50" s="11">
        <v>64.1025641025641</v>
      </c>
      <c r="BE50" s="11">
        <v>5.0</v>
      </c>
      <c r="BF50" s="11">
        <v>35.65217391304348</v>
      </c>
      <c r="BG50" s="11">
        <v>4.0</v>
      </c>
      <c r="BH50" s="11">
        <v>40.81081081081081</v>
      </c>
      <c r="BI50" s="11">
        <v>20.0</v>
      </c>
      <c r="BJ50" s="11">
        <v>80.94091903719912</v>
      </c>
      <c r="BK50" s="11">
        <v>3.0</v>
      </c>
      <c r="BL50" s="11" t="s">
        <v>260</v>
      </c>
      <c r="BM50" s="11">
        <v>15.0</v>
      </c>
      <c r="BN50" s="11">
        <v>78.24712643678161</v>
      </c>
      <c r="BO50" s="11">
        <v>4.0</v>
      </c>
      <c r="BP50" s="11" t="s">
        <v>105</v>
      </c>
      <c r="BQ50" s="11">
        <v>19.0</v>
      </c>
      <c r="BR50" s="11">
        <v>77.37193763919822</v>
      </c>
      <c r="BS50" s="11">
        <v>5.0</v>
      </c>
      <c r="BT50" s="11" t="s">
        <v>105</v>
      </c>
      <c r="BU50" s="11">
        <v>23.0</v>
      </c>
      <c r="BV50" s="11">
        <v>81.60714285714286</v>
      </c>
      <c r="BW50" s="11" t="s">
        <v>445</v>
      </c>
      <c r="BX50" s="11" t="s">
        <v>105</v>
      </c>
      <c r="BY50" s="11">
        <v>21.0</v>
      </c>
      <c r="BZ50" s="11">
        <v>80.22727272727272</v>
      </c>
      <c r="CA50" s="11">
        <v>6.0</v>
      </c>
      <c r="CB50" s="11" t="s">
        <v>105</v>
      </c>
      <c r="CC50" s="11">
        <v>6.0</v>
      </c>
      <c r="CD50" s="11">
        <v>43.34963325183374</v>
      </c>
      <c r="CE50" s="11">
        <v>1.0</v>
      </c>
      <c r="CF50" s="11" t="s">
        <v>260</v>
      </c>
      <c r="CG50" s="11">
        <v>12.0</v>
      </c>
      <c r="CH50" s="11">
        <v>56.56167979002625</v>
      </c>
      <c r="CI50" s="11">
        <v>1.0</v>
      </c>
      <c r="CJ50" s="11" t="s">
        <v>260</v>
      </c>
      <c r="CK50" s="11">
        <v>16.0</v>
      </c>
      <c r="CL50" s="11">
        <v>76.74937965260546</v>
      </c>
      <c r="CM50" s="11">
        <v>4.0</v>
      </c>
      <c r="CN50" s="11" t="s">
        <v>105</v>
      </c>
      <c r="CO50" s="11">
        <v>9.0</v>
      </c>
      <c r="CP50" s="11">
        <v>71.66666666666666</v>
      </c>
      <c r="CQ50" s="11">
        <v>3.0</v>
      </c>
      <c r="CR50" s="11" t="s">
        <v>260</v>
      </c>
      <c r="CS50" s="11">
        <v>11.0</v>
      </c>
      <c r="CT50" s="11">
        <v>48.75647668393782</v>
      </c>
      <c r="CU50" s="11">
        <v>2.0</v>
      </c>
      <c r="CV50" s="11" t="s">
        <v>260</v>
      </c>
      <c r="CW50" s="11">
        <v>18.0</v>
      </c>
      <c r="CX50" s="11">
        <v>73.87580299785867</v>
      </c>
      <c r="CY50" s="11">
        <v>4.0</v>
      </c>
      <c r="CZ50" s="11" t="s">
        <v>260</v>
      </c>
      <c r="DA50" s="11">
        <v>15.0</v>
      </c>
      <c r="DB50" s="11">
        <v>78.88586956521739</v>
      </c>
      <c r="DC50" s="11">
        <v>5.0</v>
      </c>
      <c r="DD50" s="11" t="s">
        <v>105</v>
      </c>
    </row>
    <row r="51" ht="12.0" customHeight="1">
      <c r="A51" s="8" t="s">
        <v>617</v>
      </c>
      <c r="B51" s="8">
        <v>0.0</v>
      </c>
      <c r="C51" s="9">
        <v>0.0</v>
      </c>
      <c r="D51" s="8">
        <v>0.0</v>
      </c>
      <c r="E51" s="10" t="s">
        <v>618</v>
      </c>
      <c r="F51" s="10" t="s">
        <v>619</v>
      </c>
      <c r="G51" s="10" t="s">
        <v>620</v>
      </c>
      <c r="H51" s="10" t="s">
        <v>621</v>
      </c>
      <c r="I51" s="10" t="s">
        <v>622</v>
      </c>
      <c r="J51" s="10" t="s">
        <v>623</v>
      </c>
      <c r="K51" s="10" t="s">
        <v>624</v>
      </c>
      <c r="L51" s="11">
        <v>0.0</v>
      </c>
      <c r="M51" s="11">
        <v>0.0</v>
      </c>
      <c r="N51" s="11">
        <v>0.0</v>
      </c>
      <c r="O51" s="11">
        <v>5.0</v>
      </c>
      <c r="P51" s="11">
        <v>49.09090909090909</v>
      </c>
      <c r="Q51" s="11">
        <v>12.0</v>
      </c>
      <c r="R51" s="11">
        <v>30.0</v>
      </c>
      <c r="S51" s="11">
        <v>22.0</v>
      </c>
      <c r="T51" s="11">
        <v>65.0</v>
      </c>
      <c r="U51" s="11">
        <v>2.0</v>
      </c>
      <c r="V51" s="11">
        <v>45.416666666666664</v>
      </c>
      <c r="W51" s="11">
        <v>4.0</v>
      </c>
      <c r="X51" s="11">
        <v>57.142857142857146</v>
      </c>
      <c r="Y51" s="11">
        <v>24.0</v>
      </c>
      <c r="Z51" s="11">
        <v>65.6</v>
      </c>
      <c r="AA51" s="11">
        <v>22.0</v>
      </c>
      <c r="AB51" s="11">
        <v>66.11111111111111</v>
      </c>
      <c r="AC51" s="11">
        <v>2.0</v>
      </c>
      <c r="AD51" s="11">
        <v>43.65853658536585</v>
      </c>
      <c r="AE51" s="11">
        <v>1.0</v>
      </c>
      <c r="AF51" s="11">
        <v>40.625</v>
      </c>
      <c r="AG51" s="11">
        <v>5.0</v>
      </c>
      <c r="AH51" s="11">
        <v>54.85714285714286</v>
      </c>
      <c r="AI51" s="11">
        <v>1.0</v>
      </c>
      <c r="AJ51" s="11">
        <v>46.53846153846154</v>
      </c>
      <c r="AK51" s="11">
        <v>0.0</v>
      </c>
      <c r="AL51" s="11">
        <v>44.666666666666664</v>
      </c>
      <c r="AM51" s="11">
        <v>1.0</v>
      </c>
      <c r="AN51" s="11">
        <v>50.0</v>
      </c>
      <c r="AO51" s="11">
        <v>0.0</v>
      </c>
      <c r="AP51" s="11">
        <v>38.125</v>
      </c>
      <c r="AQ51" s="11">
        <v>1.0</v>
      </c>
      <c r="AR51" s="11">
        <v>40.322580645161295</v>
      </c>
      <c r="AS51" s="11">
        <v>12.0</v>
      </c>
      <c r="AT51" s="11">
        <v>38.035714285714285</v>
      </c>
      <c r="AU51" s="11">
        <v>2.0</v>
      </c>
      <c r="AV51" s="11">
        <v>37.2972972972973</v>
      </c>
      <c r="AW51" s="11">
        <v>4.0</v>
      </c>
      <c r="AX51" s="11">
        <v>38.529411764705884</v>
      </c>
      <c r="AY51" s="11">
        <v>8.0</v>
      </c>
      <c r="AZ51" s="11">
        <v>56.09756097560976</v>
      </c>
      <c r="BA51" s="11">
        <v>5.0</v>
      </c>
      <c r="BB51" s="11">
        <v>43.10344827586207</v>
      </c>
      <c r="BC51" s="11">
        <v>1.0</v>
      </c>
      <c r="BD51" s="11">
        <v>38.46153846153846</v>
      </c>
      <c r="BE51" s="11">
        <v>8.0</v>
      </c>
      <c r="BF51" s="11">
        <v>42.17391304347826</v>
      </c>
      <c r="BG51" s="11">
        <v>4.0</v>
      </c>
      <c r="BH51" s="11">
        <v>40.81081081081081</v>
      </c>
      <c r="BI51" s="11">
        <v>5.0</v>
      </c>
      <c r="BJ51" s="11">
        <v>48.11816192560175</v>
      </c>
      <c r="BK51" s="11">
        <v>1.0</v>
      </c>
      <c r="BL51" s="11" t="s">
        <v>260</v>
      </c>
      <c r="BM51" s="11">
        <v>5.0</v>
      </c>
      <c r="BN51" s="11">
        <v>49.51149425287356</v>
      </c>
      <c r="BO51" s="11">
        <v>0.0</v>
      </c>
      <c r="BP51" s="11" t="s">
        <v>260</v>
      </c>
      <c r="BQ51" s="11">
        <v>4.0</v>
      </c>
      <c r="BR51" s="11">
        <v>43.96436525612472</v>
      </c>
      <c r="BS51" s="11">
        <v>0.0</v>
      </c>
      <c r="BT51" s="11" t="s">
        <v>260</v>
      </c>
      <c r="BU51" s="11">
        <v>2.0</v>
      </c>
      <c r="BV51" s="11">
        <v>39.94047619047619</v>
      </c>
      <c r="BW51" s="11" t="s">
        <v>303</v>
      </c>
      <c r="BX51" s="11" t="s">
        <v>260</v>
      </c>
      <c r="BY51" s="11">
        <v>5.0</v>
      </c>
      <c r="BZ51" s="11">
        <v>47.1694214876033</v>
      </c>
      <c r="CA51" s="11">
        <v>0.0</v>
      </c>
      <c r="CB51" s="11" t="s">
        <v>260</v>
      </c>
      <c r="CC51" s="11">
        <v>2.0</v>
      </c>
      <c r="CD51" s="11">
        <v>33.56968215158924</v>
      </c>
      <c r="CE51" s="11">
        <v>0.0</v>
      </c>
      <c r="CF51" s="11" t="s">
        <v>260</v>
      </c>
      <c r="CG51" s="11">
        <v>3.0</v>
      </c>
      <c r="CH51" s="11">
        <v>32.93963254593176</v>
      </c>
      <c r="CI51" s="11">
        <v>0.0</v>
      </c>
      <c r="CJ51" s="11" t="s">
        <v>260</v>
      </c>
      <c r="CK51" s="11">
        <v>10.0</v>
      </c>
      <c r="CL51" s="11">
        <v>61.86104218362283</v>
      </c>
      <c r="CM51" s="11">
        <v>2.0</v>
      </c>
      <c r="CN51" s="11" t="s">
        <v>260</v>
      </c>
      <c r="CO51" s="11">
        <v>5.0</v>
      </c>
      <c r="CP51" s="11">
        <v>57.4822695035461</v>
      </c>
      <c r="CQ51" s="11">
        <v>0.0</v>
      </c>
      <c r="CR51" s="11" t="s">
        <v>260</v>
      </c>
      <c r="CS51" s="11">
        <v>12.0</v>
      </c>
      <c r="CT51" s="11">
        <v>51.347150259067355</v>
      </c>
      <c r="CU51" s="11">
        <v>1.0</v>
      </c>
      <c r="CV51" s="11" t="s">
        <v>260</v>
      </c>
      <c r="CW51" s="11">
        <v>12.0</v>
      </c>
      <c r="CX51" s="11">
        <v>61.02783725910064</v>
      </c>
      <c r="CY51" s="11">
        <v>2.0</v>
      </c>
      <c r="CZ51" s="11" t="s">
        <v>260</v>
      </c>
      <c r="DA51" s="11">
        <v>6.0</v>
      </c>
      <c r="DB51" s="11">
        <v>54.42934782608695</v>
      </c>
      <c r="DC51" s="11">
        <v>2.0</v>
      </c>
      <c r="DD51" s="11" t="s">
        <v>260</v>
      </c>
    </row>
    <row r="52" ht="12.0" customHeight="1">
      <c r="A52" s="8" t="s">
        <v>617</v>
      </c>
      <c r="B52" s="8">
        <v>0.0</v>
      </c>
      <c r="C52" s="9">
        <v>0.0</v>
      </c>
      <c r="D52" s="8">
        <v>0.0</v>
      </c>
      <c r="E52" s="10" t="s">
        <v>625</v>
      </c>
      <c r="F52" s="10" t="s">
        <v>626</v>
      </c>
      <c r="G52" s="10" t="s">
        <v>627</v>
      </c>
      <c r="H52" s="10" t="s">
        <v>628</v>
      </c>
      <c r="I52" s="10" t="s">
        <v>629</v>
      </c>
      <c r="J52" s="10" t="s">
        <v>630</v>
      </c>
      <c r="K52" s="10" t="s">
        <v>631</v>
      </c>
      <c r="L52" s="11">
        <v>0.0</v>
      </c>
      <c r="M52" s="11">
        <v>0.0</v>
      </c>
      <c r="N52" s="11">
        <v>0.0</v>
      </c>
      <c r="O52" s="11">
        <v>3.0</v>
      </c>
      <c r="P52" s="11">
        <v>40.0</v>
      </c>
      <c r="Q52" s="11">
        <v>17.0</v>
      </c>
      <c r="R52" s="11">
        <v>49.23076923076923</v>
      </c>
      <c r="S52" s="11">
        <v>17.0</v>
      </c>
      <c r="T52" s="11">
        <v>40.0</v>
      </c>
      <c r="U52" s="11">
        <v>4.0</v>
      </c>
      <c r="V52" s="11">
        <v>53.75</v>
      </c>
      <c r="W52" s="11">
        <v>4.0</v>
      </c>
      <c r="X52" s="11">
        <v>57.142857142857146</v>
      </c>
      <c r="Y52" s="11">
        <v>14.0</v>
      </c>
      <c r="Z52" s="11">
        <v>45.6</v>
      </c>
      <c r="AA52" s="11">
        <v>9.0</v>
      </c>
      <c r="AB52" s="11">
        <v>48.05555555555556</v>
      </c>
      <c r="AC52" s="11">
        <v>0.0</v>
      </c>
      <c r="AD52" s="11">
        <v>38.78048780487805</v>
      </c>
      <c r="AE52" s="11">
        <v>0.0</v>
      </c>
      <c r="AF52" s="11">
        <v>37.5</v>
      </c>
      <c r="AG52" s="11">
        <v>0.0</v>
      </c>
      <c r="AH52" s="11">
        <v>40.57142857142857</v>
      </c>
      <c r="AI52" s="11">
        <v>1.0</v>
      </c>
      <c r="AJ52" s="11">
        <v>46.53846153846154</v>
      </c>
      <c r="AK52" s="11">
        <v>0.0</v>
      </c>
      <c r="AL52" s="11">
        <v>44.666666666666664</v>
      </c>
      <c r="AM52" s="11">
        <v>1.0</v>
      </c>
      <c r="AN52" s="11">
        <v>50.0</v>
      </c>
      <c r="AO52" s="11">
        <v>1.0</v>
      </c>
      <c r="AP52" s="11">
        <v>41.25</v>
      </c>
      <c r="AQ52" s="11">
        <v>3.0</v>
      </c>
      <c r="AR52" s="11">
        <v>46.774193548387096</v>
      </c>
      <c r="AS52" s="11">
        <v>12.0</v>
      </c>
      <c r="AT52" s="11">
        <v>38.035714285714285</v>
      </c>
      <c r="AU52" s="11">
        <v>7.0</v>
      </c>
      <c r="AV52" s="11">
        <v>50.81081081081081</v>
      </c>
      <c r="AW52" s="11">
        <v>5.0</v>
      </c>
      <c r="AX52" s="11">
        <v>41.470588235294116</v>
      </c>
      <c r="AY52" s="11">
        <v>10.0</v>
      </c>
      <c r="AZ52" s="11">
        <v>60.97560975609756</v>
      </c>
      <c r="BA52" s="11">
        <v>1.0</v>
      </c>
      <c r="BB52" s="11">
        <v>36.206896551724135</v>
      </c>
      <c r="BC52" s="11">
        <v>1.0</v>
      </c>
      <c r="BD52" s="11">
        <v>38.46153846153846</v>
      </c>
      <c r="BE52" s="11">
        <v>9.0</v>
      </c>
      <c r="BF52" s="11">
        <v>44.34782608695652</v>
      </c>
      <c r="BG52" s="11">
        <v>11.0</v>
      </c>
      <c r="BH52" s="11">
        <v>59.729729729729726</v>
      </c>
      <c r="BI52" s="11">
        <v>1.0</v>
      </c>
      <c r="BJ52" s="11">
        <v>39.36542669584245</v>
      </c>
      <c r="BK52" s="11">
        <v>0.0</v>
      </c>
      <c r="BL52" s="11" t="s">
        <v>260</v>
      </c>
      <c r="BM52" s="11">
        <v>5.0</v>
      </c>
      <c r="BN52" s="11">
        <v>49.51149425287356</v>
      </c>
      <c r="BO52" s="11">
        <v>1.0</v>
      </c>
      <c r="BP52" s="11" t="s">
        <v>260</v>
      </c>
      <c r="BQ52" s="11">
        <v>2.0</v>
      </c>
      <c r="BR52" s="11">
        <v>39.510022271714924</v>
      </c>
      <c r="BS52" s="11">
        <v>0.0</v>
      </c>
      <c r="BT52" s="11" t="s">
        <v>260</v>
      </c>
      <c r="BU52" s="11">
        <v>1.0</v>
      </c>
      <c r="BV52" s="11">
        <v>37.95634920634921</v>
      </c>
      <c r="BW52" s="11" t="s">
        <v>303</v>
      </c>
      <c r="BX52" s="11" t="s">
        <v>260</v>
      </c>
      <c r="BY52" s="11">
        <v>1.0</v>
      </c>
      <c r="BZ52" s="11">
        <v>38.904958677685954</v>
      </c>
      <c r="CA52" s="11">
        <v>0.0</v>
      </c>
      <c r="CB52" s="11" t="s">
        <v>260</v>
      </c>
      <c r="CC52" s="11">
        <v>6.0</v>
      </c>
      <c r="CD52" s="11">
        <v>43.34963325183374</v>
      </c>
      <c r="CE52" s="11">
        <v>1.0</v>
      </c>
      <c r="CF52" s="11" t="s">
        <v>260</v>
      </c>
      <c r="CG52" s="11">
        <v>6.0</v>
      </c>
      <c r="CH52" s="11">
        <v>40.813648293963254</v>
      </c>
      <c r="CI52" s="11">
        <v>1.0</v>
      </c>
      <c r="CJ52" s="11" t="s">
        <v>260</v>
      </c>
      <c r="CK52" s="11">
        <v>4.0</v>
      </c>
      <c r="CL52" s="11">
        <v>46.9727047146402</v>
      </c>
      <c r="CM52" s="11">
        <v>0.0</v>
      </c>
      <c r="CN52" s="11" t="s">
        <v>260</v>
      </c>
      <c r="CO52" s="11">
        <v>1.0</v>
      </c>
      <c r="CP52" s="11">
        <v>43.29787234042553</v>
      </c>
      <c r="CQ52" s="11">
        <v>0.0</v>
      </c>
      <c r="CR52" s="11" t="s">
        <v>260</v>
      </c>
      <c r="CS52" s="11">
        <v>19.0</v>
      </c>
      <c r="CT52" s="11">
        <v>69.48186528497409</v>
      </c>
      <c r="CU52" s="11">
        <v>4.0</v>
      </c>
      <c r="CV52" s="11" t="s">
        <v>105</v>
      </c>
      <c r="CW52" s="11">
        <v>2.0</v>
      </c>
      <c r="CX52" s="11">
        <v>39.61456102783726</v>
      </c>
      <c r="CY52" s="11">
        <v>0.0</v>
      </c>
      <c r="CZ52" s="11" t="s">
        <v>260</v>
      </c>
      <c r="DA52" s="11">
        <v>1.0</v>
      </c>
      <c r="DB52" s="11">
        <v>40.84239130434783</v>
      </c>
      <c r="DC52" s="11">
        <v>0.0</v>
      </c>
      <c r="DD52" s="11" t="s">
        <v>260</v>
      </c>
    </row>
    <row r="53" ht="12.0" customHeight="1">
      <c r="A53" s="8" t="s">
        <v>632</v>
      </c>
      <c r="B53" s="8" t="s">
        <v>633</v>
      </c>
      <c r="C53" s="9">
        <v>38873.0</v>
      </c>
      <c r="D53" s="8" t="s">
        <v>634</v>
      </c>
      <c r="E53" s="10" t="s">
        <v>635</v>
      </c>
      <c r="F53" s="10" t="s">
        <v>636</v>
      </c>
      <c r="G53" s="10" t="s">
        <v>637</v>
      </c>
      <c r="H53" s="10" t="s">
        <v>638</v>
      </c>
      <c r="I53" s="10" t="s">
        <v>639</v>
      </c>
      <c r="J53" s="10" t="s">
        <v>640</v>
      </c>
      <c r="K53" s="10" t="s">
        <v>641</v>
      </c>
      <c r="L53" s="11">
        <v>15.0</v>
      </c>
      <c r="M53" s="11">
        <v>1.0</v>
      </c>
      <c r="N53" s="11">
        <v>0.0</v>
      </c>
      <c r="O53" s="11">
        <v>2.0</v>
      </c>
      <c r="P53" s="11">
        <v>35.45454545454545</v>
      </c>
      <c r="Q53" s="11">
        <v>18.0</v>
      </c>
      <c r="R53" s="11">
        <v>53.07692307692308</v>
      </c>
      <c r="S53" s="11">
        <v>18.0</v>
      </c>
      <c r="T53" s="11">
        <v>45.0</v>
      </c>
      <c r="U53" s="11">
        <v>1.0</v>
      </c>
      <c r="V53" s="11">
        <v>41.25</v>
      </c>
      <c r="W53" s="11">
        <v>3.0</v>
      </c>
      <c r="X53" s="11">
        <v>52.38095238095238</v>
      </c>
      <c r="Y53" s="11">
        <v>9.0</v>
      </c>
      <c r="Z53" s="11">
        <v>35.6</v>
      </c>
      <c r="AA53" s="11">
        <v>2.0</v>
      </c>
      <c r="AB53" s="11">
        <v>38.33333333333333</v>
      </c>
      <c r="AC53" s="11">
        <v>1.0</v>
      </c>
      <c r="AD53" s="11">
        <v>41.21951219512195</v>
      </c>
      <c r="AE53" s="11">
        <v>5.0</v>
      </c>
      <c r="AF53" s="11">
        <v>53.125</v>
      </c>
      <c r="AG53" s="11">
        <v>2.0</v>
      </c>
      <c r="AH53" s="11">
        <v>46.285714285714285</v>
      </c>
      <c r="AI53" s="11">
        <v>0.0</v>
      </c>
      <c r="AJ53" s="11">
        <v>42.69230769230769</v>
      </c>
      <c r="AK53" s="11">
        <v>0.0</v>
      </c>
      <c r="AL53" s="11">
        <v>44.666666666666664</v>
      </c>
      <c r="AM53" s="11">
        <v>0.0</v>
      </c>
      <c r="AN53" s="11">
        <v>43.333333333333336</v>
      </c>
      <c r="AO53" s="11">
        <v>0.0</v>
      </c>
      <c r="AP53" s="11">
        <v>38.125</v>
      </c>
      <c r="AQ53" s="11">
        <v>0.0</v>
      </c>
      <c r="AR53" s="11">
        <v>37.096774193548384</v>
      </c>
      <c r="AS53" s="11">
        <v>20.0</v>
      </c>
      <c r="AT53" s="11">
        <v>52.32142857142857</v>
      </c>
      <c r="AU53" s="11">
        <v>11.0</v>
      </c>
      <c r="AV53" s="11">
        <v>61.62162162162162</v>
      </c>
      <c r="AW53" s="11">
        <v>8.0</v>
      </c>
      <c r="AX53" s="11">
        <v>50.294117647058826</v>
      </c>
      <c r="AY53" s="11">
        <v>1.0</v>
      </c>
      <c r="AZ53" s="11">
        <v>39.02439024390244</v>
      </c>
      <c r="BA53" s="11">
        <v>15.0</v>
      </c>
      <c r="BB53" s="11">
        <v>60.3448275862069</v>
      </c>
      <c r="BC53" s="11">
        <v>4.0</v>
      </c>
      <c r="BD53" s="11">
        <v>46.15384615384615</v>
      </c>
      <c r="BE53" s="11">
        <v>6.0</v>
      </c>
      <c r="BF53" s="11">
        <v>37.826086956521735</v>
      </c>
      <c r="BG53" s="11">
        <v>2.0</v>
      </c>
      <c r="BH53" s="11">
        <v>35.4054054054054</v>
      </c>
      <c r="BI53" s="11">
        <v>1.0</v>
      </c>
      <c r="BJ53" s="11">
        <v>39.36542669584245</v>
      </c>
      <c r="BK53" s="11">
        <v>0.0</v>
      </c>
      <c r="BL53" s="11" t="s">
        <v>260</v>
      </c>
      <c r="BM53" s="11">
        <v>1.0</v>
      </c>
      <c r="BN53" s="11">
        <v>38.01724137931035</v>
      </c>
      <c r="BO53" s="11">
        <v>0.0</v>
      </c>
      <c r="BP53" s="11" t="s">
        <v>260</v>
      </c>
      <c r="BQ53" s="11">
        <v>1.0</v>
      </c>
      <c r="BR53" s="11">
        <v>37.28285077951003</v>
      </c>
      <c r="BS53" s="11">
        <v>0.0</v>
      </c>
      <c r="BT53" s="11" t="s">
        <v>260</v>
      </c>
      <c r="BU53" s="11">
        <v>15.0</v>
      </c>
      <c r="BV53" s="11">
        <v>65.73412698412699</v>
      </c>
      <c r="BW53" s="11" t="s">
        <v>642</v>
      </c>
      <c r="BX53" s="11" t="s">
        <v>260</v>
      </c>
      <c r="BY53" s="11">
        <v>5.0</v>
      </c>
      <c r="BZ53" s="11">
        <v>47.1694214876033</v>
      </c>
      <c r="CA53" s="11">
        <v>1.0</v>
      </c>
      <c r="CB53" s="11" t="s">
        <v>260</v>
      </c>
      <c r="CC53" s="11">
        <v>11.0</v>
      </c>
      <c r="CD53" s="11">
        <v>55.57457212713936</v>
      </c>
      <c r="CE53" s="11">
        <v>3.0</v>
      </c>
      <c r="CF53" s="11" t="s">
        <v>260</v>
      </c>
      <c r="CG53" s="11">
        <v>9.0</v>
      </c>
      <c r="CH53" s="11">
        <v>48.68766404199475</v>
      </c>
      <c r="CI53" s="11">
        <v>1.0</v>
      </c>
      <c r="CJ53" s="11" t="s">
        <v>260</v>
      </c>
      <c r="CK53" s="11">
        <v>1.0</v>
      </c>
      <c r="CL53" s="11">
        <v>39.52853598014889</v>
      </c>
      <c r="CM53" s="11">
        <v>0.0</v>
      </c>
      <c r="CN53" s="11" t="s">
        <v>260</v>
      </c>
      <c r="CO53" s="11">
        <v>0.0</v>
      </c>
      <c r="CP53" s="11">
        <v>39.751773049645394</v>
      </c>
      <c r="CQ53" s="11">
        <v>0.0</v>
      </c>
      <c r="CR53" s="11" t="s">
        <v>260</v>
      </c>
      <c r="CS53" s="11">
        <v>6.0</v>
      </c>
      <c r="CT53" s="11">
        <v>35.803108808290155</v>
      </c>
      <c r="CU53" s="11">
        <v>0.0</v>
      </c>
      <c r="CV53" s="11" t="s">
        <v>260</v>
      </c>
      <c r="CW53" s="11">
        <v>1.0</v>
      </c>
      <c r="CX53" s="11">
        <v>37.473233404710925</v>
      </c>
      <c r="CY53" s="11">
        <v>0.0</v>
      </c>
      <c r="CZ53" s="11" t="s">
        <v>260</v>
      </c>
      <c r="DA53" s="11">
        <v>2.0</v>
      </c>
      <c r="DB53" s="11">
        <v>43.559782608695656</v>
      </c>
      <c r="DC53" s="11">
        <v>0.0</v>
      </c>
      <c r="DD53" s="11" t="s">
        <v>260</v>
      </c>
    </row>
    <row r="54" ht="12.0" customHeight="1">
      <c r="A54" s="8" t="s">
        <v>632</v>
      </c>
      <c r="B54" s="8" t="s">
        <v>633</v>
      </c>
      <c r="C54" s="9">
        <v>38873.0</v>
      </c>
      <c r="D54" s="8" t="s">
        <v>634</v>
      </c>
      <c r="E54" s="10" t="s">
        <v>643</v>
      </c>
      <c r="F54" s="10" t="s">
        <v>644</v>
      </c>
      <c r="G54" s="10" t="s">
        <v>645</v>
      </c>
      <c r="H54" s="10" t="s">
        <v>646</v>
      </c>
      <c r="I54" s="10" t="s">
        <v>647</v>
      </c>
      <c r="J54" s="10" t="s">
        <v>648</v>
      </c>
      <c r="K54" s="10" t="s">
        <v>649</v>
      </c>
      <c r="L54" s="11">
        <v>0.0</v>
      </c>
      <c r="M54" s="11">
        <v>0.0</v>
      </c>
      <c r="N54" s="11">
        <v>0.0</v>
      </c>
      <c r="O54" s="11">
        <v>4.0</v>
      </c>
      <c r="P54" s="11">
        <v>44.54545454545455</v>
      </c>
      <c r="Q54" s="11">
        <v>18.0</v>
      </c>
      <c r="R54" s="11">
        <v>53.07692307692308</v>
      </c>
      <c r="S54" s="11">
        <v>18.0</v>
      </c>
      <c r="T54" s="11">
        <v>45.0</v>
      </c>
      <c r="U54" s="11">
        <v>6.0</v>
      </c>
      <c r="V54" s="11">
        <v>62.08333333333333</v>
      </c>
      <c r="W54" s="11">
        <v>14.0</v>
      </c>
      <c r="X54" s="11">
        <v>104.76190476190476</v>
      </c>
      <c r="Y54" s="11">
        <v>27.0</v>
      </c>
      <c r="Z54" s="11">
        <v>71.6</v>
      </c>
      <c r="AA54" s="11">
        <v>25.0</v>
      </c>
      <c r="AB54" s="11">
        <v>70.27777777777777</v>
      </c>
      <c r="AC54" s="11">
        <v>11.0</v>
      </c>
      <c r="AD54" s="11">
        <v>65.60975609756098</v>
      </c>
      <c r="AE54" s="11">
        <v>4.0</v>
      </c>
      <c r="AF54" s="11">
        <v>50.0</v>
      </c>
      <c r="AG54" s="11">
        <v>2.0</v>
      </c>
      <c r="AH54" s="11">
        <v>46.285714285714285</v>
      </c>
      <c r="AI54" s="11">
        <v>13.0</v>
      </c>
      <c r="AJ54" s="11">
        <v>92.6923076923077</v>
      </c>
      <c r="AK54" s="11">
        <v>7.0</v>
      </c>
      <c r="AL54" s="11">
        <v>91.33333333333334</v>
      </c>
      <c r="AM54" s="11">
        <v>6.0</v>
      </c>
      <c r="AN54" s="11">
        <v>83.33333333333334</v>
      </c>
      <c r="AO54" s="11">
        <v>14.0</v>
      </c>
      <c r="AP54" s="11">
        <v>81.875</v>
      </c>
      <c r="AQ54" s="11">
        <v>16.0</v>
      </c>
      <c r="AR54" s="11">
        <v>88.70967741935483</v>
      </c>
      <c r="AS54" s="11">
        <v>1.0</v>
      </c>
      <c r="AT54" s="11">
        <v>18.392857142857146</v>
      </c>
      <c r="AU54" s="11">
        <v>1.0</v>
      </c>
      <c r="AV54" s="11">
        <v>34.5945945945946</v>
      </c>
      <c r="AW54" s="11">
        <v>0.0</v>
      </c>
      <c r="AX54" s="11">
        <v>26.76470588235294</v>
      </c>
      <c r="AY54" s="11">
        <v>17.0</v>
      </c>
      <c r="AZ54" s="11">
        <v>78.04878048780488</v>
      </c>
      <c r="BA54" s="11">
        <v>10.0</v>
      </c>
      <c r="BB54" s="11">
        <v>51.724137931034484</v>
      </c>
      <c r="BC54" s="11">
        <v>8.0</v>
      </c>
      <c r="BD54" s="11">
        <v>56.41025641025641</v>
      </c>
      <c r="BE54" s="11">
        <v>8.0</v>
      </c>
      <c r="BF54" s="11">
        <v>42.17391304347826</v>
      </c>
      <c r="BG54" s="11">
        <v>8.0</v>
      </c>
      <c r="BH54" s="11">
        <v>51.62162162162162</v>
      </c>
      <c r="BI54" s="11">
        <v>14.0</v>
      </c>
      <c r="BJ54" s="11">
        <v>67.81181619256017</v>
      </c>
      <c r="BK54" s="11">
        <v>2.0</v>
      </c>
      <c r="BL54" s="11" t="s">
        <v>260</v>
      </c>
      <c r="BM54" s="11">
        <v>16.0</v>
      </c>
      <c r="BN54" s="11">
        <v>81.12068965517241</v>
      </c>
      <c r="BO54" s="11">
        <v>5.0</v>
      </c>
      <c r="BP54" s="11" t="s">
        <v>105</v>
      </c>
      <c r="BQ54" s="11">
        <v>21.0</v>
      </c>
      <c r="BR54" s="11">
        <v>81.82628062360801</v>
      </c>
      <c r="BS54" s="11">
        <v>6.0</v>
      </c>
      <c r="BT54" s="11" t="s">
        <v>105</v>
      </c>
      <c r="BU54" s="11">
        <v>10.0</v>
      </c>
      <c r="BV54" s="11">
        <v>55.81349206349206</v>
      </c>
      <c r="BW54" s="11" t="s">
        <v>548</v>
      </c>
      <c r="BX54" s="11" t="s">
        <v>260</v>
      </c>
      <c r="BY54" s="11">
        <v>15.0</v>
      </c>
      <c r="BZ54" s="11">
        <v>67.8305785123967</v>
      </c>
      <c r="CA54" s="11">
        <v>4.0</v>
      </c>
      <c r="CB54" s="11" t="s">
        <v>260</v>
      </c>
      <c r="CC54" s="11">
        <v>7.0</v>
      </c>
      <c r="CD54" s="11">
        <v>45.794621026894866</v>
      </c>
      <c r="CE54" s="11">
        <v>0.0</v>
      </c>
      <c r="CF54" s="11" t="s">
        <v>260</v>
      </c>
      <c r="CG54" s="11">
        <v>5.0</v>
      </c>
      <c r="CH54" s="11">
        <v>38.188976377952756</v>
      </c>
      <c r="CI54" s="11">
        <v>1.0</v>
      </c>
      <c r="CJ54" s="11" t="s">
        <v>260</v>
      </c>
      <c r="CK54" s="11">
        <v>17.0</v>
      </c>
      <c r="CL54" s="11">
        <v>79.23076923076923</v>
      </c>
      <c r="CM54" s="11">
        <v>5.0</v>
      </c>
      <c r="CN54" s="11" t="s">
        <v>105</v>
      </c>
      <c r="CO54" s="11">
        <v>15.0</v>
      </c>
      <c r="CP54" s="11">
        <v>92.94326241134752</v>
      </c>
      <c r="CQ54" s="11">
        <v>3.0</v>
      </c>
      <c r="CR54" s="11" t="s">
        <v>260</v>
      </c>
      <c r="CS54" s="11">
        <v>9.0</v>
      </c>
      <c r="CT54" s="11">
        <v>43.575129533678755</v>
      </c>
      <c r="CU54" s="11">
        <v>2.0</v>
      </c>
      <c r="CV54" s="11" t="s">
        <v>260</v>
      </c>
      <c r="CW54" s="11">
        <v>21.0</v>
      </c>
      <c r="CX54" s="11">
        <v>80.29978586723769</v>
      </c>
      <c r="CY54" s="11">
        <v>6.0</v>
      </c>
      <c r="CZ54" s="11" t="s">
        <v>105</v>
      </c>
      <c r="DA54" s="11">
        <v>11.0</v>
      </c>
      <c r="DB54" s="11">
        <v>68.0163043478261</v>
      </c>
      <c r="DC54" s="11">
        <v>2.0</v>
      </c>
      <c r="DD54" s="11" t="s">
        <v>260</v>
      </c>
    </row>
    <row r="55" ht="12.0" customHeight="1">
      <c r="A55" s="8" t="s">
        <v>650</v>
      </c>
      <c r="B55" s="8" t="s">
        <v>651</v>
      </c>
      <c r="C55" s="9">
        <v>38862.0</v>
      </c>
      <c r="D55" s="8" t="s">
        <v>652</v>
      </c>
      <c r="E55" s="10" t="s">
        <v>653</v>
      </c>
      <c r="F55" s="10" t="s">
        <v>654</v>
      </c>
      <c r="G55" s="10" t="s">
        <v>655</v>
      </c>
      <c r="H55" s="10" t="s">
        <v>656</v>
      </c>
      <c r="I55" s="10" t="s">
        <v>657</v>
      </c>
      <c r="J55" s="10" t="s">
        <v>658</v>
      </c>
      <c r="K55" s="10" t="s">
        <v>659</v>
      </c>
      <c r="L55" s="11">
        <v>0.0</v>
      </c>
      <c r="M55" s="11">
        <v>0.0</v>
      </c>
      <c r="N55" s="11">
        <v>0.0</v>
      </c>
      <c r="O55" s="11">
        <v>4.0</v>
      </c>
      <c r="P55" s="11">
        <v>44.54545454545455</v>
      </c>
      <c r="Q55" s="11">
        <v>20.0</v>
      </c>
      <c r="R55" s="11">
        <v>60.769230769230774</v>
      </c>
      <c r="S55" s="11">
        <v>17.0</v>
      </c>
      <c r="T55" s="11">
        <v>40.0</v>
      </c>
      <c r="U55" s="11">
        <v>4.0</v>
      </c>
      <c r="V55" s="11">
        <v>53.75</v>
      </c>
      <c r="W55" s="11">
        <v>6.0</v>
      </c>
      <c r="X55" s="11">
        <v>66.66666666666666</v>
      </c>
      <c r="Y55" s="11">
        <v>14.0</v>
      </c>
      <c r="Z55" s="11">
        <v>45.6</v>
      </c>
      <c r="AA55" s="11">
        <v>25.0</v>
      </c>
      <c r="AB55" s="11">
        <v>70.27777777777777</v>
      </c>
      <c r="AC55" s="11">
        <v>6.0</v>
      </c>
      <c r="AD55" s="11">
        <v>53.41463414634146</v>
      </c>
      <c r="AE55" s="11">
        <v>11.0</v>
      </c>
      <c r="AF55" s="11">
        <v>71.875</v>
      </c>
      <c r="AG55" s="11">
        <v>5.0</v>
      </c>
      <c r="AH55" s="11">
        <v>54.85714285714286</v>
      </c>
      <c r="AI55" s="11">
        <v>8.0</v>
      </c>
      <c r="AJ55" s="11">
        <v>73.46153846153845</v>
      </c>
      <c r="AK55" s="11">
        <v>4.0</v>
      </c>
      <c r="AL55" s="11">
        <v>71.33333333333333</v>
      </c>
      <c r="AM55" s="11">
        <v>4.0</v>
      </c>
      <c r="AN55" s="11">
        <v>70.0</v>
      </c>
      <c r="AO55" s="11">
        <v>6.0</v>
      </c>
      <c r="AP55" s="11">
        <v>56.875</v>
      </c>
      <c r="AQ55" s="11">
        <v>9.0</v>
      </c>
      <c r="AR55" s="11">
        <v>66.12903225806451</v>
      </c>
      <c r="AS55" s="11">
        <v>26.0</v>
      </c>
      <c r="AT55" s="11">
        <v>63.03571428571429</v>
      </c>
      <c r="AU55" s="11">
        <v>13.0</v>
      </c>
      <c r="AV55" s="11">
        <v>67.02702702702703</v>
      </c>
      <c r="AW55" s="11">
        <v>14.0</v>
      </c>
      <c r="AX55" s="11">
        <v>67.94117647058823</v>
      </c>
      <c r="AY55" s="11">
        <v>2.0</v>
      </c>
      <c r="AZ55" s="11">
        <v>41.46341463414634</v>
      </c>
      <c r="BA55" s="11">
        <v>23.0</v>
      </c>
      <c r="BB55" s="11">
        <v>74.13793103448276</v>
      </c>
      <c r="BC55" s="11">
        <v>17.0</v>
      </c>
      <c r="BD55" s="11">
        <v>79.48717948717949</v>
      </c>
      <c r="BE55" s="11">
        <v>6.0</v>
      </c>
      <c r="BF55" s="11">
        <v>37.826086956521735</v>
      </c>
      <c r="BG55" s="11">
        <v>9.0</v>
      </c>
      <c r="BH55" s="11">
        <v>54.32432432432432</v>
      </c>
      <c r="BI55" s="11">
        <v>7.0</v>
      </c>
      <c r="BJ55" s="11">
        <v>52.4945295404814</v>
      </c>
      <c r="BK55" s="11">
        <v>1.0</v>
      </c>
      <c r="BL55" s="11" t="s">
        <v>260</v>
      </c>
      <c r="BM55" s="11">
        <v>4.0</v>
      </c>
      <c r="BN55" s="11">
        <v>46.63793103448276</v>
      </c>
      <c r="BO55" s="11">
        <v>0.0</v>
      </c>
      <c r="BP55" s="11" t="s">
        <v>260</v>
      </c>
      <c r="BQ55" s="11">
        <v>12.0</v>
      </c>
      <c r="BR55" s="11">
        <v>61.78173719376392</v>
      </c>
      <c r="BS55" s="11">
        <v>1.0</v>
      </c>
      <c r="BT55" s="11" t="s">
        <v>260</v>
      </c>
      <c r="BU55" s="11">
        <v>16.0</v>
      </c>
      <c r="BV55" s="11">
        <v>67.71825396825398</v>
      </c>
      <c r="BW55" s="11" t="s">
        <v>660</v>
      </c>
      <c r="BX55" s="11" t="s">
        <v>105</v>
      </c>
      <c r="BY55" s="11">
        <v>16.0</v>
      </c>
      <c r="BZ55" s="11">
        <v>69.89669421487604</v>
      </c>
      <c r="CA55" s="11">
        <v>4.0</v>
      </c>
      <c r="CB55" s="11" t="s">
        <v>260</v>
      </c>
      <c r="CC55" s="11">
        <v>16.0</v>
      </c>
      <c r="CD55" s="11">
        <v>67.79951100244499</v>
      </c>
      <c r="CE55" s="11">
        <v>3.0</v>
      </c>
      <c r="CF55" s="11" t="s">
        <v>260</v>
      </c>
      <c r="CG55" s="11">
        <v>18.0</v>
      </c>
      <c r="CH55" s="11">
        <v>72.30971128608924</v>
      </c>
      <c r="CI55" s="11">
        <v>4.0</v>
      </c>
      <c r="CJ55" s="11" t="s">
        <v>260</v>
      </c>
      <c r="CK55" s="11">
        <v>3.0</v>
      </c>
      <c r="CL55" s="11">
        <v>44.49131513647643</v>
      </c>
      <c r="CM55" s="11">
        <v>0.0</v>
      </c>
      <c r="CN55" s="11" t="s">
        <v>260</v>
      </c>
      <c r="CO55" s="11">
        <v>10.0</v>
      </c>
      <c r="CP55" s="11">
        <v>75.2127659574468</v>
      </c>
      <c r="CQ55" s="11">
        <v>1.0</v>
      </c>
      <c r="CR55" s="11" t="s">
        <v>260</v>
      </c>
      <c r="CS55" s="11">
        <v>16.0</v>
      </c>
      <c r="CT55" s="11">
        <v>61.70984455958549</v>
      </c>
      <c r="CU55" s="11">
        <v>3.0</v>
      </c>
      <c r="CV55" s="11" t="s">
        <v>260</v>
      </c>
      <c r="CW55" s="11">
        <v>13.0</v>
      </c>
      <c r="CX55" s="11">
        <v>63.16916488222698</v>
      </c>
      <c r="CY55" s="11">
        <v>4.0</v>
      </c>
      <c r="CZ55" s="11" t="s">
        <v>260</v>
      </c>
      <c r="DA55" s="11">
        <v>9.0</v>
      </c>
      <c r="DB55" s="11">
        <v>62.58152173913044</v>
      </c>
      <c r="DC55" s="11">
        <v>3.0</v>
      </c>
      <c r="DD55" s="11" t="s">
        <v>260</v>
      </c>
    </row>
    <row r="56" ht="12.0" customHeight="1">
      <c r="A56" s="8" t="s">
        <v>650</v>
      </c>
      <c r="B56" s="8" t="s">
        <v>651</v>
      </c>
      <c r="C56" s="9">
        <v>38862.0</v>
      </c>
      <c r="D56" s="8" t="s">
        <v>652</v>
      </c>
      <c r="E56" s="10" t="s">
        <v>653</v>
      </c>
      <c r="F56" s="10" t="s">
        <v>654</v>
      </c>
      <c r="G56" s="10" t="s">
        <v>655</v>
      </c>
      <c r="H56" s="10" t="s">
        <v>656</v>
      </c>
      <c r="I56" s="10" t="s">
        <v>657</v>
      </c>
      <c r="J56" s="10" t="s">
        <v>658</v>
      </c>
      <c r="K56" s="10" t="s">
        <v>659</v>
      </c>
      <c r="L56" s="11">
        <v>0.0</v>
      </c>
      <c r="M56" s="11">
        <v>0.0</v>
      </c>
      <c r="N56" s="11">
        <v>0.0</v>
      </c>
      <c r="O56" s="11">
        <v>4.0</v>
      </c>
      <c r="P56" s="11">
        <v>44.54545454545455</v>
      </c>
      <c r="Q56" s="11">
        <v>20.0</v>
      </c>
      <c r="R56" s="11">
        <v>60.769230769230774</v>
      </c>
      <c r="S56" s="11">
        <v>17.0</v>
      </c>
      <c r="T56" s="11">
        <v>40.0</v>
      </c>
      <c r="U56" s="11">
        <v>4.0</v>
      </c>
      <c r="V56" s="11">
        <v>53.75</v>
      </c>
      <c r="W56" s="11">
        <v>6.0</v>
      </c>
      <c r="X56" s="11">
        <v>66.66666666666666</v>
      </c>
      <c r="Y56" s="11">
        <v>14.0</v>
      </c>
      <c r="Z56" s="11">
        <v>45.6</v>
      </c>
      <c r="AA56" s="11">
        <v>25.0</v>
      </c>
      <c r="AB56" s="11">
        <v>70.27777777777777</v>
      </c>
      <c r="AC56" s="11">
        <v>6.0</v>
      </c>
      <c r="AD56" s="11">
        <v>53.41463414634146</v>
      </c>
      <c r="AE56" s="11">
        <v>11.0</v>
      </c>
      <c r="AF56" s="11">
        <v>71.875</v>
      </c>
      <c r="AG56" s="11">
        <v>5.0</v>
      </c>
      <c r="AH56" s="11">
        <v>54.85714285714286</v>
      </c>
      <c r="AI56" s="11">
        <v>8.0</v>
      </c>
      <c r="AJ56" s="11">
        <v>73.46153846153845</v>
      </c>
      <c r="AK56" s="11">
        <v>4.0</v>
      </c>
      <c r="AL56" s="11">
        <v>71.33333333333333</v>
      </c>
      <c r="AM56" s="11">
        <v>4.0</v>
      </c>
      <c r="AN56" s="11">
        <v>70.0</v>
      </c>
      <c r="AO56" s="11">
        <v>6.0</v>
      </c>
      <c r="AP56" s="11">
        <v>56.875</v>
      </c>
      <c r="AQ56" s="11">
        <v>9.0</v>
      </c>
      <c r="AR56" s="11">
        <v>66.12903225806451</v>
      </c>
      <c r="AS56" s="11">
        <v>26.0</v>
      </c>
      <c r="AT56" s="11">
        <v>63.03571428571429</v>
      </c>
      <c r="AU56" s="11">
        <v>13.0</v>
      </c>
      <c r="AV56" s="11">
        <v>67.02702702702703</v>
      </c>
      <c r="AW56" s="11">
        <v>14.0</v>
      </c>
      <c r="AX56" s="11">
        <v>67.94117647058823</v>
      </c>
      <c r="AY56" s="11">
        <v>2.0</v>
      </c>
      <c r="AZ56" s="11">
        <v>41.46341463414634</v>
      </c>
      <c r="BA56" s="11">
        <v>23.0</v>
      </c>
      <c r="BB56" s="11">
        <v>74.13793103448276</v>
      </c>
      <c r="BC56" s="11">
        <v>17.0</v>
      </c>
      <c r="BD56" s="11">
        <v>79.48717948717949</v>
      </c>
      <c r="BE56" s="11">
        <v>6.0</v>
      </c>
      <c r="BF56" s="11">
        <v>37.826086956521735</v>
      </c>
      <c r="BG56" s="11">
        <v>9.0</v>
      </c>
      <c r="BH56" s="11">
        <v>54.32432432432432</v>
      </c>
      <c r="BI56" s="11">
        <v>7.0</v>
      </c>
      <c r="BJ56" s="11">
        <v>52.4945295404814</v>
      </c>
      <c r="BK56" s="11">
        <v>1.0</v>
      </c>
      <c r="BL56" s="11" t="s">
        <v>260</v>
      </c>
      <c r="BM56" s="11">
        <v>4.0</v>
      </c>
      <c r="BN56" s="11">
        <v>46.63793103448276</v>
      </c>
      <c r="BO56" s="11">
        <v>0.0</v>
      </c>
      <c r="BP56" s="11" t="s">
        <v>260</v>
      </c>
      <c r="BQ56" s="11">
        <v>12.0</v>
      </c>
      <c r="BR56" s="11">
        <v>61.78173719376392</v>
      </c>
      <c r="BS56" s="11">
        <v>1.0</v>
      </c>
      <c r="BT56" s="11" t="s">
        <v>260</v>
      </c>
      <c r="BU56" s="11">
        <v>16.0</v>
      </c>
      <c r="BV56" s="11">
        <v>67.71825396825398</v>
      </c>
      <c r="BW56" s="11" t="s">
        <v>660</v>
      </c>
      <c r="BX56" s="11" t="s">
        <v>105</v>
      </c>
      <c r="BY56" s="11">
        <v>16.0</v>
      </c>
      <c r="BZ56" s="11">
        <v>69.89669421487604</v>
      </c>
      <c r="CA56" s="11">
        <v>4.0</v>
      </c>
      <c r="CB56" s="11" t="s">
        <v>260</v>
      </c>
      <c r="CC56" s="11">
        <v>16.0</v>
      </c>
      <c r="CD56" s="11">
        <v>67.79951100244499</v>
      </c>
      <c r="CE56" s="11">
        <v>3.0</v>
      </c>
      <c r="CF56" s="11" t="s">
        <v>260</v>
      </c>
      <c r="CG56" s="11">
        <v>18.0</v>
      </c>
      <c r="CH56" s="11">
        <v>72.30971128608924</v>
      </c>
      <c r="CI56" s="11">
        <v>4.0</v>
      </c>
      <c r="CJ56" s="11" t="s">
        <v>260</v>
      </c>
      <c r="CK56" s="11">
        <v>3.0</v>
      </c>
      <c r="CL56" s="11">
        <v>44.49131513647643</v>
      </c>
      <c r="CM56" s="11">
        <v>0.0</v>
      </c>
      <c r="CN56" s="11" t="s">
        <v>260</v>
      </c>
      <c r="CO56" s="11">
        <v>10.0</v>
      </c>
      <c r="CP56" s="11">
        <v>75.2127659574468</v>
      </c>
      <c r="CQ56" s="11">
        <v>1.0</v>
      </c>
      <c r="CR56" s="11" t="s">
        <v>260</v>
      </c>
      <c r="CS56" s="11">
        <v>16.0</v>
      </c>
      <c r="CT56" s="11">
        <v>61.70984455958549</v>
      </c>
      <c r="CU56" s="11">
        <v>3.0</v>
      </c>
      <c r="CV56" s="11" t="s">
        <v>260</v>
      </c>
      <c r="CW56" s="11">
        <v>13.0</v>
      </c>
      <c r="CX56" s="11">
        <v>63.16916488222698</v>
      </c>
      <c r="CY56" s="11">
        <v>4.0</v>
      </c>
      <c r="CZ56" s="11" t="s">
        <v>260</v>
      </c>
      <c r="DA56" s="11">
        <v>9.0</v>
      </c>
      <c r="DB56" s="11">
        <v>62.58152173913044</v>
      </c>
      <c r="DC56" s="11">
        <v>3.0</v>
      </c>
      <c r="DD56" s="11" t="s">
        <v>260</v>
      </c>
    </row>
    <row r="57" ht="12.0" customHeight="1">
      <c r="A57" s="8" t="s">
        <v>661</v>
      </c>
      <c r="B57" s="8" t="s">
        <v>662</v>
      </c>
      <c r="C57" s="9">
        <v>38862.0</v>
      </c>
      <c r="D57" s="8" t="s">
        <v>346</v>
      </c>
      <c r="E57" s="10" t="s">
        <v>663</v>
      </c>
      <c r="F57" s="10" t="s">
        <v>664</v>
      </c>
      <c r="G57" s="10" t="s">
        <v>665</v>
      </c>
      <c r="H57" s="10" t="s">
        <v>666</v>
      </c>
      <c r="I57" s="10" t="s">
        <v>667</v>
      </c>
      <c r="J57" s="10" t="s">
        <v>668</v>
      </c>
      <c r="K57" s="10" t="s">
        <v>669</v>
      </c>
      <c r="L57" s="11">
        <v>0.0</v>
      </c>
      <c r="M57" s="11">
        <v>0.0</v>
      </c>
      <c r="N57" s="11">
        <v>0.0</v>
      </c>
      <c r="O57" s="11">
        <v>8.0</v>
      </c>
      <c r="P57" s="11">
        <v>62.72727272727273</v>
      </c>
      <c r="Q57" s="11">
        <v>18.0</v>
      </c>
      <c r="R57" s="11">
        <v>53.07692307692308</v>
      </c>
      <c r="S57" s="11">
        <v>21.0</v>
      </c>
      <c r="T57" s="11">
        <v>60.0</v>
      </c>
      <c r="U57" s="11">
        <v>5.0</v>
      </c>
      <c r="V57" s="11">
        <v>57.916666666666664</v>
      </c>
      <c r="W57" s="11">
        <v>2.0</v>
      </c>
      <c r="X57" s="11">
        <v>47.61904761904762</v>
      </c>
      <c r="Y57" s="11">
        <v>21.0</v>
      </c>
      <c r="Z57" s="11">
        <v>59.6</v>
      </c>
      <c r="AA57" s="11">
        <v>10.0</v>
      </c>
      <c r="AB57" s="11">
        <v>49.44444444444444</v>
      </c>
      <c r="AC57" s="11">
        <v>7.0</v>
      </c>
      <c r="AD57" s="11">
        <v>55.85365853658537</v>
      </c>
      <c r="AE57" s="11">
        <v>3.0</v>
      </c>
      <c r="AF57" s="11">
        <v>46.875</v>
      </c>
      <c r="AG57" s="11">
        <v>1.0</v>
      </c>
      <c r="AH57" s="11">
        <v>43.42857142857143</v>
      </c>
      <c r="AI57" s="11">
        <v>5.0</v>
      </c>
      <c r="AJ57" s="11">
        <v>61.92307692307692</v>
      </c>
      <c r="AK57" s="11">
        <v>5.0</v>
      </c>
      <c r="AL57" s="11">
        <v>78.0</v>
      </c>
      <c r="AM57" s="11">
        <v>0.0</v>
      </c>
      <c r="AN57" s="11">
        <v>43.333333333333336</v>
      </c>
      <c r="AO57" s="11">
        <v>1.0</v>
      </c>
      <c r="AP57" s="11">
        <v>41.25</v>
      </c>
      <c r="AQ57" s="11">
        <v>7.0</v>
      </c>
      <c r="AR57" s="11">
        <v>59.677419354838705</v>
      </c>
      <c r="AS57" s="11">
        <v>18.0</v>
      </c>
      <c r="AT57" s="11">
        <v>48.75</v>
      </c>
      <c r="AU57" s="11">
        <v>9.0</v>
      </c>
      <c r="AV57" s="11">
        <v>56.21621621621622</v>
      </c>
      <c r="AW57" s="11">
        <v>7.0</v>
      </c>
      <c r="AX57" s="11">
        <v>47.35294117647059</v>
      </c>
      <c r="AY57" s="11">
        <v>2.0</v>
      </c>
      <c r="AZ57" s="11">
        <v>41.46341463414634</v>
      </c>
      <c r="BA57" s="11">
        <v>10.0</v>
      </c>
      <c r="BB57" s="11">
        <v>51.724137931034484</v>
      </c>
      <c r="BC57" s="11">
        <v>2.0</v>
      </c>
      <c r="BD57" s="11">
        <v>41.02564102564102</v>
      </c>
      <c r="BE57" s="11">
        <v>12.0</v>
      </c>
      <c r="BF57" s="11">
        <v>50.869565217391305</v>
      </c>
      <c r="BG57" s="11">
        <v>2.0</v>
      </c>
      <c r="BH57" s="11">
        <v>35.4054054054054</v>
      </c>
      <c r="BI57" s="11">
        <v>7.0</v>
      </c>
      <c r="BJ57" s="11">
        <v>52.4945295404814</v>
      </c>
      <c r="BK57" s="11">
        <v>0.0</v>
      </c>
      <c r="BL57" s="11" t="s">
        <v>260</v>
      </c>
      <c r="BM57" s="11">
        <v>2.0</v>
      </c>
      <c r="BN57" s="11">
        <v>40.89080459770115</v>
      </c>
      <c r="BO57" s="11">
        <v>0.0</v>
      </c>
      <c r="BP57" s="11" t="s">
        <v>260</v>
      </c>
      <c r="BQ57" s="11">
        <v>7.0</v>
      </c>
      <c r="BR57" s="11">
        <v>50.645879732739424</v>
      </c>
      <c r="BS57" s="11">
        <v>1.0</v>
      </c>
      <c r="BT57" s="11" t="s">
        <v>260</v>
      </c>
      <c r="BU57" s="11">
        <v>5.0</v>
      </c>
      <c r="BV57" s="11">
        <v>45.89285714285714</v>
      </c>
      <c r="BW57" s="11" t="s">
        <v>490</v>
      </c>
      <c r="BX57" s="11" t="s">
        <v>260</v>
      </c>
      <c r="BY57" s="11">
        <v>7.0</v>
      </c>
      <c r="BZ57" s="11">
        <v>51.30165289256198</v>
      </c>
      <c r="CA57" s="11">
        <v>0.0</v>
      </c>
      <c r="CB57" s="11" t="s">
        <v>260</v>
      </c>
      <c r="CC57" s="11">
        <v>12.0</v>
      </c>
      <c r="CD57" s="11">
        <v>58.019559902200484</v>
      </c>
      <c r="CE57" s="11">
        <v>1.0</v>
      </c>
      <c r="CF57" s="11" t="s">
        <v>260</v>
      </c>
      <c r="CG57" s="11">
        <v>7.0</v>
      </c>
      <c r="CH57" s="11">
        <v>43.43832020997375</v>
      </c>
      <c r="CI57" s="11">
        <v>1.0</v>
      </c>
      <c r="CJ57" s="11" t="s">
        <v>260</v>
      </c>
      <c r="CK57" s="11">
        <v>10.0</v>
      </c>
      <c r="CL57" s="11">
        <v>61.86104218362283</v>
      </c>
      <c r="CM57" s="11">
        <v>2.0</v>
      </c>
      <c r="CN57" s="11" t="s">
        <v>260</v>
      </c>
      <c r="CO57" s="11">
        <v>9.0</v>
      </c>
      <c r="CP57" s="11">
        <v>71.66666666666666</v>
      </c>
      <c r="CQ57" s="11">
        <v>3.0</v>
      </c>
      <c r="CR57" s="11" t="s">
        <v>260</v>
      </c>
      <c r="CS57" s="11">
        <v>7.0</v>
      </c>
      <c r="CT57" s="11">
        <v>38.39378238341969</v>
      </c>
      <c r="CU57" s="11">
        <v>0.0</v>
      </c>
      <c r="CV57" s="11" t="s">
        <v>260</v>
      </c>
      <c r="CW57" s="11">
        <v>12.0</v>
      </c>
      <c r="CX57" s="11">
        <v>61.02783725910064</v>
      </c>
      <c r="CY57" s="11">
        <v>1.0</v>
      </c>
      <c r="CZ57" s="11" t="s">
        <v>260</v>
      </c>
      <c r="DA57" s="11">
        <v>8.0</v>
      </c>
      <c r="DB57" s="11">
        <v>59.86413043478261</v>
      </c>
      <c r="DC57" s="11">
        <v>1.0</v>
      </c>
      <c r="DD57" s="11" t="s">
        <v>260</v>
      </c>
    </row>
    <row r="58" ht="12.0" customHeight="1">
      <c r="A58" s="8" t="s">
        <v>670</v>
      </c>
      <c r="B58" s="8" t="s">
        <v>662</v>
      </c>
      <c r="C58" s="9">
        <v>38862.0</v>
      </c>
      <c r="D58" s="8" t="s">
        <v>346</v>
      </c>
      <c r="E58" s="10" t="s">
        <v>671</v>
      </c>
      <c r="F58" s="10" t="s">
        <v>672</v>
      </c>
      <c r="G58" s="10" t="s">
        <v>673</v>
      </c>
      <c r="H58" s="10" t="s">
        <v>674</v>
      </c>
      <c r="I58" s="10" t="s">
        <v>675</v>
      </c>
      <c r="J58" s="10" t="s">
        <v>676</v>
      </c>
      <c r="K58" s="10" t="s">
        <v>677</v>
      </c>
      <c r="L58" s="11">
        <v>0.0</v>
      </c>
      <c r="M58" s="11">
        <v>0.0</v>
      </c>
      <c r="N58" s="11">
        <v>0.0</v>
      </c>
      <c r="O58" s="11">
        <v>5.0</v>
      </c>
      <c r="P58" s="11">
        <v>49.09090909090909</v>
      </c>
      <c r="Q58" s="11">
        <v>22.0</v>
      </c>
      <c r="R58" s="11">
        <v>68.46153846153847</v>
      </c>
      <c r="S58" s="11">
        <v>19.0</v>
      </c>
      <c r="T58" s="11">
        <v>50.0</v>
      </c>
      <c r="U58" s="11">
        <v>2.0</v>
      </c>
      <c r="V58" s="11">
        <v>45.416666666666664</v>
      </c>
      <c r="W58" s="11">
        <v>4.0</v>
      </c>
      <c r="X58" s="11">
        <v>57.142857142857146</v>
      </c>
      <c r="Y58" s="11">
        <v>15.0</v>
      </c>
      <c r="Z58" s="11">
        <v>47.6</v>
      </c>
      <c r="AA58" s="11">
        <v>24.0</v>
      </c>
      <c r="AB58" s="11">
        <v>68.88888888888889</v>
      </c>
      <c r="AC58" s="11">
        <v>3.0</v>
      </c>
      <c r="AD58" s="11">
        <v>46.09756097560976</v>
      </c>
      <c r="AE58" s="11">
        <v>12.0</v>
      </c>
      <c r="AF58" s="11">
        <v>75.0</v>
      </c>
      <c r="AG58" s="11">
        <v>2.0</v>
      </c>
      <c r="AH58" s="11">
        <v>46.285714285714285</v>
      </c>
      <c r="AI58" s="11">
        <v>6.0</v>
      </c>
      <c r="AJ58" s="11">
        <v>65.76923076923077</v>
      </c>
      <c r="AK58" s="11">
        <v>5.0</v>
      </c>
      <c r="AL58" s="11">
        <v>78.0</v>
      </c>
      <c r="AM58" s="11">
        <v>1.0</v>
      </c>
      <c r="AN58" s="11">
        <v>50.0</v>
      </c>
      <c r="AO58" s="11">
        <v>6.0</v>
      </c>
      <c r="AP58" s="11">
        <v>56.875</v>
      </c>
      <c r="AQ58" s="11">
        <v>13.0</v>
      </c>
      <c r="AR58" s="11">
        <v>79.03225806451613</v>
      </c>
      <c r="AS58" s="11">
        <v>23.0</v>
      </c>
      <c r="AT58" s="11">
        <v>57.67857142857143</v>
      </c>
      <c r="AU58" s="11">
        <v>15.0</v>
      </c>
      <c r="AV58" s="11">
        <v>72.43243243243244</v>
      </c>
      <c r="AW58" s="11">
        <v>6.0</v>
      </c>
      <c r="AX58" s="11">
        <v>44.41176470588235</v>
      </c>
      <c r="AY58" s="11">
        <v>2.0</v>
      </c>
      <c r="AZ58" s="11">
        <v>41.46341463414634</v>
      </c>
      <c r="BA58" s="11">
        <v>23.0</v>
      </c>
      <c r="BB58" s="11">
        <v>74.13793103448276</v>
      </c>
      <c r="BC58" s="11">
        <v>16.0</v>
      </c>
      <c r="BD58" s="11">
        <v>76.92307692307693</v>
      </c>
      <c r="BE58" s="11">
        <v>8.0</v>
      </c>
      <c r="BF58" s="11">
        <v>42.17391304347826</v>
      </c>
      <c r="BG58" s="11">
        <v>5.0</v>
      </c>
      <c r="BH58" s="11">
        <v>43.513513513513516</v>
      </c>
      <c r="BI58" s="11">
        <v>7.0</v>
      </c>
      <c r="BJ58" s="11">
        <v>52.4945295404814</v>
      </c>
      <c r="BK58" s="11">
        <v>0.0</v>
      </c>
      <c r="BL58" s="11" t="s">
        <v>260</v>
      </c>
      <c r="BM58" s="11">
        <v>1.0</v>
      </c>
      <c r="BN58" s="11">
        <v>38.01724137931035</v>
      </c>
      <c r="BO58" s="11">
        <v>0.0</v>
      </c>
      <c r="BP58" s="11" t="s">
        <v>260</v>
      </c>
      <c r="BQ58" s="11">
        <v>7.0</v>
      </c>
      <c r="BR58" s="11">
        <v>50.645879732739424</v>
      </c>
      <c r="BS58" s="11">
        <v>0.0</v>
      </c>
      <c r="BT58" s="11" t="s">
        <v>260</v>
      </c>
      <c r="BU58" s="11">
        <v>14.0</v>
      </c>
      <c r="BV58" s="11">
        <v>63.75</v>
      </c>
      <c r="BW58" s="11" t="s">
        <v>434</v>
      </c>
      <c r="BX58" s="11" t="s">
        <v>105</v>
      </c>
      <c r="BY58" s="11">
        <v>15.0</v>
      </c>
      <c r="BZ58" s="11">
        <v>67.8305785123967</v>
      </c>
      <c r="CA58" s="11">
        <v>3.0</v>
      </c>
      <c r="CB58" s="11" t="s">
        <v>260</v>
      </c>
      <c r="CC58" s="11">
        <v>19.0</v>
      </c>
      <c r="CD58" s="11">
        <v>75.13447432762837</v>
      </c>
      <c r="CE58" s="11">
        <v>5.0</v>
      </c>
      <c r="CF58" s="11" t="s">
        <v>105</v>
      </c>
      <c r="CG58" s="11">
        <v>9.0</v>
      </c>
      <c r="CH58" s="11">
        <v>48.68766404199475</v>
      </c>
      <c r="CI58" s="11">
        <v>1.0</v>
      </c>
      <c r="CJ58" s="11" t="s">
        <v>260</v>
      </c>
      <c r="CK58" s="11">
        <v>9.0</v>
      </c>
      <c r="CL58" s="11">
        <v>59.37965260545906</v>
      </c>
      <c r="CM58" s="11">
        <v>0.0</v>
      </c>
      <c r="CN58" s="11" t="s">
        <v>260</v>
      </c>
      <c r="CO58" s="11">
        <v>16.0</v>
      </c>
      <c r="CP58" s="11">
        <v>96.48936170212765</v>
      </c>
      <c r="CQ58" s="11">
        <v>7.0</v>
      </c>
      <c r="CR58" s="11" t="s">
        <v>105</v>
      </c>
      <c r="CS58" s="11">
        <v>7.0</v>
      </c>
      <c r="CT58" s="11">
        <v>38.39378238341969</v>
      </c>
      <c r="CU58" s="11">
        <v>1.0</v>
      </c>
      <c r="CV58" s="11" t="s">
        <v>260</v>
      </c>
      <c r="CW58" s="11">
        <v>16.0</v>
      </c>
      <c r="CX58" s="11">
        <v>69.593147751606</v>
      </c>
      <c r="CY58" s="11">
        <v>4.0</v>
      </c>
      <c r="CZ58" s="11" t="s">
        <v>260</v>
      </c>
      <c r="DA58" s="11">
        <v>9.0</v>
      </c>
      <c r="DB58" s="11">
        <v>62.58152173913044</v>
      </c>
      <c r="DC58" s="11">
        <v>2.0</v>
      </c>
      <c r="DD58" s="11" t="s">
        <v>260</v>
      </c>
    </row>
    <row r="59" ht="12.0" customHeight="1">
      <c r="A59" s="8" t="s">
        <v>678</v>
      </c>
      <c r="B59" s="8" t="s">
        <v>679</v>
      </c>
      <c r="C59" s="9">
        <v>38826.0</v>
      </c>
      <c r="D59" s="8" t="s">
        <v>680</v>
      </c>
      <c r="E59" s="10" t="s">
        <v>681</v>
      </c>
      <c r="F59" s="10" t="s">
        <v>682</v>
      </c>
      <c r="G59" s="10" t="s">
        <v>683</v>
      </c>
      <c r="H59" s="10" t="s">
        <v>684</v>
      </c>
      <c r="I59" s="10" t="s">
        <v>685</v>
      </c>
      <c r="J59" s="10" t="s">
        <v>686</v>
      </c>
      <c r="K59" s="10" t="s">
        <v>687</v>
      </c>
      <c r="L59" s="11">
        <v>0.0</v>
      </c>
      <c r="M59" s="11">
        <v>0.0</v>
      </c>
      <c r="N59" s="11">
        <v>0.0</v>
      </c>
      <c r="O59" s="11">
        <v>5.0</v>
      </c>
      <c r="P59" s="11">
        <v>49.09090909090909</v>
      </c>
      <c r="Q59" s="11">
        <v>17.0</v>
      </c>
      <c r="R59" s="11">
        <v>49.23076923076923</v>
      </c>
      <c r="S59" s="11">
        <v>18.0</v>
      </c>
      <c r="T59" s="11">
        <v>45.0</v>
      </c>
      <c r="U59" s="11">
        <v>7.0</v>
      </c>
      <c r="V59" s="11">
        <v>66.25</v>
      </c>
      <c r="W59" s="11">
        <v>2.0</v>
      </c>
      <c r="X59" s="11">
        <v>47.61904761904762</v>
      </c>
      <c r="Y59" s="11">
        <v>18.0</v>
      </c>
      <c r="Z59" s="11">
        <v>53.6</v>
      </c>
      <c r="AA59" s="11">
        <v>2.0</v>
      </c>
      <c r="AB59" s="11">
        <v>38.33333333333333</v>
      </c>
      <c r="AC59" s="11">
        <v>0.0</v>
      </c>
      <c r="AD59" s="11">
        <v>38.78048780487805</v>
      </c>
      <c r="AE59" s="11">
        <v>0.0</v>
      </c>
      <c r="AF59" s="11">
        <v>37.5</v>
      </c>
      <c r="AG59" s="11">
        <v>1.0</v>
      </c>
      <c r="AH59" s="11">
        <v>43.42857142857143</v>
      </c>
      <c r="AI59" s="11">
        <v>0.0</v>
      </c>
      <c r="AJ59" s="11">
        <v>42.69230769230769</v>
      </c>
      <c r="AK59" s="11">
        <v>0.0</v>
      </c>
      <c r="AL59" s="11">
        <v>44.666666666666664</v>
      </c>
      <c r="AM59" s="11">
        <v>0.0</v>
      </c>
      <c r="AN59" s="11">
        <v>43.333333333333336</v>
      </c>
      <c r="AO59" s="11">
        <v>0.0</v>
      </c>
      <c r="AP59" s="11">
        <v>38.125</v>
      </c>
      <c r="AQ59" s="11">
        <v>0.0</v>
      </c>
      <c r="AR59" s="11">
        <v>37.096774193548384</v>
      </c>
      <c r="AS59" s="11">
        <v>20.0</v>
      </c>
      <c r="AT59" s="11">
        <v>52.32142857142857</v>
      </c>
      <c r="AU59" s="11">
        <v>9.0</v>
      </c>
      <c r="AV59" s="11">
        <v>56.21621621621622</v>
      </c>
      <c r="AW59" s="11">
        <v>4.0</v>
      </c>
      <c r="AX59" s="11">
        <v>38.529411764705884</v>
      </c>
      <c r="AY59" s="11">
        <v>2.0</v>
      </c>
      <c r="AZ59" s="11">
        <v>41.46341463414634</v>
      </c>
      <c r="BA59" s="11">
        <v>4.0</v>
      </c>
      <c r="BB59" s="11">
        <v>41.37931034482759</v>
      </c>
      <c r="BC59" s="11">
        <v>0.0</v>
      </c>
      <c r="BD59" s="11">
        <v>35.8974358974359</v>
      </c>
      <c r="BE59" s="11">
        <v>10.0</v>
      </c>
      <c r="BF59" s="11">
        <v>46.52173913043478</v>
      </c>
      <c r="BG59" s="11">
        <v>4.0</v>
      </c>
      <c r="BH59" s="11">
        <v>40.81081081081081</v>
      </c>
      <c r="BI59" s="11">
        <v>0.0</v>
      </c>
      <c r="BJ59" s="11">
        <v>37.177242888402624</v>
      </c>
      <c r="BK59" s="11">
        <v>0.0</v>
      </c>
      <c r="BL59" s="11" t="s">
        <v>260</v>
      </c>
      <c r="BM59" s="11">
        <v>3.0</v>
      </c>
      <c r="BN59" s="11">
        <v>43.764367816091955</v>
      </c>
      <c r="BO59" s="11">
        <v>0.0</v>
      </c>
      <c r="BP59" s="11" t="s">
        <v>260</v>
      </c>
      <c r="BQ59" s="11">
        <v>0.0</v>
      </c>
      <c r="BR59" s="11">
        <v>35.055679287305125</v>
      </c>
      <c r="BS59" s="11">
        <v>0.0</v>
      </c>
      <c r="BT59" s="11" t="s">
        <v>260</v>
      </c>
      <c r="BU59" s="11">
        <v>12.0</v>
      </c>
      <c r="BV59" s="11">
        <v>59.78174603174603</v>
      </c>
      <c r="BW59" s="11" t="s">
        <v>688</v>
      </c>
      <c r="BX59" s="11" t="s">
        <v>260</v>
      </c>
      <c r="BY59" s="11">
        <v>3.0</v>
      </c>
      <c r="BZ59" s="11">
        <v>43.03719008264463</v>
      </c>
      <c r="CA59" s="11">
        <v>0.0</v>
      </c>
      <c r="CB59" s="11" t="s">
        <v>260</v>
      </c>
      <c r="CC59" s="11">
        <v>5.0</v>
      </c>
      <c r="CD59" s="11">
        <v>40.904645476772615</v>
      </c>
      <c r="CE59" s="11">
        <v>1.0</v>
      </c>
      <c r="CF59" s="11" t="s">
        <v>260</v>
      </c>
      <c r="CG59" s="11">
        <v>3.0</v>
      </c>
      <c r="CH59" s="11">
        <v>32.93963254593176</v>
      </c>
      <c r="CI59" s="11">
        <v>0.0</v>
      </c>
      <c r="CJ59" s="11" t="s">
        <v>260</v>
      </c>
      <c r="CK59" s="11">
        <v>0.0</v>
      </c>
      <c r="CL59" s="11">
        <v>37.04714640198512</v>
      </c>
      <c r="CM59" s="11">
        <v>0.0</v>
      </c>
      <c r="CN59" s="11" t="s">
        <v>260</v>
      </c>
      <c r="CO59" s="11">
        <v>0.0</v>
      </c>
      <c r="CP59" s="11">
        <v>39.751773049645394</v>
      </c>
      <c r="CQ59" s="11">
        <v>0.0</v>
      </c>
      <c r="CR59" s="11" t="s">
        <v>260</v>
      </c>
      <c r="CS59" s="11">
        <v>9.0</v>
      </c>
      <c r="CT59" s="11">
        <v>43.575129533678755</v>
      </c>
      <c r="CU59" s="11">
        <v>1.0</v>
      </c>
      <c r="CV59" s="11" t="s">
        <v>260</v>
      </c>
      <c r="CW59" s="11">
        <v>1.0</v>
      </c>
      <c r="CX59" s="11">
        <v>37.473233404710925</v>
      </c>
      <c r="CY59" s="11">
        <v>0.0</v>
      </c>
      <c r="CZ59" s="11" t="s">
        <v>260</v>
      </c>
      <c r="DA59" s="11">
        <v>0.0</v>
      </c>
      <c r="DB59" s="11">
        <v>38.125</v>
      </c>
      <c r="DC59" s="11">
        <v>0.0</v>
      </c>
      <c r="DD59" s="11" t="s">
        <v>260</v>
      </c>
    </row>
    <row r="60" ht="12.0" customHeight="1">
      <c r="A60" s="8" t="s">
        <v>689</v>
      </c>
      <c r="B60" s="8" t="s">
        <v>690</v>
      </c>
      <c r="C60" s="9">
        <v>38832.0</v>
      </c>
      <c r="D60" s="8" t="s">
        <v>408</v>
      </c>
      <c r="E60" s="10" t="s">
        <v>691</v>
      </c>
      <c r="F60" s="10" t="s">
        <v>692</v>
      </c>
      <c r="G60" s="10" t="s">
        <v>693</v>
      </c>
      <c r="H60" s="10" t="s">
        <v>694</v>
      </c>
      <c r="I60" s="10" t="s">
        <v>695</v>
      </c>
      <c r="J60" s="10" t="s">
        <v>696</v>
      </c>
      <c r="K60" s="10" t="s">
        <v>697</v>
      </c>
      <c r="L60" s="11">
        <v>0.0</v>
      </c>
      <c r="M60" s="11">
        <v>0.0</v>
      </c>
      <c r="N60" s="11">
        <v>0.0</v>
      </c>
      <c r="O60" s="11">
        <v>5.0</v>
      </c>
      <c r="P60" s="11">
        <v>49.09090909090909</v>
      </c>
      <c r="Q60" s="11">
        <v>18.0</v>
      </c>
      <c r="R60" s="11">
        <v>53.07692307692308</v>
      </c>
      <c r="S60" s="11">
        <v>19.0</v>
      </c>
      <c r="T60" s="11">
        <v>50.0</v>
      </c>
      <c r="U60" s="11">
        <v>1.0</v>
      </c>
      <c r="V60" s="11">
        <v>41.25</v>
      </c>
      <c r="W60" s="11">
        <v>7.0</v>
      </c>
      <c r="X60" s="11">
        <v>71.42857142857143</v>
      </c>
      <c r="Y60" s="11">
        <v>17.0</v>
      </c>
      <c r="Z60" s="11">
        <v>51.6</v>
      </c>
      <c r="AA60" s="11">
        <v>9.0</v>
      </c>
      <c r="AB60" s="11">
        <v>48.05555555555556</v>
      </c>
      <c r="AC60" s="11">
        <v>11.0</v>
      </c>
      <c r="AD60" s="11">
        <v>65.60975609756098</v>
      </c>
      <c r="AE60" s="11">
        <v>2.0</v>
      </c>
      <c r="AF60" s="11">
        <v>43.75</v>
      </c>
      <c r="AG60" s="11">
        <v>12.0</v>
      </c>
      <c r="AH60" s="11">
        <v>74.85714285714286</v>
      </c>
      <c r="AI60" s="11">
        <v>1.0</v>
      </c>
      <c r="AJ60" s="11">
        <v>46.53846153846154</v>
      </c>
      <c r="AK60" s="11">
        <v>1.0</v>
      </c>
      <c r="AL60" s="11">
        <v>51.333333333333336</v>
      </c>
      <c r="AM60" s="11">
        <v>0.0</v>
      </c>
      <c r="AN60" s="11">
        <v>43.333333333333336</v>
      </c>
      <c r="AO60" s="11">
        <v>2.0</v>
      </c>
      <c r="AP60" s="11">
        <v>44.375</v>
      </c>
      <c r="AQ60" s="11">
        <v>0.0</v>
      </c>
      <c r="AR60" s="11">
        <v>37.096774193548384</v>
      </c>
      <c r="AS60" s="11">
        <v>16.0</v>
      </c>
      <c r="AT60" s="11">
        <v>45.17857142857143</v>
      </c>
      <c r="AU60" s="11">
        <v>2.0</v>
      </c>
      <c r="AV60" s="11">
        <v>37.2972972972973</v>
      </c>
      <c r="AW60" s="11">
        <v>6.0</v>
      </c>
      <c r="AX60" s="11">
        <v>44.41176470588235</v>
      </c>
      <c r="AY60" s="11">
        <v>13.0</v>
      </c>
      <c r="AZ60" s="11">
        <v>68.29268292682927</v>
      </c>
      <c r="BA60" s="11">
        <v>11.0</v>
      </c>
      <c r="BB60" s="11">
        <v>53.44827586206897</v>
      </c>
      <c r="BC60" s="11">
        <v>11.0</v>
      </c>
      <c r="BD60" s="11">
        <v>64.1025641025641</v>
      </c>
      <c r="BE60" s="11">
        <v>7.0</v>
      </c>
      <c r="BF60" s="11">
        <v>40.0</v>
      </c>
      <c r="BG60" s="11">
        <v>5.0</v>
      </c>
      <c r="BH60" s="11">
        <v>43.513513513513516</v>
      </c>
      <c r="BI60" s="11">
        <v>15.0</v>
      </c>
      <c r="BJ60" s="11">
        <v>70.0</v>
      </c>
      <c r="BK60" s="11">
        <v>2.0</v>
      </c>
      <c r="BL60" s="11" t="s">
        <v>260</v>
      </c>
      <c r="BM60" s="11">
        <v>13.0</v>
      </c>
      <c r="BN60" s="11">
        <v>72.5</v>
      </c>
      <c r="BO60" s="11">
        <v>3.0</v>
      </c>
      <c r="BP60" s="11" t="s">
        <v>260</v>
      </c>
      <c r="BQ60" s="11">
        <v>13.0</v>
      </c>
      <c r="BR60" s="11">
        <v>64.00890868596882</v>
      </c>
      <c r="BS60" s="11">
        <v>2.0</v>
      </c>
      <c r="BT60" s="11" t="s">
        <v>260</v>
      </c>
      <c r="BU60" s="11">
        <v>12.0</v>
      </c>
      <c r="BV60" s="11">
        <v>59.78174603174603</v>
      </c>
      <c r="BW60" s="11" t="s">
        <v>325</v>
      </c>
      <c r="BX60" s="11" t="s">
        <v>260</v>
      </c>
      <c r="BY60" s="11">
        <v>12.0</v>
      </c>
      <c r="BZ60" s="11">
        <v>61.632231404958674</v>
      </c>
      <c r="CA60" s="11">
        <v>1.0</v>
      </c>
      <c r="CB60" s="11" t="s">
        <v>260</v>
      </c>
      <c r="CC60" s="11">
        <v>2.0</v>
      </c>
      <c r="CD60" s="11">
        <v>33.56968215158924</v>
      </c>
      <c r="CE60" s="11">
        <v>0.0</v>
      </c>
      <c r="CF60" s="11" t="s">
        <v>260</v>
      </c>
      <c r="CG60" s="11">
        <v>6.0</v>
      </c>
      <c r="CH60" s="11">
        <v>40.813648293963254</v>
      </c>
      <c r="CI60" s="11">
        <v>1.0</v>
      </c>
      <c r="CJ60" s="11" t="s">
        <v>260</v>
      </c>
      <c r="CK60" s="11">
        <v>6.0</v>
      </c>
      <c r="CL60" s="11">
        <v>51.935483870967744</v>
      </c>
      <c r="CM60" s="11">
        <v>1.0</v>
      </c>
      <c r="CN60" s="11" t="s">
        <v>260</v>
      </c>
      <c r="CO60" s="11">
        <v>1.0</v>
      </c>
      <c r="CP60" s="11">
        <v>43.29787234042553</v>
      </c>
      <c r="CQ60" s="11">
        <v>0.0</v>
      </c>
      <c r="CR60" s="11" t="s">
        <v>260</v>
      </c>
      <c r="CS60" s="11">
        <v>10.0</v>
      </c>
      <c r="CT60" s="11">
        <v>46.16580310880829</v>
      </c>
      <c r="CU60" s="11">
        <v>1.0</v>
      </c>
      <c r="CV60" s="11" t="s">
        <v>260</v>
      </c>
      <c r="CW60" s="11">
        <v>8.0</v>
      </c>
      <c r="CX60" s="11">
        <v>52.46252676659529</v>
      </c>
      <c r="CY60" s="11">
        <v>1.0</v>
      </c>
      <c r="CZ60" s="11" t="s">
        <v>260</v>
      </c>
      <c r="DA60" s="11">
        <v>9.0</v>
      </c>
      <c r="DB60" s="11">
        <v>62.58152173913044</v>
      </c>
      <c r="DC60" s="11">
        <v>2.0</v>
      </c>
      <c r="DD60" s="11" t="s">
        <v>260</v>
      </c>
    </row>
    <row r="61" ht="12.0" customHeight="1">
      <c r="A61" s="8" t="s">
        <v>698</v>
      </c>
      <c r="B61" s="8">
        <v>0.0</v>
      </c>
      <c r="C61" s="9">
        <v>0.0</v>
      </c>
      <c r="D61" s="8">
        <v>0.0</v>
      </c>
      <c r="E61" s="10" t="s">
        <v>699</v>
      </c>
      <c r="F61" s="10" t="s">
        <v>700</v>
      </c>
      <c r="G61" s="10" t="s">
        <v>701</v>
      </c>
      <c r="H61" s="10" t="s">
        <v>702</v>
      </c>
      <c r="I61" s="10" t="s">
        <v>703</v>
      </c>
      <c r="J61" s="10" t="s">
        <v>704</v>
      </c>
      <c r="K61" s="10" t="s">
        <v>705</v>
      </c>
      <c r="L61" s="11">
        <v>0.0</v>
      </c>
      <c r="M61" s="11">
        <v>0.0</v>
      </c>
      <c r="N61" s="11">
        <v>0.0</v>
      </c>
      <c r="O61" s="11">
        <v>1.0</v>
      </c>
      <c r="P61" s="11">
        <v>30.90909090909091</v>
      </c>
      <c r="Q61" s="11">
        <v>22.0</v>
      </c>
      <c r="R61" s="11">
        <v>68.46153846153847</v>
      </c>
      <c r="S61" s="11">
        <v>19.0</v>
      </c>
      <c r="T61" s="11">
        <v>50.0</v>
      </c>
      <c r="U61" s="11">
        <v>5.0</v>
      </c>
      <c r="V61" s="11">
        <v>57.916666666666664</v>
      </c>
      <c r="W61" s="11">
        <v>4.0</v>
      </c>
      <c r="X61" s="11">
        <v>57.142857142857146</v>
      </c>
      <c r="Y61" s="11">
        <v>14.0</v>
      </c>
      <c r="Z61" s="11">
        <v>45.6</v>
      </c>
      <c r="AA61" s="11">
        <v>25.0</v>
      </c>
      <c r="AB61" s="11">
        <v>70.27777777777777</v>
      </c>
      <c r="AC61" s="11">
        <v>0.0</v>
      </c>
      <c r="AD61" s="11">
        <v>38.78048780487805</v>
      </c>
      <c r="AE61" s="11">
        <v>2.0</v>
      </c>
      <c r="AF61" s="11">
        <v>43.75</v>
      </c>
      <c r="AG61" s="11">
        <v>9.0</v>
      </c>
      <c r="AH61" s="11">
        <v>66.28571428571428</v>
      </c>
      <c r="AI61" s="11">
        <v>6.0</v>
      </c>
      <c r="AJ61" s="11">
        <v>65.76923076923077</v>
      </c>
      <c r="AK61" s="11">
        <v>1.0</v>
      </c>
      <c r="AL61" s="11">
        <v>51.333333333333336</v>
      </c>
      <c r="AM61" s="11">
        <v>5.0</v>
      </c>
      <c r="AN61" s="11">
        <v>76.66666666666666</v>
      </c>
      <c r="AO61" s="11">
        <v>0.0</v>
      </c>
      <c r="AP61" s="11">
        <v>38.125</v>
      </c>
      <c r="AQ61" s="11">
        <v>8.0</v>
      </c>
      <c r="AR61" s="11">
        <v>62.903225806451616</v>
      </c>
      <c r="AS61" s="11">
        <v>17.0</v>
      </c>
      <c r="AT61" s="11">
        <v>46.964285714285715</v>
      </c>
      <c r="AU61" s="11">
        <v>1.0</v>
      </c>
      <c r="AV61" s="11">
        <v>34.5945945945946</v>
      </c>
      <c r="AW61" s="11">
        <v>1.0</v>
      </c>
      <c r="AX61" s="11">
        <v>29.705882352941174</v>
      </c>
      <c r="AY61" s="11">
        <v>13.0</v>
      </c>
      <c r="AZ61" s="11">
        <v>68.29268292682927</v>
      </c>
      <c r="BA61" s="11">
        <v>2.0</v>
      </c>
      <c r="BB61" s="11">
        <v>37.93103448275862</v>
      </c>
      <c r="BC61" s="11">
        <v>1.0</v>
      </c>
      <c r="BD61" s="11">
        <v>38.46153846153846</v>
      </c>
      <c r="BE61" s="11">
        <v>8.0</v>
      </c>
      <c r="BF61" s="11">
        <v>42.17391304347826</v>
      </c>
      <c r="BG61" s="11">
        <v>16.0</v>
      </c>
      <c r="BH61" s="11">
        <v>73.24324324324324</v>
      </c>
      <c r="BI61" s="11">
        <v>3.0</v>
      </c>
      <c r="BJ61" s="11">
        <v>43.7417943107221</v>
      </c>
      <c r="BK61" s="11">
        <v>0.0</v>
      </c>
      <c r="BL61" s="11" t="s">
        <v>260</v>
      </c>
      <c r="BM61" s="11">
        <v>8.0</v>
      </c>
      <c r="BN61" s="11">
        <v>58.132183908045974</v>
      </c>
      <c r="BO61" s="11">
        <v>1.0</v>
      </c>
      <c r="BP61" s="11" t="s">
        <v>260</v>
      </c>
      <c r="BQ61" s="11">
        <v>5.0</v>
      </c>
      <c r="BR61" s="11">
        <v>46.191536748329625</v>
      </c>
      <c r="BS61" s="11">
        <v>0.0</v>
      </c>
      <c r="BT61" s="11" t="s">
        <v>260</v>
      </c>
      <c r="BU61" s="11">
        <v>1.0</v>
      </c>
      <c r="BV61" s="11">
        <v>37.95634920634921</v>
      </c>
      <c r="BW61" s="11" t="s">
        <v>303</v>
      </c>
      <c r="BX61" s="11" t="s">
        <v>260</v>
      </c>
      <c r="BY61" s="11">
        <v>6.0</v>
      </c>
      <c r="BZ61" s="11">
        <v>49.235537190082646</v>
      </c>
      <c r="CA61" s="11">
        <v>1.0</v>
      </c>
      <c r="CB61" s="11" t="s">
        <v>260</v>
      </c>
      <c r="CC61" s="11">
        <v>7.0</v>
      </c>
      <c r="CD61" s="11">
        <v>45.794621026894866</v>
      </c>
      <c r="CE61" s="11">
        <v>0.0</v>
      </c>
      <c r="CF61" s="11" t="s">
        <v>260</v>
      </c>
      <c r="CG61" s="11">
        <v>7.0</v>
      </c>
      <c r="CH61" s="11">
        <v>43.43832020997375</v>
      </c>
      <c r="CI61" s="11">
        <v>1.0</v>
      </c>
      <c r="CJ61" s="11" t="s">
        <v>260</v>
      </c>
      <c r="CK61" s="11">
        <v>12.0</v>
      </c>
      <c r="CL61" s="11">
        <v>66.82382133995037</v>
      </c>
      <c r="CM61" s="11">
        <v>3.0</v>
      </c>
      <c r="CN61" s="11" t="s">
        <v>260</v>
      </c>
      <c r="CO61" s="11">
        <v>6.0</v>
      </c>
      <c r="CP61" s="11">
        <v>61.02836879432624</v>
      </c>
      <c r="CQ61" s="11">
        <v>1.0</v>
      </c>
      <c r="CR61" s="11" t="s">
        <v>260</v>
      </c>
      <c r="CS61" s="11">
        <v>18.0</v>
      </c>
      <c r="CT61" s="11">
        <v>66.89119170984456</v>
      </c>
      <c r="CU61" s="11">
        <v>4.0</v>
      </c>
      <c r="CV61" s="11" t="s">
        <v>105</v>
      </c>
      <c r="CW61" s="11">
        <v>11.0</v>
      </c>
      <c r="CX61" s="11">
        <v>58.886509635974306</v>
      </c>
      <c r="CY61" s="11">
        <v>3.0</v>
      </c>
      <c r="CZ61" s="11" t="s">
        <v>260</v>
      </c>
      <c r="DA61" s="11">
        <v>6.0</v>
      </c>
      <c r="DB61" s="11">
        <v>54.42934782608695</v>
      </c>
      <c r="DC61" s="11">
        <v>2.0</v>
      </c>
      <c r="DD61" s="11" t="s">
        <v>260</v>
      </c>
    </row>
    <row r="62" ht="12.0" customHeight="1">
      <c r="A62" s="8" t="s">
        <v>706</v>
      </c>
      <c r="B62" s="8" t="s">
        <v>707</v>
      </c>
      <c r="C62" s="9">
        <v>38805.0</v>
      </c>
      <c r="D62" s="8" t="s">
        <v>511</v>
      </c>
      <c r="E62" s="10" t="s">
        <v>708</v>
      </c>
      <c r="F62" s="10" t="s">
        <v>709</v>
      </c>
      <c r="G62" s="10" t="s">
        <v>710</v>
      </c>
      <c r="H62" s="10" t="s">
        <v>711</v>
      </c>
      <c r="I62" s="10" t="s">
        <v>712</v>
      </c>
      <c r="J62" s="10" t="s">
        <v>713</v>
      </c>
      <c r="K62" s="10" t="s">
        <v>714</v>
      </c>
      <c r="L62" s="11">
        <v>0.0</v>
      </c>
      <c r="M62" s="11">
        <v>0.0</v>
      </c>
      <c r="N62" s="11">
        <v>0.0</v>
      </c>
      <c r="O62" s="11">
        <v>3.0</v>
      </c>
      <c r="P62" s="11">
        <v>40.0</v>
      </c>
      <c r="Q62" s="11">
        <v>16.0</v>
      </c>
      <c r="R62" s="11">
        <v>45.38461538461539</v>
      </c>
      <c r="S62" s="11">
        <v>18.0</v>
      </c>
      <c r="T62" s="11">
        <v>45.0</v>
      </c>
      <c r="U62" s="11">
        <v>3.0</v>
      </c>
      <c r="V62" s="11">
        <v>49.583333333333336</v>
      </c>
      <c r="W62" s="11">
        <v>3.0</v>
      </c>
      <c r="X62" s="11">
        <v>52.38095238095238</v>
      </c>
      <c r="Y62" s="11">
        <v>14.0</v>
      </c>
      <c r="Z62" s="11">
        <v>45.6</v>
      </c>
      <c r="AA62" s="11">
        <v>2.0</v>
      </c>
      <c r="AB62" s="11">
        <v>38.33333333333333</v>
      </c>
      <c r="AC62" s="11">
        <v>1.0</v>
      </c>
      <c r="AD62" s="11">
        <v>41.21951219512195</v>
      </c>
      <c r="AE62" s="11">
        <v>4.0</v>
      </c>
      <c r="AF62" s="11">
        <v>50.0</v>
      </c>
      <c r="AG62" s="11">
        <v>1.0</v>
      </c>
      <c r="AH62" s="11">
        <v>43.42857142857143</v>
      </c>
      <c r="AI62" s="11">
        <v>0.0</v>
      </c>
      <c r="AJ62" s="11">
        <v>42.69230769230769</v>
      </c>
      <c r="AK62" s="11">
        <v>0.0</v>
      </c>
      <c r="AL62" s="11">
        <v>44.666666666666664</v>
      </c>
      <c r="AM62" s="11">
        <v>0.0</v>
      </c>
      <c r="AN62" s="11">
        <v>43.333333333333336</v>
      </c>
      <c r="AO62" s="11">
        <v>0.0</v>
      </c>
      <c r="AP62" s="11">
        <v>38.125</v>
      </c>
      <c r="AQ62" s="11">
        <v>4.0</v>
      </c>
      <c r="AR62" s="11">
        <v>50.0</v>
      </c>
      <c r="AS62" s="11">
        <v>19.0</v>
      </c>
      <c r="AT62" s="11">
        <v>50.535714285714285</v>
      </c>
      <c r="AU62" s="11">
        <v>1.0</v>
      </c>
      <c r="AV62" s="11">
        <v>34.5945945945946</v>
      </c>
      <c r="AW62" s="11">
        <v>10.0</v>
      </c>
      <c r="AX62" s="11">
        <v>56.17647058823529</v>
      </c>
      <c r="AY62" s="11">
        <v>7.0</v>
      </c>
      <c r="AZ62" s="11">
        <v>53.65853658536585</v>
      </c>
      <c r="BA62" s="11">
        <v>8.0</v>
      </c>
      <c r="BB62" s="11">
        <v>48.275862068965516</v>
      </c>
      <c r="BC62" s="11">
        <v>3.0</v>
      </c>
      <c r="BD62" s="11">
        <v>43.58974358974359</v>
      </c>
      <c r="BE62" s="11">
        <v>7.0</v>
      </c>
      <c r="BF62" s="11">
        <v>40.0</v>
      </c>
      <c r="BG62" s="11">
        <v>7.0</v>
      </c>
      <c r="BH62" s="11">
        <v>48.91891891891892</v>
      </c>
      <c r="BI62" s="11">
        <v>3.0</v>
      </c>
      <c r="BJ62" s="11">
        <v>43.7417943107221</v>
      </c>
      <c r="BK62" s="11">
        <v>0.0</v>
      </c>
      <c r="BL62" s="11" t="s">
        <v>260</v>
      </c>
      <c r="BM62" s="11">
        <v>5.0</v>
      </c>
      <c r="BN62" s="11">
        <v>49.51149425287356</v>
      </c>
      <c r="BO62" s="11">
        <v>0.0</v>
      </c>
      <c r="BP62" s="11" t="s">
        <v>260</v>
      </c>
      <c r="BQ62" s="11">
        <v>4.0</v>
      </c>
      <c r="BR62" s="11">
        <v>43.96436525612472</v>
      </c>
      <c r="BS62" s="11">
        <v>0.0</v>
      </c>
      <c r="BT62" s="11" t="s">
        <v>260</v>
      </c>
      <c r="BU62" s="11">
        <v>5.0</v>
      </c>
      <c r="BV62" s="11">
        <v>45.89285714285714</v>
      </c>
      <c r="BW62" s="11" t="s">
        <v>490</v>
      </c>
      <c r="BX62" s="11" t="s">
        <v>260</v>
      </c>
      <c r="BY62" s="11">
        <v>5.0</v>
      </c>
      <c r="BZ62" s="11">
        <v>47.1694214876033</v>
      </c>
      <c r="CA62" s="11">
        <v>1.0</v>
      </c>
      <c r="CB62" s="11" t="s">
        <v>260</v>
      </c>
      <c r="CC62" s="11">
        <v>4.0</v>
      </c>
      <c r="CD62" s="11">
        <v>38.45965770171149</v>
      </c>
      <c r="CE62" s="11">
        <v>0.0</v>
      </c>
      <c r="CF62" s="11" t="s">
        <v>260</v>
      </c>
      <c r="CG62" s="11">
        <v>10.0</v>
      </c>
      <c r="CH62" s="11">
        <v>51.31233595800525</v>
      </c>
      <c r="CI62" s="11">
        <v>0.0</v>
      </c>
      <c r="CJ62" s="11" t="s">
        <v>260</v>
      </c>
      <c r="CK62" s="11">
        <v>5.0</v>
      </c>
      <c r="CL62" s="11">
        <v>49.45409429280397</v>
      </c>
      <c r="CM62" s="11">
        <v>0.0</v>
      </c>
      <c r="CN62" s="11" t="s">
        <v>260</v>
      </c>
      <c r="CO62" s="11">
        <v>2.0</v>
      </c>
      <c r="CP62" s="11">
        <v>46.843971631205676</v>
      </c>
      <c r="CQ62" s="11">
        <v>0.0</v>
      </c>
      <c r="CR62" s="11" t="s">
        <v>260</v>
      </c>
      <c r="CS62" s="11">
        <v>10.0</v>
      </c>
      <c r="CT62" s="11">
        <v>46.16580310880829</v>
      </c>
      <c r="CU62" s="11">
        <v>0.0</v>
      </c>
      <c r="CV62" s="11" t="s">
        <v>260</v>
      </c>
      <c r="CW62" s="11">
        <v>2.0</v>
      </c>
      <c r="CX62" s="11">
        <v>39.61456102783726</v>
      </c>
      <c r="CY62" s="11">
        <v>0.0</v>
      </c>
      <c r="CZ62" s="11" t="s">
        <v>260</v>
      </c>
      <c r="DA62" s="11">
        <v>1.0</v>
      </c>
      <c r="DB62" s="11">
        <v>40.84239130434783</v>
      </c>
      <c r="DC62" s="11">
        <v>0.0</v>
      </c>
      <c r="DD62" s="11" t="s">
        <v>260</v>
      </c>
    </row>
    <row r="63" ht="12.0" customHeight="1">
      <c r="A63" s="8" t="s">
        <v>706</v>
      </c>
      <c r="B63" s="8" t="s">
        <v>707</v>
      </c>
      <c r="C63" s="9">
        <v>38805.0</v>
      </c>
      <c r="D63" s="8" t="s">
        <v>511</v>
      </c>
      <c r="E63" s="10" t="s">
        <v>708</v>
      </c>
      <c r="F63" s="10" t="s">
        <v>709</v>
      </c>
      <c r="G63" s="10" t="s">
        <v>710</v>
      </c>
      <c r="H63" s="10" t="s">
        <v>711</v>
      </c>
      <c r="I63" s="10" t="s">
        <v>712</v>
      </c>
      <c r="J63" s="10" t="s">
        <v>713</v>
      </c>
      <c r="K63" s="10" t="s">
        <v>714</v>
      </c>
      <c r="L63" s="11">
        <v>0.0</v>
      </c>
      <c r="M63" s="11">
        <v>0.0</v>
      </c>
      <c r="N63" s="11">
        <v>0.0</v>
      </c>
      <c r="O63" s="11">
        <v>3.0</v>
      </c>
      <c r="P63" s="11">
        <v>40.0</v>
      </c>
      <c r="Q63" s="11">
        <v>16.0</v>
      </c>
      <c r="R63" s="11">
        <v>45.38461538461539</v>
      </c>
      <c r="S63" s="11">
        <v>18.0</v>
      </c>
      <c r="T63" s="11">
        <v>45.0</v>
      </c>
      <c r="U63" s="11">
        <v>3.0</v>
      </c>
      <c r="V63" s="11">
        <v>49.583333333333336</v>
      </c>
      <c r="W63" s="11">
        <v>3.0</v>
      </c>
      <c r="X63" s="11">
        <v>52.38095238095238</v>
      </c>
      <c r="Y63" s="11">
        <v>14.0</v>
      </c>
      <c r="Z63" s="11">
        <v>45.6</v>
      </c>
      <c r="AA63" s="11">
        <v>2.0</v>
      </c>
      <c r="AB63" s="11">
        <v>38.33333333333333</v>
      </c>
      <c r="AC63" s="11">
        <v>1.0</v>
      </c>
      <c r="AD63" s="11">
        <v>41.21951219512195</v>
      </c>
      <c r="AE63" s="11">
        <v>4.0</v>
      </c>
      <c r="AF63" s="11">
        <v>50.0</v>
      </c>
      <c r="AG63" s="11">
        <v>1.0</v>
      </c>
      <c r="AH63" s="11">
        <v>43.42857142857143</v>
      </c>
      <c r="AI63" s="11">
        <v>0.0</v>
      </c>
      <c r="AJ63" s="11">
        <v>42.69230769230769</v>
      </c>
      <c r="AK63" s="11">
        <v>0.0</v>
      </c>
      <c r="AL63" s="11">
        <v>44.666666666666664</v>
      </c>
      <c r="AM63" s="11">
        <v>0.0</v>
      </c>
      <c r="AN63" s="11">
        <v>43.333333333333336</v>
      </c>
      <c r="AO63" s="11">
        <v>0.0</v>
      </c>
      <c r="AP63" s="11">
        <v>38.125</v>
      </c>
      <c r="AQ63" s="11">
        <v>4.0</v>
      </c>
      <c r="AR63" s="11">
        <v>50.0</v>
      </c>
      <c r="AS63" s="11">
        <v>19.0</v>
      </c>
      <c r="AT63" s="11">
        <v>50.535714285714285</v>
      </c>
      <c r="AU63" s="11">
        <v>1.0</v>
      </c>
      <c r="AV63" s="11">
        <v>34.5945945945946</v>
      </c>
      <c r="AW63" s="11">
        <v>10.0</v>
      </c>
      <c r="AX63" s="11">
        <v>56.17647058823529</v>
      </c>
      <c r="AY63" s="11">
        <v>7.0</v>
      </c>
      <c r="AZ63" s="11">
        <v>53.65853658536585</v>
      </c>
      <c r="BA63" s="11">
        <v>8.0</v>
      </c>
      <c r="BB63" s="11">
        <v>48.275862068965516</v>
      </c>
      <c r="BC63" s="11">
        <v>3.0</v>
      </c>
      <c r="BD63" s="11">
        <v>43.58974358974359</v>
      </c>
      <c r="BE63" s="11">
        <v>7.0</v>
      </c>
      <c r="BF63" s="11">
        <v>40.0</v>
      </c>
      <c r="BG63" s="11">
        <v>7.0</v>
      </c>
      <c r="BH63" s="11">
        <v>48.91891891891892</v>
      </c>
      <c r="BI63" s="11">
        <v>3.0</v>
      </c>
      <c r="BJ63" s="11">
        <v>43.7417943107221</v>
      </c>
      <c r="BK63" s="11">
        <v>0.0</v>
      </c>
      <c r="BL63" s="11" t="s">
        <v>260</v>
      </c>
      <c r="BM63" s="11">
        <v>5.0</v>
      </c>
      <c r="BN63" s="11">
        <v>49.51149425287356</v>
      </c>
      <c r="BO63" s="11">
        <v>0.0</v>
      </c>
      <c r="BP63" s="11" t="s">
        <v>260</v>
      </c>
      <c r="BQ63" s="11">
        <v>4.0</v>
      </c>
      <c r="BR63" s="11">
        <v>43.96436525612472</v>
      </c>
      <c r="BS63" s="11">
        <v>0.0</v>
      </c>
      <c r="BT63" s="11" t="s">
        <v>260</v>
      </c>
      <c r="BU63" s="11">
        <v>5.0</v>
      </c>
      <c r="BV63" s="11">
        <v>45.89285714285714</v>
      </c>
      <c r="BW63" s="11" t="s">
        <v>490</v>
      </c>
      <c r="BX63" s="11" t="s">
        <v>260</v>
      </c>
      <c r="BY63" s="11">
        <v>5.0</v>
      </c>
      <c r="BZ63" s="11">
        <v>47.1694214876033</v>
      </c>
      <c r="CA63" s="11">
        <v>1.0</v>
      </c>
      <c r="CB63" s="11" t="s">
        <v>260</v>
      </c>
      <c r="CC63" s="11">
        <v>4.0</v>
      </c>
      <c r="CD63" s="11">
        <v>38.45965770171149</v>
      </c>
      <c r="CE63" s="11">
        <v>0.0</v>
      </c>
      <c r="CF63" s="11" t="s">
        <v>260</v>
      </c>
      <c r="CG63" s="11">
        <v>10.0</v>
      </c>
      <c r="CH63" s="11">
        <v>51.31233595800525</v>
      </c>
      <c r="CI63" s="11">
        <v>0.0</v>
      </c>
      <c r="CJ63" s="11" t="s">
        <v>260</v>
      </c>
      <c r="CK63" s="11">
        <v>5.0</v>
      </c>
      <c r="CL63" s="11">
        <v>49.45409429280397</v>
      </c>
      <c r="CM63" s="11">
        <v>0.0</v>
      </c>
      <c r="CN63" s="11" t="s">
        <v>260</v>
      </c>
      <c r="CO63" s="11">
        <v>2.0</v>
      </c>
      <c r="CP63" s="11">
        <v>46.843971631205676</v>
      </c>
      <c r="CQ63" s="11">
        <v>0.0</v>
      </c>
      <c r="CR63" s="11" t="s">
        <v>260</v>
      </c>
      <c r="CS63" s="11">
        <v>10.0</v>
      </c>
      <c r="CT63" s="11">
        <v>46.16580310880829</v>
      </c>
      <c r="CU63" s="11">
        <v>0.0</v>
      </c>
      <c r="CV63" s="11" t="s">
        <v>260</v>
      </c>
      <c r="CW63" s="11">
        <v>2.0</v>
      </c>
      <c r="CX63" s="11">
        <v>39.61456102783726</v>
      </c>
      <c r="CY63" s="11">
        <v>0.0</v>
      </c>
      <c r="CZ63" s="11" t="s">
        <v>260</v>
      </c>
      <c r="DA63" s="11">
        <v>1.0</v>
      </c>
      <c r="DB63" s="11">
        <v>40.84239130434783</v>
      </c>
      <c r="DC63" s="11">
        <v>0.0</v>
      </c>
      <c r="DD63" s="11" t="s">
        <v>260</v>
      </c>
    </row>
    <row r="64" ht="12.0" customHeight="1">
      <c r="A64" s="8" t="s">
        <v>706</v>
      </c>
      <c r="B64" s="8" t="s">
        <v>707</v>
      </c>
      <c r="C64" s="9">
        <v>38805.0</v>
      </c>
      <c r="D64" s="8" t="s">
        <v>511</v>
      </c>
      <c r="E64" s="10" t="s">
        <v>708</v>
      </c>
      <c r="F64" s="10" t="s">
        <v>709</v>
      </c>
      <c r="G64" s="10" t="s">
        <v>710</v>
      </c>
      <c r="H64" s="10" t="s">
        <v>711</v>
      </c>
      <c r="I64" s="10" t="s">
        <v>712</v>
      </c>
      <c r="J64" s="10" t="s">
        <v>713</v>
      </c>
      <c r="K64" s="10" t="s">
        <v>714</v>
      </c>
      <c r="L64" s="11">
        <v>0.0</v>
      </c>
      <c r="M64" s="11">
        <v>0.0</v>
      </c>
      <c r="N64" s="11">
        <v>0.0</v>
      </c>
      <c r="O64" s="11">
        <v>3.0</v>
      </c>
      <c r="P64" s="11">
        <v>40.0</v>
      </c>
      <c r="Q64" s="11">
        <v>16.0</v>
      </c>
      <c r="R64" s="11">
        <v>45.38461538461539</v>
      </c>
      <c r="S64" s="11">
        <v>18.0</v>
      </c>
      <c r="T64" s="11">
        <v>45.0</v>
      </c>
      <c r="U64" s="11">
        <v>3.0</v>
      </c>
      <c r="V64" s="11">
        <v>49.583333333333336</v>
      </c>
      <c r="W64" s="11">
        <v>3.0</v>
      </c>
      <c r="X64" s="11">
        <v>52.38095238095238</v>
      </c>
      <c r="Y64" s="11">
        <v>14.0</v>
      </c>
      <c r="Z64" s="11">
        <v>45.6</v>
      </c>
      <c r="AA64" s="11">
        <v>2.0</v>
      </c>
      <c r="AB64" s="11">
        <v>38.33333333333333</v>
      </c>
      <c r="AC64" s="11">
        <v>1.0</v>
      </c>
      <c r="AD64" s="11">
        <v>41.21951219512195</v>
      </c>
      <c r="AE64" s="11">
        <v>4.0</v>
      </c>
      <c r="AF64" s="11">
        <v>50.0</v>
      </c>
      <c r="AG64" s="11">
        <v>1.0</v>
      </c>
      <c r="AH64" s="11">
        <v>43.42857142857143</v>
      </c>
      <c r="AI64" s="11">
        <v>0.0</v>
      </c>
      <c r="AJ64" s="11">
        <v>42.69230769230769</v>
      </c>
      <c r="AK64" s="11">
        <v>0.0</v>
      </c>
      <c r="AL64" s="11">
        <v>44.666666666666664</v>
      </c>
      <c r="AM64" s="11">
        <v>0.0</v>
      </c>
      <c r="AN64" s="11">
        <v>43.333333333333336</v>
      </c>
      <c r="AO64" s="11">
        <v>0.0</v>
      </c>
      <c r="AP64" s="11">
        <v>38.125</v>
      </c>
      <c r="AQ64" s="11">
        <v>4.0</v>
      </c>
      <c r="AR64" s="11">
        <v>50.0</v>
      </c>
      <c r="AS64" s="11">
        <v>19.0</v>
      </c>
      <c r="AT64" s="11">
        <v>50.535714285714285</v>
      </c>
      <c r="AU64" s="11">
        <v>1.0</v>
      </c>
      <c r="AV64" s="11">
        <v>34.5945945945946</v>
      </c>
      <c r="AW64" s="11">
        <v>10.0</v>
      </c>
      <c r="AX64" s="11">
        <v>56.17647058823529</v>
      </c>
      <c r="AY64" s="11">
        <v>7.0</v>
      </c>
      <c r="AZ64" s="11">
        <v>53.65853658536585</v>
      </c>
      <c r="BA64" s="11">
        <v>8.0</v>
      </c>
      <c r="BB64" s="11">
        <v>48.275862068965516</v>
      </c>
      <c r="BC64" s="11">
        <v>3.0</v>
      </c>
      <c r="BD64" s="11">
        <v>43.58974358974359</v>
      </c>
      <c r="BE64" s="11">
        <v>7.0</v>
      </c>
      <c r="BF64" s="11">
        <v>40.0</v>
      </c>
      <c r="BG64" s="11">
        <v>7.0</v>
      </c>
      <c r="BH64" s="11">
        <v>48.91891891891892</v>
      </c>
      <c r="BI64" s="11">
        <v>3.0</v>
      </c>
      <c r="BJ64" s="11">
        <v>43.7417943107221</v>
      </c>
      <c r="BK64" s="11">
        <v>0.0</v>
      </c>
      <c r="BL64" s="11" t="s">
        <v>260</v>
      </c>
      <c r="BM64" s="11">
        <v>5.0</v>
      </c>
      <c r="BN64" s="11">
        <v>49.51149425287356</v>
      </c>
      <c r="BO64" s="11">
        <v>0.0</v>
      </c>
      <c r="BP64" s="11" t="s">
        <v>260</v>
      </c>
      <c r="BQ64" s="11">
        <v>4.0</v>
      </c>
      <c r="BR64" s="11">
        <v>43.96436525612472</v>
      </c>
      <c r="BS64" s="11">
        <v>0.0</v>
      </c>
      <c r="BT64" s="11" t="s">
        <v>260</v>
      </c>
      <c r="BU64" s="11">
        <v>5.0</v>
      </c>
      <c r="BV64" s="11">
        <v>45.89285714285714</v>
      </c>
      <c r="BW64" s="11" t="s">
        <v>490</v>
      </c>
      <c r="BX64" s="11" t="s">
        <v>260</v>
      </c>
      <c r="BY64" s="11">
        <v>5.0</v>
      </c>
      <c r="BZ64" s="11">
        <v>47.1694214876033</v>
      </c>
      <c r="CA64" s="11">
        <v>1.0</v>
      </c>
      <c r="CB64" s="11" t="s">
        <v>260</v>
      </c>
      <c r="CC64" s="11">
        <v>4.0</v>
      </c>
      <c r="CD64" s="11">
        <v>38.45965770171149</v>
      </c>
      <c r="CE64" s="11">
        <v>0.0</v>
      </c>
      <c r="CF64" s="11" t="s">
        <v>260</v>
      </c>
      <c r="CG64" s="11">
        <v>10.0</v>
      </c>
      <c r="CH64" s="11">
        <v>51.31233595800525</v>
      </c>
      <c r="CI64" s="11">
        <v>0.0</v>
      </c>
      <c r="CJ64" s="11" t="s">
        <v>260</v>
      </c>
      <c r="CK64" s="11">
        <v>5.0</v>
      </c>
      <c r="CL64" s="11">
        <v>49.45409429280397</v>
      </c>
      <c r="CM64" s="11">
        <v>0.0</v>
      </c>
      <c r="CN64" s="11" t="s">
        <v>260</v>
      </c>
      <c r="CO64" s="11">
        <v>2.0</v>
      </c>
      <c r="CP64" s="11">
        <v>46.843971631205676</v>
      </c>
      <c r="CQ64" s="11">
        <v>0.0</v>
      </c>
      <c r="CR64" s="11" t="s">
        <v>260</v>
      </c>
      <c r="CS64" s="11">
        <v>10.0</v>
      </c>
      <c r="CT64" s="11">
        <v>46.16580310880829</v>
      </c>
      <c r="CU64" s="11">
        <v>0.0</v>
      </c>
      <c r="CV64" s="11" t="s">
        <v>260</v>
      </c>
      <c r="CW64" s="11">
        <v>2.0</v>
      </c>
      <c r="CX64" s="11">
        <v>39.61456102783726</v>
      </c>
      <c r="CY64" s="11">
        <v>0.0</v>
      </c>
      <c r="CZ64" s="11" t="s">
        <v>260</v>
      </c>
      <c r="DA64" s="11">
        <v>1.0</v>
      </c>
      <c r="DB64" s="11">
        <v>40.84239130434783</v>
      </c>
      <c r="DC64" s="11">
        <v>0.0</v>
      </c>
      <c r="DD64" s="11" t="s">
        <v>260</v>
      </c>
    </row>
    <row r="65" ht="12.0" customHeight="1">
      <c r="A65" s="8" t="s">
        <v>715</v>
      </c>
      <c r="B65" s="8" t="s">
        <v>707</v>
      </c>
      <c r="C65" s="9">
        <v>38805.0</v>
      </c>
      <c r="D65" s="8" t="s">
        <v>511</v>
      </c>
      <c r="E65" s="10" t="s">
        <v>716</v>
      </c>
      <c r="F65" s="10" t="s">
        <v>717</v>
      </c>
      <c r="G65" s="10" t="s">
        <v>718</v>
      </c>
      <c r="H65" s="10" t="s">
        <v>719</v>
      </c>
      <c r="I65" s="10" t="s">
        <v>720</v>
      </c>
      <c r="J65" s="10" t="s">
        <v>721</v>
      </c>
      <c r="K65" s="10" t="s">
        <v>722</v>
      </c>
      <c r="L65" s="11">
        <v>0.0</v>
      </c>
      <c r="M65" s="11">
        <v>0.0</v>
      </c>
      <c r="N65" s="11">
        <v>0.0</v>
      </c>
      <c r="O65" s="11">
        <v>4.0</v>
      </c>
      <c r="P65" s="11">
        <v>44.54545454545455</v>
      </c>
      <c r="Q65" s="11">
        <v>17.0</v>
      </c>
      <c r="R65" s="11">
        <v>49.23076923076923</v>
      </c>
      <c r="S65" s="11">
        <v>17.0</v>
      </c>
      <c r="T65" s="11">
        <v>40.0</v>
      </c>
      <c r="U65" s="11">
        <v>3.0</v>
      </c>
      <c r="V65" s="11">
        <v>49.583333333333336</v>
      </c>
      <c r="W65" s="11">
        <v>2.0</v>
      </c>
      <c r="X65" s="11">
        <v>47.61904761904762</v>
      </c>
      <c r="Y65" s="11">
        <v>12.0</v>
      </c>
      <c r="Z65" s="11">
        <v>41.6</v>
      </c>
      <c r="AA65" s="11">
        <v>10.0</v>
      </c>
      <c r="AB65" s="11">
        <v>49.44444444444444</v>
      </c>
      <c r="AC65" s="11">
        <v>2.0</v>
      </c>
      <c r="AD65" s="11">
        <v>43.65853658536585</v>
      </c>
      <c r="AE65" s="11">
        <v>1.0</v>
      </c>
      <c r="AF65" s="11">
        <v>40.625</v>
      </c>
      <c r="AG65" s="11">
        <v>1.0</v>
      </c>
      <c r="AH65" s="11">
        <v>43.42857142857143</v>
      </c>
      <c r="AI65" s="11">
        <v>0.0</v>
      </c>
      <c r="AJ65" s="11">
        <v>42.69230769230769</v>
      </c>
      <c r="AK65" s="11">
        <v>0.0</v>
      </c>
      <c r="AL65" s="11">
        <v>44.666666666666664</v>
      </c>
      <c r="AM65" s="11">
        <v>0.0</v>
      </c>
      <c r="AN65" s="11">
        <v>43.333333333333336</v>
      </c>
      <c r="AO65" s="11">
        <v>2.0</v>
      </c>
      <c r="AP65" s="11">
        <v>44.375</v>
      </c>
      <c r="AQ65" s="11">
        <v>5.0</v>
      </c>
      <c r="AR65" s="11">
        <v>53.225806451612904</v>
      </c>
      <c r="AS65" s="11">
        <v>18.0</v>
      </c>
      <c r="AT65" s="11">
        <v>48.75</v>
      </c>
      <c r="AU65" s="11">
        <v>6.0</v>
      </c>
      <c r="AV65" s="11">
        <v>48.108108108108105</v>
      </c>
      <c r="AW65" s="11">
        <v>7.0</v>
      </c>
      <c r="AX65" s="11">
        <v>47.35294117647059</v>
      </c>
      <c r="AY65" s="11">
        <v>5.0</v>
      </c>
      <c r="AZ65" s="11">
        <v>48.78048780487805</v>
      </c>
      <c r="BA65" s="11">
        <v>2.0</v>
      </c>
      <c r="BB65" s="11">
        <v>37.93103448275862</v>
      </c>
      <c r="BC65" s="11">
        <v>0.0</v>
      </c>
      <c r="BD65" s="11">
        <v>35.8974358974359</v>
      </c>
      <c r="BE65" s="11">
        <v>10.0</v>
      </c>
      <c r="BF65" s="11">
        <v>46.52173913043478</v>
      </c>
      <c r="BG65" s="11">
        <v>9.0</v>
      </c>
      <c r="BH65" s="11">
        <v>54.32432432432432</v>
      </c>
      <c r="BI65" s="11">
        <v>5.0</v>
      </c>
      <c r="BJ65" s="11">
        <v>48.11816192560175</v>
      </c>
      <c r="BK65" s="11">
        <v>0.0</v>
      </c>
      <c r="BL65" s="11" t="s">
        <v>260</v>
      </c>
      <c r="BM65" s="11">
        <v>3.0</v>
      </c>
      <c r="BN65" s="11">
        <v>43.764367816091955</v>
      </c>
      <c r="BO65" s="11">
        <v>0.0</v>
      </c>
      <c r="BP65" s="11" t="s">
        <v>260</v>
      </c>
      <c r="BQ65" s="11">
        <v>3.0</v>
      </c>
      <c r="BR65" s="11">
        <v>41.73719376391982</v>
      </c>
      <c r="BS65" s="11">
        <v>0.0</v>
      </c>
      <c r="BT65" s="11" t="s">
        <v>260</v>
      </c>
      <c r="BU65" s="11">
        <v>1.0</v>
      </c>
      <c r="BV65" s="11">
        <v>37.95634920634921</v>
      </c>
      <c r="BW65" s="11" t="s">
        <v>303</v>
      </c>
      <c r="BX65" s="11" t="s">
        <v>260</v>
      </c>
      <c r="BY65" s="11">
        <v>3.0</v>
      </c>
      <c r="BZ65" s="11">
        <v>43.03719008264463</v>
      </c>
      <c r="CA65" s="11">
        <v>0.0</v>
      </c>
      <c r="CB65" s="11" t="s">
        <v>260</v>
      </c>
      <c r="CC65" s="11">
        <v>10.0</v>
      </c>
      <c r="CD65" s="11">
        <v>53.12958435207824</v>
      </c>
      <c r="CE65" s="11">
        <v>2.0</v>
      </c>
      <c r="CF65" s="11" t="s">
        <v>260</v>
      </c>
      <c r="CG65" s="11">
        <v>7.0</v>
      </c>
      <c r="CH65" s="11">
        <v>43.43832020997375</v>
      </c>
      <c r="CI65" s="11">
        <v>0.0</v>
      </c>
      <c r="CJ65" s="11" t="s">
        <v>260</v>
      </c>
      <c r="CK65" s="11">
        <v>6.0</v>
      </c>
      <c r="CL65" s="11">
        <v>51.935483870967744</v>
      </c>
      <c r="CM65" s="11">
        <v>1.0</v>
      </c>
      <c r="CN65" s="11" t="s">
        <v>260</v>
      </c>
      <c r="CO65" s="11">
        <v>2.0</v>
      </c>
      <c r="CP65" s="11">
        <v>46.843971631205676</v>
      </c>
      <c r="CQ65" s="11">
        <v>0.0</v>
      </c>
      <c r="CR65" s="11" t="s">
        <v>260</v>
      </c>
      <c r="CS65" s="11">
        <v>11.0</v>
      </c>
      <c r="CT65" s="11">
        <v>48.75647668393782</v>
      </c>
      <c r="CU65" s="11">
        <v>2.0</v>
      </c>
      <c r="CV65" s="11" t="s">
        <v>260</v>
      </c>
      <c r="CW65" s="11">
        <v>4.0</v>
      </c>
      <c r="CX65" s="11">
        <v>43.897216274089935</v>
      </c>
      <c r="CY65" s="11">
        <v>0.0</v>
      </c>
      <c r="CZ65" s="11" t="s">
        <v>260</v>
      </c>
      <c r="DA65" s="11">
        <v>0.0</v>
      </c>
      <c r="DB65" s="11">
        <v>38.125</v>
      </c>
      <c r="DC65" s="11">
        <v>0.0</v>
      </c>
      <c r="DD65" s="11" t="s">
        <v>260</v>
      </c>
    </row>
    <row r="66" ht="12.0" customHeight="1">
      <c r="A66" s="8" t="s">
        <v>723</v>
      </c>
      <c r="B66" s="8">
        <v>0.0</v>
      </c>
      <c r="C66" s="9">
        <v>38807.0</v>
      </c>
      <c r="D66" s="8" t="s">
        <v>356</v>
      </c>
      <c r="E66" s="10" t="s">
        <v>724</v>
      </c>
      <c r="F66" s="10" t="s">
        <v>725</v>
      </c>
      <c r="G66" s="10" t="s">
        <v>726</v>
      </c>
      <c r="H66" s="10" t="s">
        <v>727</v>
      </c>
      <c r="I66" s="10" t="s">
        <v>728</v>
      </c>
      <c r="J66" s="10" t="s">
        <v>729</v>
      </c>
      <c r="K66" s="10" t="s">
        <v>730</v>
      </c>
      <c r="L66" s="11">
        <v>0.0</v>
      </c>
      <c r="M66" s="11">
        <v>0.0</v>
      </c>
      <c r="N66" s="11">
        <v>0.0</v>
      </c>
      <c r="O66" s="11">
        <v>2.0</v>
      </c>
      <c r="P66" s="11">
        <v>35.45454545454545</v>
      </c>
      <c r="Q66" s="11">
        <v>18.0</v>
      </c>
      <c r="R66" s="11">
        <v>53.07692307692308</v>
      </c>
      <c r="S66" s="11">
        <v>19.0</v>
      </c>
      <c r="T66" s="11">
        <v>50.0</v>
      </c>
      <c r="U66" s="11">
        <v>0.0</v>
      </c>
      <c r="V66" s="11">
        <v>37.08333333333333</v>
      </c>
      <c r="W66" s="11">
        <v>8.0</v>
      </c>
      <c r="X66" s="11">
        <v>76.19047619047619</v>
      </c>
      <c r="Y66" s="11">
        <v>14.0</v>
      </c>
      <c r="Z66" s="11">
        <v>45.6</v>
      </c>
      <c r="AA66" s="11">
        <v>22.0</v>
      </c>
      <c r="AB66" s="11">
        <v>66.11111111111111</v>
      </c>
      <c r="AC66" s="11">
        <v>17.0</v>
      </c>
      <c r="AD66" s="11">
        <v>80.2439024390244</v>
      </c>
      <c r="AE66" s="11">
        <v>6.0</v>
      </c>
      <c r="AF66" s="11">
        <v>56.25</v>
      </c>
      <c r="AG66" s="11">
        <v>5.0</v>
      </c>
      <c r="AH66" s="11">
        <v>54.85714285714286</v>
      </c>
      <c r="AI66" s="11">
        <v>12.0</v>
      </c>
      <c r="AJ66" s="11">
        <v>88.84615384615384</v>
      </c>
      <c r="AK66" s="11">
        <v>7.0</v>
      </c>
      <c r="AL66" s="11">
        <v>91.33333333333334</v>
      </c>
      <c r="AM66" s="11">
        <v>5.0</v>
      </c>
      <c r="AN66" s="11">
        <v>76.66666666666666</v>
      </c>
      <c r="AO66" s="11">
        <v>1.0</v>
      </c>
      <c r="AP66" s="11">
        <v>41.25</v>
      </c>
      <c r="AQ66" s="11">
        <v>7.0</v>
      </c>
      <c r="AR66" s="11">
        <v>59.677419354838705</v>
      </c>
      <c r="AS66" s="11">
        <v>4.0</v>
      </c>
      <c r="AT66" s="11">
        <v>23.75</v>
      </c>
      <c r="AU66" s="11">
        <v>3.0</v>
      </c>
      <c r="AV66" s="11">
        <v>40.0</v>
      </c>
      <c r="AW66" s="11">
        <v>4.0</v>
      </c>
      <c r="AX66" s="11">
        <v>38.529411764705884</v>
      </c>
      <c r="AY66" s="11">
        <v>14.0</v>
      </c>
      <c r="AZ66" s="11">
        <v>70.73170731707317</v>
      </c>
      <c r="BA66" s="11">
        <v>15.0</v>
      </c>
      <c r="BB66" s="11">
        <v>60.3448275862069</v>
      </c>
      <c r="BC66" s="11">
        <v>16.0</v>
      </c>
      <c r="BD66" s="11">
        <v>76.92307692307693</v>
      </c>
      <c r="BE66" s="11">
        <v>5.0</v>
      </c>
      <c r="BF66" s="11">
        <v>35.65217391304348</v>
      </c>
      <c r="BG66" s="11">
        <v>3.0</v>
      </c>
      <c r="BH66" s="11">
        <v>38.108108108108105</v>
      </c>
      <c r="BI66" s="11">
        <v>19.0</v>
      </c>
      <c r="BJ66" s="11">
        <v>78.75273522975931</v>
      </c>
      <c r="BK66" s="11">
        <v>4.0</v>
      </c>
      <c r="BL66" s="11" t="s">
        <v>105</v>
      </c>
      <c r="BM66" s="11">
        <v>16.0</v>
      </c>
      <c r="BN66" s="11">
        <v>81.12068965517241</v>
      </c>
      <c r="BO66" s="11">
        <v>5.0</v>
      </c>
      <c r="BP66" s="11" t="s">
        <v>105</v>
      </c>
      <c r="BQ66" s="11">
        <v>11.0</v>
      </c>
      <c r="BR66" s="11">
        <v>59.55456570155902</v>
      </c>
      <c r="BS66" s="11">
        <v>2.0</v>
      </c>
      <c r="BT66" s="11" t="s">
        <v>260</v>
      </c>
      <c r="BU66" s="11">
        <v>12.0</v>
      </c>
      <c r="BV66" s="11">
        <v>59.78174603174603</v>
      </c>
      <c r="BW66" s="11" t="s">
        <v>731</v>
      </c>
      <c r="BX66" s="11" t="s">
        <v>260</v>
      </c>
      <c r="BY66" s="11">
        <v>13.0</v>
      </c>
      <c r="BZ66" s="11">
        <v>63.69834710743802</v>
      </c>
      <c r="CA66" s="11">
        <v>2.0</v>
      </c>
      <c r="CB66" s="11" t="s">
        <v>260</v>
      </c>
      <c r="CC66" s="11">
        <v>7.0</v>
      </c>
      <c r="CD66" s="11">
        <v>45.794621026894866</v>
      </c>
      <c r="CE66" s="11">
        <v>0.0</v>
      </c>
      <c r="CF66" s="11" t="s">
        <v>260</v>
      </c>
      <c r="CG66" s="11">
        <v>4.0</v>
      </c>
      <c r="CH66" s="11">
        <v>35.56430446194226</v>
      </c>
      <c r="CI66" s="11">
        <v>0.0</v>
      </c>
      <c r="CJ66" s="11" t="s">
        <v>260</v>
      </c>
      <c r="CK66" s="11">
        <v>11.0</v>
      </c>
      <c r="CL66" s="11">
        <v>64.3424317617866</v>
      </c>
      <c r="CM66" s="11">
        <v>2.0</v>
      </c>
      <c r="CN66" s="11" t="s">
        <v>260</v>
      </c>
      <c r="CO66" s="11">
        <v>7.0</v>
      </c>
      <c r="CP66" s="11">
        <v>64.57446808510639</v>
      </c>
      <c r="CQ66" s="11">
        <v>1.0</v>
      </c>
      <c r="CR66" s="11" t="s">
        <v>260</v>
      </c>
      <c r="CS66" s="11">
        <v>6.0</v>
      </c>
      <c r="CT66" s="11">
        <v>35.803108808290155</v>
      </c>
      <c r="CU66" s="11">
        <v>2.0</v>
      </c>
      <c r="CV66" s="11" t="s">
        <v>260</v>
      </c>
      <c r="CW66" s="11">
        <v>23.0</v>
      </c>
      <c r="CX66" s="11">
        <v>84.58244111349036</v>
      </c>
      <c r="CY66" s="11">
        <v>7.0</v>
      </c>
      <c r="CZ66" s="11" t="s">
        <v>105</v>
      </c>
      <c r="DA66" s="11">
        <v>11.0</v>
      </c>
      <c r="DB66" s="11">
        <v>68.0163043478261</v>
      </c>
      <c r="DC66" s="11">
        <v>3.0</v>
      </c>
      <c r="DD66" s="11" t="s">
        <v>260</v>
      </c>
    </row>
    <row r="67" ht="12.0" customHeight="1">
      <c r="A67" s="8" t="s">
        <v>732</v>
      </c>
      <c r="B67" s="8" t="s">
        <v>733</v>
      </c>
      <c r="C67" s="9">
        <v>38775.0</v>
      </c>
      <c r="D67" s="8" t="s">
        <v>734</v>
      </c>
      <c r="E67" s="10" t="s">
        <v>735</v>
      </c>
      <c r="F67" s="10" t="s">
        <v>736</v>
      </c>
      <c r="G67" s="10" t="s">
        <v>737</v>
      </c>
      <c r="H67" s="10" t="s">
        <v>738</v>
      </c>
      <c r="I67" s="10" t="s">
        <v>739</v>
      </c>
      <c r="J67" s="10" t="s">
        <v>740</v>
      </c>
      <c r="K67" s="10" t="s">
        <v>741</v>
      </c>
      <c r="L67" s="11">
        <v>0.0</v>
      </c>
      <c r="M67" s="11">
        <v>0.0</v>
      </c>
      <c r="N67" s="11">
        <v>0.0</v>
      </c>
      <c r="O67" s="11">
        <v>5.0</v>
      </c>
      <c r="P67" s="11">
        <v>49.09090909090909</v>
      </c>
      <c r="Q67" s="11">
        <v>20.0</v>
      </c>
      <c r="R67" s="11">
        <v>60.769230769230774</v>
      </c>
      <c r="S67" s="11">
        <v>21.0</v>
      </c>
      <c r="T67" s="11">
        <v>60.0</v>
      </c>
      <c r="U67" s="11">
        <v>5.0</v>
      </c>
      <c r="V67" s="11">
        <v>57.916666666666664</v>
      </c>
      <c r="W67" s="11">
        <v>2.0</v>
      </c>
      <c r="X67" s="11">
        <v>47.61904761904762</v>
      </c>
      <c r="Y67" s="11">
        <v>16.0</v>
      </c>
      <c r="Z67" s="11">
        <v>49.6</v>
      </c>
      <c r="AA67" s="11">
        <v>6.0</v>
      </c>
      <c r="AB67" s="11">
        <v>43.888888888888886</v>
      </c>
      <c r="AC67" s="11">
        <v>8.0</v>
      </c>
      <c r="AD67" s="11">
        <v>58.29268292682927</v>
      </c>
      <c r="AE67" s="11">
        <v>2.0</v>
      </c>
      <c r="AF67" s="11">
        <v>43.75</v>
      </c>
      <c r="AG67" s="11">
        <v>2.0</v>
      </c>
      <c r="AH67" s="11">
        <v>46.285714285714285</v>
      </c>
      <c r="AI67" s="11">
        <v>1.0</v>
      </c>
      <c r="AJ67" s="11">
        <v>46.53846153846154</v>
      </c>
      <c r="AK67" s="11">
        <v>1.0</v>
      </c>
      <c r="AL67" s="11">
        <v>51.333333333333336</v>
      </c>
      <c r="AM67" s="11">
        <v>0.0</v>
      </c>
      <c r="AN67" s="11">
        <v>43.333333333333336</v>
      </c>
      <c r="AO67" s="11">
        <v>7.0</v>
      </c>
      <c r="AP67" s="11">
        <v>60.0</v>
      </c>
      <c r="AQ67" s="11">
        <v>0.0</v>
      </c>
      <c r="AR67" s="11">
        <v>37.096774193548384</v>
      </c>
      <c r="AS67" s="11">
        <v>23.0</v>
      </c>
      <c r="AT67" s="11">
        <v>57.67857142857143</v>
      </c>
      <c r="AU67" s="11">
        <v>6.0</v>
      </c>
      <c r="AV67" s="11">
        <v>48.108108108108105</v>
      </c>
      <c r="AW67" s="11">
        <v>8.0</v>
      </c>
      <c r="AX67" s="11">
        <v>50.294117647058826</v>
      </c>
      <c r="AY67" s="11">
        <v>4.0</v>
      </c>
      <c r="AZ67" s="11">
        <v>46.34146341463415</v>
      </c>
      <c r="BA67" s="11">
        <v>6.0</v>
      </c>
      <c r="BB67" s="11">
        <v>44.827586206896555</v>
      </c>
      <c r="BC67" s="11">
        <v>4.0</v>
      </c>
      <c r="BD67" s="11">
        <v>46.15384615384615</v>
      </c>
      <c r="BE67" s="11">
        <v>8.0</v>
      </c>
      <c r="BF67" s="11">
        <v>42.17391304347826</v>
      </c>
      <c r="BG67" s="11">
        <v>6.0</v>
      </c>
      <c r="BH67" s="11">
        <v>46.21621621621622</v>
      </c>
      <c r="BI67" s="11">
        <v>8.0</v>
      </c>
      <c r="BJ67" s="11">
        <v>54.68271334792122</v>
      </c>
      <c r="BK67" s="11">
        <v>0.0</v>
      </c>
      <c r="BL67" s="11" t="s">
        <v>260</v>
      </c>
      <c r="BM67" s="11">
        <v>3.0</v>
      </c>
      <c r="BN67" s="11">
        <v>43.764367816091955</v>
      </c>
      <c r="BO67" s="11">
        <v>0.0</v>
      </c>
      <c r="BP67" s="11" t="s">
        <v>260</v>
      </c>
      <c r="BQ67" s="11">
        <v>11.0</v>
      </c>
      <c r="BR67" s="11">
        <v>59.55456570155902</v>
      </c>
      <c r="BS67" s="11">
        <v>0.0</v>
      </c>
      <c r="BT67" s="11" t="s">
        <v>260</v>
      </c>
      <c r="BU67" s="11">
        <v>3.0</v>
      </c>
      <c r="BV67" s="11">
        <v>41.92460317460318</v>
      </c>
      <c r="BW67" s="11" t="s">
        <v>303</v>
      </c>
      <c r="BX67" s="11" t="s">
        <v>260</v>
      </c>
      <c r="BY67" s="11">
        <v>10.0</v>
      </c>
      <c r="BZ67" s="11">
        <v>57.5</v>
      </c>
      <c r="CA67" s="11">
        <v>2.0</v>
      </c>
      <c r="CB67" s="11" t="s">
        <v>260</v>
      </c>
      <c r="CC67" s="11">
        <v>5.0</v>
      </c>
      <c r="CD67" s="11">
        <v>40.904645476772615</v>
      </c>
      <c r="CE67" s="11">
        <v>1.0</v>
      </c>
      <c r="CF67" s="11" t="s">
        <v>260</v>
      </c>
      <c r="CG67" s="11">
        <v>9.0</v>
      </c>
      <c r="CH67" s="11">
        <v>48.68766404199475</v>
      </c>
      <c r="CI67" s="11">
        <v>0.0</v>
      </c>
      <c r="CJ67" s="11" t="s">
        <v>260</v>
      </c>
      <c r="CK67" s="11">
        <v>4.0</v>
      </c>
      <c r="CL67" s="11">
        <v>46.9727047146402</v>
      </c>
      <c r="CM67" s="11">
        <v>0.0</v>
      </c>
      <c r="CN67" s="11" t="s">
        <v>260</v>
      </c>
      <c r="CO67" s="11">
        <v>2.0</v>
      </c>
      <c r="CP67" s="11">
        <v>46.843971631205676</v>
      </c>
      <c r="CQ67" s="11">
        <v>0.0</v>
      </c>
      <c r="CR67" s="11" t="s">
        <v>260</v>
      </c>
      <c r="CS67" s="11">
        <v>9.0</v>
      </c>
      <c r="CT67" s="11">
        <v>43.575129533678755</v>
      </c>
      <c r="CU67" s="11">
        <v>1.0</v>
      </c>
      <c r="CV67" s="11" t="s">
        <v>260</v>
      </c>
      <c r="CW67" s="11">
        <v>5.0</v>
      </c>
      <c r="CX67" s="11">
        <v>46.03854389721627</v>
      </c>
      <c r="CY67" s="11">
        <v>0.0</v>
      </c>
      <c r="CZ67" s="11" t="s">
        <v>260</v>
      </c>
      <c r="DA67" s="11">
        <v>6.0</v>
      </c>
      <c r="DB67" s="11">
        <v>54.42934782608695</v>
      </c>
      <c r="DC67" s="11">
        <v>0.0</v>
      </c>
      <c r="DD67" s="11" t="s">
        <v>260</v>
      </c>
    </row>
    <row r="68" ht="12.0" customHeight="1">
      <c r="A68" s="8" t="s">
        <v>742</v>
      </c>
      <c r="B68" s="8" t="s">
        <v>743</v>
      </c>
      <c r="C68" s="9">
        <v>38421.0</v>
      </c>
      <c r="D68" s="8" t="s">
        <v>417</v>
      </c>
      <c r="E68" s="10" t="s">
        <v>744</v>
      </c>
      <c r="F68" s="10" t="s">
        <v>745</v>
      </c>
      <c r="G68" s="10" t="s">
        <v>746</v>
      </c>
      <c r="H68" s="10" t="s">
        <v>747</v>
      </c>
      <c r="I68" s="10" t="s">
        <v>748</v>
      </c>
      <c r="J68" s="10" t="s">
        <v>749</v>
      </c>
      <c r="K68" s="10" t="s">
        <v>750</v>
      </c>
      <c r="L68" s="11">
        <v>0.0</v>
      </c>
      <c r="M68" s="11">
        <v>0.0</v>
      </c>
      <c r="N68" s="11">
        <v>0.0</v>
      </c>
      <c r="O68" s="11">
        <v>7.0</v>
      </c>
      <c r="P68" s="11">
        <v>58.18181818181818</v>
      </c>
      <c r="Q68" s="11">
        <v>18.0</v>
      </c>
      <c r="R68" s="11">
        <v>53.07692307692308</v>
      </c>
      <c r="S68" s="11">
        <v>20.0</v>
      </c>
      <c r="T68" s="11">
        <v>55.0</v>
      </c>
      <c r="U68" s="11">
        <v>0.0</v>
      </c>
      <c r="V68" s="11">
        <v>37.08333333333333</v>
      </c>
      <c r="W68" s="11">
        <v>7.0</v>
      </c>
      <c r="X68" s="11">
        <v>71.42857142857143</v>
      </c>
      <c r="Y68" s="11">
        <v>19.0</v>
      </c>
      <c r="Z68" s="11">
        <v>55.6</v>
      </c>
      <c r="AA68" s="11">
        <v>20.0</v>
      </c>
      <c r="AB68" s="11">
        <v>63.33333333333333</v>
      </c>
      <c r="AC68" s="11">
        <v>13.0</v>
      </c>
      <c r="AD68" s="11">
        <v>70.48780487804878</v>
      </c>
      <c r="AE68" s="11">
        <v>9.0</v>
      </c>
      <c r="AF68" s="11">
        <v>65.625</v>
      </c>
      <c r="AG68" s="11">
        <v>17.0</v>
      </c>
      <c r="AH68" s="11">
        <v>89.14285714285714</v>
      </c>
      <c r="AI68" s="11">
        <v>3.0</v>
      </c>
      <c r="AJ68" s="11">
        <v>54.23076923076923</v>
      </c>
      <c r="AK68" s="11">
        <v>0.0</v>
      </c>
      <c r="AL68" s="11">
        <v>44.666666666666664</v>
      </c>
      <c r="AM68" s="11">
        <v>3.0</v>
      </c>
      <c r="AN68" s="11">
        <v>63.33333333333333</v>
      </c>
      <c r="AO68" s="11">
        <v>12.0</v>
      </c>
      <c r="AP68" s="11">
        <v>75.625</v>
      </c>
      <c r="AQ68" s="11">
        <v>4.0</v>
      </c>
      <c r="AR68" s="11">
        <v>50.0</v>
      </c>
      <c r="AS68" s="11">
        <v>7.0</v>
      </c>
      <c r="AT68" s="11">
        <v>29.107142857142854</v>
      </c>
      <c r="AU68" s="11">
        <v>6.0</v>
      </c>
      <c r="AV68" s="11">
        <v>48.108108108108105</v>
      </c>
      <c r="AW68" s="11">
        <v>2.0</v>
      </c>
      <c r="AX68" s="11">
        <v>32.64705882352941</v>
      </c>
      <c r="AY68" s="11">
        <v>14.0</v>
      </c>
      <c r="AZ68" s="11">
        <v>70.73170731707317</v>
      </c>
      <c r="BA68" s="11">
        <v>22.0</v>
      </c>
      <c r="BB68" s="11">
        <v>72.41379310344828</v>
      </c>
      <c r="BC68" s="11">
        <v>11.0</v>
      </c>
      <c r="BD68" s="11">
        <v>64.1025641025641</v>
      </c>
      <c r="BE68" s="11">
        <v>1.0</v>
      </c>
      <c r="BF68" s="11">
        <v>26.956521739130434</v>
      </c>
      <c r="BG68" s="11">
        <v>1.0</v>
      </c>
      <c r="BH68" s="11">
        <v>32.7027027027027</v>
      </c>
      <c r="BI68" s="11">
        <v>18.0</v>
      </c>
      <c r="BJ68" s="11">
        <v>76.56455142231948</v>
      </c>
      <c r="BK68" s="11">
        <v>4.0</v>
      </c>
      <c r="BL68" s="11" t="s">
        <v>105</v>
      </c>
      <c r="BM68" s="11">
        <v>8.0</v>
      </c>
      <c r="BN68" s="11">
        <v>58.132183908045974</v>
      </c>
      <c r="BO68" s="11">
        <v>2.0</v>
      </c>
      <c r="BP68" s="11" t="s">
        <v>260</v>
      </c>
      <c r="BQ68" s="11">
        <v>20.0</v>
      </c>
      <c r="BR68" s="11">
        <v>79.59910913140311</v>
      </c>
      <c r="BS68" s="11">
        <v>5.0</v>
      </c>
      <c r="BT68" s="11" t="s">
        <v>105</v>
      </c>
      <c r="BU68" s="11">
        <v>17.0</v>
      </c>
      <c r="BV68" s="11">
        <v>69.70238095238095</v>
      </c>
      <c r="BW68" s="11" t="s">
        <v>751</v>
      </c>
      <c r="BX68" s="11" t="s">
        <v>105</v>
      </c>
      <c r="BY68" s="11">
        <v>23.0</v>
      </c>
      <c r="BZ68" s="11">
        <v>84.3595041322314</v>
      </c>
      <c r="CA68" s="11">
        <v>5.0</v>
      </c>
      <c r="CB68" s="11" t="s">
        <v>105</v>
      </c>
      <c r="CC68" s="11">
        <v>7.0</v>
      </c>
      <c r="CD68" s="11">
        <v>45.794621026894866</v>
      </c>
      <c r="CE68" s="11">
        <v>1.0</v>
      </c>
      <c r="CF68" s="11" t="s">
        <v>260</v>
      </c>
      <c r="CG68" s="11">
        <v>8.0</v>
      </c>
      <c r="CH68" s="11">
        <v>46.06299212598425</v>
      </c>
      <c r="CI68" s="11">
        <v>0.0</v>
      </c>
      <c r="CJ68" s="11" t="s">
        <v>260</v>
      </c>
      <c r="CK68" s="11">
        <v>17.0</v>
      </c>
      <c r="CL68" s="11">
        <v>79.23076923076923</v>
      </c>
      <c r="CM68" s="11">
        <v>5.0</v>
      </c>
      <c r="CN68" s="11" t="s">
        <v>105</v>
      </c>
      <c r="CO68" s="11">
        <v>4.0</v>
      </c>
      <c r="CP68" s="11">
        <v>53.93617021276596</v>
      </c>
      <c r="CQ68" s="11">
        <v>1.0</v>
      </c>
      <c r="CR68" s="11" t="s">
        <v>260</v>
      </c>
      <c r="CS68" s="11">
        <v>10.0</v>
      </c>
      <c r="CT68" s="11">
        <v>46.16580310880829</v>
      </c>
      <c r="CU68" s="11">
        <v>2.0</v>
      </c>
      <c r="CV68" s="11" t="s">
        <v>260</v>
      </c>
      <c r="CW68" s="11">
        <v>9.0</v>
      </c>
      <c r="CX68" s="11">
        <v>54.603854389721626</v>
      </c>
      <c r="CY68" s="11">
        <v>2.0</v>
      </c>
      <c r="CZ68" s="11" t="s">
        <v>260</v>
      </c>
      <c r="DA68" s="11">
        <v>10.0</v>
      </c>
      <c r="DB68" s="11">
        <v>65.29891304347827</v>
      </c>
      <c r="DC68" s="11">
        <v>2.0</v>
      </c>
      <c r="DD68" s="11" t="s">
        <v>260</v>
      </c>
    </row>
    <row r="69" ht="12.0" customHeight="1">
      <c r="A69" s="8" t="s">
        <v>752</v>
      </c>
      <c r="B69" s="8" t="s">
        <v>753</v>
      </c>
      <c r="C69" s="9">
        <v>38772.0</v>
      </c>
      <c r="D69" s="8" t="s">
        <v>273</v>
      </c>
      <c r="E69" s="10" t="s">
        <v>754</v>
      </c>
      <c r="F69" s="10" t="s">
        <v>755</v>
      </c>
      <c r="G69" s="10" t="s">
        <v>756</v>
      </c>
      <c r="H69" s="10" t="s">
        <v>757</v>
      </c>
      <c r="I69" s="10" t="s">
        <v>758</v>
      </c>
      <c r="J69" s="10" t="s">
        <v>759</v>
      </c>
      <c r="K69" s="10" t="s">
        <v>760</v>
      </c>
      <c r="L69" s="11">
        <v>0.0</v>
      </c>
      <c r="M69" s="11">
        <v>0.0</v>
      </c>
      <c r="N69" s="11">
        <v>1.0</v>
      </c>
      <c r="O69" s="11">
        <v>5.0</v>
      </c>
      <c r="P69" s="11">
        <v>49.09090909090909</v>
      </c>
      <c r="Q69" s="11">
        <v>20.0</v>
      </c>
      <c r="R69" s="11">
        <v>60.769230769230774</v>
      </c>
      <c r="S69" s="11">
        <v>18.0</v>
      </c>
      <c r="T69" s="11">
        <v>45.0</v>
      </c>
      <c r="U69" s="11">
        <v>1.0</v>
      </c>
      <c r="V69" s="11">
        <v>41.25</v>
      </c>
      <c r="W69" s="11">
        <v>2.0</v>
      </c>
      <c r="X69" s="11">
        <v>47.61904761904762</v>
      </c>
      <c r="Y69" s="11">
        <v>9.0</v>
      </c>
      <c r="Z69" s="11">
        <v>35.6</v>
      </c>
      <c r="AA69" s="11">
        <v>6.0</v>
      </c>
      <c r="AB69" s="11">
        <v>43.888888888888886</v>
      </c>
      <c r="AC69" s="11">
        <v>1.0</v>
      </c>
      <c r="AD69" s="11">
        <v>41.21951219512195</v>
      </c>
      <c r="AE69" s="11">
        <v>4.0</v>
      </c>
      <c r="AF69" s="11">
        <v>50.0</v>
      </c>
      <c r="AG69" s="11">
        <v>0.0</v>
      </c>
      <c r="AH69" s="11">
        <v>40.57142857142857</v>
      </c>
      <c r="AI69" s="11">
        <v>2.0</v>
      </c>
      <c r="AJ69" s="11">
        <v>50.38461538461539</v>
      </c>
      <c r="AK69" s="11">
        <v>0.0</v>
      </c>
      <c r="AL69" s="11">
        <v>44.666666666666664</v>
      </c>
      <c r="AM69" s="11">
        <v>2.0</v>
      </c>
      <c r="AN69" s="11">
        <v>56.666666666666664</v>
      </c>
      <c r="AO69" s="11">
        <v>3.0</v>
      </c>
      <c r="AP69" s="11">
        <v>47.5</v>
      </c>
      <c r="AQ69" s="11">
        <v>5.0</v>
      </c>
      <c r="AR69" s="11">
        <v>53.225806451612904</v>
      </c>
      <c r="AS69" s="11">
        <v>17.0</v>
      </c>
      <c r="AT69" s="11">
        <v>46.964285714285715</v>
      </c>
      <c r="AU69" s="11">
        <v>13.0</v>
      </c>
      <c r="AV69" s="11">
        <v>67.02702702702703</v>
      </c>
      <c r="AW69" s="11">
        <v>6.0</v>
      </c>
      <c r="AX69" s="11">
        <v>44.41176470588235</v>
      </c>
      <c r="AY69" s="11">
        <v>1.0</v>
      </c>
      <c r="AZ69" s="11">
        <v>39.02439024390244</v>
      </c>
      <c r="BA69" s="11">
        <v>17.0</v>
      </c>
      <c r="BB69" s="11">
        <v>63.793103448275865</v>
      </c>
      <c r="BC69" s="11">
        <v>7.0</v>
      </c>
      <c r="BD69" s="11">
        <v>53.84615384615385</v>
      </c>
      <c r="BE69" s="11">
        <v>6.0</v>
      </c>
      <c r="BF69" s="11">
        <v>37.826086956521735</v>
      </c>
      <c r="BG69" s="11">
        <v>1.0</v>
      </c>
      <c r="BH69" s="11">
        <v>32.7027027027027</v>
      </c>
      <c r="BI69" s="11">
        <v>2.0</v>
      </c>
      <c r="BJ69" s="11">
        <v>41.55361050328227</v>
      </c>
      <c r="BK69" s="11">
        <v>0.0</v>
      </c>
      <c r="BL69" s="11" t="s">
        <v>260</v>
      </c>
      <c r="BM69" s="11">
        <v>2.0</v>
      </c>
      <c r="BN69" s="11">
        <v>40.89080459770115</v>
      </c>
      <c r="BO69" s="11">
        <v>0.0</v>
      </c>
      <c r="BP69" s="11" t="s">
        <v>260</v>
      </c>
      <c r="BQ69" s="11">
        <v>6.0</v>
      </c>
      <c r="BR69" s="11">
        <v>48.41870824053452</v>
      </c>
      <c r="BS69" s="11">
        <v>0.0</v>
      </c>
      <c r="BT69" s="11" t="s">
        <v>260</v>
      </c>
      <c r="BU69" s="11">
        <v>13.0</v>
      </c>
      <c r="BV69" s="11">
        <v>61.76587301587301</v>
      </c>
      <c r="BW69" s="11" t="s">
        <v>434</v>
      </c>
      <c r="BX69" s="11" t="s">
        <v>105</v>
      </c>
      <c r="BY69" s="11">
        <v>11.0</v>
      </c>
      <c r="BZ69" s="11">
        <v>59.56611570247934</v>
      </c>
      <c r="CA69" s="11">
        <v>1.0</v>
      </c>
      <c r="CB69" s="11" t="s">
        <v>260</v>
      </c>
      <c r="CC69" s="11">
        <v>11.0</v>
      </c>
      <c r="CD69" s="11">
        <v>55.57457212713936</v>
      </c>
      <c r="CE69" s="11">
        <v>3.0</v>
      </c>
      <c r="CF69" s="11" t="s">
        <v>260</v>
      </c>
      <c r="CG69" s="11">
        <v>8.0</v>
      </c>
      <c r="CH69" s="11">
        <v>46.06299212598425</v>
      </c>
      <c r="CI69" s="11">
        <v>1.0</v>
      </c>
      <c r="CJ69" s="11" t="s">
        <v>260</v>
      </c>
      <c r="CK69" s="11">
        <v>2.0</v>
      </c>
      <c r="CL69" s="11">
        <v>42.00992555831266</v>
      </c>
      <c r="CM69" s="11">
        <v>0.0</v>
      </c>
      <c r="CN69" s="11" t="s">
        <v>260</v>
      </c>
      <c r="CO69" s="11">
        <v>4.0</v>
      </c>
      <c r="CP69" s="11">
        <v>53.93617021276596</v>
      </c>
      <c r="CQ69" s="11">
        <v>0.0</v>
      </c>
      <c r="CR69" s="11" t="s">
        <v>260</v>
      </c>
      <c r="CS69" s="11">
        <v>6.0</v>
      </c>
      <c r="CT69" s="11">
        <v>35.803108808290155</v>
      </c>
      <c r="CU69" s="11">
        <v>0.0</v>
      </c>
      <c r="CV69" s="11" t="s">
        <v>260</v>
      </c>
      <c r="CW69" s="11">
        <v>3.0</v>
      </c>
      <c r="CX69" s="11">
        <v>41.7558886509636</v>
      </c>
      <c r="CY69" s="11">
        <v>0.0</v>
      </c>
      <c r="CZ69" s="11" t="s">
        <v>260</v>
      </c>
      <c r="DA69" s="11">
        <v>3.0</v>
      </c>
      <c r="DB69" s="11">
        <v>46.27717391304348</v>
      </c>
      <c r="DC69" s="11">
        <v>1.0</v>
      </c>
      <c r="DD69" s="11" t="s">
        <v>260</v>
      </c>
    </row>
    <row r="70" ht="12.0" customHeight="1">
      <c r="A70" s="8" t="s">
        <v>761</v>
      </c>
      <c r="B70" s="8">
        <v>0.0</v>
      </c>
      <c r="C70" s="9">
        <v>38756.0</v>
      </c>
      <c r="D70" s="8" t="s">
        <v>734</v>
      </c>
      <c r="E70" s="10" t="s">
        <v>762</v>
      </c>
      <c r="F70" s="10" t="s">
        <v>763</v>
      </c>
      <c r="G70" s="10" t="s">
        <v>764</v>
      </c>
      <c r="H70" s="10" t="s">
        <v>765</v>
      </c>
      <c r="I70" s="10" t="s">
        <v>766</v>
      </c>
      <c r="J70" s="10" t="s">
        <v>767</v>
      </c>
      <c r="K70" s="10" t="s">
        <v>768</v>
      </c>
      <c r="L70" s="11">
        <v>0.0</v>
      </c>
      <c r="M70" s="11">
        <v>0.0</v>
      </c>
      <c r="N70" s="11">
        <v>0.0</v>
      </c>
      <c r="O70" s="11">
        <v>5.0</v>
      </c>
      <c r="P70" s="11">
        <v>49.09090909090909</v>
      </c>
      <c r="Q70" s="11">
        <v>17.0</v>
      </c>
      <c r="R70" s="11">
        <v>49.23076923076923</v>
      </c>
      <c r="S70" s="11">
        <v>19.0</v>
      </c>
      <c r="T70" s="11">
        <v>50.0</v>
      </c>
      <c r="U70" s="11">
        <v>5.0</v>
      </c>
      <c r="V70" s="11">
        <v>57.916666666666664</v>
      </c>
      <c r="W70" s="11">
        <v>3.0</v>
      </c>
      <c r="X70" s="11">
        <v>52.38095238095238</v>
      </c>
      <c r="Y70" s="11">
        <v>18.0</v>
      </c>
      <c r="Z70" s="11">
        <v>53.6</v>
      </c>
      <c r="AA70" s="11">
        <v>7.0</v>
      </c>
      <c r="AB70" s="11">
        <v>45.27777777777778</v>
      </c>
      <c r="AC70" s="11">
        <v>2.0</v>
      </c>
      <c r="AD70" s="11">
        <v>43.65853658536585</v>
      </c>
      <c r="AE70" s="11">
        <v>0.0</v>
      </c>
      <c r="AF70" s="11">
        <v>37.5</v>
      </c>
      <c r="AG70" s="11">
        <v>0.0</v>
      </c>
      <c r="AH70" s="11">
        <v>40.57142857142857</v>
      </c>
      <c r="AI70" s="11">
        <v>2.0</v>
      </c>
      <c r="AJ70" s="11">
        <v>50.38461538461539</v>
      </c>
      <c r="AK70" s="11">
        <v>2.0</v>
      </c>
      <c r="AL70" s="11">
        <v>58.0</v>
      </c>
      <c r="AM70" s="11">
        <v>0.0</v>
      </c>
      <c r="AN70" s="11">
        <v>43.333333333333336</v>
      </c>
      <c r="AO70" s="11">
        <v>1.0</v>
      </c>
      <c r="AP70" s="11">
        <v>41.25</v>
      </c>
      <c r="AQ70" s="11">
        <v>2.0</v>
      </c>
      <c r="AR70" s="11">
        <v>43.54838709677419</v>
      </c>
      <c r="AS70" s="11">
        <v>19.0</v>
      </c>
      <c r="AT70" s="11">
        <v>50.535714285714285</v>
      </c>
      <c r="AU70" s="11">
        <v>7.0</v>
      </c>
      <c r="AV70" s="11">
        <v>50.81081081081081</v>
      </c>
      <c r="AW70" s="11">
        <v>4.0</v>
      </c>
      <c r="AX70" s="11">
        <v>38.529411764705884</v>
      </c>
      <c r="AY70" s="11">
        <v>1.0</v>
      </c>
      <c r="AZ70" s="11">
        <v>39.02439024390244</v>
      </c>
      <c r="BA70" s="11">
        <v>6.0</v>
      </c>
      <c r="BB70" s="11">
        <v>44.827586206896555</v>
      </c>
      <c r="BC70" s="11">
        <v>7.0</v>
      </c>
      <c r="BD70" s="11">
        <v>53.84615384615385</v>
      </c>
      <c r="BE70" s="11">
        <v>9.0</v>
      </c>
      <c r="BF70" s="11">
        <v>44.34782608695652</v>
      </c>
      <c r="BG70" s="11">
        <v>6.0</v>
      </c>
      <c r="BH70" s="11">
        <v>46.21621621621622</v>
      </c>
      <c r="BI70" s="11">
        <v>2.0</v>
      </c>
      <c r="BJ70" s="11">
        <v>41.55361050328227</v>
      </c>
      <c r="BK70" s="11">
        <v>0.0</v>
      </c>
      <c r="BL70" s="11" t="s">
        <v>260</v>
      </c>
      <c r="BM70" s="11">
        <v>3.0</v>
      </c>
      <c r="BN70" s="11">
        <v>43.764367816091955</v>
      </c>
      <c r="BO70" s="11">
        <v>0.0</v>
      </c>
      <c r="BP70" s="11" t="s">
        <v>260</v>
      </c>
      <c r="BQ70" s="11">
        <v>2.0</v>
      </c>
      <c r="BR70" s="11">
        <v>39.510022271714924</v>
      </c>
      <c r="BS70" s="11">
        <v>0.0</v>
      </c>
      <c r="BT70" s="11" t="s">
        <v>260</v>
      </c>
      <c r="BU70" s="11">
        <v>4.0</v>
      </c>
      <c r="BV70" s="11">
        <v>43.90873015873016</v>
      </c>
      <c r="BW70" s="11" t="s">
        <v>490</v>
      </c>
      <c r="BX70" s="11" t="s">
        <v>260</v>
      </c>
      <c r="BY70" s="11">
        <v>5.0</v>
      </c>
      <c r="BZ70" s="11">
        <v>47.1694214876033</v>
      </c>
      <c r="CA70" s="11">
        <v>1.0</v>
      </c>
      <c r="CB70" s="11" t="s">
        <v>260</v>
      </c>
      <c r="CC70" s="11">
        <v>6.0</v>
      </c>
      <c r="CD70" s="11">
        <v>43.34963325183374</v>
      </c>
      <c r="CE70" s="11">
        <v>0.0</v>
      </c>
      <c r="CF70" s="11" t="s">
        <v>260</v>
      </c>
      <c r="CG70" s="11">
        <v>7.0</v>
      </c>
      <c r="CH70" s="11">
        <v>43.43832020997375</v>
      </c>
      <c r="CI70" s="11">
        <v>0.0</v>
      </c>
      <c r="CJ70" s="11" t="s">
        <v>260</v>
      </c>
      <c r="CK70" s="11">
        <v>0.0</v>
      </c>
      <c r="CL70" s="11">
        <v>37.04714640198512</v>
      </c>
      <c r="CM70" s="11">
        <v>0.0</v>
      </c>
      <c r="CN70" s="11" t="s">
        <v>260</v>
      </c>
      <c r="CO70" s="11">
        <v>1.0</v>
      </c>
      <c r="CP70" s="11">
        <v>43.29787234042553</v>
      </c>
      <c r="CQ70" s="11">
        <v>0.0</v>
      </c>
      <c r="CR70" s="11" t="s">
        <v>260</v>
      </c>
      <c r="CS70" s="11">
        <v>10.0</v>
      </c>
      <c r="CT70" s="11">
        <v>46.16580310880829</v>
      </c>
      <c r="CU70" s="11">
        <v>1.0</v>
      </c>
      <c r="CV70" s="11" t="s">
        <v>260</v>
      </c>
      <c r="CW70" s="11">
        <v>5.0</v>
      </c>
      <c r="CX70" s="11">
        <v>46.03854389721627</v>
      </c>
      <c r="CY70" s="11">
        <v>0.0</v>
      </c>
      <c r="CZ70" s="11" t="s">
        <v>260</v>
      </c>
      <c r="DA70" s="11">
        <v>0.0</v>
      </c>
      <c r="DB70" s="11">
        <v>38.125</v>
      </c>
      <c r="DC70" s="11">
        <v>0.0</v>
      </c>
      <c r="DD70" s="11" t="s">
        <v>260</v>
      </c>
    </row>
    <row r="71" ht="12.0" customHeight="1">
      <c r="A71" s="8" t="s">
        <v>769</v>
      </c>
      <c r="B71" s="8">
        <v>0.0</v>
      </c>
      <c r="C71" s="9">
        <v>38646.0</v>
      </c>
      <c r="D71" s="8" t="s">
        <v>770</v>
      </c>
      <c r="E71" s="10" t="s">
        <v>771</v>
      </c>
      <c r="F71" s="10" t="s">
        <v>772</v>
      </c>
      <c r="G71" s="10" t="s">
        <v>773</v>
      </c>
      <c r="H71" s="10" t="s">
        <v>774</v>
      </c>
      <c r="I71" s="10" t="s">
        <v>775</v>
      </c>
      <c r="J71" s="10" t="s">
        <v>776</v>
      </c>
      <c r="K71" s="10" t="s">
        <v>777</v>
      </c>
      <c r="L71" s="11">
        <v>0.0</v>
      </c>
      <c r="M71" s="11">
        <v>0.0</v>
      </c>
      <c r="N71" s="11">
        <v>0.0</v>
      </c>
      <c r="O71" s="11">
        <v>6.0</v>
      </c>
      <c r="P71" s="11">
        <v>53.63636363636363</v>
      </c>
      <c r="Q71" s="11">
        <v>21.0</v>
      </c>
      <c r="R71" s="11">
        <v>64.61538461538461</v>
      </c>
      <c r="S71" s="11">
        <v>19.0</v>
      </c>
      <c r="T71" s="11">
        <v>50.0</v>
      </c>
      <c r="U71" s="11">
        <v>4.0</v>
      </c>
      <c r="V71" s="11">
        <v>53.75</v>
      </c>
      <c r="W71" s="11">
        <v>2.0</v>
      </c>
      <c r="X71" s="11">
        <v>47.61904761904762</v>
      </c>
      <c r="Y71" s="11">
        <v>15.0</v>
      </c>
      <c r="Z71" s="11">
        <v>47.6</v>
      </c>
      <c r="AA71" s="11">
        <v>15.0</v>
      </c>
      <c r="AB71" s="11">
        <v>56.388888888888886</v>
      </c>
      <c r="AC71" s="11">
        <v>5.0</v>
      </c>
      <c r="AD71" s="11">
        <v>50.97560975609756</v>
      </c>
      <c r="AE71" s="11">
        <v>2.0</v>
      </c>
      <c r="AF71" s="11">
        <v>43.75</v>
      </c>
      <c r="AG71" s="11">
        <v>1.0</v>
      </c>
      <c r="AH71" s="11">
        <v>43.42857142857143</v>
      </c>
      <c r="AI71" s="11">
        <v>5.0</v>
      </c>
      <c r="AJ71" s="11">
        <v>61.92307692307692</v>
      </c>
      <c r="AK71" s="11">
        <v>4.0</v>
      </c>
      <c r="AL71" s="11">
        <v>71.33333333333333</v>
      </c>
      <c r="AM71" s="11">
        <v>1.0</v>
      </c>
      <c r="AN71" s="11">
        <v>50.0</v>
      </c>
      <c r="AO71" s="11">
        <v>0.0</v>
      </c>
      <c r="AP71" s="11">
        <v>38.125</v>
      </c>
      <c r="AQ71" s="11">
        <v>3.0</v>
      </c>
      <c r="AR71" s="11">
        <v>46.774193548387096</v>
      </c>
      <c r="AS71" s="11">
        <v>10.0</v>
      </c>
      <c r="AT71" s="11">
        <v>34.464285714285715</v>
      </c>
      <c r="AU71" s="11">
        <v>7.0</v>
      </c>
      <c r="AV71" s="11">
        <v>50.81081081081081</v>
      </c>
      <c r="AW71" s="11">
        <v>10.0</v>
      </c>
      <c r="AX71" s="11">
        <v>56.17647058823529</v>
      </c>
      <c r="AY71" s="11">
        <v>8.0</v>
      </c>
      <c r="AZ71" s="11">
        <v>56.09756097560976</v>
      </c>
      <c r="BA71" s="11">
        <v>6.0</v>
      </c>
      <c r="BB71" s="11">
        <v>44.827586206896555</v>
      </c>
      <c r="BC71" s="11">
        <v>5.0</v>
      </c>
      <c r="BD71" s="11">
        <v>48.717948717948715</v>
      </c>
      <c r="BE71" s="11">
        <v>11.0</v>
      </c>
      <c r="BF71" s="11">
        <v>48.69565217391305</v>
      </c>
      <c r="BG71" s="11">
        <v>5.0</v>
      </c>
      <c r="BH71" s="11">
        <v>43.513513513513516</v>
      </c>
      <c r="BI71" s="11">
        <v>8.0</v>
      </c>
      <c r="BJ71" s="11">
        <v>54.68271334792122</v>
      </c>
      <c r="BK71" s="11">
        <v>0.0</v>
      </c>
      <c r="BL71" s="11" t="s">
        <v>260</v>
      </c>
      <c r="BM71" s="11">
        <v>7.0</v>
      </c>
      <c r="BN71" s="11">
        <v>55.258620689655174</v>
      </c>
      <c r="BO71" s="11">
        <v>0.0</v>
      </c>
      <c r="BP71" s="11" t="s">
        <v>260</v>
      </c>
      <c r="BQ71" s="11">
        <v>7.0</v>
      </c>
      <c r="BR71" s="11">
        <v>50.645879732739424</v>
      </c>
      <c r="BS71" s="11">
        <v>1.0</v>
      </c>
      <c r="BT71" s="11" t="s">
        <v>260</v>
      </c>
      <c r="BU71" s="11">
        <v>5.0</v>
      </c>
      <c r="BV71" s="11">
        <v>45.89285714285714</v>
      </c>
      <c r="BW71" s="11" t="s">
        <v>490</v>
      </c>
      <c r="BX71" s="11" t="s">
        <v>260</v>
      </c>
      <c r="BY71" s="11">
        <v>6.0</v>
      </c>
      <c r="BZ71" s="11">
        <v>49.235537190082646</v>
      </c>
      <c r="CA71" s="11">
        <v>0.0</v>
      </c>
      <c r="CB71" s="11" t="s">
        <v>260</v>
      </c>
      <c r="CC71" s="11">
        <v>7.0</v>
      </c>
      <c r="CD71" s="11">
        <v>45.794621026894866</v>
      </c>
      <c r="CE71" s="11">
        <v>1.0</v>
      </c>
      <c r="CF71" s="11" t="s">
        <v>260</v>
      </c>
      <c r="CG71" s="11">
        <v>8.0</v>
      </c>
      <c r="CH71" s="11">
        <v>46.06299212598425</v>
      </c>
      <c r="CI71" s="11">
        <v>0.0</v>
      </c>
      <c r="CJ71" s="11" t="s">
        <v>260</v>
      </c>
      <c r="CK71" s="11">
        <v>8.0</v>
      </c>
      <c r="CL71" s="11">
        <v>56.898263027295286</v>
      </c>
      <c r="CM71" s="11">
        <v>2.0</v>
      </c>
      <c r="CN71" s="11" t="s">
        <v>260</v>
      </c>
      <c r="CO71" s="11">
        <v>4.0</v>
      </c>
      <c r="CP71" s="11">
        <v>53.93617021276596</v>
      </c>
      <c r="CQ71" s="11">
        <v>1.0</v>
      </c>
      <c r="CR71" s="11" t="s">
        <v>260</v>
      </c>
      <c r="CS71" s="11">
        <v>16.0</v>
      </c>
      <c r="CT71" s="11">
        <v>61.70984455958549</v>
      </c>
      <c r="CU71" s="11">
        <v>2.0</v>
      </c>
      <c r="CV71" s="11" t="s">
        <v>260</v>
      </c>
      <c r="CW71" s="11">
        <v>11.0</v>
      </c>
      <c r="CX71" s="11">
        <v>58.886509635974306</v>
      </c>
      <c r="CY71" s="11">
        <v>2.0</v>
      </c>
      <c r="CZ71" s="11" t="s">
        <v>260</v>
      </c>
      <c r="DA71" s="11">
        <v>4.0</v>
      </c>
      <c r="DB71" s="11">
        <v>48.994565217391305</v>
      </c>
      <c r="DC71" s="11">
        <v>0.0</v>
      </c>
      <c r="DD71" s="11" t="s">
        <v>260</v>
      </c>
    </row>
    <row r="72" ht="12.0" customHeight="1">
      <c r="A72" s="8" t="s">
        <v>778</v>
      </c>
      <c r="B72" s="8" t="s">
        <v>779</v>
      </c>
      <c r="C72" s="9">
        <v>38638.0</v>
      </c>
      <c r="D72" s="8" t="s">
        <v>511</v>
      </c>
      <c r="E72" s="10" t="s">
        <v>780</v>
      </c>
      <c r="F72" s="10" t="s">
        <v>781</v>
      </c>
      <c r="G72" s="10" t="s">
        <v>782</v>
      </c>
      <c r="H72" s="10" t="s">
        <v>783</v>
      </c>
      <c r="I72" s="10" t="s">
        <v>784</v>
      </c>
      <c r="J72" s="10" t="s">
        <v>785</v>
      </c>
      <c r="K72" s="10" t="s">
        <v>786</v>
      </c>
      <c r="L72" s="11">
        <v>0.0</v>
      </c>
      <c r="M72" s="11">
        <v>0.0</v>
      </c>
      <c r="N72" s="11">
        <v>0.0</v>
      </c>
      <c r="O72" s="11">
        <v>3.0</v>
      </c>
      <c r="P72" s="11">
        <v>40.0</v>
      </c>
      <c r="Q72" s="11">
        <v>16.0</v>
      </c>
      <c r="R72" s="11">
        <v>45.38461538461539</v>
      </c>
      <c r="S72" s="11">
        <v>21.0</v>
      </c>
      <c r="T72" s="11">
        <v>60.0</v>
      </c>
      <c r="U72" s="11">
        <v>0.0</v>
      </c>
      <c r="V72" s="11">
        <v>37.08333333333333</v>
      </c>
      <c r="W72" s="11">
        <v>0.0</v>
      </c>
      <c r="X72" s="11">
        <v>38.095238095238095</v>
      </c>
      <c r="Y72" s="11">
        <v>11.0</v>
      </c>
      <c r="Z72" s="11">
        <v>39.6</v>
      </c>
      <c r="AA72" s="11">
        <v>13.0</v>
      </c>
      <c r="AB72" s="11">
        <v>53.611111111111114</v>
      </c>
      <c r="AC72" s="11">
        <v>2.0</v>
      </c>
      <c r="AD72" s="11">
        <v>43.65853658536585</v>
      </c>
      <c r="AE72" s="11">
        <v>10.0</v>
      </c>
      <c r="AF72" s="11">
        <v>68.75</v>
      </c>
      <c r="AG72" s="11">
        <v>1.0</v>
      </c>
      <c r="AH72" s="11">
        <v>43.42857142857143</v>
      </c>
      <c r="AI72" s="11">
        <v>1.0</v>
      </c>
      <c r="AJ72" s="11">
        <v>46.53846153846154</v>
      </c>
      <c r="AK72" s="11">
        <v>0.0</v>
      </c>
      <c r="AL72" s="11">
        <v>44.666666666666664</v>
      </c>
      <c r="AM72" s="11">
        <v>1.0</v>
      </c>
      <c r="AN72" s="11">
        <v>50.0</v>
      </c>
      <c r="AO72" s="11">
        <v>10.0</v>
      </c>
      <c r="AP72" s="11">
        <v>69.375</v>
      </c>
      <c r="AQ72" s="11">
        <v>2.0</v>
      </c>
      <c r="AR72" s="11">
        <v>43.54838709677419</v>
      </c>
      <c r="AS72" s="11">
        <v>24.0</v>
      </c>
      <c r="AT72" s="11">
        <v>59.464285714285715</v>
      </c>
      <c r="AU72" s="11">
        <v>6.0</v>
      </c>
      <c r="AV72" s="11">
        <v>48.108108108108105</v>
      </c>
      <c r="AW72" s="11">
        <v>10.0</v>
      </c>
      <c r="AX72" s="11">
        <v>56.17647058823529</v>
      </c>
      <c r="AY72" s="11">
        <v>1.0</v>
      </c>
      <c r="AZ72" s="11">
        <v>39.02439024390244</v>
      </c>
      <c r="BA72" s="11">
        <v>14.0</v>
      </c>
      <c r="BB72" s="11">
        <v>58.62068965517241</v>
      </c>
      <c r="BC72" s="11">
        <v>6.0</v>
      </c>
      <c r="BD72" s="11">
        <v>51.282051282051285</v>
      </c>
      <c r="BE72" s="11">
        <v>10.0</v>
      </c>
      <c r="BF72" s="11">
        <v>46.52173913043478</v>
      </c>
      <c r="BG72" s="11">
        <v>5.0</v>
      </c>
      <c r="BH72" s="11">
        <v>43.513513513513516</v>
      </c>
      <c r="BI72" s="11">
        <v>3.0</v>
      </c>
      <c r="BJ72" s="11">
        <v>43.7417943107221</v>
      </c>
      <c r="BK72" s="11">
        <v>0.0</v>
      </c>
      <c r="BL72" s="11" t="s">
        <v>260</v>
      </c>
      <c r="BM72" s="11">
        <v>2.0</v>
      </c>
      <c r="BN72" s="11">
        <v>40.89080459770115</v>
      </c>
      <c r="BO72" s="11">
        <v>0.0</v>
      </c>
      <c r="BP72" s="11" t="s">
        <v>260</v>
      </c>
      <c r="BQ72" s="11">
        <v>9.0</v>
      </c>
      <c r="BR72" s="11">
        <v>55.10022271714922</v>
      </c>
      <c r="BS72" s="11">
        <v>1.0</v>
      </c>
      <c r="BT72" s="11" t="s">
        <v>260</v>
      </c>
      <c r="BU72" s="11">
        <v>8.0</v>
      </c>
      <c r="BV72" s="11">
        <v>51.845238095238095</v>
      </c>
      <c r="BW72" s="11" t="s">
        <v>325</v>
      </c>
      <c r="BX72" s="11" t="s">
        <v>260</v>
      </c>
      <c r="BY72" s="11">
        <v>7.0</v>
      </c>
      <c r="BZ72" s="11">
        <v>51.30165289256198</v>
      </c>
      <c r="CA72" s="11">
        <v>1.0</v>
      </c>
      <c r="CB72" s="11" t="s">
        <v>260</v>
      </c>
      <c r="CC72" s="11">
        <v>11.0</v>
      </c>
      <c r="CD72" s="11">
        <v>55.57457212713936</v>
      </c>
      <c r="CE72" s="11">
        <v>2.0</v>
      </c>
      <c r="CF72" s="11" t="s">
        <v>260</v>
      </c>
      <c r="CG72" s="11">
        <v>10.0</v>
      </c>
      <c r="CH72" s="11">
        <v>51.31233595800525</v>
      </c>
      <c r="CI72" s="11">
        <v>1.0</v>
      </c>
      <c r="CJ72" s="11" t="s">
        <v>260</v>
      </c>
      <c r="CK72" s="11">
        <v>2.0</v>
      </c>
      <c r="CL72" s="11">
        <v>42.00992555831266</v>
      </c>
      <c r="CM72" s="11">
        <v>0.0</v>
      </c>
      <c r="CN72" s="11" t="s">
        <v>260</v>
      </c>
      <c r="CO72" s="11">
        <v>2.0</v>
      </c>
      <c r="CP72" s="11">
        <v>46.843971631205676</v>
      </c>
      <c r="CQ72" s="11">
        <v>0.0</v>
      </c>
      <c r="CR72" s="11" t="s">
        <v>260</v>
      </c>
      <c r="CS72" s="11">
        <v>9.0</v>
      </c>
      <c r="CT72" s="11">
        <v>43.575129533678755</v>
      </c>
      <c r="CU72" s="11">
        <v>1.0</v>
      </c>
      <c r="CV72" s="11" t="s">
        <v>260</v>
      </c>
      <c r="CW72" s="11">
        <v>9.0</v>
      </c>
      <c r="CX72" s="11">
        <v>54.603854389721626</v>
      </c>
      <c r="CY72" s="11">
        <v>0.0</v>
      </c>
      <c r="CZ72" s="11" t="s">
        <v>260</v>
      </c>
      <c r="DA72" s="11">
        <v>4.0</v>
      </c>
      <c r="DB72" s="11">
        <v>48.994565217391305</v>
      </c>
      <c r="DC72" s="11">
        <v>2.0</v>
      </c>
      <c r="DD72" s="11" t="s">
        <v>260</v>
      </c>
    </row>
    <row r="73" ht="12.0" customHeight="1">
      <c r="A73" s="8" t="s">
        <v>787</v>
      </c>
      <c r="B73" s="8" t="s">
        <v>788</v>
      </c>
      <c r="C73" s="9">
        <v>38623.0</v>
      </c>
      <c r="D73" s="8" t="s">
        <v>356</v>
      </c>
      <c r="E73" s="10" t="s">
        <v>789</v>
      </c>
      <c r="F73" s="10" t="s">
        <v>790</v>
      </c>
      <c r="G73" s="10" t="s">
        <v>791</v>
      </c>
      <c r="H73" s="10" t="s">
        <v>792</v>
      </c>
      <c r="I73" s="10" t="s">
        <v>793</v>
      </c>
      <c r="J73" s="10" t="s">
        <v>794</v>
      </c>
      <c r="K73" s="10" t="s">
        <v>795</v>
      </c>
      <c r="L73" s="11">
        <v>0.0</v>
      </c>
      <c r="M73" s="11">
        <v>0.0</v>
      </c>
      <c r="N73" s="11">
        <v>0.0</v>
      </c>
      <c r="O73" s="11">
        <v>5.0</v>
      </c>
      <c r="P73" s="11">
        <v>49.09090909090909</v>
      </c>
      <c r="Q73" s="11">
        <v>20.0</v>
      </c>
      <c r="R73" s="11">
        <v>60.769230769230774</v>
      </c>
      <c r="S73" s="11">
        <v>16.0</v>
      </c>
      <c r="T73" s="11">
        <v>35.0</v>
      </c>
      <c r="U73" s="11">
        <v>0.0</v>
      </c>
      <c r="V73" s="11">
        <v>37.08333333333333</v>
      </c>
      <c r="W73" s="11">
        <v>9.0</v>
      </c>
      <c r="X73" s="11">
        <v>80.95238095238095</v>
      </c>
      <c r="Y73" s="11">
        <v>15.0</v>
      </c>
      <c r="Z73" s="11">
        <v>47.6</v>
      </c>
      <c r="AA73" s="11">
        <v>28.0</v>
      </c>
      <c r="AB73" s="11">
        <v>74.44444444444444</v>
      </c>
      <c r="AC73" s="11">
        <v>19.0</v>
      </c>
      <c r="AD73" s="11">
        <v>85.1219512195122</v>
      </c>
      <c r="AE73" s="11">
        <v>19.0</v>
      </c>
      <c r="AF73" s="11">
        <v>96.875</v>
      </c>
      <c r="AG73" s="11">
        <v>17.0</v>
      </c>
      <c r="AH73" s="11">
        <v>89.14285714285714</v>
      </c>
      <c r="AI73" s="11">
        <v>12.0</v>
      </c>
      <c r="AJ73" s="11">
        <v>88.84615384615384</v>
      </c>
      <c r="AK73" s="11">
        <v>7.0</v>
      </c>
      <c r="AL73" s="11">
        <v>91.33333333333334</v>
      </c>
      <c r="AM73" s="11">
        <v>5.0</v>
      </c>
      <c r="AN73" s="11">
        <v>76.66666666666666</v>
      </c>
      <c r="AO73" s="11">
        <v>9.0</v>
      </c>
      <c r="AP73" s="11">
        <v>66.25</v>
      </c>
      <c r="AQ73" s="11">
        <v>14.0</v>
      </c>
      <c r="AR73" s="11">
        <v>82.25806451612902</v>
      </c>
      <c r="AS73" s="11">
        <v>12.0</v>
      </c>
      <c r="AT73" s="11">
        <v>38.035714285714285</v>
      </c>
      <c r="AU73" s="11">
        <v>14.0</v>
      </c>
      <c r="AV73" s="11">
        <v>69.72972972972973</v>
      </c>
      <c r="AW73" s="11">
        <v>13.0</v>
      </c>
      <c r="AX73" s="11">
        <v>65.0</v>
      </c>
      <c r="AY73" s="11">
        <v>12.0</v>
      </c>
      <c r="AZ73" s="11">
        <v>65.85365853658537</v>
      </c>
      <c r="BA73" s="11">
        <v>32.0</v>
      </c>
      <c r="BB73" s="11">
        <v>89.65517241379311</v>
      </c>
      <c r="BC73" s="11">
        <v>19.0</v>
      </c>
      <c r="BD73" s="11">
        <v>84.61538461538461</v>
      </c>
      <c r="BE73" s="11">
        <v>4.0</v>
      </c>
      <c r="BF73" s="11">
        <v>33.47826086956522</v>
      </c>
      <c r="BG73" s="11">
        <v>1.0</v>
      </c>
      <c r="BH73" s="11">
        <v>32.7027027027027</v>
      </c>
      <c r="BI73" s="11">
        <v>22.0</v>
      </c>
      <c r="BJ73" s="11">
        <v>85.31728665207878</v>
      </c>
      <c r="BK73" s="11">
        <v>5.0</v>
      </c>
      <c r="BL73" s="11" t="s">
        <v>105</v>
      </c>
      <c r="BM73" s="11">
        <v>11.0</v>
      </c>
      <c r="BN73" s="11">
        <v>66.75287356321839</v>
      </c>
      <c r="BO73" s="11">
        <v>3.0</v>
      </c>
      <c r="BP73" s="11" t="s">
        <v>260</v>
      </c>
      <c r="BQ73" s="11">
        <v>19.0</v>
      </c>
      <c r="BR73" s="11">
        <v>77.37193763919822</v>
      </c>
      <c r="BS73" s="11">
        <v>6.0</v>
      </c>
      <c r="BT73" s="11" t="s">
        <v>105</v>
      </c>
      <c r="BU73" s="11">
        <v>28.0</v>
      </c>
      <c r="BV73" s="11">
        <v>91.52777777777777</v>
      </c>
      <c r="BW73" s="11" t="s">
        <v>796</v>
      </c>
      <c r="BX73" s="11" t="s">
        <v>105</v>
      </c>
      <c r="BY73" s="11">
        <v>29.0</v>
      </c>
      <c r="BZ73" s="11">
        <v>96.75619834710744</v>
      </c>
      <c r="CA73" s="11">
        <v>6.0</v>
      </c>
      <c r="CB73" s="11" t="s">
        <v>105</v>
      </c>
      <c r="CC73" s="11">
        <v>18.0</v>
      </c>
      <c r="CD73" s="11">
        <v>72.68948655256723</v>
      </c>
      <c r="CE73" s="11">
        <v>5.0</v>
      </c>
      <c r="CF73" s="11" t="s">
        <v>105</v>
      </c>
      <c r="CG73" s="11">
        <v>21.0</v>
      </c>
      <c r="CH73" s="11">
        <v>80.18372703412074</v>
      </c>
      <c r="CI73" s="11">
        <v>5.0</v>
      </c>
      <c r="CJ73" s="11" t="s">
        <v>105</v>
      </c>
      <c r="CK73" s="11">
        <v>10.0</v>
      </c>
      <c r="CL73" s="11">
        <v>61.86104218362283</v>
      </c>
      <c r="CM73" s="11">
        <v>3.0</v>
      </c>
      <c r="CN73" s="11" t="s">
        <v>260</v>
      </c>
      <c r="CO73" s="11">
        <v>18.0</v>
      </c>
      <c r="CP73" s="11">
        <v>103.58156028368795</v>
      </c>
      <c r="CQ73" s="11">
        <v>8.0</v>
      </c>
      <c r="CR73" s="11" t="s">
        <v>105</v>
      </c>
      <c r="CS73" s="11">
        <v>11.0</v>
      </c>
      <c r="CT73" s="11">
        <v>48.75647668393782</v>
      </c>
      <c r="CU73" s="11">
        <v>3.0</v>
      </c>
      <c r="CV73" s="11" t="s">
        <v>260</v>
      </c>
      <c r="CW73" s="11">
        <v>20.0</v>
      </c>
      <c r="CX73" s="11">
        <v>78.15845824411134</v>
      </c>
      <c r="CY73" s="11">
        <v>5.0</v>
      </c>
      <c r="CZ73" s="11" t="s">
        <v>105</v>
      </c>
      <c r="DA73" s="11">
        <v>20.0</v>
      </c>
      <c r="DB73" s="11">
        <v>92.47282608695652</v>
      </c>
      <c r="DC73" s="11">
        <v>7.0</v>
      </c>
      <c r="DD73" s="11" t="s">
        <v>105</v>
      </c>
    </row>
    <row r="74" ht="12.0" customHeight="1">
      <c r="A74" s="8" t="s">
        <v>787</v>
      </c>
      <c r="B74" s="8" t="s">
        <v>788</v>
      </c>
      <c r="C74" s="9">
        <v>38623.0</v>
      </c>
      <c r="D74" s="8" t="s">
        <v>356</v>
      </c>
      <c r="E74" s="10" t="s">
        <v>789</v>
      </c>
      <c r="F74" s="10" t="s">
        <v>790</v>
      </c>
      <c r="G74" s="10" t="s">
        <v>791</v>
      </c>
      <c r="H74" s="10" t="s">
        <v>792</v>
      </c>
      <c r="I74" s="10" t="s">
        <v>793</v>
      </c>
      <c r="J74" s="10" t="s">
        <v>794</v>
      </c>
      <c r="K74" s="10" t="s">
        <v>795</v>
      </c>
      <c r="L74" s="11">
        <v>0.0</v>
      </c>
      <c r="M74" s="11">
        <v>0.0</v>
      </c>
      <c r="N74" s="11">
        <v>0.0</v>
      </c>
      <c r="O74" s="11">
        <v>5.0</v>
      </c>
      <c r="P74" s="11">
        <v>49.09090909090909</v>
      </c>
      <c r="Q74" s="11">
        <v>20.0</v>
      </c>
      <c r="R74" s="11">
        <v>60.769230769230774</v>
      </c>
      <c r="S74" s="11">
        <v>16.0</v>
      </c>
      <c r="T74" s="11">
        <v>35.0</v>
      </c>
      <c r="U74" s="11">
        <v>0.0</v>
      </c>
      <c r="V74" s="11">
        <v>37.08333333333333</v>
      </c>
      <c r="W74" s="11">
        <v>9.0</v>
      </c>
      <c r="X74" s="11">
        <v>80.95238095238095</v>
      </c>
      <c r="Y74" s="11">
        <v>15.0</v>
      </c>
      <c r="Z74" s="11">
        <v>47.6</v>
      </c>
      <c r="AA74" s="11">
        <v>28.0</v>
      </c>
      <c r="AB74" s="11">
        <v>74.44444444444444</v>
      </c>
      <c r="AC74" s="11">
        <v>19.0</v>
      </c>
      <c r="AD74" s="11">
        <v>85.1219512195122</v>
      </c>
      <c r="AE74" s="11">
        <v>19.0</v>
      </c>
      <c r="AF74" s="11">
        <v>96.875</v>
      </c>
      <c r="AG74" s="11">
        <v>17.0</v>
      </c>
      <c r="AH74" s="11">
        <v>89.14285714285714</v>
      </c>
      <c r="AI74" s="11">
        <v>12.0</v>
      </c>
      <c r="AJ74" s="11">
        <v>88.84615384615384</v>
      </c>
      <c r="AK74" s="11">
        <v>7.0</v>
      </c>
      <c r="AL74" s="11">
        <v>91.33333333333334</v>
      </c>
      <c r="AM74" s="11">
        <v>5.0</v>
      </c>
      <c r="AN74" s="11">
        <v>76.66666666666666</v>
      </c>
      <c r="AO74" s="11">
        <v>9.0</v>
      </c>
      <c r="AP74" s="11">
        <v>66.25</v>
      </c>
      <c r="AQ74" s="11">
        <v>14.0</v>
      </c>
      <c r="AR74" s="11">
        <v>82.25806451612902</v>
      </c>
      <c r="AS74" s="11">
        <v>12.0</v>
      </c>
      <c r="AT74" s="11">
        <v>38.035714285714285</v>
      </c>
      <c r="AU74" s="11">
        <v>14.0</v>
      </c>
      <c r="AV74" s="11">
        <v>69.72972972972973</v>
      </c>
      <c r="AW74" s="11">
        <v>13.0</v>
      </c>
      <c r="AX74" s="11">
        <v>65.0</v>
      </c>
      <c r="AY74" s="11">
        <v>12.0</v>
      </c>
      <c r="AZ74" s="11">
        <v>65.85365853658537</v>
      </c>
      <c r="BA74" s="11">
        <v>32.0</v>
      </c>
      <c r="BB74" s="11">
        <v>89.65517241379311</v>
      </c>
      <c r="BC74" s="11">
        <v>19.0</v>
      </c>
      <c r="BD74" s="11">
        <v>84.61538461538461</v>
      </c>
      <c r="BE74" s="11">
        <v>4.0</v>
      </c>
      <c r="BF74" s="11">
        <v>33.47826086956522</v>
      </c>
      <c r="BG74" s="11">
        <v>1.0</v>
      </c>
      <c r="BH74" s="11">
        <v>32.7027027027027</v>
      </c>
      <c r="BI74" s="11">
        <v>22.0</v>
      </c>
      <c r="BJ74" s="11">
        <v>85.31728665207878</v>
      </c>
      <c r="BK74" s="11">
        <v>5.0</v>
      </c>
      <c r="BL74" s="11" t="s">
        <v>105</v>
      </c>
      <c r="BM74" s="11">
        <v>11.0</v>
      </c>
      <c r="BN74" s="11">
        <v>66.75287356321839</v>
      </c>
      <c r="BO74" s="11">
        <v>3.0</v>
      </c>
      <c r="BP74" s="11" t="s">
        <v>260</v>
      </c>
      <c r="BQ74" s="11">
        <v>19.0</v>
      </c>
      <c r="BR74" s="11">
        <v>77.37193763919822</v>
      </c>
      <c r="BS74" s="11">
        <v>6.0</v>
      </c>
      <c r="BT74" s="11" t="s">
        <v>105</v>
      </c>
      <c r="BU74" s="11">
        <v>28.0</v>
      </c>
      <c r="BV74" s="11">
        <v>91.52777777777777</v>
      </c>
      <c r="BW74" s="11" t="s">
        <v>796</v>
      </c>
      <c r="BX74" s="11" t="s">
        <v>105</v>
      </c>
      <c r="BY74" s="11">
        <v>29.0</v>
      </c>
      <c r="BZ74" s="11">
        <v>96.75619834710744</v>
      </c>
      <c r="CA74" s="11">
        <v>6.0</v>
      </c>
      <c r="CB74" s="11" t="s">
        <v>105</v>
      </c>
      <c r="CC74" s="11">
        <v>18.0</v>
      </c>
      <c r="CD74" s="11">
        <v>72.68948655256723</v>
      </c>
      <c r="CE74" s="11">
        <v>5.0</v>
      </c>
      <c r="CF74" s="11" t="s">
        <v>105</v>
      </c>
      <c r="CG74" s="11">
        <v>21.0</v>
      </c>
      <c r="CH74" s="11">
        <v>80.18372703412074</v>
      </c>
      <c r="CI74" s="11">
        <v>5.0</v>
      </c>
      <c r="CJ74" s="11" t="s">
        <v>105</v>
      </c>
      <c r="CK74" s="11">
        <v>10.0</v>
      </c>
      <c r="CL74" s="11">
        <v>61.86104218362283</v>
      </c>
      <c r="CM74" s="11">
        <v>3.0</v>
      </c>
      <c r="CN74" s="11" t="s">
        <v>260</v>
      </c>
      <c r="CO74" s="11">
        <v>18.0</v>
      </c>
      <c r="CP74" s="11">
        <v>103.58156028368795</v>
      </c>
      <c r="CQ74" s="11">
        <v>8.0</v>
      </c>
      <c r="CR74" s="11" t="s">
        <v>105</v>
      </c>
      <c r="CS74" s="11">
        <v>11.0</v>
      </c>
      <c r="CT74" s="11">
        <v>48.75647668393782</v>
      </c>
      <c r="CU74" s="11">
        <v>3.0</v>
      </c>
      <c r="CV74" s="11" t="s">
        <v>260</v>
      </c>
      <c r="CW74" s="11">
        <v>20.0</v>
      </c>
      <c r="CX74" s="11">
        <v>78.15845824411134</v>
      </c>
      <c r="CY74" s="11">
        <v>5.0</v>
      </c>
      <c r="CZ74" s="11" t="s">
        <v>105</v>
      </c>
      <c r="DA74" s="11">
        <v>20.0</v>
      </c>
      <c r="DB74" s="11">
        <v>92.47282608695652</v>
      </c>
      <c r="DC74" s="11">
        <v>7.0</v>
      </c>
      <c r="DD74" s="11" t="s">
        <v>105</v>
      </c>
    </row>
    <row r="75" ht="12.0" customHeight="1">
      <c r="A75" s="8">
        <v>0.0</v>
      </c>
      <c r="B75" s="8">
        <v>0.0</v>
      </c>
      <c r="C75" s="9">
        <v>0.0</v>
      </c>
      <c r="D75" s="8">
        <v>0.0</v>
      </c>
      <c r="E75" s="10" t="s">
        <v>797</v>
      </c>
      <c r="F75" s="10" t="s">
        <v>798</v>
      </c>
      <c r="G75" s="10" t="s">
        <v>799</v>
      </c>
      <c r="H75" s="10" t="s">
        <v>800</v>
      </c>
      <c r="I75" s="10" t="s">
        <v>801</v>
      </c>
      <c r="J75" s="10" t="s">
        <v>802</v>
      </c>
      <c r="K75" s="10" t="s">
        <v>803</v>
      </c>
      <c r="L75" s="11">
        <v>15.0</v>
      </c>
      <c r="M75" s="11">
        <v>1.0</v>
      </c>
      <c r="N75" s="11">
        <v>0.0</v>
      </c>
      <c r="O75" s="11">
        <v>5.0</v>
      </c>
      <c r="P75" s="11">
        <v>49.09090909090909</v>
      </c>
      <c r="Q75" s="11">
        <v>21.0</v>
      </c>
      <c r="R75" s="11">
        <v>64.61538461538461</v>
      </c>
      <c r="S75" s="11">
        <v>19.0</v>
      </c>
      <c r="T75" s="11">
        <v>50.0</v>
      </c>
      <c r="U75" s="11">
        <v>0.0</v>
      </c>
      <c r="V75" s="11">
        <v>37.08333333333333</v>
      </c>
      <c r="W75" s="11">
        <v>2.0</v>
      </c>
      <c r="X75" s="11">
        <v>47.61904761904762</v>
      </c>
      <c r="Y75" s="11">
        <v>10.0</v>
      </c>
      <c r="Z75" s="11">
        <v>37.6</v>
      </c>
      <c r="AA75" s="11">
        <v>7.0</v>
      </c>
      <c r="AB75" s="11">
        <v>45.27777777777778</v>
      </c>
      <c r="AC75" s="11">
        <v>2.0</v>
      </c>
      <c r="AD75" s="11">
        <v>43.65853658536585</v>
      </c>
      <c r="AE75" s="11">
        <v>6.0</v>
      </c>
      <c r="AF75" s="11">
        <v>56.25</v>
      </c>
      <c r="AG75" s="11">
        <v>1.0</v>
      </c>
      <c r="AH75" s="11">
        <v>43.42857142857143</v>
      </c>
      <c r="AI75" s="11">
        <v>1.0</v>
      </c>
      <c r="AJ75" s="11">
        <v>46.53846153846154</v>
      </c>
      <c r="AK75" s="11">
        <v>0.0</v>
      </c>
      <c r="AL75" s="11">
        <v>44.666666666666664</v>
      </c>
      <c r="AM75" s="11">
        <v>1.0</v>
      </c>
      <c r="AN75" s="11">
        <v>50.0</v>
      </c>
      <c r="AO75" s="11">
        <v>4.0</v>
      </c>
      <c r="AP75" s="11">
        <v>50.625</v>
      </c>
      <c r="AQ75" s="11">
        <v>8.0</v>
      </c>
      <c r="AR75" s="11">
        <v>62.903225806451616</v>
      </c>
      <c r="AS75" s="11">
        <v>10.0</v>
      </c>
      <c r="AT75" s="11">
        <v>34.464285714285715</v>
      </c>
      <c r="AU75" s="11">
        <v>3.0</v>
      </c>
      <c r="AV75" s="11">
        <v>40.0</v>
      </c>
      <c r="AW75" s="11">
        <v>4.0</v>
      </c>
      <c r="AX75" s="11">
        <v>38.529411764705884</v>
      </c>
      <c r="AY75" s="11">
        <v>8.0</v>
      </c>
      <c r="AZ75" s="11">
        <v>56.09756097560976</v>
      </c>
      <c r="BA75" s="11">
        <v>11.0</v>
      </c>
      <c r="BB75" s="11">
        <v>53.44827586206897</v>
      </c>
      <c r="BC75" s="11">
        <v>10.0</v>
      </c>
      <c r="BD75" s="11">
        <v>61.53846153846154</v>
      </c>
      <c r="BE75" s="11">
        <v>6.0</v>
      </c>
      <c r="BF75" s="11">
        <v>37.826086956521735</v>
      </c>
      <c r="BG75" s="11">
        <v>3.0</v>
      </c>
      <c r="BH75" s="11">
        <v>38.108108108108105</v>
      </c>
      <c r="BI75" s="11">
        <v>4.0</v>
      </c>
      <c r="BJ75" s="11">
        <v>45.92997811816193</v>
      </c>
      <c r="BK75" s="11">
        <v>0.0</v>
      </c>
      <c r="BL75" s="11" t="s">
        <v>260</v>
      </c>
      <c r="BM75" s="11">
        <v>5.0</v>
      </c>
      <c r="BN75" s="11">
        <v>49.51149425287356</v>
      </c>
      <c r="BO75" s="11">
        <v>0.0</v>
      </c>
      <c r="BP75" s="11" t="s">
        <v>260</v>
      </c>
      <c r="BQ75" s="11">
        <v>3.0</v>
      </c>
      <c r="BR75" s="11">
        <v>41.73719376391982</v>
      </c>
      <c r="BS75" s="11">
        <v>0.0</v>
      </c>
      <c r="BT75" s="11" t="s">
        <v>260</v>
      </c>
      <c r="BU75" s="11">
        <v>9.0</v>
      </c>
      <c r="BV75" s="11">
        <v>53.829365079365076</v>
      </c>
      <c r="BW75" s="11" t="s">
        <v>354</v>
      </c>
      <c r="BX75" s="11" t="s">
        <v>260</v>
      </c>
      <c r="BY75" s="11">
        <v>7.0</v>
      </c>
      <c r="BZ75" s="11">
        <v>51.30165289256198</v>
      </c>
      <c r="CA75" s="11">
        <v>0.0</v>
      </c>
      <c r="CB75" s="11" t="s">
        <v>260</v>
      </c>
      <c r="CC75" s="11">
        <v>9.0</v>
      </c>
      <c r="CD75" s="11">
        <v>50.68459657701711</v>
      </c>
      <c r="CE75" s="11">
        <v>0.0</v>
      </c>
      <c r="CF75" s="11" t="s">
        <v>260</v>
      </c>
      <c r="CG75" s="11">
        <v>5.0</v>
      </c>
      <c r="CH75" s="11">
        <v>38.188976377952756</v>
      </c>
      <c r="CI75" s="11">
        <v>0.0</v>
      </c>
      <c r="CJ75" s="11" t="s">
        <v>260</v>
      </c>
      <c r="CK75" s="11">
        <v>7.0</v>
      </c>
      <c r="CL75" s="11">
        <v>54.416873449131515</v>
      </c>
      <c r="CM75" s="11">
        <v>1.0</v>
      </c>
      <c r="CN75" s="11" t="s">
        <v>260</v>
      </c>
      <c r="CO75" s="11">
        <v>5.0</v>
      </c>
      <c r="CP75" s="11">
        <v>57.4822695035461</v>
      </c>
      <c r="CQ75" s="11">
        <v>1.0</v>
      </c>
      <c r="CR75" s="11" t="s">
        <v>260</v>
      </c>
      <c r="CS75" s="11">
        <v>7.0</v>
      </c>
      <c r="CT75" s="11">
        <v>38.39378238341969</v>
      </c>
      <c r="CU75" s="11">
        <v>0.0</v>
      </c>
      <c r="CV75" s="11" t="s">
        <v>260</v>
      </c>
      <c r="CW75" s="11">
        <v>5.0</v>
      </c>
      <c r="CX75" s="11">
        <v>46.03854389721627</v>
      </c>
      <c r="CY75" s="11">
        <v>0.0</v>
      </c>
      <c r="CZ75" s="11" t="s">
        <v>260</v>
      </c>
      <c r="DA75" s="11">
        <v>2.0</v>
      </c>
      <c r="DB75" s="11">
        <v>43.559782608695656</v>
      </c>
      <c r="DC75" s="11">
        <v>0.0</v>
      </c>
      <c r="DD75" s="11" t="s">
        <v>260</v>
      </c>
    </row>
    <row r="76" ht="12.0" customHeight="1">
      <c r="A76" s="8">
        <v>0.0</v>
      </c>
      <c r="B76" s="8">
        <v>0.0</v>
      </c>
      <c r="C76" s="9">
        <v>0.0</v>
      </c>
      <c r="D76" s="8">
        <v>0.0</v>
      </c>
      <c r="E76" s="10" t="s">
        <v>804</v>
      </c>
      <c r="F76" s="10" t="s">
        <v>805</v>
      </c>
      <c r="G76" s="10" t="s">
        <v>806</v>
      </c>
      <c r="H76" s="10" t="s">
        <v>807</v>
      </c>
      <c r="I76" s="10" t="s">
        <v>808</v>
      </c>
      <c r="J76" s="10" t="s">
        <v>809</v>
      </c>
      <c r="K76" s="10" t="s">
        <v>810</v>
      </c>
      <c r="L76" s="11">
        <v>15.0</v>
      </c>
      <c r="M76" s="11">
        <v>1.0</v>
      </c>
      <c r="N76" s="11">
        <v>0.0</v>
      </c>
      <c r="O76" s="11">
        <v>8.0</v>
      </c>
      <c r="P76" s="11">
        <v>62.72727272727273</v>
      </c>
      <c r="Q76" s="11">
        <v>18.0</v>
      </c>
      <c r="R76" s="11">
        <v>53.07692307692308</v>
      </c>
      <c r="S76" s="11">
        <v>20.0</v>
      </c>
      <c r="T76" s="11">
        <v>55.0</v>
      </c>
      <c r="U76" s="11">
        <v>2.0</v>
      </c>
      <c r="V76" s="11">
        <v>45.416666666666664</v>
      </c>
      <c r="W76" s="11">
        <v>3.0</v>
      </c>
      <c r="X76" s="11">
        <v>52.38095238095238</v>
      </c>
      <c r="Y76" s="11">
        <v>18.0</v>
      </c>
      <c r="Z76" s="11">
        <v>53.6</v>
      </c>
      <c r="AA76" s="11">
        <v>10.0</v>
      </c>
      <c r="AB76" s="11">
        <v>49.44444444444444</v>
      </c>
      <c r="AC76" s="11">
        <v>4.0</v>
      </c>
      <c r="AD76" s="11">
        <v>48.53658536585366</v>
      </c>
      <c r="AE76" s="11">
        <v>2.0</v>
      </c>
      <c r="AF76" s="11">
        <v>43.75</v>
      </c>
      <c r="AG76" s="11">
        <v>1.0</v>
      </c>
      <c r="AH76" s="11">
        <v>43.42857142857143</v>
      </c>
      <c r="AI76" s="11">
        <v>1.0</v>
      </c>
      <c r="AJ76" s="11">
        <v>46.53846153846154</v>
      </c>
      <c r="AK76" s="11">
        <v>0.0</v>
      </c>
      <c r="AL76" s="11">
        <v>44.666666666666664</v>
      </c>
      <c r="AM76" s="11">
        <v>1.0</v>
      </c>
      <c r="AN76" s="11">
        <v>50.0</v>
      </c>
      <c r="AO76" s="11">
        <v>5.0</v>
      </c>
      <c r="AP76" s="11">
        <v>53.75</v>
      </c>
      <c r="AQ76" s="11">
        <v>3.0</v>
      </c>
      <c r="AR76" s="11">
        <v>46.774193548387096</v>
      </c>
      <c r="AS76" s="11">
        <v>15.0</v>
      </c>
      <c r="AT76" s="11">
        <v>43.392857142857146</v>
      </c>
      <c r="AU76" s="11">
        <v>3.0</v>
      </c>
      <c r="AV76" s="11">
        <v>40.0</v>
      </c>
      <c r="AW76" s="11">
        <v>12.0</v>
      </c>
      <c r="AX76" s="11">
        <v>62.05882352941177</v>
      </c>
      <c r="AY76" s="11">
        <v>6.0</v>
      </c>
      <c r="AZ76" s="11">
        <v>51.21951219512195</v>
      </c>
      <c r="BA76" s="11">
        <v>12.0</v>
      </c>
      <c r="BB76" s="11">
        <v>55.172413793103445</v>
      </c>
      <c r="BC76" s="11">
        <v>10.0</v>
      </c>
      <c r="BD76" s="11">
        <v>61.53846153846154</v>
      </c>
      <c r="BE76" s="11">
        <v>3.0</v>
      </c>
      <c r="BF76" s="11">
        <v>31.304347826086957</v>
      </c>
      <c r="BG76" s="11">
        <v>11.0</v>
      </c>
      <c r="BH76" s="11">
        <v>59.729729729729726</v>
      </c>
      <c r="BI76" s="11">
        <v>2.0</v>
      </c>
      <c r="BJ76" s="11">
        <v>41.55361050328227</v>
      </c>
      <c r="BK76" s="11">
        <v>0.0</v>
      </c>
      <c r="BL76" s="11" t="s">
        <v>260</v>
      </c>
      <c r="BM76" s="11">
        <v>9.0</v>
      </c>
      <c r="BN76" s="11">
        <v>61.00574712643678</v>
      </c>
      <c r="BO76" s="11">
        <v>0.0</v>
      </c>
      <c r="BP76" s="11" t="s">
        <v>260</v>
      </c>
      <c r="BQ76" s="11">
        <v>5.0</v>
      </c>
      <c r="BR76" s="11">
        <v>46.191536748329625</v>
      </c>
      <c r="BS76" s="11">
        <v>0.0</v>
      </c>
      <c r="BT76" s="11" t="s">
        <v>260</v>
      </c>
      <c r="BU76" s="11">
        <v>9.0</v>
      </c>
      <c r="BV76" s="11">
        <v>53.829365079365076</v>
      </c>
      <c r="BW76" s="11" t="s">
        <v>281</v>
      </c>
      <c r="BX76" s="11" t="s">
        <v>260</v>
      </c>
      <c r="BY76" s="11">
        <v>9.0</v>
      </c>
      <c r="BZ76" s="11">
        <v>55.43388429752066</v>
      </c>
      <c r="CA76" s="11">
        <v>1.0</v>
      </c>
      <c r="CB76" s="11" t="s">
        <v>260</v>
      </c>
      <c r="CC76" s="11">
        <v>4.0</v>
      </c>
      <c r="CD76" s="11">
        <v>38.45965770171149</v>
      </c>
      <c r="CE76" s="11">
        <v>0.0</v>
      </c>
      <c r="CF76" s="11" t="s">
        <v>260</v>
      </c>
      <c r="CG76" s="11">
        <v>9.0</v>
      </c>
      <c r="CH76" s="11">
        <v>48.68766404199475</v>
      </c>
      <c r="CI76" s="11">
        <v>0.0</v>
      </c>
      <c r="CJ76" s="11" t="s">
        <v>260</v>
      </c>
      <c r="CK76" s="11">
        <v>2.0</v>
      </c>
      <c r="CL76" s="11">
        <v>42.00992555831266</v>
      </c>
      <c r="CM76" s="11">
        <v>0.0</v>
      </c>
      <c r="CN76" s="11" t="s">
        <v>260</v>
      </c>
      <c r="CO76" s="11">
        <v>2.0</v>
      </c>
      <c r="CP76" s="11">
        <v>46.843971631205676</v>
      </c>
      <c r="CQ76" s="11">
        <v>0.0</v>
      </c>
      <c r="CR76" s="11" t="s">
        <v>260</v>
      </c>
      <c r="CS76" s="11">
        <v>9.0</v>
      </c>
      <c r="CT76" s="11">
        <v>43.575129533678755</v>
      </c>
      <c r="CU76" s="11">
        <v>1.0</v>
      </c>
      <c r="CV76" s="11" t="s">
        <v>260</v>
      </c>
      <c r="CW76" s="11">
        <v>7.0</v>
      </c>
      <c r="CX76" s="11">
        <v>50.32119914346895</v>
      </c>
      <c r="CY76" s="11">
        <v>0.0</v>
      </c>
      <c r="CZ76" s="11" t="s">
        <v>260</v>
      </c>
      <c r="DA76" s="11">
        <v>3.0</v>
      </c>
      <c r="DB76" s="11">
        <v>46.27717391304348</v>
      </c>
      <c r="DC76" s="11">
        <v>1.0</v>
      </c>
      <c r="DD76" s="11" t="s">
        <v>260</v>
      </c>
    </row>
    <row r="77" ht="12.0" customHeight="1">
      <c r="A77" s="8" t="s">
        <v>811</v>
      </c>
      <c r="B77" s="8">
        <v>0.0</v>
      </c>
      <c r="C77" s="9" t="s">
        <v>812</v>
      </c>
      <c r="D77" s="8" t="s">
        <v>356</v>
      </c>
      <c r="E77" s="10" t="s">
        <v>813</v>
      </c>
      <c r="F77" s="10" t="s">
        <v>814</v>
      </c>
      <c r="G77" s="10" t="s">
        <v>815</v>
      </c>
      <c r="H77" s="10" t="s">
        <v>816</v>
      </c>
      <c r="I77" s="10" t="s">
        <v>817</v>
      </c>
      <c r="J77" s="10" t="s">
        <v>818</v>
      </c>
      <c r="K77" s="10" t="s">
        <v>819</v>
      </c>
      <c r="L77" s="11">
        <v>0.0</v>
      </c>
      <c r="M77" s="11">
        <v>0.0</v>
      </c>
      <c r="N77" s="11">
        <v>0.0</v>
      </c>
      <c r="O77" s="11">
        <v>2.0</v>
      </c>
      <c r="P77" s="11">
        <v>35.45454545454545</v>
      </c>
      <c r="Q77" s="11">
        <v>17.0</v>
      </c>
      <c r="R77" s="11">
        <v>49.23076923076923</v>
      </c>
      <c r="S77" s="11">
        <v>19.0</v>
      </c>
      <c r="T77" s="11">
        <v>50.0</v>
      </c>
      <c r="U77" s="11">
        <v>2.0</v>
      </c>
      <c r="V77" s="11">
        <v>45.416666666666664</v>
      </c>
      <c r="W77" s="11">
        <v>7.0</v>
      </c>
      <c r="X77" s="11">
        <v>71.42857142857143</v>
      </c>
      <c r="Y77" s="11">
        <v>16.0</v>
      </c>
      <c r="Z77" s="11">
        <v>49.6</v>
      </c>
      <c r="AA77" s="11">
        <v>27.0</v>
      </c>
      <c r="AB77" s="11">
        <v>73.05555555555556</v>
      </c>
      <c r="AC77" s="11">
        <v>9.0</v>
      </c>
      <c r="AD77" s="11">
        <v>60.73170731707317</v>
      </c>
      <c r="AE77" s="11">
        <v>7.0</v>
      </c>
      <c r="AF77" s="11">
        <v>59.375</v>
      </c>
      <c r="AG77" s="11">
        <v>8.0</v>
      </c>
      <c r="AH77" s="11">
        <v>63.42857142857143</v>
      </c>
      <c r="AI77" s="11">
        <v>11.0</v>
      </c>
      <c r="AJ77" s="11">
        <v>85.0</v>
      </c>
      <c r="AK77" s="11">
        <v>6.0</v>
      </c>
      <c r="AL77" s="11">
        <v>84.66666666666667</v>
      </c>
      <c r="AM77" s="11">
        <v>5.0</v>
      </c>
      <c r="AN77" s="11">
        <v>76.66666666666666</v>
      </c>
      <c r="AO77" s="11">
        <v>6.0</v>
      </c>
      <c r="AP77" s="11">
        <v>56.875</v>
      </c>
      <c r="AQ77" s="11">
        <v>9.0</v>
      </c>
      <c r="AR77" s="11">
        <v>66.12903225806451</v>
      </c>
      <c r="AS77" s="11">
        <v>7.0</v>
      </c>
      <c r="AT77" s="11">
        <v>29.107142857142854</v>
      </c>
      <c r="AU77" s="11">
        <v>8.0</v>
      </c>
      <c r="AV77" s="11">
        <v>53.513513513513516</v>
      </c>
      <c r="AW77" s="11">
        <v>2.0</v>
      </c>
      <c r="AX77" s="11">
        <v>32.64705882352941</v>
      </c>
      <c r="AY77" s="11">
        <v>4.0</v>
      </c>
      <c r="AZ77" s="11">
        <v>46.34146341463415</v>
      </c>
      <c r="BA77" s="11">
        <v>15.0</v>
      </c>
      <c r="BB77" s="11">
        <v>60.3448275862069</v>
      </c>
      <c r="BC77" s="11">
        <v>14.0</v>
      </c>
      <c r="BD77" s="11">
        <v>71.7948717948718</v>
      </c>
      <c r="BE77" s="11">
        <v>8.0</v>
      </c>
      <c r="BF77" s="11">
        <v>42.17391304347826</v>
      </c>
      <c r="BG77" s="11">
        <v>1.0</v>
      </c>
      <c r="BH77" s="11">
        <v>32.7027027027027</v>
      </c>
      <c r="BI77" s="11">
        <v>12.0</v>
      </c>
      <c r="BJ77" s="11">
        <v>63.435448577680525</v>
      </c>
      <c r="BK77" s="11">
        <v>1.0</v>
      </c>
      <c r="BL77" s="11" t="s">
        <v>260</v>
      </c>
      <c r="BM77" s="11">
        <v>5.0</v>
      </c>
      <c r="BN77" s="11">
        <v>49.51149425287356</v>
      </c>
      <c r="BO77" s="11">
        <v>0.0</v>
      </c>
      <c r="BP77" s="11" t="s">
        <v>260</v>
      </c>
      <c r="BQ77" s="11">
        <v>10.0</v>
      </c>
      <c r="BR77" s="11">
        <v>57.32739420935412</v>
      </c>
      <c r="BS77" s="11">
        <v>0.0</v>
      </c>
      <c r="BT77" s="11" t="s">
        <v>260</v>
      </c>
      <c r="BU77" s="11">
        <v>9.0</v>
      </c>
      <c r="BV77" s="11">
        <v>53.829365079365076</v>
      </c>
      <c r="BW77" s="11" t="s">
        <v>820</v>
      </c>
      <c r="BX77" s="11" t="s">
        <v>260</v>
      </c>
      <c r="BY77" s="11">
        <v>22.0</v>
      </c>
      <c r="BZ77" s="11">
        <v>82.29338842975207</v>
      </c>
      <c r="CA77" s="11">
        <v>5.0</v>
      </c>
      <c r="CB77" s="11" t="s">
        <v>105</v>
      </c>
      <c r="CC77" s="11">
        <v>13.0</v>
      </c>
      <c r="CD77" s="11">
        <v>60.46454767726161</v>
      </c>
      <c r="CE77" s="11">
        <v>2.0</v>
      </c>
      <c r="CF77" s="11" t="s">
        <v>260</v>
      </c>
      <c r="CG77" s="11">
        <v>8.0</v>
      </c>
      <c r="CH77" s="11">
        <v>46.06299212598425</v>
      </c>
      <c r="CI77" s="11">
        <v>1.0</v>
      </c>
      <c r="CJ77" s="11" t="s">
        <v>260</v>
      </c>
      <c r="CK77" s="11">
        <v>10.0</v>
      </c>
      <c r="CL77" s="11">
        <v>61.86104218362283</v>
      </c>
      <c r="CM77" s="11">
        <v>2.0</v>
      </c>
      <c r="CN77" s="11" t="s">
        <v>260</v>
      </c>
      <c r="CO77" s="11">
        <v>14.0</v>
      </c>
      <c r="CP77" s="11">
        <v>89.39716312056737</v>
      </c>
      <c r="CQ77" s="11">
        <v>5.0</v>
      </c>
      <c r="CR77" s="11" t="s">
        <v>105</v>
      </c>
      <c r="CS77" s="11">
        <v>7.0</v>
      </c>
      <c r="CT77" s="11">
        <v>38.39378238341969</v>
      </c>
      <c r="CU77" s="11">
        <v>1.0</v>
      </c>
      <c r="CV77" s="11" t="s">
        <v>260</v>
      </c>
      <c r="CW77" s="11">
        <v>19.0</v>
      </c>
      <c r="CX77" s="11">
        <v>76.01713062098501</v>
      </c>
      <c r="CY77" s="11">
        <v>4.0</v>
      </c>
      <c r="CZ77" s="11" t="s">
        <v>260</v>
      </c>
      <c r="DA77" s="11">
        <v>9.0</v>
      </c>
      <c r="DB77" s="11">
        <v>62.58152173913044</v>
      </c>
      <c r="DC77" s="11">
        <v>2.0</v>
      </c>
      <c r="DD77" s="11" t="s">
        <v>260</v>
      </c>
    </row>
    <row r="78" ht="12.0" customHeight="1">
      <c r="A78" s="8" t="s">
        <v>821</v>
      </c>
      <c r="B78" s="8">
        <v>0.0</v>
      </c>
      <c r="C78" s="9">
        <v>38524.0</v>
      </c>
      <c r="D78" s="8" t="s">
        <v>822</v>
      </c>
      <c r="E78" s="10" t="s">
        <v>823</v>
      </c>
      <c r="F78" s="10" t="s">
        <v>824</v>
      </c>
      <c r="G78" s="10" t="s">
        <v>825</v>
      </c>
      <c r="H78" s="10" t="s">
        <v>826</v>
      </c>
      <c r="I78" s="10" t="s">
        <v>827</v>
      </c>
      <c r="J78" s="10" t="s">
        <v>828</v>
      </c>
      <c r="K78" s="10" t="s">
        <v>829</v>
      </c>
      <c r="L78" s="11">
        <v>0.0</v>
      </c>
      <c r="M78" s="11">
        <v>0.0</v>
      </c>
      <c r="N78" s="11">
        <v>2.0</v>
      </c>
      <c r="O78" s="11">
        <v>7.0</v>
      </c>
      <c r="P78" s="11">
        <v>58.18181818181818</v>
      </c>
      <c r="Q78" s="11">
        <v>19.0</v>
      </c>
      <c r="R78" s="11">
        <v>56.92307692307693</v>
      </c>
      <c r="S78" s="11">
        <v>20.0</v>
      </c>
      <c r="T78" s="11">
        <v>55.0</v>
      </c>
      <c r="U78" s="11">
        <v>6.0</v>
      </c>
      <c r="V78" s="11">
        <v>62.08333333333333</v>
      </c>
      <c r="W78" s="11">
        <v>0.0</v>
      </c>
      <c r="X78" s="11">
        <v>38.095238095238095</v>
      </c>
      <c r="Y78" s="11">
        <v>17.0</v>
      </c>
      <c r="Z78" s="11">
        <v>51.6</v>
      </c>
      <c r="AA78" s="11">
        <v>8.0</v>
      </c>
      <c r="AB78" s="11">
        <v>46.666666666666664</v>
      </c>
      <c r="AC78" s="11">
        <v>12.0</v>
      </c>
      <c r="AD78" s="11">
        <v>68.04878048780488</v>
      </c>
      <c r="AE78" s="11">
        <v>2.0</v>
      </c>
      <c r="AF78" s="11">
        <v>43.75</v>
      </c>
      <c r="AG78" s="11">
        <v>2.0</v>
      </c>
      <c r="AH78" s="11">
        <v>46.285714285714285</v>
      </c>
      <c r="AI78" s="11">
        <v>7.0</v>
      </c>
      <c r="AJ78" s="11">
        <v>69.61538461538461</v>
      </c>
      <c r="AK78" s="11">
        <v>5.0</v>
      </c>
      <c r="AL78" s="11">
        <v>78.0</v>
      </c>
      <c r="AM78" s="11">
        <v>2.0</v>
      </c>
      <c r="AN78" s="11">
        <v>56.666666666666664</v>
      </c>
      <c r="AO78" s="11">
        <v>2.0</v>
      </c>
      <c r="AP78" s="11">
        <v>44.375</v>
      </c>
      <c r="AQ78" s="11">
        <v>1.0</v>
      </c>
      <c r="AR78" s="11">
        <v>40.322580645161295</v>
      </c>
      <c r="AS78" s="11">
        <v>14.0</v>
      </c>
      <c r="AT78" s="11">
        <v>41.60714285714286</v>
      </c>
      <c r="AU78" s="11">
        <v>8.0</v>
      </c>
      <c r="AV78" s="11">
        <v>53.513513513513516</v>
      </c>
      <c r="AW78" s="11">
        <v>9.0</v>
      </c>
      <c r="AX78" s="11">
        <v>53.23529411764706</v>
      </c>
      <c r="AY78" s="11">
        <v>5.0</v>
      </c>
      <c r="AZ78" s="11">
        <v>48.78048780487805</v>
      </c>
      <c r="BA78" s="11">
        <v>2.0</v>
      </c>
      <c r="BB78" s="11">
        <v>37.93103448275862</v>
      </c>
      <c r="BC78" s="11">
        <v>1.0</v>
      </c>
      <c r="BD78" s="11">
        <v>38.46153846153846</v>
      </c>
      <c r="BE78" s="11">
        <v>15.0</v>
      </c>
      <c r="BF78" s="11">
        <v>57.391304347826086</v>
      </c>
      <c r="BG78" s="11">
        <v>7.0</v>
      </c>
      <c r="BH78" s="11">
        <v>48.91891891891892</v>
      </c>
      <c r="BI78" s="11">
        <v>13.0</v>
      </c>
      <c r="BJ78" s="11">
        <v>65.62363238512035</v>
      </c>
      <c r="BK78" s="11">
        <v>2.0</v>
      </c>
      <c r="BL78" s="11" t="s">
        <v>260</v>
      </c>
      <c r="BM78" s="11">
        <v>9.0</v>
      </c>
      <c r="BN78" s="11">
        <v>61.00574712643678</v>
      </c>
      <c r="BO78" s="11">
        <v>1.0</v>
      </c>
      <c r="BP78" s="11" t="s">
        <v>260</v>
      </c>
      <c r="BQ78" s="11">
        <v>12.0</v>
      </c>
      <c r="BR78" s="11">
        <v>61.78173719376392</v>
      </c>
      <c r="BS78" s="11">
        <v>1.0</v>
      </c>
      <c r="BT78" s="11" t="s">
        <v>260</v>
      </c>
      <c r="BU78" s="11">
        <v>3.0</v>
      </c>
      <c r="BV78" s="11">
        <v>41.92460317460318</v>
      </c>
      <c r="BW78" s="11" t="s">
        <v>303</v>
      </c>
      <c r="BX78" s="11" t="s">
        <v>260</v>
      </c>
      <c r="BY78" s="11">
        <v>7.0</v>
      </c>
      <c r="BZ78" s="11">
        <v>51.30165289256198</v>
      </c>
      <c r="CA78" s="11">
        <v>1.0</v>
      </c>
      <c r="CB78" s="11" t="s">
        <v>260</v>
      </c>
      <c r="CC78" s="11">
        <v>7.0</v>
      </c>
      <c r="CD78" s="11">
        <v>45.794621026894866</v>
      </c>
      <c r="CE78" s="11">
        <v>2.0</v>
      </c>
      <c r="CF78" s="11" t="s">
        <v>260</v>
      </c>
      <c r="CG78" s="11">
        <v>7.0</v>
      </c>
      <c r="CH78" s="11">
        <v>43.43832020997375</v>
      </c>
      <c r="CI78" s="11">
        <v>0.0</v>
      </c>
      <c r="CJ78" s="11" t="s">
        <v>260</v>
      </c>
      <c r="CK78" s="11">
        <v>4.0</v>
      </c>
      <c r="CL78" s="11">
        <v>46.9727047146402</v>
      </c>
      <c r="CM78" s="11">
        <v>0.0</v>
      </c>
      <c r="CN78" s="11" t="s">
        <v>260</v>
      </c>
      <c r="CO78" s="11">
        <v>2.0</v>
      </c>
      <c r="CP78" s="11">
        <v>46.843971631205676</v>
      </c>
      <c r="CQ78" s="11">
        <v>0.0</v>
      </c>
      <c r="CR78" s="11" t="s">
        <v>260</v>
      </c>
      <c r="CS78" s="11">
        <v>12.0</v>
      </c>
      <c r="CT78" s="11">
        <v>51.347150259067355</v>
      </c>
      <c r="CU78" s="11">
        <v>2.0</v>
      </c>
      <c r="CV78" s="11" t="s">
        <v>260</v>
      </c>
      <c r="CW78" s="11">
        <v>14.0</v>
      </c>
      <c r="CX78" s="11">
        <v>65.31049250535332</v>
      </c>
      <c r="CY78" s="11">
        <v>2.0</v>
      </c>
      <c r="CZ78" s="11" t="s">
        <v>260</v>
      </c>
      <c r="DA78" s="11">
        <v>10.0</v>
      </c>
      <c r="DB78" s="11">
        <v>65.29891304347827</v>
      </c>
      <c r="DC78" s="11">
        <v>3.0</v>
      </c>
      <c r="DD78" s="11" t="s">
        <v>260</v>
      </c>
    </row>
    <row r="79" ht="12.0" customHeight="1">
      <c r="A79" s="8" t="s">
        <v>830</v>
      </c>
      <c r="B79" s="8">
        <v>0.0</v>
      </c>
      <c r="C79" s="9">
        <v>0.0</v>
      </c>
      <c r="D79" s="8">
        <v>0.0</v>
      </c>
      <c r="E79" s="10" t="s">
        <v>831</v>
      </c>
      <c r="F79" s="10" t="s">
        <v>832</v>
      </c>
      <c r="G79" s="10" t="s">
        <v>833</v>
      </c>
      <c r="H79" s="10" t="s">
        <v>834</v>
      </c>
      <c r="I79" s="10" t="s">
        <v>835</v>
      </c>
      <c r="J79" s="10" t="s">
        <v>836</v>
      </c>
      <c r="K79" s="10" t="s">
        <v>837</v>
      </c>
      <c r="L79" s="11">
        <v>0.0</v>
      </c>
      <c r="M79" s="11">
        <v>0.0</v>
      </c>
      <c r="N79" s="11">
        <v>0.0</v>
      </c>
      <c r="O79" s="11">
        <v>8.0</v>
      </c>
      <c r="P79" s="11">
        <v>62.72727272727273</v>
      </c>
      <c r="Q79" s="11">
        <v>13.0</v>
      </c>
      <c r="R79" s="11">
        <v>33.846153846153854</v>
      </c>
      <c r="S79" s="11">
        <v>23.0</v>
      </c>
      <c r="T79" s="11">
        <v>70.0</v>
      </c>
      <c r="U79" s="11">
        <v>1.0</v>
      </c>
      <c r="V79" s="11">
        <v>41.25</v>
      </c>
      <c r="W79" s="11">
        <v>3.0</v>
      </c>
      <c r="X79" s="11">
        <v>52.38095238095238</v>
      </c>
      <c r="Y79" s="11">
        <v>25.0</v>
      </c>
      <c r="Z79" s="11">
        <v>67.6</v>
      </c>
      <c r="AA79" s="11">
        <v>12.0</v>
      </c>
      <c r="AB79" s="11">
        <v>52.22222222222222</v>
      </c>
      <c r="AC79" s="11">
        <v>4.0</v>
      </c>
      <c r="AD79" s="11">
        <v>48.53658536585366</v>
      </c>
      <c r="AE79" s="11">
        <v>12.0</v>
      </c>
      <c r="AF79" s="11">
        <v>75.0</v>
      </c>
      <c r="AG79" s="11">
        <v>7.0</v>
      </c>
      <c r="AH79" s="11">
        <v>60.57142857142857</v>
      </c>
      <c r="AI79" s="11">
        <v>0.0</v>
      </c>
      <c r="AJ79" s="11">
        <v>42.69230769230769</v>
      </c>
      <c r="AK79" s="11">
        <v>0.0</v>
      </c>
      <c r="AL79" s="11">
        <v>44.666666666666664</v>
      </c>
      <c r="AM79" s="11">
        <v>0.0</v>
      </c>
      <c r="AN79" s="11">
        <v>43.333333333333336</v>
      </c>
      <c r="AO79" s="11">
        <v>0.0</v>
      </c>
      <c r="AP79" s="11">
        <v>38.125</v>
      </c>
      <c r="AQ79" s="11">
        <v>7.0</v>
      </c>
      <c r="AR79" s="11">
        <v>59.677419354838705</v>
      </c>
      <c r="AS79" s="11">
        <v>11.0</v>
      </c>
      <c r="AT79" s="11">
        <v>36.25</v>
      </c>
      <c r="AU79" s="11">
        <v>13.0</v>
      </c>
      <c r="AV79" s="11">
        <v>67.02702702702703</v>
      </c>
      <c r="AW79" s="11">
        <v>3.0</v>
      </c>
      <c r="AX79" s="11">
        <v>35.588235294117645</v>
      </c>
      <c r="AY79" s="11">
        <v>8.0</v>
      </c>
      <c r="AZ79" s="11">
        <v>56.09756097560976</v>
      </c>
      <c r="BA79" s="11">
        <v>18.0</v>
      </c>
      <c r="BB79" s="11">
        <v>65.51724137931035</v>
      </c>
      <c r="BC79" s="11">
        <v>10.0</v>
      </c>
      <c r="BD79" s="11">
        <v>61.53846153846154</v>
      </c>
      <c r="BE79" s="11">
        <v>11.0</v>
      </c>
      <c r="BF79" s="11">
        <v>48.69565217391305</v>
      </c>
      <c r="BG79" s="11">
        <v>4.0</v>
      </c>
      <c r="BH79" s="11">
        <v>40.81081081081081</v>
      </c>
      <c r="BI79" s="11">
        <v>5.0</v>
      </c>
      <c r="BJ79" s="11">
        <v>48.11816192560175</v>
      </c>
      <c r="BK79" s="11">
        <v>1.0</v>
      </c>
      <c r="BL79" s="11" t="s">
        <v>260</v>
      </c>
      <c r="BM79" s="11">
        <v>5.0</v>
      </c>
      <c r="BN79" s="11">
        <v>49.51149425287356</v>
      </c>
      <c r="BO79" s="11">
        <v>0.0</v>
      </c>
      <c r="BP79" s="11" t="s">
        <v>260</v>
      </c>
      <c r="BQ79" s="11">
        <v>6.0</v>
      </c>
      <c r="BR79" s="11">
        <v>48.41870824053452</v>
      </c>
      <c r="BS79" s="11">
        <v>0.0</v>
      </c>
      <c r="BT79" s="11" t="s">
        <v>260</v>
      </c>
      <c r="BU79" s="11">
        <v>13.0</v>
      </c>
      <c r="BV79" s="11">
        <v>61.76587301587301</v>
      </c>
      <c r="BW79" s="11" t="s">
        <v>820</v>
      </c>
      <c r="BX79" s="11" t="s">
        <v>260</v>
      </c>
      <c r="BY79" s="11">
        <v>8.0</v>
      </c>
      <c r="BZ79" s="11">
        <v>53.36776859504132</v>
      </c>
      <c r="CA79" s="11">
        <v>1.0</v>
      </c>
      <c r="CB79" s="11" t="s">
        <v>260</v>
      </c>
      <c r="CC79" s="11">
        <v>15.0</v>
      </c>
      <c r="CD79" s="11">
        <v>65.35452322738386</v>
      </c>
      <c r="CE79" s="11">
        <v>4.0</v>
      </c>
      <c r="CF79" s="11" t="s">
        <v>260</v>
      </c>
      <c r="CG79" s="11">
        <v>10.0</v>
      </c>
      <c r="CH79" s="11">
        <v>51.31233595800525</v>
      </c>
      <c r="CI79" s="11">
        <v>1.0</v>
      </c>
      <c r="CJ79" s="11" t="s">
        <v>260</v>
      </c>
      <c r="CK79" s="11">
        <v>3.0</v>
      </c>
      <c r="CL79" s="11">
        <v>44.49131513647643</v>
      </c>
      <c r="CM79" s="11">
        <v>0.0</v>
      </c>
      <c r="CN79" s="11" t="s">
        <v>260</v>
      </c>
      <c r="CO79" s="11">
        <v>6.0</v>
      </c>
      <c r="CP79" s="11">
        <v>61.02836879432624</v>
      </c>
      <c r="CQ79" s="11">
        <v>1.0</v>
      </c>
      <c r="CR79" s="11" t="s">
        <v>260</v>
      </c>
      <c r="CS79" s="11">
        <v>12.0</v>
      </c>
      <c r="CT79" s="11">
        <v>51.347150259067355</v>
      </c>
      <c r="CU79" s="11">
        <v>2.0</v>
      </c>
      <c r="CV79" s="11" t="s">
        <v>260</v>
      </c>
      <c r="CW79" s="11">
        <v>5.0</v>
      </c>
      <c r="CX79" s="11">
        <v>46.03854389721627</v>
      </c>
      <c r="CY79" s="11">
        <v>0.0</v>
      </c>
      <c r="CZ79" s="11" t="s">
        <v>260</v>
      </c>
      <c r="DA79" s="11">
        <v>9.0</v>
      </c>
      <c r="DB79" s="11">
        <v>62.58152173913044</v>
      </c>
      <c r="DC79" s="11">
        <v>2.0</v>
      </c>
      <c r="DD79" s="11" t="s">
        <v>260</v>
      </c>
    </row>
    <row r="80" ht="12.0" customHeight="1">
      <c r="A80" s="8" t="s">
        <v>838</v>
      </c>
      <c r="B80" s="8">
        <v>0.0</v>
      </c>
      <c r="C80" s="9">
        <v>38504.0</v>
      </c>
      <c r="D80" s="8" t="s">
        <v>839</v>
      </c>
      <c r="E80" s="10" t="s">
        <v>840</v>
      </c>
      <c r="F80" s="10" t="s">
        <v>841</v>
      </c>
      <c r="G80" s="10" t="s">
        <v>842</v>
      </c>
      <c r="H80" s="10" t="s">
        <v>843</v>
      </c>
      <c r="I80" s="10" t="s">
        <v>844</v>
      </c>
      <c r="J80" s="10" t="s">
        <v>845</v>
      </c>
      <c r="K80" s="10" t="s">
        <v>846</v>
      </c>
      <c r="L80" s="11">
        <v>0.0</v>
      </c>
      <c r="M80" s="11">
        <v>0.0</v>
      </c>
      <c r="N80" s="11">
        <v>0.0</v>
      </c>
      <c r="O80" s="11">
        <v>5.0</v>
      </c>
      <c r="P80" s="11">
        <v>49.09090909090909</v>
      </c>
      <c r="Q80" s="11">
        <v>13.0</v>
      </c>
      <c r="R80" s="11">
        <v>33.846153846153854</v>
      </c>
      <c r="S80" s="11">
        <v>23.0</v>
      </c>
      <c r="T80" s="11">
        <v>70.0</v>
      </c>
      <c r="U80" s="11">
        <v>0.0</v>
      </c>
      <c r="V80" s="11">
        <v>37.08333333333333</v>
      </c>
      <c r="W80" s="11">
        <v>3.0</v>
      </c>
      <c r="X80" s="11">
        <v>52.38095238095238</v>
      </c>
      <c r="Y80" s="11">
        <v>21.0</v>
      </c>
      <c r="Z80" s="11">
        <v>59.6</v>
      </c>
      <c r="AA80" s="11">
        <v>25.0</v>
      </c>
      <c r="AB80" s="11">
        <v>70.27777777777777</v>
      </c>
      <c r="AC80" s="11">
        <v>10.0</v>
      </c>
      <c r="AD80" s="11">
        <v>63.170731707317074</v>
      </c>
      <c r="AE80" s="11">
        <v>10.0</v>
      </c>
      <c r="AF80" s="11">
        <v>68.75</v>
      </c>
      <c r="AG80" s="11">
        <v>4.0</v>
      </c>
      <c r="AH80" s="11">
        <v>52.0</v>
      </c>
      <c r="AI80" s="11">
        <v>5.0</v>
      </c>
      <c r="AJ80" s="11">
        <v>61.92307692307692</v>
      </c>
      <c r="AK80" s="11">
        <v>4.0</v>
      </c>
      <c r="AL80" s="11">
        <v>71.33333333333333</v>
      </c>
      <c r="AM80" s="11">
        <v>1.0</v>
      </c>
      <c r="AN80" s="11">
        <v>50.0</v>
      </c>
      <c r="AO80" s="11">
        <v>4.0</v>
      </c>
      <c r="AP80" s="11">
        <v>50.625</v>
      </c>
      <c r="AQ80" s="11">
        <v>6.0</v>
      </c>
      <c r="AR80" s="11">
        <v>56.45161290322581</v>
      </c>
      <c r="AS80" s="11">
        <v>22.0</v>
      </c>
      <c r="AT80" s="11">
        <v>55.892857142857146</v>
      </c>
      <c r="AU80" s="11">
        <v>13.0</v>
      </c>
      <c r="AV80" s="11">
        <v>67.02702702702703</v>
      </c>
      <c r="AW80" s="11">
        <v>7.0</v>
      </c>
      <c r="AX80" s="11">
        <v>47.35294117647059</v>
      </c>
      <c r="AY80" s="11">
        <v>0.0</v>
      </c>
      <c r="AZ80" s="11">
        <v>36.58536585365854</v>
      </c>
      <c r="BA80" s="11">
        <v>19.0</v>
      </c>
      <c r="BB80" s="11">
        <v>67.24137931034483</v>
      </c>
      <c r="BC80" s="11">
        <v>12.0</v>
      </c>
      <c r="BD80" s="11">
        <v>66.66666666666667</v>
      </c>
      <c r="BE80" s="11">
        <v>12.0</v>
      </c>
      <c r="BF80" s="11">
        <v>50.869565217391305</v>
      </c>
      <c r="BG80" s="11">
        <v>9.0</v>
      </c>
      <c r="BH80" s="11">
        <v>54.32432432432432</v>
      </c>
      <c r="BI80" s="11">
        <v>9.0</v>
      </c>
      <c r="BJ80" s="11">
        <v>56.87089715536105</v>
      </c>
      <c r="BK80" s="11">
        <v>0.0</v>
      </c>
      <c r="BL80" s="11" t="s">
        <v>260</v>
      </c>
      <c r="BM80" s="11">
        <v>0.0</v>
      </c>
      <c r="BN80" s="11">
        <v>35.14367816091954</v>
      </c>
      <c r="BO80" s="11">
        <v>0.0</v>
      </c>
      <c r="BP80" s="11" t="s">
        <v>260</v>
      </c>
      <c r="BQ80" s="11">
        <v>8.0</v>
      </c>
      <c r="BR80" s="11">
        <v>52.87305122494432</v>
      </c>
      <c r="BS80" s="11">
        <v>1.0</v>
      </c>
      <c r="BT80" s="11" t="s">
        <v>260</v>
      </c>
      <c r="BU80" s="11">
        <v>9.0</v>
      </c>
      <c r="BV80" s="11">
        <v>53.829365079365076</v>
      </c>
      <c r="BW80" s="11" t="s">
        <v>548</v>
      </c>
      <c r="BX80" s="11" t="s">
        <v>260</v>
      </c>
      <c r="BY80" s="11">
        <v>12.0</v>
      </c>
      <c r="BZ80" s="11">
        <v>61.632231404958674</v>
      </c>
      <c r="CA80" s="11">
        <v>4.0</v>
      </c>
      <c r="CB80" s="11" t="s">
        <v>260</v>
      </c>
      <c r="CC80" s="11">
        <v>16.0</v>
      </c>
      <c r="CD80" s="11">
        <v>67.79951100244499</v>
      </c>
      <c r="CE80" s="11">
        <v>4.0</v>
      </c>
      <c r="CF80" s="11" t="s">
        <v>260</v>
      </c>
      <c r="CG80" s="11">
        <v>13.0</v>
      </c>
      <c r="CH80" s="11">
        <v>59.186351706036746</v>
      </c>
      <c r="CI80" s="11">
        <v>1.0</v>
      </c>
      <c r="CJ80" s="11" t="s">
        <v>260</v>
      </c>
      <c r="CK80" s="11">
        <v>5.0</v>
      </c>
      <c r="CL80" s="11">
        <v>49.45409429280397</v>
      </c>
      <c r="CM80" s="11">
        <v>1.0</v>
      </c>
      <c r="CN80" s="11" t="s">
        <v>260</v>
      </c>
      <c r="CO80" s="11">
        <v>10.0</v>
      </c>
      <c r="CP80" s="11">
        <v>75.2127659574468</v>
      </c>
      <c r="CQ80" s="11">
        <v>3.0</v>
      </c>
      <c r="CR80" s="11" t="s">
        <v>260</v>
      </c>
      <c r="CS80" s="11">
        <v>13.0</v>
      </c>
      <c r="CT80" s="11">
        <v>53.93782383419689</v>
      </c>
      <c r="CU80" s="11">
        <v>3.0</v>
      </c>
      <c r="CV80" s="11" t="s">
        <v>260</v>
      </c>
      <c r="CW80" s="11">
        <v>15.0</v>
      </c>
      <c r="CX80" s="11">
        <v>67.45182012847965</v>
      </c>
      <c r="CY80" s="11">
        <v>3.0</v>
      </c>
      <c r="CZ80" s="11" t="s">
        <v>260</v>
      </c>
      <c r="DA80" s="11">
        <v>8.0</v>
      </c>
      <c r="DB80" s="11">
        <v>59.86413043478261</v>
      </c>
      <c r="DC80" s="11">
        <v>3.0</v>
      </c>
      <c r="DD80" s="11" t="s">
        <v>260</v>
      </c>
    </row>
    <row r="81" ht="12.0" customHeight="1">
      <c r="A81" s="8" t="s">
        <v>847</v>
      </c>
      <c r="B81" s="8">
        <v>0.0</v>
      </c>
      <c r="C81" s="9">
        <v>38504.0</v>
      </c>
      <c r="D81" s="8" t="s">
        <v>252</v>
      </c>
      <c r="E81" s="10" t="s">
        <v>848</v>
      </c>
      <c r="F81" s="10" t="s">
        <v>849</v>
      </c>
      <c r="G81" s="10" t="s">
        <v>850</v>
      </c>
      <c r="H81" s="10" t="s">
        <v>851</v>
      </c>
      <c r="I81" s="10" t="s">
        <v>852</v>
      </c>
      <c r="J81" s="10" t="s">
        <v>853</v>
      </c>
      <c r="K81" s="10" t="s">
        <v>854</v>
      </c>
      <c r="L81" s="11">
        <v>0.0</v>
      </c>
      <c r="M81" s="11">
        <v>0.0</v>
      </c>
      <c r="N81" s="11">
        <v>0.0</v>
      </c>
      <c r="O81" s="11">
        <v>5.0</v>
      </c>
      <c r="P81" s="11">
        <v>49.09090909090909</v>
      </c>
      <c r="Q81" s="11">
        <v>21.0</v>
      </c>
      <c r="R81" s="11">
        <v>64.61538461538461</v>
      </c>
      <c r="S81" s="11">
        <v>17.0</v>
      </c>
      <c r="T81" s="11">
        <v>40.0</v>
      </c>
      <c r="U81" s="11">
        <v>3.0</v>
      </c>
      <c r="V81" s="11">
        <v>49.583333333333336</v>
      </c>
      <c r="W81" s="11">
        <v>10.0</v>
      </c>
      <c r="X81" s="11">
        <v>85.71428571428571</v>
      </c>
      <c r="Y81" s="11">
        <v>19.0</v>
      </c>
      <c r="Z81" s="11">
        <v>55.6</v>
      </c>
      <c r="AA81" s="11">
        <v>18.0</v>
      </c>
      <c r="AB81" s="11">
        <v>60.55555555555556</v>
      </c>
      <c r="AC81" s="11">
        <v>7.0</v>
      </c>
      <c r="AD81" s="11">
        <v>55.85365853658537</v>
      </c>
      <c r="AE81" s="11">
        <v>3.0</v>
      </c>
      <c r="AF81" s="11">
        <v>46.875</v>
      </c>
      <c r="AG81" s="11">
        <v>4.0</v>
      </c>
      <c r="AH81" s="11">
        <v>52.0</v>
      </c>
      <c r="AI81" s="11">
        <v>12.0</v>
      </c>
      <c r="AJ81" s="11">
        <v>88.84615384615384</v>
      </c>
      <c r="AK81" s="11">
        <v>7.0</v>
      </c>
      <c r="AL81" s="11">
        <v>91.33333333333334</v>
      </c>
      <c r="AM81" s="11">
        <v>5.0</v>
      </c>
      <c r="AN81" s="11">
        <v>76.66666666666666</v>
      </c>
      <c r="AO81" s="11">
        <v>3.0</v>
      </c>
      <c r="AP81" s="11">
        <v>47.5</v>
      </c>
      <c r="AQ81" s="11">
        <v>14.0</v>
      </c>
      <c r="AR81" s="11">
        <v>82.25806451612902</v>
      </c>
      <c r="AS81" s="11">
        <v>3.0</v>
      </c>
      <c r="AT81" s="11">
        <v>21.96428571428571</v>
      </c>
      <c r="AU81" s="11">
        <v>0.0</v>
      </c>
      <c r="AV81" s="11">
        <v>31.89189189189189</v>
      </c>
      <c r="AW81" s="11">
        <v>3.0</v>
      </c>
      <c r="AX81" s="11">
        <v>35.588235294117645</v>
      </c>
      <c r="AY81" s="11">
        <v>14.0</v>
      </c>
      <c r="AZ81" s="11">
        <v>70.73170731707317</v>
      </c>
      <c r="BA81" s="11">
        <v>17.0</v>
      </c>
      <c r="BB81" s="11">
        <v>63.793103448275865</v>
      </c>
      <c r="BC81" s="11">
        <v>9.0</v>
      </c>
      <c r="BD81" s="11">
        <v>58.97435897435898</v>
      </c>
      <c r="BE81" s="11">
        <v>2.0</v>
      </c>
      <c r="BF81" s="11">
        <v>29.130434782608695</v>
      </c>
      <c r="BG81" s="11">
        <v>1.0</v>
      </c>
      <c r="BH81" s="11">
        <v>32.7027027027027</v>
      </c>
      <c r="BI81" s="11">
        <v>11.0</v>
      </c>
      <c r="BJ81" s="11">
        <v>61.2472647702407</v>
      </c>
      <c r="BK81" s="11">
        <v>0.0</v>
      </c>
      <c r="BL81" s="11" t="s">
        <v>260</v>
      </c>
      <c r="BM81" s="11">
        <v>14.0</v>
      </c>
      <c r="BN81" s="11">
        <v>75.37356321839081</v>
      </c>
      <c r="BO81" s="11">
        <v>3.0</v>
      </c>
      <c r="BP81" s="11" t="s">
        <v>260</v>
      </c>
      <c r="BQ81" s="11">
        <v>12.0</v>
      </c>
      <c r="BR81" s="11">
        <v>61.78173719376392</v>
      </c>
      <c r="BS81" s="11">
        <v>2.0</v>
      </c>
      <c r="BT81" s="11" t="s">
        <v>260</v>
      </c>
      <c r="BU81" s="11">
        <v>12.0</v>
      </c>
      <c r="BV81" s="11">
        <v>59.78174603174603</v>
      </c>
      <c r="BW81" s="11" t="s">
        <v>364</v>
      </c>
      <c r="BX81" s="11" t="s">
        <v>260</v>
      </c>
      <c r="BY81" s="11">
        <v>12.0</v>
      </c>
      <c r="BZ81" s="11">
        <v>61.632231404958674</v>
      </c>
      <c r="CA81" s="11">
        <v>3.0</v>
      </c>
      <c r="CB81" s="11" t="s">
        <v>260</v>
      </c>
      <c r="CC81" s="11">
        <v>5.0</v>
      </c>
      <c r="CD81" s="11">
        <v>40.904645476772615</v>
      </c>
      <c r="CE81" s="11">
        <v>0.0</v>
      </c>
      <c r="CF81" s="11" t="s">
        <v>260</v>
      </c>
      <c r="CG81" s="11">
        <v>8.0</v>
      </c>
      <c r="CH81" s="11">
        <v>46.06299212598425</v>
      </c>
      <c r="CI81" s="11">
        <v>1.0</v>
      </c>
      <c r="CJ81" s="11" t="s">
        <v>260</v>
      </c>
      <c r="CK81" s="11">
        <v>16.0</v>
      </c>
      <c r="CL81" s="11">
        <v>76.74937965260546</v>
      </c>
      <c r="CM81" s="11">
        <v>5.0</v>
      </c>
      <c r="CN81" s="11" t="s">
        <v>105</v>
      </c>
      <c r="CO81" s="11">
        <v>15.0</v>
      </c>
      <c r="CP81" s="11">
        <v>92.94326241134752</v>
      </c>
      <c r="CQ81" s="11">
        <v>6.0</v>
      </c>
      <c r="CR81" s="11" t="s">
        <v>105</v>
      </c>
      <c r="CS81" s="11">
        <v>6.0</v>
      </c>
      <c r="CT81" s="11">
        <v>35.803108808290155</v>
      </c>
      <c r="CU81" s="11">
        <v>1.0</v>
      </c>
      <c r="CV81" s="11" t="s">
        <v>260</v>
      </c>
      <c r="CW81" s="11">
        <v>17.0</v>
      </c>
      <c r="CX81" s="11">
        <v>71.73447537473234</v>
      </c>
      <c r="CY81" s="11">
        <v>4.0</v>
      </c>
      <c r="CZ81" s="11" t="s">
        <v>260</v>
      </c>
      <c r="DA81" s="11">
        <v>3.0</v>
      </c>
      <c r="DB81" s="11">
        <v>46.27717391304348</v>
      </c>
      <c r="DC81" s="11">
        <v>1.0</v>
      </c>
      <c r="DD81" s="11" t="s">
        <v>260</v>
      </c>
    </row>
    <row r="82" ht="12.0" customHeight="1">
      <c r="A82" s="8" t="s">
        <v>855</v>
      </c>
      <c r="B82" s="8" t="s">
        <v>856</v>
      </c>
      <c r="C82" s="9">
        <v>38505.0</v>
      </c>
      <c r="D82" s="8" t="s">
        <v>511</v>
      </c>
      <c r="E82" s="10" t="s">
        <v>857</v>
      </c>
      <c r="F82" s="10" t="s">
        <v>858</v>
      </c>
      <c r="G82" s="10" t="s">
        <v>859</v>
      </c>
      <c r="H82" s="10" t="s">
        <v>860</v>
      </c>
      <c r="I82" s="10" t="s">
        <v>861</v>
      </c>
      <c r="J82" s="10" t="s">
        <v>862</v>
      </c>
      <c r="K82" s="10" t="s">
        <v>863</v>
      </c>
      <c r="L82" s="11">
        <v>0.0</v>
      </c>
      <c r="M82" s="11">
        <v>0.0</v>
      </c>
      <c r="N82" s="11">
        <v>0.0</v>
      </c>
      <c r="O82" s="11">
        <v>7.0</v>
      </c>
      <c r="P82" s="11">
        <v>58.18181818181818</v>
      </c>
      <c r="Q82" s="11">
        <v>20.0</v>
      </c>
      <c r="R82" s="11">
        <v>60.769230769230774</v>
      </c>
      <c r="S82" s="11">
        <v>16.0</v>
      </c>
      <c r="T82" s="11">
        <v>35.0</v>
      </c>
      <c r="U82" s="11">
        <v>2.0</v>
      </c>
      <c r="V82" s="11">
        <v>45.416666666666664</v>
      </c>
      <c r="W82" s="11">
        <v>6.0</v>
      </c>
      <c r="X82" s="11">
        <v>66.66666666666666</v>
      </c>
      <c r="Y82" s="11">
        <v>16.0</v>
      </c>
      <c r="Z82" s="11">
        <v>49.6</v>
      </c>
      <c r="AA82" s="11">
        <v>14.0</v>
      </c>
      <c r="AB82" s="11">
        <v>55.0</v>
      </c>
      <c r="AC82" s="11">
        <v>7.0</v>
      </c>
      <c r="AD82" s="11">
        <v>55.85365853658537</v>
      </c>
      <c r="AE82" s="11">
        <v>0.0</v>
      </c>
      <c r="AF82" s="11">
        <v>37.5</v>
      </c>
      <c r="AG82" s="11">
        <v>1.0</v>
      </c>
      <c r="AH82" s="11">
        <v>43.42857142857143</v>
      </c>
      <c r="AI82" s="11">
        <v>13.0</v>
      </c>
      <c r="AJ82" s="11">
        <v>92.6923076923077</v>
      </c>
      <c r="AK82" s="11">
        <v>6.0</v>
      </c>
      <c r="AL82" s="11">
        <v>84.66666666666667</v>
      </c>
      <c r="AM82" s="11">
        <v>7.0</v>
      </c>
      <c r="AN82" s="11">
        <v>90.0</v>
      </c>
      <c r="AO82" s="11">
        <v>0.0</v>
      </c>
      <c r="AP82" s="11">
        <v>38.125</v>
      </c>
      <c r="AQ82" s="11">
        <v>9.0</v>
      </c>
      <c r="AR82" s="11">
        <v>66.12903225806451</v>
      </c>
      <c r="AS82" s="11">
        <v>6.0</v>
      </c>
      <c r="AT82" s="11">
        <v>27.321428571428573</v>
      </c>
      <c r="AU82" s="11">
        <v>0.0</v>
      </c>
      <c r="AV82" s="11">
        <v>31.89189189189189</v>
      </c>
      <c r="AW82" s="11">
        <v>3.0</v>
      </c>
      <c r="AX82" s="11">
        <v>35.588235294117645</v>
      </c>
      <c r="AY82" s="11">
        <v>6.0</v>
      </c>
      <c r="AZ82" s="11">
        <v>51.21951219512195</v>
      </c>
      <c r="BA82" s="11">
        <v>8.0</v>
      </c>
      <c r="BB82" s="11">
        <v>48.275862068965516</v>
      </c>
      <c r="BC82" s="11">
        <v>3.0</v>
      </c>
      <c r="BD82" s="11">
        <v>43.58974358974359</v>
      </c>
      <c r="BE82" s="11">
        <v>5.0</v>
      </c>
      <c r="BF82" s="11">
        <v>35.65217391304348</v>
      </c>
      <c r="BG82" s="11">
        <v>7.0</v>
      </c>
      <c r="BH82" s="11">
        <v>48.91891891891892</v>
      </c>
      <c r="BI82" s="11">
        <v>8.0</v>
      </c>
      <c r="BJ82" s="11">
        <v>54.68271334792122</v>
      </c>
      <c r="BK82" s="11">
        <v>0.0</v>
      </c>
      <c r="BL82" s="11" t="s">
        <v>260</v>
      </c>
      <c r="BM82" s="11">
        <v>7.0</v>
      </c>
      <c r="BN82" s="11">
        <v>55.258620689655174</v>
      </c>
      <c r="BO82" s="11">
        <v>0.0</v>
      </c>
      <c r="BP82" s="11" t="s">
        <v>260</v>
      </c>
      <c r="BQ82" s="11">
        <v>5.0</v>
      </c>
      <c r="BR82" s="11">
        <v>46.191536748329625</v>
      </c>
      <c r="BS82" s="11">
        <v>0.0</v>
      </c>
      <c r="BT82" s="11" t="s">
        <v>260</v>
      </c>
      <c r="BU82" s="11">
        <v>3.0</v>
      </c>
      <c r="BV82" s="11">
        <v>41.92460317460318</v>
      </c>
      <c r="BW82" s="11" t="s">
        <v>303</v>
      </c>
      <c r="BX82" s="11" t="s">
        <v>260</v>
      </c>
      <c r="BY82" s="11">
        <v>10.0</v>
      </c>
      <c r="BZ82" s="11">
        <v>57.5</v>
      </c>
      <c r="CA82" s="11">
        <v>2.0</v>
      </c>
      <c r="CB82" s="11" t="s">
        <v>260</v>
      </c>
      <c r="CC82" s="11">
        <v>6.0</v>
      </c>
      <c r="CD82" s="11">
        <v>43.34963325183374</v>
      </c>
      <c r="CE82" s="11">
        <v>0.0</v>
      </c>
      <c r="CF82" s="11" t="s">
        <v>260</v>
      </c>
      <c r="CG82" s="11">
        <v>5.0</v>
      </c>
      <c r="CH82" s="11">
        <v>38.188976377952756</v>
      </c>
      <c r="CI82" s="11">
        <v>0.0</v>
      </c>
      <c r="CJ82" s="11" t="s">
        <v>260</v>
      </c>
      <c r="CK82" s="11">
        <v>16.0</v>
      </c>
      <c r="CL82" s="11">
        <v>76.74937965260546</v>
      </c>
      <c r="CM82" s="11">
        <v>5.0</v>
      </c>
      <c r="CN82" s="11" t="s">
        <v>105</v>
      </c>
      <c r="CO82" s="11">
        <v>11.0</v>
      </c>
      <c r="CP82" s="11">
        <v>78.75886524822695</v>
      </c>
      <c r="CQ82" s="11">
        <v>3.0</v>
      </c>
      <c r="CR82" s="11" t="s">
        <v>260</v>
      </c>
      <c r="CS82" s="11">
        <v>5.0</v>
      </c>
      <c r="CT82" s="11">
        <v>33.21243523316062</v>
      </c>
      <c r="CU82" s="11">
        <v>0.0</v>
      </c>
      <c r="CV82" s="11" t="s">
        <v>260</v>
      </c>
      <c r="CW82" s="11">
        <v>17.0</v>
      </c>
      <c r="CX82" s="11">
        <v>71.73447537473234</v>
      </c>
      <c r="CY82" s="11">
        <v>4.0</v>
      </c>
      <c r="CZ82" s="11" t="s">
        <v>260</v>
      </c>
      <c r="DA82" s="11">
        <v>3.0</v>
      </c>
      <c r="DB82" s="11">
        <v>46.27717391304348</v>
      </c>
      <c r="DC82" s="11">
        <v>0.0</v>
      </c>
      <c r="DD82" s="11" t="s">
        <v>260</v>
      </c>
    </row>
    <row r="83" ht="12.0" customHeight="1">
      <c r="A83" s="8" t="s">
        <v>864</v>
      </c>
      <c r="B83" s="8" t="s">
        <v>865</v>
      </c>
      <c r="C83" s="9">
        <v>38495.0</v>
      </c>
      <c r="D83" s="8" t="s">
        <v>531</v>
      </c>
      <c r="E83" s="10" t="s">
        <v>866</v>
      </c>
      <c r="F83" s="10" t="s">
        <v>867</v>
      </c>
      <c r="G83" s="10" t="s">
        <v>868</v>
      </c>
      <c r="H83" s="10" t="s">
        <v>869</v>
      </c>
      <c r="I83" s="10" t="s">
        <v>870</v>
      </c>
      <c r="J83" s="10" t="s">
        <v>871</v>
      </c>
      <c r="K83" s="10" t="s">
        <v>872</v>
      </c>
      <c r="L83" s="11">
        <v>0.0</v>
      </c>
      <c r="M83" s="11">
        <v>0.0</v>
      </c>
      <c r="N83" s="11">
        <v>2.0</v>
      </c>
      <c r="O83" s="11">
        <v>8.0</v>
      </c>
      <c r="P83" s="11">
        <v>62.72727272727273</v>
      </c>
      <c r="Q83" s="11">
        <v>15.0</v>
      </c>
      <c r="R83" s="11">
        <v>41.53846153846154</v>
      </c>
      <c r="S83" s="11">
        <v>18.0</v>
      </c>
      <c r="T83" s="11">
        <v>45.0</v>
      </c>
      <c r="U83" s="11">
        <v>5.0</v>
      </c>
      <c r="V83" s="11">
        <v>57.916666666666664</v>
      </c>
      <c r="W83" s="11">
        <v>2.0</v>
      </c>
      <c r="X83" s="11">
        <v>47.61904761904762</v>
      </c>
      <c r="Y83" s="11">
        <v>21.0</v>
      </c>
      <c r="Z83" s="11">
        <v>59.6</v>
      </c>
      <c r="AA83" s="11">
        <v>25.0</v>
      </c>
      <c r="AB83" s="11">
        <v>70.27777777777777</v>
      </c>
      <c r="AC83" s="11">
        <v>3.0</v>
      </c>
      <c r="AD83" s="11">
        <v>46.09756097560976</v>
      </c>
      <c r="AE83" s="11">
        <v>1.0</v>
      </c>
      <c r="AF83" s="11">
        <v>40.625</v>
      </c>
      <c r="AG83" s="11">
        <v>7.0</v>
      </c>
      <c r="AH83" s="11">
        <v>60.57142857142857</v>
      </c>
      <c r="AI83" s="11">
        <v>11.0</v>
      </c>
      <c r="AJ83" s="11">
        <v>85.0</v>
      </c>
      <c r="AK83" s="11">
        <v>6.0</v>
      </c>
      <c r="AL83" s="11">
        <v>84.66666666666667</v>
      </c>
      <c r="AM83" s="11">
        <v>5.0</v>
      </c>
      <c r="AN83" s="11">
        <v>76.66666666666666</v>
      </c>
      <c r="AO83" s="11">
        <v>5.0</v>
      </c>
      <c r="AP83" s="11">
        <v>53.75</v>
      </c>
      <c r="AQ83" s="11">
        <v>7.0</v>
      </c>
      <c r="AR83" s="11">
        <v>59.677419354838705</v>
      </c>
      <c r="AS83" s="11">
        <v>17.0</v>
      </c>
      <c r="AT83" s="11">
        <v>46.964285714285715</v>
      </c>
      <c r="AU83" s="11">
        <v>3.0</v>
      </c>
      <c r="AV83" s="11">
        <v>40.0</v>
      </c>
      <c r="AW83" s="11">
        <v>1.0</v>
      </c>
      <c r="AX83" s="11">
        <v>29.705882352941174</v>
      </c>
      <c r="AY83" s="11">
        <v>7.0</v>
      </c>
      <c r="AZ83" s="11">
        <v>53.65853658536585</v>
      </c>
      <c r="BA83" s="11">
        <v>12.0</v>
      </c>
      <c r="BB83" s="11">
        <v>55.172413793103445</v>
      </c>
      <c r="BC83" s="11">
        <v>9.0</v>
      </c>
      <c r="BD83" s="11">
        <v>58.97435897435898</v>
      </c>
      <c r="BE83" s="11">
        <v>13.0</v>
      </c>
      <c r="BF83" s="11">
        <v>53.04347826086956</v>
      </c>
      <c r="BG83" s="11">
        <v>10.0</v>
      </c>
      <c r="BH83" s="11">
        <v>57.027027027027025</v>
      </c>
      <c r="BI83" s="11">
        <v>6.0</v>
      </c>
      <c r="BJ83" s="11">
        <v>50.306345733041574</v>
      </c>
      <c r="BK83" s="11">
        <v>1.0</v>
      </c>
      <c r="BL83" s="11" t="s">
        <v>260</v>
      </c>
      <c r="BM83" s="11">
        <v>4.0</v>
      </c>
      <c r="BN83" s="11">
        <v>46.63793103448276</v>
      </c>
      <c r="BO83" s="11">
        <v>0.0</v>
      </c>
      <c r="BP83" s="11" t="s">
        <v>260</v>
      </c>
      <c r="BQ83" s="11">
        <v>8.0</v>
      </c>
      <c r="BR83" s="11">
        <v>52.87305122494432</v>
      </c>
      <c r="BS83" s="11">
        <v>1.0</v>
      </c>
      <c r="BT83" s="11" t="s">
        <v>260</v>
      </c>
      <c r="BU83" s="11">
        <v>5.0</v>
      </c>
      <c r="BV83" s="11">
        <v>45.89285714285714</v>
      </c>
      <c r="BW83" s="11" t="s">
        <v>281</v>
      </c>
      <c r="BX83" s="11" t="s">
        <v>260</v>
      </c>
      <c r="BY83" s="11">
        <v>12.0</v>
      </c>
      <c r="BZ83" s="11">
        <v>61.632231404958674</v>
      </c>
      <c r="CA83" s="11">
        <v>2.0</v>
      </c>
      <c r="CB83" s="11" t="s">
        <v>260</v>
      </c>
      <c r="CC83" s="11">
        <v>10.0</v>
      </c>
      <c r="CD83" s="11">
        <v>53.12958435207824</v>
      </c>
      <c r="CE83" s="11">
        <v>1.0</v>
      </c>
      <c r="CF83" s="11" t="s">
        <v>260</v>
      </c>
      <c r="CG83" s="11">
        <v>5.0</v>
      </c>
      <c r="CH83" s="11">
        <v>38.188976377952756</v>
      </c>
      <c r="CI83" s="11">
        <v>0.0</v>
      </c>
      <c r="CJ83" s="11" t="s">
        <v>260</v>
      </c>
      <c r="CK83" s="11">
        <v>15.0</v>
      </c>
      <c r="CL83" s="11">
        <v>74.26799007444168</v>
      </c>
      <c r="CM83" s="11">
        <v>4.0</v>
      </c>
      <c r="CN83" s="11" t="s">
        <v>105</v>
      </c>
      <c r="CO83" s="11">
        <v>9.0</v>
      </c>
      <c r="CP83" s="11">
        <v>71.66666666666666</v>
      </c>
      <c r="CQ83" s="11">
        <v>2.0</v>
      </c>
      <c r="CR83" s="11" t="s">
        <v>260</v>
      </c>
      <c r="CS83" s="11">
        <v>16.0</v>
      </c>
      <c r="CT83" s="11">
        <v>61.70984455958549</v>
      </c>
      <c r="CU83" s="11">
        <v>2.0</v>
      </c>
      <c r="CV83" s="11" t="s">
        <v>260</v>
      </c>
      <c r="CW83" s="11">
        <v>18.0</v>
      </c>
      <c r="CX83" s="11">
        <v>73.87580299785867</v>
      </c>
      <c r="CY83" s="11">
        <v>5.0</v>
      </c>
      <c r="CZ83" s="11" t="s">
        <v>105</v>
      </c>
      <c r="DA83" s="11">
        <v>6.0</v>
      </c>
      <c r="DB83" s="11">
        <v>54.42934782608695</v>
      </c>
      <c r="DC83" s="11">
        <v>1.0</v>
      </c>
      <c r="DD83" s="11" t="s">
        <v>260</v>
      </c>
    </row>
    <row r="84" ht="12.0" customHeight="1">
      <c r="A84" s="8" t="s">
        <v>873</v>
      </c>
      <c r="B84" s="8" t="s">
        <v>874</v>
      </c>
      <c r="C84" s="9">
        <v>38483.0</v>
      </c>
      <c r="D84" s="8" t="s">
        <v>560</v>
      </c>
      <c r="E84" s="10" t="s">
        <v>875</v>
      </c>
      <c r="F84" s="10" t="s">
        <v>876</v>
      </c>
      <c r="G84" s="10" t="s">
        <v>877</v>
      </c>
      <c r="H84" s="10" t="s">
        <v>878</v>
      </c>
      <c r="I84" s="10" t="s">
        <v>879</v>
      </c>
      <c r="J84" s="10" t="s">
        <v>880</v>
      </c>
      <c r="K84" s="10" t="s">
        <v>881</v>
      </c>
      <c r="L84" s="11">
        <v>0.0</v>
      </c>
      <c r="M84" s="11">
        <v>0.0</v>
      </c>
      <c r="N84" s="11">
        <v>0.0</v>
      </c>
      <c r="O84" s="11">
        <v>7.0</v>
      </c>
      <c r="P84" s="11">
        <v>58.18181818181818</v>
      </c>
      <c r="Q84" s="11">
        <v>15.0</v>
      </c>
      <c r="R84" s="11">
        <v>41.53846153846154</v>
      </c>
      <c r="S84" s="11">
        <v>21.0</v>
      </c>
      <c r="T84" s="11">
        <v>60.0</v>
      </c>
      <c r="U84" s="11">
        <v>3.0</v>
      </c>
      <c r="V84" s="11">
        <v>49.583333333333336</v>
      </c>
      <c r="W84" s="11">
        <v>5.0</v>
      </c>
      <c r="X84" s="11">
        <v>61.904761904761905</v>
      </c>
      <c r="Y84" s="11">
        <v>24.0</v>
      </c>
      <c r="Z84" s="11">
        <v>65.6</v>
      </c>
      <c r="AA84" s="11">
        <v>16.0</v>
      </c>
      <c r="AB84" s="11">
        <v>57.77777777777778</v>
      </c>
      <c r="AC84" s="11">
        <v>1.0</v>
      </c>
      <c r="AD84" s="11">
        <v>41.21951219512195</v>
      </c>
      <c r="AE84" s="11">
        <v>4.0</v>
      </c>
      <c r="AF84" s="11">
        <v>50.0</v>
      </c>
      <c r="AG84" s="11">
        <v>2.0</v>
      </c>
      <c r="AH84" s="11">
        <v>46.285714285714285</v>
      </c>
      <c r="AI84" s="11">
        <v>5.0</v>
      </c>
      <c r="AJ84" s="11">
        <v>61.92307692307692</v>
      </c>
      <c r="AK84" s="11">
        <v>4.0</v>
      </c>
      <c r="AL84" s="11">
        <v>71.33333333333333</v>
      </c>
      <c r="AM84" s="11">
        <v>1.0</v>
      </c>
      <c r="AN84" s="11">
        <v>50.0</v>
      </c>
      <c r="AO84" s="11">
        <v>5.0</v>
      </c>
      <c r="AP84" s="11">
        <v>53.75</v>
      </c>
      <c r="AQ84" s="11">
        <v>8.0</v>
      </c>
      <c r="AR84" s="11">
        <v>62.903225806451616</v>
      </c>
      <c r="AS84" s="11">
        <v>11.0</v>
      </c>
      <c r="AT84" s="11">
        <v>36.25</v>
      </c>
      <c r="AU84" s="11">
        <v>3.0</v>
      </c>
      <c r="AV84" s="11">
        <v>40.0</v>
      </c>
      <c r="AW84" s="11">
        <v>2.0</v>
      </c>
      <c r="AX84" s="11">
        <v>32.64705882352941</v>
      </c>
      <c r="AY84" s="11">
        <v>10.0</v>
      </c>
      <c r="AZ84" s="11">
        <v>60.97560975609756</v>
      </c>
      <c r="BA84" s="11">
        <v>9.0</v>
      </c>
      <c r="BB84" s="11">
        <v>50.0</v>
      </c>
      <c r="BC84" s="11">
        <v>9.0</v>
      </c>
      <c r="BD84" s="11">
        <v>58.97435897435898</v>
      </c>
      <c r="BE84" s="11">
        <v>13.0</v>
      </c>
      <c r="BF84" s="11">
        <v>53.04347826086956</v>
      </c>
      <c r="BG84" s="11">
        <v>10.0</v>
      </c>
      <c r="BH84" s="11">
        <v>57.027027027027025</v>
      </c>
      <c r="BI84" s="11">
        <v>3.0</v>
      </c>
      <c r="BJ84" s="11">
        <v>43.7417943107221</v>
      </c>
      <c r="BK84" s="11">
        <v>0.0</v>
      </c>
      <c r="BL84" s="11" t="s">
        <v>260</v>
      </c>
      <c r="BM84" s="11">
        <v>9.0</v>
      </c>
      <c r="BN84" s="11">
        <v>61.00574712643678</v>
      </c>
      <c r="BO84" s="11">
        <v>1.0</v>
      </c>
      <c r="BP84" s="11" t="s">
        <v>260</v>
      </c>
      <c r="BQ84" s="11">
        <v>6.0</v>
      </c>
      <c r="BR84" s="11">
        <v>48.41870824053452</v>
      </c>
      <c r="BS84" s="11">
        <v>0.0</v>
      </c>
      <c r="BT84" s="11" t="s">
        <v>260</v>
      </c>
      <c r="BU84" s="11">
        <v>10.0</v>
      </c>
      <c r="BV84" s="11">
        <v>55.81349206349206</v>
      </c>
      <c r="BW84" s="11" t="s">
        <v>394</v>
      </c>
      <c r="BX84" s="11" t="s">
        <v>260</v>
      </c>
      <c r="BY84" s="11">
        <v>6.0</v>
      </c>
      <c r="BZ84" s="11">
        <v>49.235537190082646</v>
      </c>
      <c r="CA84" s="11">
        <v>1.0</v>
      </c>
      <c r="CB84" s="11" t="s">
        <v>260</v>
      </c>
      <c r="CC84" s="11">
        <v>10.0</v>
      </c>
      <c r="CD84" s="11">
        <v>53.12958435207824</v>
      </c>
      <c r="CE84" s="11">
        <v>0.0</v>
      </c>
      <c r="CF84" s="11" t="s">
        <v>260</v>
      </c>
      <c r="CG84" s="11">
        <v>5.0</v>
      </c>
      <c r="CH84" s="11">
        <v>38.188976377952756</v>
      </c>
      <c r="CI84" s="11">
        <v>0.0</v>
      </c>
      <c r="CJ84" s="11" t="s">
        <v>260</v>
      </c>
      <c r="CK84" s="11">
        <v>9.0</v>
      </c>
      <c r="CL84" s="11">
        <v>59.37965260545906</v>
      </c>
      <c r="CM84" s="11">
        <v>1.0</v>
      </c>
      <c r="CN84" s="11" t="s">
        <v>260</v>
      </c>
      <c r="CO84" s="11">
        <v>8.0</v>
      </c>
      <c r="CP84" s="11">
        <v>68.12056737588652</v>
      </c>
      <c r="CQ84" s="11">
        <v>2.0</v>
      </c>
      <c r="CR84" s="11" t="s">
        <v>260</v>
      </c>
      <c r="CS84" s="11">
        <v>18.0</v>
      </c>
      <c r="CT84" s="11">
        <v>66.89119170984456</v>
      </c>
      <c r="CU84" s="11">
        <v>5.0</v>
      </c>
      <c r="CV84" s="11" t="s">
        <v>105</v>
      </c>
      <c r="CW84" s="11">
        <v>11.0</v>
      </c>
      <c r="CX84" s="11">
        <v>58.886509635974306</v>
      </c>
      <c r="CY84" s="11">
        <v>2.0</v>
      </c>
      <c r="CZ84" s="11" t="s">
        <v>260</v>
      </c>
      <c r="DA84" s="11">
        <v>2.0</v>
      </c>
      <c r="DB84" s="11">
        <v>43.559782608695656</v>
      </c>
      <c r="DC84" s="11">
        <v>0.0</v>
      </c>
      <c r="DD84" s="11" t="s">
        <v>260</v>
      </c>
    </row>
    <row r="85" ht="12.0" customHeight="1">
      <c r="A85" s="8" t="s">
        <v>882</v>
      </c>
      <c r="B85" s="8" t="s">
        <v>883</v>
      </c>
      <c r="C85" s="9">
        <v>38464.0</v>
      </c>
      <c r="D85" s="8" t="s">
        <v>273</v>
      </c>
      <c r="E85" s="10" t="s">
        <v>884</v>
      </c>
      <c r="F85" s="10" t="s">
        <v>885</v>
      </c>
      <c r="G85" s="10" t="s">
        <v>886</v>
      </c>
      <c r="H85" s="10" t="s">
        <v>887</v>
      </c>
      <c r="I85" s="10" t="s">
        <v>888</v>
      </c>
      <c r="J85" s="10" t="s">
        <v>889</v>
      </c>
      <c r="K85" s="10" t="s">
        <v>890</v>
      </c>
      <c r="L85" s="11">
        <v>0.0</v>
      </c>
      <c r="M85" s="11">
        <v>0.0</v>
      </c>
      <c r="N85" s="11">
        <v>0.0</v>
      </c>
      <c r="O85" s="11">
        <v>4.0</v>
      </c>
      <c r="P85" s="11">
        <v>44.54545454545455</v>
      </c>
      <c r="Q85" s="11">
        <v>18.0</v>
      </c>
      <c r="R85" s="11">
        <v>53.07692307692308</v>
      </c>
      <c r="S85" s="11">
        <v>20.0</v>
      </c>
      <c r="T85" s="11">
        <v>55.0</v>
      </c>
      <c r="U85" s="11">
        <v>1.0</v>
      </c>
      <c r="V85" s="11">
        <v>41.25</v>
      </c>
      <c r="W85" s="11">
        <v>9.0</v>
      </c>
      <c r="X85" s="11">
        <v>80.95238095238095</v>
      </c>
      <c r="Y85" s="11">
        <v>19.0</v>
      </c>
      <c r="Z85" s="11">
        <v>55.6</v>
      </c>
      <c r="AA85" s="11">
        <v>20.0</v>
      </c>
      <c r="AB85" s="11">
        <v>63.33333333333333</v>
      </c>
      <c r="AC85" s="11">
        <v>10.0</v>
      </c>
      <c r="AD85" s="11">
        <v>63.170731707317074</v>
      </c>
      <c r="AE85" s="11">
        <v>9.0</v>
      </c>
      <c r="AF85" s="11">
        <v>65.625</v>
      </c>
      <c r="AG85" s="11">
        <v>14.0</v>
      </c>
      <c r="AH85" s="11">
        <v>80.57142857142857</v>
      </c>
      <c r="AI85" s="11">
        <v>3.0</v>
      </c>
      <c r="AJ85" s="11">
        <v>54.23076923076923</v>
      </c>
      <c r="AK85" s="11">
        <v>1.0</v>
      </c>
      <c r="AL85" s="11">
        <v>51.333333333333336</v>
      </c>
      <c r="AM85" s="11">
        <v>2.0</v>
      </c>
      <c r="AN85" s="11">
        <v>56.666666666666664</v>
      </c>
      <c r="AO85" s="11">
        <v>0.0</v>
      </c>
      <c r="AP85" s="11">
        <v>38.125</v>
      </c>
      <c r="AQ85" s="11">
        <v>12.0</v>
      </c>
      <c r="AR85" s="11">
        <v>75.80645161290323</v>
      </c>
      <c r="AS85" s="11">
        <v>11.0</v>
      </c>
      <c r="AT85" s="11">
        <v>36.25</v>
      </c>
      <c r="AU85" s="11">
        <v>3.0</v>
      </c>
      <c r="AV85" s="11">
        <v>40.0</v>
      </c>
      <c r="AW85" s="11">
        <v>4.0</v>
      </c>
      <c r="AX85" s="11">
        <v>38.529411764705884</v>
      </c>
      <c r="AY85" s="11">
        <v>11.0</v>
      </c>
      <c r="AZ85" s="11">
        <v>63.41463414634146</v>
      </c>
      <c r="BA85" s="11">
        <v>14.0</v>
      </c>
      <c r="BB85" s="11">
        <v>58.62068965517241</v>
      </c>
      <c r="BC85" s="11">
        <v>7.0</v>
      </c>
      <c r="BD85" s="11">
        <v>53.84615384615385</v>
      </c>
      <c r="BE85" s="11">
        <v>8.0</v>
      </c>
      <c r="BF85" s="11">
        <v>42.17391304347826</v>
      </c>
      <c r="BG85" s="11">
        <v>4.0</v>
      </c>
      <c r="BH85" s="11">
        <v>40.81081081081081</v>
      </c>
      <c r="BI85" s="11">
        <v>17.0</v>
      </c>
      <c r="BJ85" s="11">
        <v>74.37636761487965</v>
      </c>
      <c r="BK85" s="11">
        <v>3.0</v>
      </c>
      <c r="BL85" s="11" t="s">
        <v>260</v>
      </c>
      <c r="BM85" s="11">
        <v>10.0</v>
      </c>
      <c r="BN85" s="11">
        <v>63.87931034482759</v>
      </c>
      <c r="BO85" s="11">
        <v>0.0</v>
      </c>
      <c r="BP85" s="11" t="s">
        <v>260</v>
      </c>
      <c r="BQ85" s="11">
        <v>10.0</v>
      </c>
      <c r="BR85" s="11">
        <v>57.32739420935412</v>
      </c>
      <c r="BS85" s="11">
        <v>2.0</v>
      </c>
      <c r="BT85" s="11" t="s">
        <v>260</v>
      </c>
      <c r="BU85" s="11">
        <v>14.0</v>
      </c>
      <c r="BV85" s="11">
        <v>63.75</v>
      </c>
      <c r="BW85" s="11" t="s">
        <v>434</v>
      </c>
      <c r="BX85" s="11" t="s">
        <v>105</v>
      </c>
      <c r="BY85" s="11">
        <v>11.0</v>
      </c>
      <c r="BZ85" s="11">
        <v>59.56611570247934</v>
      </c>
      <c r="CA85" s="11">
        <v>1.0</v>
      </c>
      <c r="CB85" s="11" t="s">
        <v>260</v>
      </c>
      <c r="CC85" s="11">
        <v>5.0</v>
      </c>
      <c r="CD85" s="11">
        <v>40.904645476772615</v>
      </c>
      <c r="CE85" s="11">
        <v>0.0</v>
      </c>
      <c r="CF85" s="11" t="s">
        <v>260</v>
      </c>
      <c r="CG85" s="11">
        <v>10.0</v>
      </c>
      <c r="CH85" s="11">
        <v>51.31233595800525</v>
      </c>
      <c r="CI85" s="11">
        <v>2.0</v>
      </c>
      <c r="CJ85" s="11" t="s">
        <v>260</v>
      </c>
      <c r="CK85" s="11">
        <v>17.0</v>
      </c>
      <c r="CL85" s="11">
        <v>79.23076923076923</v>
      </c>
      <c r="CM85" s="11">
        <v>5.0</v>
      </c>
      <c r="CN85" s="11" t="s">
        <v>105</v>
      </c>
      <c r="CO85" s="11">
        <v>11.0</v>
      </c>
      <c r="CP85" s="11">
        <v>78.75886524822695</v>
      </c>
      <c r="CQ85" s="11">
        <v>3.0</v>
      </c>
      <c r="CR85" s="11" t="s">
        <v>260</v>
      </c>
      <c r="CS85" s="11">
        <v>15.0</v>
      </c>
      <c r="CT85" s="11">
        <v>59.119170984455955</v>
      </c>
      <c r="CU85" s="11">
        <v>3.0</v>
      </c>
      <c r="CV85" s="11" t="s">
        <v>260</v>
      </c>
      <c r="CW85" s="11">
        <v>13.0</v>
      </c>
      <c r="CX85" s="11">
        <v>63.16916488222698</v>
      </c>
      <c r="CY85" s="11">
        <v>3.0</v>
      </c>
      <c r="CZ85" s="11" t="s">
        <v>260</v>
      </c>
      <c r="DA85" s="11">
        <v>12.0</v>
      </c>
      <c r="DB85" s="11">
        <v>70.7336956521739</v>
      </c>
      <c r="DC85" s="11">
        <v>3.0</v>
      </c>
      <c r="DD85" s="11" t="s">
        <v>260</v>
      </c>
    </row>
    <row r="86" ht="12.0" customHeight="1">
      <c r="A86" s="8" t="s">
        <v>891</v>
      </c>
      <c r="B86" s="8" t="s">
        <v>892</v>
      </c>
      <c r="C86" s="9">
        <v>38455.0</v>
      </c>
      <c r="D86" s="8" t="s">
        <v>893</v>
      </c>
      <c r="E86" s="10" t="s">
        <v>894</v>
      </c>
      <c r="F86" s="10" t="s">
        <v>895</v>
      </c>
      <c r="G86" s="10" t="s">
        <v>896</v>
      </c>
      <c r="H86" s="10" t="s">
        <v>897</v>
      </c>
      <c r="I86" s="10" t="s">
        <v>898</v>
      </c>
      <c r="J86" s="10" t="s">
        <v>899</v>
      </c>
      <c r="K86" s="10" t="s">
        <v>900</v>
      </c>
      <c r="L86" s="11">
        <v>0.0</v>
      </c>
      <c r="M86" s="11">
        <v>0.0</v>
      </c>
      <c r="N86" s="11">
        <v>0.0</v>
      </c>
      <c r="O86" s="11">
        <v>3.0</v>
      </c>
      <c r="P86" s="11">
        <v>40.0</v>
      </c>
      <c r="Q86" s="11">
        <v>18.0</v>
      </c>
      <c r="R86" s="11">
        <v>53.07692307692308</v>
      </c>
      <c r="S86" s="11">
        <v>17.0</v>
      </c>
      <c r="T86" s="11">
        <v>40.0</v>
      </c>
      <c r="U86" s="11">
        <v>1.0</v>
      </c>
      <c r="V86" s="11">
        <v>41.25</v>
      </c>
      <c r="W86" s="11">
        <v>3.0</v>
      </c>
      <c r="X86" s="11">
        <v>52.38095238095238</v>
      </c>
      <c r="Y86" s="11">
        <v>9.0</v>
      </c>
      <c r="Z86" s="11">
        <v>35.6</v>
      </c>
      <c r="AA86" s="11">
        <v>10.0</v>
      </c>
      <c r="AB86" s="11">
        <v>49.44444444444444</v>
      </c>
      <c r="AC86" s="11">
        <v>1.0</v>
      </c>
      <c r="AD86" s="11">
        <v>41.21951219512195</v>
      </c>
      <c r="AE86" s="11">
        <v>3.0</v>
      </c>
      <c r="AF86" s="11">
        <v>46.875</v>
      </c>
      <c r="AG86" s="11">
        <v>6.0</v>
      </c>
      <c r="AH86" s="11">
        <v>57.714285714285715</v>
      </c>
      <c r="AI86" s="11">
        <v>0.0</v>
      </c>
      <c r="AJ86" s="11">
        <v>42.69230769230769</v>
      </c>
      <c r="AK86" s="11">
        <v>0.0</v>
      </c>
      <c r="AL86" s="11">
        <v>44.666666666666664</v>
      </c>
      <c r="AM86" s="11">
        <v>0.0</v>
      </c>
      <c r="AN86" s="11">
        <v>43.333333333333336</v>
      </c>
      <c r="AO86" s="11">
        <v>0.0</v>
      </c>
      <c r="AP86" s="11">
        <v>38.125</v>
      </c>
      <c r="AQ86" s="11">
        <v>0.0</v>
      </c>
      <c r="AR86" s="11">
        <v>37.096774193548384</v>
      </c>
      <c r="AS86" s="11">
        <v>18.0</v>
      </c>
      <c r="AT86" s="11">
        <v>48.75</v>
      </c>
      <c r="AU86" s="11">
        <v>12.0</v>
      </c>
      <c r="AV86" s="11">
        <v>64.32432432432432</v>
      </c>
      <c r="AW86" s="11">
        <v>8.0</v>
      </c>
      <c r="AX86" s="11">
        <v>50.294117647058826</v>
      </c>
      <c r="AY86" s="11">
        <v>1.0</v>
      </c>
      <c r="AZ86" s="11">
        <v>39.02439024390244</v>
      </c>
      <c r="BA86" s="11">
        <v>8.0</v>
      </c>
      <c r="BB86" s="11">
        <v>48.275862068965516</v>
      </c>
      <c r="BC86" s="11">
        <v>3.0</v>
      </c>
      <c r="BD86" s="11">
        <v>43.58974358974359</v>
      </c>
      <c r="BE86" s="11">
        <v>10.0</v>
      </c>
      <c r="BF86" s="11">
        <v>46.52173913043478</v>
      </c>
      <c r="BG86" s="11">
        <v>6.0</v>
      </c>
      <c r="BH86" s="11">
        <v>46.21621621621622</v>
      </c>
      <c r="BI86" s="11">
        <v>0.0</v>
      </c>
      <c r="BJ86" s="11">
        <v>37.177242888402624</v>
      </c>
      <c r="BK86" s="11">
        <v>0.0</v>
      </c>
      <c r="BL86" s="11" t="s">
        <v>260</v>
      </c>
      <c r="BM86" s="11">
        <v>1.0</v>
      </c>
      <c r="BN86" s="11">
        <v>38.01724137931035</v>
      </c>
      <c r="BO86" s="11">
        <v>0.0</v>
      </c>
      <c r="BP86" s="11" t="s">
        <v>260</v>
      </c>
      <c r="BQ86" s="11">
        <v>1.0</v>
      </c>
      <c r="BR86" s="11">
        <v>37.28285077951003</v>
      </c>
      <c r="BS86" s="11">
        <v>0.0</v>
      </c>
      <c r="BT86" s="11" t="s">
        <v>260</v>
      </c>
      <c r="BU86" s="11">
        <v>6.0</v>
      </c>
      <c r="BV86" s="11">
        <v>47.87698412698413</v>
      </c>
      <c r="BW86" s="11" t="s">
        <v>548</v>
      </c>
      <c r="BX86" s="11" t="s">
        <v>260</v>
      </c>
      <c r="BY86" s="11">
        <v>2.0</v>
      </c>
      <c r="BZ86" s="11">
        <v>40.97107438016529</v>
      </c>
      <c r="CA86" s="11">
        <v>0.0</v>
      </c>
      <c r="CB86" s="11" t="s">
        <v>260</v>
      </c>
      <c r="CC86" s="11">
        <v>12.0</v>
      </c>
      <c r="CD86" s="11">
        <v>58.019559902200484</v>
      </c>
      <c r="CE86" s="11">
        <v>2.0</v>
      </c>
      <c r="CF86" s="11" t="s">
        <v>260</v>
      </c>
      <c r="CG86" s="11">
        <v>10.0</v>
      </c>
      <c r="CH86" s="11">
        <v>51.31233595800525</v>
      </c>
      <c r="CI86" s="11">
        <v>1.0</v>
      </c>
      <c r="CJ86" s="11" t="s">
        <v>260</v>
      </c>
      <c r="CK86" s="11">
        <v>1.0</v>
      </c>
      <c r="CL86" s="11">
        <v>39.52853598014889</v>
      </c>
      <c r="CM86" s="11">
        <v>0.0</v>
      </c>
      <c r="CN86" s="11" t="s">
        <v>260</v>
      </c>
      <c r="CO86" s="11">
        <v>1.0</v>
      </c>
      <c r="CP86" s="11">
        <v>43.29787234042553</v>
      </c>
      <c r="CQ86" s="11">
        <v>0.0</v>
      </c>
      <c r="CR86" s="11" t="s">
        <v>260</v>
      </c>
      <c r="CS86" s="11">
        <v>11.0</v>
      </c>
      <c r="CT86" s="11">
        <v>48.75647668393782</v>
      </c>
      <c r="CU86" s="11">
        <v>1.0</v>
      </c>
      <c r="CV86" s="11" t="s">
        <v>260</v>
      </c>
      <c r="CW86" s="11">
        <v>1.0</v>
      </c>
      <c r="CX86" s="11">
        <v>37.473233404710925</v>
      </c>
      <c r="CY86" s="11">
        <v>0.0</v>
      </c>
      <c r="CZ86" s="11" t="s">
        <v>260</v>
      </c>
      <c r="DA86" s="11">
        <v>3.0</v>
      </c>
      <c r="DB86" s="11">
        <v>46.27717391304348</v>
      </c>
      <c r="DC86" s="11">
        <v>0.0</v>
      </c>
      <c r="DD86" s="11" t="s">
        <v>260</v>
      </c>
    </row>
    <row r="87" ht="12.0" customHeight="1">
      <c r="A87" s="8" t="s">
        <v>901</v>
      </c>
      <c r="B87" s="8" t="s">
        <v>892</v>
      </c>
      <c r="C87" s="9">
        <v>38443.0</v>
      </c>
      <c r="D87" s="8" t="s">
        <v>902</v>
      </c>
      <c r="E87" s="10" t="s">
        <v>903</v>
      </c>
      <c r="F87" s="10" t="s">
        <v>904</v>
      </c>
      <c r="G87" s="10" t="s">
        <v>905</v>
      </c>
      <c r="H87" s="10" t="s">
        <v>906</v>
      </c>
      <c r="I87" s="10" t="s">
        <v>907</v>
      </c>
      <c r="J87" s="10" t="s">
        <v>908</v>
      </c>
      <c r="K87" s="10" t="s">
        <v>786</v>
      </c>
      <c r="L87" s="11">
        <v>0.0</v>
      </c>
      <c r="M87" s="11">
        <v>0.0</v>
      </c>
      <c r="N87" s="11">
        <v>0.0</v>
      </c>
      <c r="O87" s="11">
        <v>4.0</v>
      </c>
      <c r="P87" s="11">
        <v>44.54545454545455</v>
      </c>
      <c r="Q87" s="11">
        <v>16.0</v>
      </c>
      <c r="R87" s="11">
        <v>45.38461538461539</v>
      </c>
      <c r="S87" s="11">
        <v>19.0</v>
      </c>
      <c r="T87" s="11">
        <v>50.0</v>
      </c>
      <c r="U87" s="11">
        <v>4.0</v>
      </c>
      <c r="V87" s="11">
        <v>53.75</v>
      </c>
      <c r="W87" s="11">
        <v>1.0</v>
      </c>
      <c r="X87" s="11">
        <v>42.857142857142854</v>
      </c>
      <c r="Y87" s="11">
        <v>15.0</v>
      </c>
      <c r="Z87" s="11">
        <v>47.6</v>
      </c>
      <c r="AA87" s="11">
        <v>7.0</v>
      </c>
      <c r="AB87" s="11">
        <v>45.27777777777778</v>
      </c>
      <c r="AC87" s="11">
        <v>0.0</v>
      </c>
      <c r="AD87" s="11">
        <v>38.78048780487805</v>
      </c>
      <c r="AE87" s="11">
        <v>0.0</v>
      </c>
      <c r="AF87" s="11">
        <v>37.5</v>
      </c>
      <c r="AG87" s="11">
        <v>1.0</v>
      </c>
      <c r="AH87" s="11">
        <v>43.42857142857143</v>
      </c>
      <c r="AI87" s="11">
        <v>0.0</v>
      </c>
      <c r="AJ87" s="11">
        <v>42.69230769230769</v>
      </c>
      <c r="AK87" s="11">
        <v>0.0</v>
      </c>
      <c r="AL87" s="11">
        <v>44.666666666666664</v>
      </c>
      <c r="AM87" s="11">
        <v>0.0</v>
      </c>
      <c r="AN87" s="11">
        <v>43.333333333333336</v>
      </c>
      <c r="AO87" s="11">
        <v>4.0</v>
      </c>
      <c r="AP87" s="11">
        <v>50.625</v>
      </c>
      <c r="AQ87" s="11">
        <v>1.0</v>
      </c>
      <c r="AR87" s="11">
        <v>40.322580645161295</v>
      </c>
      <c r="AS87" s="11">
        <v>13.0</v>
      </c>
      <c r="AT87" s="11">
        <v>39.82142857142857</v>
      </c>
      <c r="AU87" s="11">
        <v>5.0</v>
      </c>
      <c r="AV87" s="11">
        <v>45.4054054054054</v>
      </c>
      <c r="AW87" s="11">
        <v>5.0</v>
      </c>
      <c r="AX87" s="11">
        <v>41.470588235294116</v>
      </c>
      <c r="AY87" s="11">
        <v>1.0</v>
      </c>
      <c r="AZ87" s="11">
        <v>39.02439024390244</v>
      </c>
      <c r="BA87" s="11">
        <v>10.0</v>
      </c>
      <c r="BB87" s="11">
        <v>51.724137931034484</v>
      </c>
      <c r="BC87" s="11">
        <v>5.0</v>
      </c>
      <c r="BD87" s="11">
        <v>48.717948717948715</v>
      </c>
      <c r="BE87" s="11">
        <v>3.0</v>
      </c>
      <c r="BF87" s="11">
        <v>31.304347826086957</v>
      </c>
      <c r="BG87" s="11">
        <v>2.0</v>
      </c>
      <c r="BH87" s="11">
        <v>35.4054054054054</v>
      </c>
      <c r="BI87" s="11">
        <v>0.0</v>
      </c>
      <c r="BJ87" s="11">
        <v>37.177242888402624</v>
      </c>
      <c r="BK87" s="11">
        <v>0.0</v>
      </c>
      <c r="BL87" s="11" t="s">
        <v>260</v>
      </c>
      <c r="BM87" s="11">
        <v>4.0</v>
      </c>
      <c r="BN87" s="11">
        <v>46.63793103448276</v>
      </c>
      <c r="BO87" s="11">
        <v>0.0</v>
      </c>
      <c r="BP87" s="11" t="s">
        <v>260</v>
      </c>
      <c r="BQ87" s="11">
        <v>3.0</v>
      </c>
      <c r="BR87" s="11">
        <v>41.73719376391982</v>
      </c>
      <c r="BS87" s="11">
        <v>0.0</v>
      </c>
      <c r="BT87" s="11" t="s">
        <v>260</v>
      </c>
      <c r="BU87" s="11">
        <v>3.0</v>
      </c>
      <c r="BV87" s="11">
        <v>41.92460317460318</v>
      </c>
      <c r="BW87" s="11" t="s">
        <v>303</v>
      </c>
      <c r="BX87" s="11" t="s">
        <v>260</v>
      </c>
      <c r="BY87" s="11">
        <v>6.0</v>
      </c>
      <c r="BZ87" s="11">
        <v>49.235537190082646</v>
      </c>
      <c r="CA87" s="11">
        <v>0.0</v>
      </c>
      <c r="CB87" s="11" t="s">
        <v>260</v>
      </c>
      <c r="CC87" s="11">
        <v>6.0</v>
      </c>
      <c r="CD87" s="11">
        <v>43.34963325183374</v>
      </c>
      <c r="CE87" s="11">
        <v>1.0</v>
      </c>
      <c r="CF87" s="11" t="s">
        <v>260</v>
      </c>
      <c r="CG87" s="11">
        <v>6.0</v>
      </c>
      <c r="CH87" s="11">
        <v>40.813648293963254</v>
      </c>
      <c r="CI87" s="11">
        <v>0.0</v>
      </c>
      <c r="CJ87" s="11" t="s">
        <v>260</v>
      </c>
      <c r="CK87" s="11">
        <v>2.0</v>
      </c>
      <c r="CL87" s="11">
        <v>42.00992555831266</v>
      </c>
      <c r="CM87" s="11">
        <v>0.0</v>
      </c>
      <c r="CN87" s="11" t="s">
        <v>260</v>
      </c>
      <c r="CO87" s="11">
        <v>1.0</v>
      </c>
      <c r="CP87" s="11">
        <v>43.29787234042553</v>
      </c>
      <c r="CQ87" s="11">
        <v>0.0</v>
      </c>
      <c r="CR87" s="11" t="s">
        <v>260</v>
      </c>
      <c r="CS87" s="11">
        <v>5.0</v>
      </c>
      <c r="CT87" s="11">
        <v>33.21243523316062</v>
      </c>
      <c r="CU87" s="11">
        <v>1.0</v>
      </c>
      <c r="CV87" s="11" t="s">
        <v>260</v>
      </c>
      <c r="CW87" s="11">
        <v>2.0</v>
      </c>
      <c r="CX87" s="11">
        <v>39.61456102783726</v>
      </c>
      <c r="CY87" s="11">
        <v>0.0</v>
      </c>
      <c r="CZ87" s="11" t="s">
        <v>260</v>
      </c>
      <c r="DA87" s="11">
        <v>0.0</v>
      </c>
      <c r="DB87" s="11">
        <v>38.125</v>
      </c>
      <c r="DC87" s="11">
        <v>0.0</v>
      </c>
      <c r="DD87" s="11" t="s">
        <v>260</v>
      </c>
    </row>
    <row r="88" ht="12.0" customHeight="1">
      <c r="A88" s="8" t="s">
        <v>909</v>
      </c>
      <c r="B88" s="8" t="s">
        <v>910</v>
      </c>
      <c r="C88" s="9">
        <v>38453.0</v>
      </c>
      <c r="D88" s="8" t="s">
        <v>273</v>
      </c>
      <c r="E88" s="10" t="s">
        <v>911</v>
      </c>
      <c r="F88" s="10" t="s">
        <v>912</v>
      </c>
      <c r="G88" s="10" t="s">
        <v>913</v>
      </c>
      <c r="H88" s="10" t="s">
        <v>914</v>
      </c>
      <c r="I88" s="10" t="s">
        <v>915</v>
      </c>
      <c r="J88" s="10" t="s">
        <v>916</v>
      </c>
      <c r="K88" s="10" t="s">
        <v>917</v>
      </c>
      <c r="L88" s="11">
        <v>0.0</v>
      </c>
      <c r="M88" s="11">
        <v>0.0</v>
      </c>
      <c r="N88" s="11">
        <v>0.0</v>
      </c>
      <c r="O88" s="11">
        <v>3.0</v>
      </c>
      <c r="P88" s="11">
        <v>40.0</v>
      </c>
      <c r="Q88" s="11">
        <v>16.0</v>
      </c>
      <c r="R88" s="11">
        <v>45.38461538461539</v>
      </c>
      <c r="S88" s="11">
        <v>18.0</v>
      </c>
      <c r="T88" s="11">
        <v>45.0</v>
      </c>
      <c r="U88" s="11">
        <v>5.0</v>
      </c>
      <c r="V88" s="11">
        <v>57.916666666666664</v>
      </c>
      <c r="W88" s="11">
        <v>2.0</v>
      </c>
      <c r="X88" s="11">
        <v>47.61904761904762</v>
      </c>
      <c r="Y88" s="11">
        <v>15.0</v>
      </c>
      <c r="Z88" s="11">
        <v>47.6</v>
      </c>
      <c r="AA88" s="11">
        <v>4.0</v>
      </c>
      <c r="AB88" s="11">
        <v>41.111111111111114</v>
      </c>
      <c r="AC88" s="11">
        <v>1.0</v>
      </c>
      <c r="AD88" s="11">
        <v>41.21951219512195</v>
      </c>
      <c r="AE88" s="11">
        <v>3.0</v>
      </c>
      <c r="AF88" s="11">
        <v>46.875</v>
      </c>
      <c r="AG88" s="11">
        <v>1.0</v>
      </c>
      <c r="AH88" s="11">
        <v>43.42857142857143</v>
      </c>
      <c r="AI88" s="11">
        <v>0.0</v>
      </c>
      <c r="AJ88" s="11">
        <v>42.69230769230769</v>
      </c>
      <c r="AK88" s="11">
        <v>0.0</v>
      </c>
      <c r="AL88" s="11">
        <v>44.666666666666664</v>
      </c>
      <c r="AM88" s="11">
        <v>0.0</v>
      </c>
      <c r="AN88" s="11">
        <v>43.333333333333336</v>
      </c>
      <c r="AO88" s="11">
        <v>0.0</v>
      </c>
      <c r="AP88" s="11">
        <v>38.125</v>
      </c>
      <c r="AQ88" s="11">
        <v>0.0</v>
      </c>
      <c r="AR88" s="11">
        <v>37.096774193548384</v>
      </c>
      <c r="AS88" s="11">
        <v>16.0</v>
      </c>
      <c r="AT88" s="11">
        <v>45.17857142857143</v>
      </c>
      <c r="AU88" s="11">
        <v>4.0</v>
      </c>
      <c r="AV88" s="11">
        <v>42.7027027027027</v>
      </c>
      <c r="AW88" s="11">
        <v>6.0</v>
      </c>
      <c r="AX88" s="11">
        <v>44.41176470588235</v>
      </c>
      <c r="AY88" s="11">
        <v>10.0</v>
      </c>
      <c r="AZ88" s="11">
        <v>60.97560975609756</v>
      </c>
      <c r="BA88" s="11">
        <v>6.0</v>
      </c>
      <c r="BB88" s="11">
        <v>44.827586206896555</v>
      </c>
      <c r="BC88" s="11">
        <v>8.0</v>
      </c>
      <c r="BD88" s="11">
        <v>56.41025641025641</v>
      </c>
      <c r="BE88" s="11">
        <v>7.0</v>
      </c>
      <c r="BF88" s="11">
        <v>40.0</v>
      </c>
      <c r="BG88" s="11">
        <v>2.0</v>
      </c>
      <c r="BH88" s="11">
        <v>35.4054054054054</v>
      </c>
      <c r="BI88" s="11">
        <v>2.0</v>
      </c>
      <c r="BJ88" s="11">
        <v>41.55361050328227</v>
      </c>
      <c r="BK88" s="11">
        <v>0.0</v>
      </c>
      <c r="BL88" s="11" t="s">
        <v>260</v>
      </c>
      <c r="BM88" s="11">
        <v>13.0</v>
      </c>
      <c r="BN88" s="11">
        <v>72.5</v>
      </c>
      <c r="BO88" s="11">
        <v>2.0</v>
      </c>
      <c r="BP88" s="11" t="s">
        <v>260</v>
      </c>
      <c r="BQ88" s="11">
        <v>3.0</v>
      </c>
      <c r="BR88" s="11">
        <v>41.73719376391982</v>
      </c>
      <c r="BS88" s="11">
        <v>0.0</v>
      </c>
      <c r="BT88" s="11" t="s">
        <v>260</v>
      </c>
      <c r="BU88" s="11">
        <v>9.0</v>
      </c>
      <c r="BV88" s="11">
        <v>53.829365079365076</v>
      </c>
      <c r="BW88" s="11" t="s">
        <v>281</v>
      </c>
      <c r="BX88" s="11" t="s">
        <v>260</v>
      </c>
      <c r="BY88" s="11">
        <v>1.0</v>
      </c>
      <c r="BZ88" s="11">
        <v>38.904958677685954</v>
      </c>
      <c r="CA88" s="11">
        <v>0.0</v>
      </c>
      <c r="CB88" s="11" t="s">
        <v>260</v>
      </c>
      <c r="CC88" s="11">
        <v>4.0</v>
      </c>
      <c r="CD88" s="11">
        <v>38.45965770171149</v>
      </c>
      <c r="CE88" s="11">
        <v>0.0</v>
      </c>
      <c r="CF88" s="11" t="s">
        <v>260</v>
      </c>
      <c r="CG88" s="11">
        <v>4.0</v>
      </c>
      <c r="CH88" s="11">
        <v>35.56430446194226</v>
      </c>
      <c r="CI88" s="11">
        <v>0.0</v>
      </c>
      <c r="CJ88" s="11" t="s">
        <v>260</v>
      </c>
      <c r="CK88" s="11">
        <v>4.0</v>
      </c>
      <c r="CL88" s="11">
        <v>46.9727047146402</v>
      </c>
      <c r="CM88" s="11">
        <v>0.0</v>
      </c>
      <c r="CN88" s="11" t="s">
        <v>260</v>
      </c>
      <c r="CO88" s="11">
        <v>0.0</v>
      </c>
      <c r="CP88" s="11">
        <v>39.751773049645394</v>
      </c>
      <c r="CQ88" s="11">
        <v>0.0</v>
      </c>
      <c r="CR88" s="11" t="s">
        <v>260</v>
      </c>
      <c r="CS88" s="11">
        <v>4.0</v>
      </c>
      <c r="CT88" s="11">
        <v>30.621761658031087</v>
      </c>
      <c r="CU88" s="11">
        <v>0.0</v>
      </c>
      <c r="CV88" s="11" t="s">
        <v>260</v>
      </c>
      <c r="CW88" s="11">
        <v>1.0</v>
      </c>
      <c r="CX88" s="11">
        <v>37.473233404710925</v>
      </c>
      <c r="CY88" s="11">
        <v>0.0</v>
      </c>
      <c r="CZ88" s="11" t="s">
        <v>260</v>
      </c>
      <c r="DA88" s="11">
        <v>4.0</v>
      </c>
      <c r="DB88" s="11">
        <v>48.994565217391305</v>
      </c>
      <c r="DC88" s="11">
        <v>1.0</v>
      </c>
      <c r="DD88" s="11" t="s">
        <v>260</v>
      </c>
    </row>
    <row r="89" ht="12.0" customHeight="1">
      <c r="A89" s="8" t="s">
        <v>918</v>
      </c>
      <c r="B89" s="8" t="s">
        <v>919</v>
      </c>
      <c r="C89" s="9">
        <v>38454.0</v>
      </c>
      <c r="D89" s="8" t="s">
        <v>822</v>
      </c>
      <c r="E89" s="10" t="s">
        <v>920</v>
      </c>
      <c r="F89" s="10" t="s">
        <v>921</v>
      </c>
      <c r="G89" s="10" t="s">
        <v>922</v>
      </c>
      <c r="H89" s="10" t="s">
        <v>923</v>
      </c>
      <c r="I89" s="10" t="s">
        <v>924</v>
      </c>
      <c r="J89" s="10" t="s">
        <v>925</v>
      </c>
      <c r="K89" s="10" t="s">
        <v>917</v>
      </c>
      <c r="L89" s="11">
        <v>0.0</v>
      </c>
      <c r="M89" s="11">
        <v>0.0</v>
      </c>
      <c r="N89" s="11">
        <v>0.0</v>
      </c>
      <c r="O89" s="11">
        <v>3.0</v>
      </c>
      <c r="P89" s="11">
        <v>40.0</v>
      </c>
      <c r="Q89" s="11">
        <v>15.0</v>
      </c>
      <c r="R89" s="11">
        <v>41.53846153846154</v>
      </c>
      <c r="S89" s="11">
        <v>22.0</v>
      </c>
      <c r="T89" s="11">
        <v>65.0</v>
      </c>
      <c r="U89" s="11">
        <v>9.0</v>
      </c>
      <c r="V89" s="11">
        <v>74.58333333333334</v>
      </c>
      <c r="W89" s="11">
        <v>1.0</v>
      </c>
      <c r="X89" s="11">
        <v>42.857142857142854</v>
      </c>
      <c r="Y89" s="11">
        <v>23.0</v>
      </c>
      <c r="Z89" s="11">
        <v>63.6</v>
      </c>
      <c r="AA89" s="11">
        <v>1.0</v>
      </c>
      <c r="AB89" s="11">
        <v>36.94444444444444</v>
      </c>
      <c r="AC89" s="11">
        <v>0.0</v>
      </c>
      <c r="AD89" s="11">
        <v>38.78048780487805</v>
      </c>
      <c r="AE89" s="11">
        <v>0.0</v>
      </c>
      <c r="AF89" s="11">
        <v>37.5</v>
      </c>
      <c r="AG89" s="11">
        <v>2.0</v>
      </c>
      <c r="AH89" s="11">
        <v>46.285714285714285</v>
      </c>
      <c r="AI89" s="11">
        <v>0.0</v>
      </c>
      <c r="AJ89" s="11">
        <v>42.69230769230769</v>
      </c>
      <c r="AK89" s="11">
        <v>0.0</v>
      </c>
      <c r="AL89" s="11">
        <v>44.666666666666664</v>
      </c>
      <c r="AM89" s="11">
        <v>0.0</v>
      </c>
      <c r="AN89" s="11">
        <v>43.333333333333336</v>
      </c>
      <c r="AO89" s="11">
        <v>1.0</v>
      </c>
      <c r="AP89" s="11">
        <v>41.25</v>
      </c>
      <c r="AQ89" s="11">
        <v>3.0</v>
      </c>
      <c r="AR89" s="11">
        <v>46.774193548387096</v>
      </c>
      <c r="AS89" s="11">
        <v>24.0</v>
      </c>
      <c r="AT89" s="11">
        <v>59.464285714285715</v>
      </c>
      <c r="AU89" s="11">
        <v>5.0</v>
      </c>
      <c r="AV89" s="11">
        <v>45.4054054054054</v>
      </c>
      <c r="AW89" s="11">
        <v>8.0</v>
      </c>
      <c r="AX89" s="11">
        <v>50.294117647058826</v>
      </c>
      <c r="AY89" s="11">
        <v>1.0</v>
      </c>
      <c r="AZ89" s="11">
        <v>39.02439024390244</v>
      </c>
      <c r="BA89" s="11">
        <v>2.0</v>
      </c>
      <c r="BB89" s="11">
        <v>37.93103448275862</v>
      </c>
      <c r="BC89" s="11">
        <v>0.0</v>
      </c>
      <c r="BD89" s="11">
        <v>35.8974358974359</v>
      </c>
      <c r="BE89" s="11">
        <v>13.0</v>
      </c>
      <c r="BF89" s="11">
        <v>53.04347826086956</v>
      </c>
      <c r="BG89" s="11">
        <v>9.0</v>
      </c>
      <c r="BH89" s="11">
        <v>54.32432432432432</v>
      </c>
      <c r="BI89" s="11">
        <v>1.0</v>
      </c>
      <c r="BJ89" s="11">
        <v>39.36542669584245</v>
      </c>
      <c r="BK89" s="11">
        <v>0.0</v>
      </c>
      <c r="BL89" s="11" t="s">
        <v>260</v>
      </c>
      <c r="BM89" s="11">
        <v>4.0</v>
      </c>
      <c r="BN89" s="11">
        <v>46.63793103448276</v>
      </c>
      <c r="BO89" s="11">
        <v>1.0</v>
      </c>
      <c r="BP89" s="11" t="s">
        <v>260</v>
      </c>
      <c r="BQ89" s="11">
        <v>1.0</v>
      </c>
      <c r="BR89" s="11">
        <v>37.28285077951003</v>
      </c>
      <c r="BS89" s="11">
        <v>0.0</v>
      </c>
      <c r="BT89" s="11" t="s">
        <v>260</v>
      </c>
      <c r="BU89" s="11">
        <v>2.0</v>
      </c>
      <c r="BV89" s="11">
        <v>39.94047619047619</v>
      </c>
      <c r="BW89" s="11" t="s">
        <v>303</v>
      </c>
      <c r="BX89" s="11" t="s">
        <v>260</v>
      </c>
      <c r="BY89" s="11">
        <v>1.0</v>
      </c>
      <c r="BZ89" s="11">
        <v>38.904958677685954</v>
      </c>
      <c r="CA89" s="11">
        <v>0.0</v>
      </c>
      <c r="CB89" s="11" t="s">
        <v>260</v>
      </c>
      <c r="CC89" s="11">
        <v>7.0</v>
      </c>
      <c r="CD89" s="11">
        <v>45.794621026894866</v>
      </c>
      <c r="CE89" s="11">
        <v>2.0</v>
      </c>
      <c r="CF89" s="11" t="s">
        <v>260</v>
      </c>
      <c r="CG89" s="11">
        <v>7.0</v>
      </c>
      <c r="CH89" s="11">
        <v>43.43832020997375</v>
      </c>
      <c r="CI89" s="11">
        <v>0.0</v>
      </c>
      <c r="CJ89" s="11" t="s">
        <v>260</v>
      </c>
      <c r="CK89" s="11">
        <v>1.0</v>
      </c>
      <c r="CL89" s="11">
        <v>39.52853598014889</v>
      </c>
      <c r="CM89" s="11">
        <v>0.0</v>
      </c>
      <c r="CN89" s="11" t="s">
        <v>260</v>
      </c>
      <c r="CO89" s="11">
        <v>2.0</v>
      </c>
      <c r="CP89" s="11">
        <v>46.843971631205676</v>
      </c>
      <c r="CQ89" s="11">
        <v>0.0</v>
      </c>
      <c r="CR89" s="11" t="s">
        <v>260</v>
      </c>
      <c r="CS89" s="11">
        <v>11.0</v>
      </c>
      <c r="CT89" s="11">
        <v>48.75647668393782</v>
      </c>
      <c r="CU89" s="11">
        <v>0.0</v>
      </c>
      <c r="CV89" s="11" t="s">
        <v>260</v>
      </c>
      <c r="CW89" s="11">
        <v>0.0</v>
      </c>
      <c r="CX89" s="11">
        <v>35.33190578158458</v>
      </c>
      <c r="CY89" s="11">
        <v>0.0</v>
      </c>
      <c r="CZ89" s="11" t="s">
        <v>260</v>
      </c>
      <c r="DA89" s="11">
        <v>0.0</v>
      </c>
      <c r="DB89" s="11">
        <v>38.125</v>
      </c>
      <c r="DC89" s="11">
        <v>0.0</v>
      </c>
      <c r="DD89" s="11" t="s">
        <v>260</v>
      </c>
    </row>
    <row r="90" ht="12.0" customHeight="1">
      <c r="A90" s="8" t="s">
        <v>926</v>
      </c>
      <c r="B90" s="8" t="s">
        <v>927</v>
      </c>
      <c r="C90" s="9">
        <v>38418.0</v>
      </c>
      <c r="D90" s="8" t="s">
        <v>511</v>
      </c>
      <c r="E90" s="10" t="s">
        <v>928</v>
      </c>
      <c r="F90" s="10" t="s">
        <v>929</v>
      </c>
      <c r="G90" s="10" t="s">
        <v>930</v>
      </c>
      <c r="H90" s="10" t="s">
        <v>931</v>
      </c>
      <c r="I90" s="10" t="s">
        <v>932</v>
      </c>
      <c r="J90" s="10" t="s">
        <v>933</v>
      </c>
      <c r="K90" s="10" t="s">
        <v>934</v>
      </c>
      <c r="L90" s="11">
        <v>0.0</v>
      </c>
      <c r="M90" s="11">
        <v>0.0</v>
      </c>
      <c r="N90" s="11">
        <v>0.0</v>
      </c>
      <c r="O90" s="11">
        <v>5.0</v>
      </c>
      <c r="P90" s="11">
        <v>49.09090909090909</v>
      </c>
      <c r="Q90" s="11">
        <v>20.0</v>
      </c>
      <c r="R90" s="11">
        <v>60.769230769230774</v>
      </c>
      <c r="S90" s="11">
        <v>18.0</v>
      </c>
      <c r="T90" s="11">
        <v>45.0</v>
      </c>
      <c r="U90" s="11">
        <v>3.0</v>
      </c>
      <c r="V90" s="11">
        <v>49.583333333333336</v>
      </c>
      <c r="W90" s="11">
        <v>3.0</v>
      </c>
      <c r="X90" s="11">
        <v>52.38095238095238</v>
      </c>
      <c r="Y90" s="11">
        <v>12.0</v>
      </c>
      <c r="Z90" s="11">
        <v>41.6</v>
      </c>
      <c r="AA90" s="11">
        <v>7.0</v>
      </c>
      <c r="AB90" s="11">
        <v>45.27777777777778</v>
      </c>
      <c r="AC90" s="11">
        <v>1.0</v>
      </c>
      <c r="AD90" s="11">
        <v>41.21951219512195</v>
      </c>
      <c r="AE90" s="11">
        <v>2.0</v>
      </c>
      <c r="AF90" s="11">
        <v>43.75</v>
      </c>
      <c r="AG90" s="11">
        <v>0.0</v>
      </c>
      <c r="AH90" s="11">
        <v>40.57142857142857</v>
      </c>
      <c r="AI90" s="11">
        <v>6.0</v>
      </c>
      <c r="AJ90" s="11">
        <v>65.76923076923077</v>
      </c>
      <c r="AK90" s="11">
        <v>4.0</v>
      </c>
      <c r="AL90" s="11">
        <v>71.33333333333333</v>
      </c>
      <c r="AM90" s="11">
        <v>2.0</v>
      </c>
      <c r="AN90" s="11">
        <v>56.666666666666664</v>
      </c>
      <c r="AO90" s="11">
        <v>1.0</v>
      </c>
      <c r="AP90" s="11">
        <v>41.25</v>
      </c>
      <c r="AQ90" s="11">
        <v>0.0</v>
      </c>
      <c r="AR90" s="11">
        <v>37.096774193548384</v>
      </c>
      <c r="AS90" s="11">
        <v>22.0</v>
      </c>
      <c r="AT90" s="11">
        <v>55.892857142857146</v>
      </c>
      <c r="AU90" s="11">
        <v>7.0</v>
      </c>
      <c r="AV90" s="11">
        <v>50.81081081081081</v>
      </c>
      <c r="AW90" s="11">
        <v>6.0</v>
      </c>
      <c r="AX90" s="11">
        <v>44.41176470588235</v>
      </c>
      <c r="AY90" s="11">
        <v>4.0</v>
      </c>
      <c r="AZ90" s="11">
        <v>46.34146341463415</v>
      </c>
      <c r="BA90" s="11">
        <v>8.0</v>
      </c>
      <c r="BB90" s="11">
        <v>48.275862068965516</v>
      </c>
      <c r="BC90" s="11">
        <v>3.0</v>
      </c>
      <c r="BD90" s="11">
        <v>43.58974358974359</v>
      </c>
      <c r="BE90" s="11">
        <v>3.0</v>
      </c>
      <c r="BF90" s="11">
        <v>31.304347826086957</v>
      </c>
      <c r="BG90" s="11">
        <v>10.0</v>
      </c>
      <c r="BH90" s="11">
        <v>57.027027027027025</v>
      </c>
      <c r="BI90" s="11">
        <v>1.0</v>
      </c>
      <c r="BJ90" s="11">
        <v>39.36542669584245</v>
      </c>
      <c r="BK90" s="11">
        <v>0.0</v>
      </c>
      <c r="BL90" s="11" t="s">
        <v>260</v>
      </c>
      <c r="BM90" s="11">
        <v>8.0</v>
      </c>
      <c r="BN90" s="11">
        <v>58.132183908045974</v>
      </c>
      <c r="BO90" s="11">
        <v>2.0</v>
      </c>
      <c r="BP90" s="11" t="s">
        <v>260</v>
      </c>
      <c r="BQ90" s="11">
        <v>1.0</v>
      </c>
      <c r="BR90" s="11">
        <v>37.28285077951003</v>
      </c>
      <c r="BS90" s="11">
        <v>0.0</v>
      </c>
      <c r="BT90" s="11" t="s">
        <v>260</v>
      </c>
      <c r="BU90" s="11">
        <v>7.0</v>
      </c>
      <c r="BV90" s="11">
        <v>49.86111111111111</v>
      </c>
      <c r="BW90" s="11" t="s">
        <v>490</v>
      </c>
      <c r="BX90" s="11" t="s">
        <v>260</v>
      </c>
      <c r="BY90" s="11">
        <v>3.0</v>
      </c>
      <c r="BZ90" s="11">
        <v>43.03719008264463</v>
      </c>
      <c r="CA90" s="11">
        <v>0.0</v>
      </c>
      <c r="CB90" s="11" t="s">
        <v>260</v>
      </c>
      <c r="CC90" s="11">
        <v>9.0</v>
      </c>
      <c r="CD90" s="11">
        <v>50.68459657701711</v>
      </c>
      <c r="CE90" s="11">
        <v>1.0</v>
      </c>
      <c r="CF90" s="11" t="s">
        <v>260</v>
      </c>
      <c r="CG90" s="11">
        <v>7.0</v>
      </c>
      <c r="CH90" s="11">
        <v>43.43832020997375</v>
      </c>
      <c r="CI90" s="11">
        <v>1.0</v>
      </c>
      <c r="CJ90" s="11" t="s">
        <v>260</v>
      </c>
      <c r="CK90" s="11">
        <v>0.0</v>
      </c>
      <c r="CL90" s="11">
        <v>37.04714640198512</v>
      </c>
      <c r="CM90" s="11">
        <v>0.0</v>
      </c>
      <c r="CN90" s="11" t="s">
        <v>260</v>
      </c>
      <c r="CO90" s="11">
        <v>0.0</v>
      </c>
      <c r="CP90" s="11">
        <v>39.751773049645394</v>
      </c>
      <c r="CQ90" s="11">
        <v>0.0</v>
      </c>
      <c r="CR90" s="11" t="s">
        <v>260</v>
      </c>
      <c r="CS90" s="11">
        <v>10.0</v>
      </c>
      <c r="CT90" s="11">
        <v>46.16580310880829</v>
      </c>
      <c r="CU90" s="11">
        <v>1.0</v>
      </c>
      <c r="CV90" s="11" t="s">
        <v>260</v>
      </c>
      <c r="CW90" s="11">
        <v>8.0</v>
      </c>
      <c r="CX90" s="11">
        <v>52.46252676659529</v>
      </c>
      <c r="CY90" s="11">
        <v>1.0</v>
      </c>
      <c r="CZ90" s="11" t="s">
        <v>260</v>
      </c>
      <c r="DA90" s="11">
        <v>2.0</v>
      </c>
      <c r="DB90" s="11">
        <v>43.559782608695656</v>
      </c>
      <c r="DC90" s="11">
        <v>0.0</v>
      </c>
      <c r="DD90" s="11" t="s">
        <v>260</v>
      </c>
    </row>
    <row r="91" ht="12.0" customHeight="1">
      <c r="A91" s="8" t="s">
        <v>935</v>
      </c>
      <c r="B91" s="8">
        <v>0.0</v>
      </c>
      <c r="C91" s="9">
        <v>38371.0</v>
      </c>
      <c r="D91" s="8" t="s">
        <v>936</v>
      </c>
      <c r="E91" s="10" t="s">
        <v>937</v>
      </c>
      <c r="F91" s="10" t="s">
        <v>938</v>
      </c>
      <c r="G91" s="10" t="s">
        <v>939</v>
      </c>
      <c r="H91" s="10" t="s">
        <v>940</v>
      </c>
      <c r="I91" s="10" t="s">
        <v>941</v>
      </c>
      <c r="J91" s="10" t="s">
        <v>942</v>
      </c>
      <c r="K91" s="10" t="s">
        <v>943</v>
      </c>
      <c r="L91" s="11">
        <v>0.0</v>
      </c>
      <c r="M91" s="11">
        <v>0.0</v>
      </c>
      <c r="N91" s="11">
        <v>1.0</v>
      </c>
      <c r="O91" s="11">
        <v>6.0</v>
      </c>
      <c r="P91" s="11">
        <v>53.63636363636363</v>
      </c>
      <c r="Q91" s="11">
        <v>14.0</v>
      </c>
      <c r="R91" s="11">
        <v>37.69230769230769</v>
      </c>
      <c r="S91" s="11">
        <v>21.0</v>
      </c>
      <c r="T91" s="11">
        <v>60.0</v>
      </c>
      <c r="U91" s="11">
        <v>5.0</v>
      </c>
      <c r="V91" s="11">
        <v>57.916666666666664</v>
      </c>
      <c r="W91" s="11">
        <v>5.0</v>
      </c>
      <c r="X91" s="11">
        <v>61.904761904761905</v>
      </c>
      <c r="Y91" s="11">
        <v>26.0</v>
      </c>
      <c r="Z91" s="11">
        <v>69.6</v>
      </c>
      <c r="AA91" s="11">
        <v>10.0</v>
      </c>
      <c r="AB91" s="11">
        <v>49.44444444444444</v>
      </c>
      <c r="AC91" s="11">
        <v>5.0</v>
      </c>
      <c r="AD91" s="11">
        <v>50.97560975609756</v>
      </c>
      <c r="AE91" s="11">
        <v>1.0</v>
      </c>
      <c r="AF91" s="11">
        <v>40.625</v>
      </c>
      <c r="AG91" s="11">
        <v>3.0</v>
      </c>
      <c r="AH91" s="11">
        <v>49.142857142857146</v>
      </c>
      <c r="AI91" s="11">
        <v>4.0</v>
      </c>
      <c r="AJ91" s="11">
        <v>58.07692307692308</v>
      </c>
      <c r="AK91" s="11">
        <v>3.0</v>
      </c>
      <c r="AL91" s="11">
        <v>64.66666666666667</v>
      </c>
      <c r="AM91" s="11">
        <v>1.0</v>
      </c>
      <c r="AN91" s="11">
        <v>50.0</v>
      </c>
      <c r="AO91" s="11">
        <v>1.0</v>
      </c>
      <c r="AP91" s="11">
        <v>41.25</v>
      </c>
      <c r="AQ91" s="11">
        <v>3.0</v>
      </c>
      <c r="AR91" s="11">
        <v>46.774193548387096</v>
      </c>
      <c r="AS91" s="11">
        <v>17.0</v>
      </c>
      <c r="AT91" s="11">
        <v>46.964285714285715</v>
      </c>
      <c r="AU91" s="11">
        <v>4.0</v>
      </c>
      <c r="AV91" s="11">
        <v>42.7027027027027</v>
      </c>
      <c r="AW91" s="11">
        <v>7.0</v>
      </c>
      <c r="AX91" s="11">
        <v>47.35294117647059</v>
      </c>
      <c r="AY91" s="11">
        <v>10.0</v>
      </c>
      <c r="AZ91" s="11">
        <v>60.97560975609756</v>
      </c>
      <c r="BA91" s="11">
        <v>1.0</v>
      </c>
      <c r="BB91" s="11">
        <v>36.206896551724135</v>
      </c>
      <c r="BC91" s="11">
        <v>1.0</v>
      </c>
      <c r="BD91" s="11">
        <v>38.46153846153846</v>
      </c>
      <c r="BE91" s="11">
        <v>14.0</v>
      </c>
      <c r="BF91" s="11">
        <v>55.21739130434783</v>
      </c>
      <c r="BG91" s="11">
        <v>10.0</v>
      </c>
      <c r="BH91" s="11">
        <v>57.027027027027025</v>
      </c>
      <c r="BI91" s="11">
        <v>9.0</v>
      </c>
      <c r="BJ91" s="11">
        <v>56.87089715536105</v>
      </c>
      <c r="BK91" s="11">
        <v>2.0</v>
      </c>
      <c r="BL91" s="11" t="s">
        <v>260</v>
      </c>
      <c r="BM91" s="11">
        <v>8.0</v>
      </c>
      <c r="BN91" s="11">
        <v>58.132183908045974</v>
      </c>
      <c r="BO91" s="11">
        <v>1.0</v>
      </c>
      <c r="BP91" s="11" t="s">
        <v>260</v>
      </c>
      <c r="BQ91" s="11">
        <v>5.0</v>
      </c>
      <c r="BR91" s="11">
        <v>46.191536748329625</v>
      </c>
      <c r="BS91" s="11">
        <v>0.0</v>
      </c>
      <c r="BT91" s="11" t="s">
        <v>260</v>
      </c>
      <c r="BU91" s="11">
        <v>3.0</v>
      </c>
      <c r="BV91" s="11">
        <v>41.92460317460318</v>
      </c>
      <c r="BW91" s="11" t="s">
        <v>303</v>
      </c>
      <c r="BX91" s="11" t="s">
        <v>260</v>
      </c>
      <c r="BY91" s="11">
        <v>2.0</v>
      </c>
      <c r="BZ91" s="11">
        <v>40.97107438016529</v>
      </c>
      <c r="CA91" s="11">
        <v>0.0</v>
      </c>
      <c r="CB91" s="11" t="s">
        <v>260</v>
      </c>
      <c r="CC91" s="11">
        <v>5.0</v>
      </c>
      <c r="CD91" s="11">
        <v>40.904645476772615</v>
      </c>
      <c r="CE91" s="11">
        <v>0.0</v>
      </c>
      <c r="CF91" s="11" t="s">
        <v>260</v>
      </c>
      <c r="CG91" s="11">
        <v>3.0</v>
      </c>
      <c r="CH91" s="11">
        <v>32.93963254593176</v>
      </c>
      <c r="CI91" s="11">
        <v>0.0</v>
      </c>
      <c r="CJ91" s="11" t="s">
        <v>260</v>
      </c>
      <c r="CK91" s="11">
        <v>11.0</v>
      </c>
      <c r="CL91" s="11">
        <v>64.3424317617866</v>
      </c>
      <c r="CM91" s="11">
        <v>2.0</v>
      </c>
      <c r="CN91" s="11" t="s">
        <v>260</v>
      </c>
      <c r="CO91" s="11">
        <v>3.0</v>
      </c>
      <c r="CP91" s="11">
        <v>50.39007092198582</v>
      </c>
      <c r="CQ91" s="11">
        <v>0.0</v>
      </c>
      <c r="CR91" s="11" t="s">
        <v>260</v>
      </c>
      <c r="CS91" s="11">
        <v>12.0</v>
      </c>
      <c r="CT91" s="11">
        <v>51.347150259067355</v>
      </c>
      <c r="CU91" s="11">
        <v>1.0</v>
      </c>
      <c r="CV91" s="11" t="s">
        <v>260</v>
      </c>
      <c r="CW91" s="11">
        <v>11.0</v>
      </c>
      <c r="CX91" s="11">
        <v>58.886509635974306</v>
      </c>
      <c r="CY91" s="11">
        <v>1.0</v>
      </c>
      <c r="CZ91" s="11" t="s">
        <v>260</v>
      </c>
      <c r="DA91" s="11">
        <v>4.0</v>
      </c>
      <c r="DB91" s="11">
        <v>48.994565217391305</v>
      </c>
      <c r="DC91" s="11">
        <v>0.0</v>
      </c>
      <c r="DD91" s="11" t="s">
        <v>260</v>
      </c>
    </row>
    <row r="92" ht="12.0" customHeight="1">
      <c r="A92" s="8" t="s">
        <v>935</v>
      </c>
      <c r="B92" s="8">
        <v>0.0</v>
      </c>
      <c r="C92" s="9">
        <v>38371.0</v>
      </c>
      <c r="D92" s="8" t="s">
        <v>936</v>
      </c>
      <c r="E92" s="10" t="s">
        <v>937</v>
      </c>
      <c r="F92" s="10" t="s">
        <v>938</v>
      </c>
      <c r="G92" s="10" t="s">
        <v>939</v>
      </c>
      <c r="H92" s="10" t="s">
        <v>940</v>
      </c>
      <c r="I92" s="10" t="s">
        <v>941</v>
      </c>
      <c r="J92" s="10" t="s">
        <v>944</v>
      </c>
      <c r="K92" s="10" t="s">
        <v>943</v>
      </c>
      <c r="L92" s="11">
        <v>1.0</v>
      </c>
      <c r="M92" s="11">
        <v>0.0</v>
      </c>
      <c r="N92" s="11">
        <v>0.0</v>
      </c>
      <c r="O92" s="11">
        <v>6.0</v>
      </c>
      <c r="P92" s="11">
        <v>53.63636363636363</v>
      </c>
      <c r="Q92" s="11">
        <v>14.0</v>
      </c>
      <c r="R92" s="11">
        <v>37.69230769230769</v>
      </c>
      <c r="S92" s="11">
        <v>21.0</v>
      </c>
      <c r="T92" s="11">
        <v>60.0</v>
      </c>
      <c r="U92" s="11">
        <v>5.0</v>
      </c>
      <c r="V92" s="11">
        <v>57.916666666666664</v>
      </c>
      <c r="W92" s="11">
        <v>5.0</v>
      </c>
      <c r="X92" s="11">
        <v>61.904761904761905</v>
      </c>
      <c r="Y92" s="11">
        <v>26.0</v>
      </c>
      <c r="Z92" s="11">
        <v>69.6</v>
      </c>
      <c r="AA92" s="11">
        <v>10.0</v>
      </c>
      <c r="AB92" s="11">
        <v>49.44444444444444</v>
      </c>
      <c r="AC92" s="11">
        <v>5.0</v>
      </c>
      <c r="AD92" s="11">
        <v>50.97560975609756</v>
      </c>
      <c r="AE92" s="11">
        <v>1.0</v>
      </c>
      <c r="AF92" s="11">
        <v>40.625</v>
      </c>
      <c r="AG92" s="11">
        <v>3.0</v>
      </c>
      <c r="AH92" s="11">
        <v>49.142857142857146</v>
      </c>
      <c r="AI92" s="11">
        <v>4.0</v>
      </c>
      <c r="AJ92" s="11">
        <v>58.07692307692308</v>
      </c>
      <c r="AK92" s="11">
        <v>3.0</v>
      </c>
      <c r="AL92" s="11">
        <v>64.66666666666667</v>
      </c>
      <c r="AM92" s="11">
        <v>1.0</v>
      </c>
      <c r="AN92" s="11">
        <v>50.0</v>
      </c>
      <c r="AO92" s="11">
        <v>1.0</v>
      </c>
      <c r="AP92" s="11">
        <v>41.25</v>
      </c>
      <c r="AQ92" s="11">
        <v>3.0</v>
      </c>
      <c r="AR92" s="11">
        <v>46.774193548387096</v>
      </c>
      <c r="AS92" s="11">
        <v>17.0</v>
      </c>
      <c r="AT92" s="11">
        <v>46.964285714285715</v>
      </c>
      <c r="AU92" s="11">
        <v>4.0</v>
      </c>
      <c r="AV92" s="11">
        <v>42.7027027027027</v>
      </c>
      <c r="AW92" s="11">
        <v>7.0</v>
      </c>
      <c r="AX92" s="11">
        <v>47.35294117647059</v>
      </c>
      <c r="AY92" s="11">
        <v>10.0</v>
      </c>
      <c r="AZ92" s="11">
        <v>60.97560975609756</v>
      </c>
      <c r="BA92" s="11">
        <v>1.0</v>
      </c>
      <c r="BB92" s="11">
        <v>36.206896551724135</v>
      </c>
      <c r="BC92" s="11">
        <v>1.0</v>
      </c>
      <c r="BD92" s="11">
        <v>38.46153846153846</v>
      </c>
      <c r="BE92" s="11">
        <v>14.0</v>
      </c>
      <c r="BF92" s="11">
        <v>55.21739130434783</v>
      </c>
      <c r="BG92" s="11">
        <v>10.0</v>
      </c>
      <c r="BH92" s="11">
        <v>57.027027027027025</v>
      </c>
      <c r="BI92" s="11">
        <v>9.0</v>
      </c>
      <c r="BJ92" s="11">
        <v>56.87089715536105</v>
      </c>
      <c r="BK92" s="11">
        <v>2.0</v>
      </c>
      <c r="BL92" s="11" t="s">
        <v>260</v>
      </c>
      <c r="BM92" s="11">
        <v>8.0</v>
      </c>
      <c r="BN92" s="11">
        <v>58.132183908045974</v>
      </c>
      <c r="BO92" s="11">
        <v>1.0</v>
      </c>
      <c r="BP92" s="11" t="s">
        <v>260</v>
      </c>
      <c r="BQ92" s="11">
        <v>5.0</v>
      </c>
      <c r="BR92" s="11">
        <v>46.191536748329625</v>
      </c>
      <c r="BS92" s="11">
        <v>0.0</v>
      </c>
      <c r="BT92" s="11" t="s">
        <v>260</v>
      </c>
      <c r="BU92" s="11">
        <v>3.0</v>
      </c>
      <c r="BV92" s="11">
        <v>41.92460317460318</v>
      </c>
      <c r="BW92" s="11" t="s">
        <v>303</v>
      </c>
      <c r="BX92" s="11" t="s">
        <v>260</v>
      </c>
      <c r="BY92" s="11">
        <v>2.0</v>
      </c>
      <c r="BZ92" s="11">
        <v>40.97107438016529</v>
      </c>
      <c r="CA92" s="11">
        <v>0.0</v>
      </c>
      <c r="CB92" s="11" t="s">
        <v>260</v>
      </c>
      <c r="CC92" s="11">
        <v>5.0</v>
      </c>
      <c r="CD92" s="11">
        <v>40.904645476772615</v>
      </c>
      <c r="CE92" s="11">
        <v>0.0</v>
      </c>
      <c r="CF92" s="11" t="s">
        <v>260</v>
      </c>
      <c r="CG92" s="11">
        <v>3.0</v>
      </c>
      <c r="CH92" s="11">
        <v>32.93963254593176</v>
      </c>
      <c r="CI92" s="11">
        <v>0.0</v>
      </c>
      <c r="CJ92" s="11" t="s">
        <v>260</v>
      </c>
      <c r="CK92" s="11">
        <v>11.0</v>
      </c>
      <c r="CL92" s="11">
        <v>64.3424317617866</v>
      </c>
      <c r="CM92" s="11">
        <v>2.0</v>
      </c>
      <c r="CN92" s="11" t="s">
        <v>260</v>
      </c>
      <c r="CO92" s="11">
        <v>3.0</v>
      </c>
      <c r="CP92" s="11">
        <v>50.39007092198582</v>
      </c>
      <c r="CQ92" s="11">
        <v>0.0</v>
      </c>
      <c r="CR92" s="11" t="s">
        <v>260</v>
      </c>
      <c r="CS92" s="11">
        <v>12.0</v>
      </c>
      <c r="CT92" s="11">
        <v>51.347150259067355</v>
      </c>
      <c r="CU92" s="11">
        <v>1.0</v>
      </c>
      <c r="CV92" s="11" t="s">
        <v>260</v>
      </c>
      <c r="CW92" s="11">
        <v>11.0</v>
      </c>
      <c r="CX92" s="11">
        <v>58.886509635974306</v>
      </c>
      <c r="CY92" s="11">
        <v>1.0</v>
      </c>
      <c r="CZ92" s="11" t="s">
        <v>260</v>
      </c>
      <c r="DA92" s="11">
        <v>4.0</v>
      </c>
      <c r="DB92" s="11">
        <v>48.994565217391305</v>
      </c>
      <c r="DC92" s="11">
        <v>0.0</v>
      </c>
      <c r="DD92" s="11" t="s">
        <v>260</v>
      </c>
    </row>
    <row r="93" ht="12.0" customHeight="1">
      <c r="A93" s="8" t="s">
        <v>945</v>
      </c>
      <c r="B93" s="8">
        <v>0.0</v>
      </c>
      <c r="C93" s="9">
        <v>38310.0</v>
      </c>
      <c r="D93" s="8" t="s">
        <v>652</v>
      </c>
      <c r="E93" s="10" t="s">
        <v>946</v>
      </c>
      <c r="F93" s="10" t="s">
        <v>947</v>
      </c>
      <c r="G93" s="10" t="s">
        <v>948</v>
      </c>
      <c r="H93" s="10" t="s">
        <v>949</v>
      </c>
      <c r="I93" s="10" t="s">
        <v>950</v>
      </c>
      <c r="J93" s="10" t="s">
        <v>951</v>
      </c>
      <c r="K93" s="10" t="s">
        <v>952</v>
      </c>
      <c r="L93" s="11">
        <v>0.0</v>
      </c>
      <c r="M93" s="11">
        <v>0.0</v>
      </c>
      <c r="N93" s="11">
        <v>0.0</v>
      </c>
      <c r="O93" s="11">
        <v>10.0</v>
      </c>
      <c r="P93" s="11">
        <v>71.81818181818181</v>
      </c>
      <c r="Q93" s="11">
        <v>21.0</v>
      </c>
      <c r="R93" s="11">
        <v>64.61538461538461</v>
      </c>
      <c r="S93" s="11">
        <v>19.0</v>
      </c>
      <c r="T93" s="11">
        <v>50.0</v>
      </c>
      <c r="U93" s="11">
        <v>2.0</v>
      </c>
      <c r="V93" s="11">
        <v>45.416666666666664</v>
      </c>
      <c r="W93" s="11">
        <v>3.0</v>
      </c>
      <c r="X93" s="11">
        <v>52.38095238095238</v>
      </c>
      <c r="Y93" s="11">
        <v>18.0</v>
      </c>
      <c r="Z93" s="11">
        <v>53.6</v>
      </c>
      <c r="AA93" s="11">
        <v>15.0</v>
      </c>
      <c r="AB93" s="11">
        <v>56.388888888888886</v>
      </c>
      <c r="AC93" s="11">
        <v>12.0</v>
      </c>
      <c r="AD93" s="11">
        <v>68.04878048780488</v>
      </c>
      <c r="AE93" s="11">
        <v>3.0</v>
      </c>
      <c r="AF93" s="11">
        <v>46.875</v>
      </c>
      <c r="AG93" s="11">
        <v>4.0</v>
      </c>
      <c r="AH93" s="11">
        <v>52.0</v>
      </c>
      <c r="AI93" s="11">
        <v>4.0</v>
      </c>
      <c r="AJ93" s="11">
        <v>58.07692307692308</v>
      </c>
      <c r="AK93" s="11">
        <v>4.0</v>
      </c>
      <c r="AL93" s="11">
        <v>71.33333333333333</v>
      </c>
      <c r="AM93" s="11">
        <v>0.0</v>
      </c>
      <c r="AN93" s="11">
        <v>43.333333333333336</v>
      </c>
      <c r="AO93" s="11">
        <v>1.0</v>
      </c>
      <c r="AP93" s="11">
        <v>41.25</v>
      </c>
      <c r="AQ93" s="11">
        <v>0.0</v>
      </c>
      <c r="AR93" s="11">
        <v>37.096774193548384</v>
      </c>
      <c r="AS93" s="11">
        <v>18.0</v>
      </c>
      <c r="AT93" s="11">
        <v>48.75</v>
      </c>
      <c r="AU93" s="11">
        <v>7.0</v>
      </c>
      <c r="AV93" s="11">
        <v>50.81081081081081</v>
      </c>
      <c r="AW93" s="11">
        <v>8.0</v>
      </c>
      <c r="AX93" s="11">
        <v>50.294117647058826</v>
      </c>
      <c r="AY93" s="11">
        <v>8.0</v>
      </c>
      <c r="AZ93" s="11">
        <v>56.09756097560976</v>
      </c>
      <c r="BA93" s="11">
        <v>9.0</v>
      </c>
      <c r="BB93" s="11">
        <v>50.0</v>
      </c>
      <c r="BC93" s="11">
        <v>2.0</v>
      </c>
      <c r="BD93" s="11">
        <v>41.02564102564102</v>
      </c>
      <c r="BE93" s="11">
        <v>14.0</v>
      </c>
      <c r="BF93" s="11">
        <v>55.21739130434783</v>
      </c>
      <c r="BG93" s="11">
        <v>7.0</v>
      </c>
      <c r="BH93" s="11">
        <v>48.91891891891892</v>
      </c>
      <c r="BI93" s="11">
        <v>16.0</v>
      </c>
      <c r="BJ93" s="11">
        <v>72.18818380743983</v>
      </c>
      <c r="BK93" s="11">
        <v>3.0</v>
      </c>
      <c r="BL93" s="11" t="s">
        <v>260</v>
      </c>
      <c r="BM93" s="11">
        <v>8.0</v>
      </c>
      <c r="BN93" s="11">
        <v>58.132183908045974</v>
      </c>
      <c r="BO93" s="11">
        <v>1.0</v>
      </c>
      <c r="BP93" s="11" t="s">
        <v>260</v>
      </c>
      <c r="BQ93" s="11">
        <v>10.0</v>
      </c>
      <c r="BR93" s="11">
        <v>57.32739420935412</v>
      </c>
      <c r="BS93" s="11">
        <v>2.0</v>
      </c>
      <c r="BT93" s="11" t="s">
        <v>260</v>
      </c>
      <c r="BU93" s="11">
        <v>8.0</v>
      </c>
      <c r="BV93" s="11">
        <v>51.845238095238095</v>
      </c>
      <c r="BW93" s="11" t="s">
        <v>394</v>
      </c>
      <c r="BX93" s="11" t="s">
        <v>260</v>
      </c>
      <c r="BY93" s="11">
        <v>11.0</v>
      </c>
      <c r="BZ93" s="11">
        <v>59.56611570247934</v>
      </c>
      <c r="CA93" s="11">
        <v>2.0</v>
      </c>
      <c r="CB93" s="11" t="s">
        <v>260</v>
      </c>
      <c r="CC93" s="11">
        <v>7.0</v>
      </c>
      <c r="CD93" s="11">
        <v>45.794621026894866</v>
      </c>
      <c r="CE93" s="11">
        <v>2.0</v>
      </c>
      <c r="CF93" s="11" t="s">
        <v>260</v>
      </c>
      <c r="CG93" s="11">
        <v>10.0</v>
      </c>
      <c r="CH93" s="11">
        <v>51.31233595800525</v>
      </c>
      <c r="CI93" s="11">
        <v>1.0</v>
      </c>
      <c r="CJ93" s="11" t="s">
        <v>260</v>
      </c>
      <c r="CK93" s="11">
        <v>4.0</v>
      </c>
      <c r="CL93" s="11">
        <v>46.9727047146402</v>
      </c>
      <c r="CM93" s="11">
        <v>0.0</v>
      </c>
      <c r="CN93" s="11" t="s">
        <v>260</v>
      </c>
      <c r="CO93" s="11">
        <v>0.0</v>
      </c>
      <c r="CP93" s="11">
        <v>39.751773049645394</v>
      </c>
      <c r="CQ93" s="11">
        <v>0.0</v>
      </c>
      <c r="CR93" s="11" t="s">
        <v>260</v>
      </c>
      <c r="CS93" s="11">
        <v>10.0</v>
      </c>
      <c r="CT93" s="11">
        <v>46.16580310880829</v>
      </c>
      <c r="CU93" s="11">
        <v>1.0</v>
      </c>
      <c r="CV93" s="11" t="s">
        <v>260</v>
      </c>
      <c r="CW93" s="11">
        <v>17.0</v>
      </c>
      <c r="CX93" s="11">
        <v>71.73447537473234</v>
      </c>
      <c r="CY93" s="11">
        <v>3.0</v>
      </c>
      <c r="CZ93" s="11" t="s">
        <v>260</v>
      </c>
      <c r="DA93" s="11">
        <v>11.0</v>
      </c>
      <c r="DB93" s="11">
        <v>68.0163043478261</v>
      </c>
      <c r="DC93" s="11">
        <v>3.0</v>
      </c>
      <c r="DD93" s="11" t="s">
        <v>260</v>
      </c>
    </row>
    <row r="94" ht="12.0" customHeight="1">
      <c r="A94" s="8" t="s">
        <v>953</v>
      </c>
      <c r="B94" s="8">
        <v>0.0</v>
      </c>
      <c r="C94" s="9">
        <v>38310.0</v>
      </c>
      <c r="D94" s="8" t="s">
        <v>652</v>
      </c>
      <c r="E94" s="10" t="s">
        <v>954</v>
      </c>
      <c r="F94" s="10" t="s">
        <v>955</v>
      </c>
      <c r="G94" s="10" t="s">
        <v>956</v>
      </c>
      <c r="H94" s="10" t="s">
        <v>957</v>
      </c>
      <c r="I94" s="10" t="s">
        <v>958</v>
      </c>
      <c r="J94" s="10" t="s">
        <v>959</v>
      </c>
      <c r="K94" s="10" t="s">
        <v>960</v>
      </c>
      <c r="L94" s="11">
        <v>0.0</v>
      </c>
      <c r="M94" s="11">
        <v>0.0</v>
      </c>
      <c r="N94" s="11">
        <v>0.0</v>
      </c>
      <c r="O94" s="11">
        <v>8.0</v>
      </c>
      <c r="P94" s="11">
        <v>62.72727272727273</v>
      </c>
      <c r="Q94" s="11">
        <v>16.0</v>
      </c>
      <c r="R94" s="11">
        <v>45.38461538461539</v>
      </c>
      <c r="S94" s="11">
        <v>24.0</v>
      </c>
      <c r="T94" s="11">
        <v>75.0</v>
      </c>
      <c r="U94" s="11">
        <v>0.0</v>
      </c>
      <c r="V94" s="11">
        <v>37.08333333333333</v>
      </c>
      <c r="W94" s="11">
        <v>6.0</v>
      </c>
      <c r="X94" s="11">
        <v>66.66666666666666</v>
      </c>
      <c r="Y94" s="11">
        <v>25.0</v>
      </c>
      <c r="Z94" s="11">
        <v>67.6</v>
      </c>
      <c r="AA94" s="11">
        <v>24.0</v>
      </c>
      <c r="AB94" s="11">
        <v>68.88888888888889</v>
      </c>
      <c r="AC94" s="11">
        <v>12.0</v>
      </c>
      <c r="AD94" s="11">
        <v>68.04878048780488</v>
      </c>
      <c r="AE94" s="11">
        <v>12.0</v>
      </c>
      <c r="AF94" s="11">
        <v>75.0</v>
      </c>
      <c r="AG94" s="11">
        <v>13.0</v>
      </c>
      <c r="AH94" s="11">
        <v>77.71428571428572</v>
      </c>
      <c r="AI94" s="11">
        <v>10.0</v>
      </c>
      <c r="AJ94" s="11">
        <v>81.15384615384615</v>
      </c>
      <c r="AK94" s="11">
        <v>7.0</v>
      </c>
      <c r="AL94" s="11">
        <v>91.33333333333334</v>
      </c>
      <c r="AM94" s="11">
        <v>3.0</v>
      </c>
      <c r="AN94" s="11">
        <v>63.33333333333333</v>
      </c>
      <c r="AO94" s="11">
        <v>4.0</v>
      </c>
      <c r="AP94" s="11">
        <v>50.625</v>
      </c>
      <c r="AQ94" s="11">
        <v>5.0</v>
      </c>
      <c r="AR94" s="11">
        <v>53.225806451612904</v>
      </c>
      <c r="AS94" s="11">
        <v>9.0</v>
      </c>
      <c r="AT94" s="11">
        <v>32.67857142857143</v>
      </c>
      <c r="AU94" s="11">
        <v>6.0</v>
      </c>
      <c r="AV94" s="11">
        <v>48.108108108108105</v>
      </c>
      <c r="AW94" s="11">
        <v>4.0</v>
      </c>
      <c r="AX94" s="11">
        <v>38.529411764705884</v>
      </c>
      <c r="AY94" s="11">
        <v>11.0</v>
      </c>
      <c r="AZ94" s="11">
        <v>63.41463414634146</v>
      </c>
      <c r="BA94" s="11">
        <v>21.0</v>
      </c>
      <c r="BB94" s="11">
        <v>70.6896551724138</v>
      </c>
      <c r="BC94" s="11">
        <v>7.0</v>
      </c>
      <c r="BD94" s="11">
        <v>53.84615384615385</v>
      </c>
      <c r="BE94" s="11">
        <v>8.0</v>
      </c>
      <c r="BF94" s="11">
        <v>42.17391304347826</v>
      </c>
      <c r="BG94" s="11">
        <v>4.0</v>
      </c>
      <c r="BH94" s="11">
        <v>40.81081081081081</v>
      </c>
      <c r="BI94" s="11">
        <v>18.0</v>
      </c>
      <c r="BJ94" s="11">
        <v>76.56455142231948</v>
      </c>
      <c r="BK94" s="11">
        <v>2.0</v>
      </c>
      <c r="BL94" s="11" t="s">
        <v>260</v>
      </c>
      <c r="BM94" s="11">
        <v>11.0</v>
      </c>
      <c r="BN94" s="11">
        <v>66.75287356321839</v>
      </c>
      <c r="BO94" s="11">
        <v>2.0</v>
      </c>
      <c r="BP94" s="11" t="s">
        <v>260</v>
      </c>
      <c r="BQ94" s="11">
        <v>13.0</v>
      </c>
      <c r="BR94" s="11">
        <v>64.00890868596882</v>
      </c>
      <c r="BS94" s="11">
        <v>2.0</v>
      </c>
      <c r="BT94" s="11" t="s">
        <v>260</v>
      </c>
      <c r="BU94" s="11">
        <v>18.0</v>
      </c>
      <c r="BV94" s="11">
        <v>71.68650793650794</v>
      </c>
      <c r="BW94" s="11" t="s">
        <v>751</v>
      </c>
      <c r="BX94" s="11" t="s">
        <v>105</v>
      </c>
      <c r="BY94" s="11">
        <v>19.0</v>
      </c>
      <c r="BZ94" s="11">
        <v>76.09504132231405</v>
      </c>
      <c r="CA94" s="11">
        <v>4.0</v>
      </c>
      <c r="CB94" s="11" t="s">
        <v>260</v>
      </c>
      <c r="CC94" s="11">
        <v>9.0</v>
      </c>
      <c r="CD94" s="11">
        <v>50.68459657701711</v>
      </c>
      <c r="CE94" s="11">
        <v>2.0</v>
      </c>
      <c r="CF94" s="11" t="s">
        <v>260</v>
      </c>
      <c r="CG94" s="11">
        <v>7.0</v>
      </c>
      <c r="CH94" s="11">
        <v>43.43832020997375</v>
      </c>
      <c r="CI94" s="11">
        <v>1.0</v>
      </c>
      <c r="CJ94" s="11" t="s">
        <v>260</v>
      </c>
      <c r="CK94" s="11">
        <v>10.0</v>
      </c>
      <c r="CL94" s="11">
        <v>61.86104218362283</v>
      </c>
      <c r="CM94" s="11">
        <v>2.0</v>
      </c>
      <c r="CN94" s="11" t="s">
        <v>260</v>
      </c>
      <c r="CO94" s="11">
        <v>6.0</v>
      </c>
      <c r="CP94" s="11">
        <v>61.02836879432624</v>
      </c>
      <c r="CQ94" s="11">
        <v>1.0</v>
      </c>
      <c r="CR94" s="11" t="s">
        <v>260</v>
      </c>
      <c r="CS94" s="11">
        <v>14.0</v>
      </c>
      <c r="CT94" s="11">
        <v>56.52849740932642</v>
      </c>
      <c r="CU94" s="11">
        <v>2.0</v>
      </c>
      <c r="CV94" s="11" t="s">
        <v>260</v>
      </c>
      <c r="CW94" s="11">
        <v>20.0</v>
      </c>
      <c r="CX94" s="11">
        <v>78.15845824411134</v>
      </c>
      <c r="CY94" s="11">
        <v>4.0</v>
      </c>
      <c r="CZ94" s="11" t="s">
        <v>260</v>
      </c>
      <c r="DA94" s="11">
        <v>15.0</v>
      </c>
      <c r="DB94" s="11">
        <v>78.88586956521739</v>
      </c>
      <c r="DC94" s="11">
        <v>4.0</v>
      </c>
      <c r="DD94" s="11" t="s">
        <v>105</v>
      </c>
    </row>
    <row r="95" ht="12.0" customHeight="1">
      <c r="A95" s="8" t="s">
        <v>961</v>
      </c>
      <c r="B95" s="8" t="s">
        <v>962</v>
      </c>
      <c r="C95" s="9">
        <v>38301.0</v>
      </c>
      <c r="D95" s="8" t="s">
        <v>511</v>
      </c>
      <c r="E95" s="10" t="s">
        <v>963</v>
      </c>
      <c r="F95" s="10" t="s">
        <v>964</v>
      </c>
      <c r="G95" s="10" t="s">
        <v>965</v>
      </c>
      <c r="H95" s="10" t="s">
        <v>966</v>
      </c>
      <c r="I95" s="10" t="s">
        <v>967</v>
      </c>
      <c r="J95" s="10" t="s">
        <v>968</v>
      </c>
      <c r="K95" s="10" t="s">
        <v>969</v>
      </c>
      <c r="L95" s="11">
        <v>0.0</v>
      </c>
      <c r="M95" s="11">
        <v>0.0</v>
      </c>
      <c r="N95" s="11">
        <v>3.0</v>
      </c>
      <c r="O95" s="11">
        <v>4.0</v>
      </c>
      <c r="P95" s="11">
        <v>44.54545454545455</v>
      </c>
      <c r="Q95" s="11">
        <v>19.0</v>
      </c>
      <c r="R95" s="11">
        <v>56.92307692307693</v>
      </c>
      <c r="S95" s="11">
        <v>15.0</v>
      </c>
      <c r="T95" s="11">
        <v>30.0</v>
      </c>
      <c r="U95" s="11">
        <v>5.0</v>
      </c>
      <c r="V95" s="11">
        <v>57.916666666666664</v>
      </c>
      <c r="W95" s="11">
        <v>10.0</v>
      </c>
      <c r="X95" s="11">
        <v>85.71428571428571</v>
      </c>
      <c r="Y95" s="11">
        <v>22.0</v>
      </c>
      <c r="Z95" s="11">
        <v>61.6</v>
      </c>
      <c r="AA95" s="11">
        <v>19.0</v>
      </c>
      <c r="AB95" s="11">
        <v>61.94444444444444</v>
      </c>
      <c r="AC95" s="11">
        <v>17.0</v>
      </c>
      <c r="AD95" s="11">
        <v>80.2439024390244</v>
      </c>
      <c r="AE95" s="11">
        <v>12.0</v>
      </c>
      <c r="AF95" s="11">
        <v>75.0</v>
      </c>
      <c r="AG95" s="11">
        <v>12.0</v>
      </c>
      <c r="AH95" s="11">
        <v>74.85714285714286</v>
      </c>
      <c r="AI95" s="11">
        <v>13.0</v>
      </c>
      <c r="AJ95" s="11">
        <v>92.6923076923077</v>
      </c>
      <c r="AK95" s="11">
        <v>7.0</v>
      </c>
      <c r="AL95" s="11">
        <v>91.33333333333334</v>
      </c>
      <c r="AM95" s="11">
        <v>6.0</v>
      </c>
      <c r="AN95" s="11">
        <v>83.33333333333334</v>
      </c>
      <c r="AO95" s="11">
        <v>5.0</v>
      </c>
      <c r="AP95" s="11">
        <v>53.75</v>
      </c>
      <c r="AQ95" s="11">
        <v>9.0</v>
      </c>
      <c r="AR95" s="11">
        <v>66.12903225806451</v>
      </c>
      <c r="AS95" s="11">
        <v>3.0</v>
      </c>
      <c r="AT95" s="11">
        <v>21.96428571428571</v>
      </c>
      <c r="AU95" s="11">
        <v>2.0</v>
      </c>
      <c r="AV95" s="11">
        <v>37.2972972972973</v>
      </c>
      <c r="AW95" s="11">
        <v>5.0</v>
      </c>
      <c r="AX95" s="11">
        <v>41.470588235294116</v>
      </c>
      <c r="AY95" s="11">
        <v>15.0</v>
      </c>
      <c r="AZ95" s="11">
        <v>73.17073170731707</v>
      </c>
      <c r="BA95" s="11">
        <v>11.0</v>
      </c>
      <c r="BB95" s="11">
        <v>53.44827586206897</v>
      </c>
      <c r="BC95" s="11">
        <v>2.0</v>
      </c>
      <c r="BD95" s="11">
        <v>41.02564102564102</v>
      </c>
      <c r="BE95" s="11">
        <v>7.0</v>
      </c>
      <c r="BF95" s="11">
        <v>40.0</v>
      </c>
      <c r="BG95" s="11">
        <v>8.0</v>
      </c>
      <c r="BH95" s="11">
        <v>51.62162162162162</v>
      </c>
      <c r="BI95" s="11">
        <v>20.0</v>
      </c>
      <c r="BJ95" s="11">
        <v>80.94091903719912</v>
      </c>
      <c r="BK95" s="11">
        <v>4.0</v>
      </c>
      <c r="BL95" s="11" t="s">
        <v>105</v>
      </c>
      <c r="BM95" s="11">
        <v>15.0</v>
      </c>
      <c r="BN95" s="11">
        <v>78.24712643678161</v>
      </c>
      <c r="BO95" s="11">
        <v>4.0</v>
      </c>
      <c r="BP95" s="11" t="s">
        <v>105</v>
      </c>
      <c r="BQ95" s="11">
        <v>15.0</v>
      </c>
      <c r="BR95" s="11">
        <v>68.46325167037861</v>
      </c>
      <c r="BS95" s="11">
        <v>3.0</v>
      </c>
      <c r="BT95" s="11" t="s">
        <v>260</v>
      </c>
      <c r="BU95" s="11">
        <v>4.0</v>
      </c>
      <c r="BV95" s="11">
        <v>43.90873015873016</v>
      </c>
      <c r="BW95" s="11" t="s">
        <v>490</v>
      </c>
      <c r="BX95" s="11" t="s">
        <v>260</v>
      </c>
      <c r="BY95" s="11">
        <v>17.0</v>
      </c>
      <c r="BZ95" s="11">
        <v>71.96280991735537</v>
      </c>
      <c r="CA95" s="11">
        <v>4.0</v>
      </c>
      <c r="CB95" s="11" t="s">
        <v>260</v>
      </c>
      <c r="CC95" s="11">
        <v>5.0</v>
      </c>
      <c r="CD95" s="11">
        <v>40.904645476772615</v>
      </c>
      <c r="CE95" s="11">
        <v>0.0</v>
      </c>
      <c r="CF95" s="11" t="s">
        <v>260</v>
      </c>
      <c r="CG95" s="11">
        <v>10.0</v>
      </c>
      <c r="CH95" s="11">
        <v>51.31233595800525</v>
      </c>
      <c r="CI95" s="11">
        <v>1.0</v>
      </c>
      <c r="CJ95" s="11" t="s">
        <v>260</v>
      </c>
      <c r="CK95" s="11">
        <v>18.0</v>
      </c>
      <c r="CL95" s="11">
        <v>81.712158808933</v>
      </c>
      <c r="CM95" s="11">
        <v>6.0</v>
      </c>
      <c r="CN95" s="11" t="s">
        <v>105</v>
      </c>
      <c r="CO95" s="11">
        <v>12.0</v>
      </c>
      <c r="CP95" s="11">
        <v>82.30496453900709</v>
      </c>
      <c r="CQ95" s="11">
        <v>3.0</v>
      </c>
      <c r="CR95" s="11" t="s">
        <v>260</v>
      </c>
      <c r="CS95" s="11">
        <v>20.0</v>
      </c>
      <c r="CT95" s="11">
        <v>72.07253886010363</v>
      </c>
      <c r="CU95" s="11">
        <v>6.0</v>
      </c>
      <c r="CV95" s="11" t="s">
        <v>105</v>
      </c>
      <c r="CW95" s="11">
        <v>22.0</v>
      </c>
      <c r="CX95" s="11">
        <v>82.44111349036402</v>
      </c>
      <c r="CY95" s="11">
        <v>6.0</v>
      </c>
      <c r="CZ95" s="11" t="s">
        <v>105</v>
      </c>
      <c r="DA95" s="11">
        <v>17.0</v>
      </c>
      <c r="DB95" s="11">
        <v>84.32065217391303</v>
      </c>
      <c r="DC95" s="11">
        <v>5.0</v>
      </c>
      <c r="DD95" s="11" t="s">
        <v>105</v>
      </c>
    </row>
    <row r="96" ht="12.0" customHeight="1">
      <c r="A96" s="8" t="s">
        <v>970</v>
      </c>
      <c r="B96" s="8" t="s">
        <v>971</v>
      </c>
      <c r="C96" s="9">
        <v>38262.0</v>
      </c>
      <c r="D96" s="8" t="s">
        <v>972</v>
      </c>
      <c r="E96" s="10" t="s">
        <v>973</v>
      </c>
      <c r="F96" s="10" t="s">
        <v>974</v>
      </c>
      <c r="G96" s="10" t="s">
        <v>975</v>
      </c>
      <c r="H96" s="10" t="s">
        <v>976</v>
      </c>
      <c r="I96" s="10" t="s">
        <v>977</v>
      </c>
      <c r="J96" s="10" t="s">
        <v>978</v>
      </c>
      <c r="K96" s="10" t="s">
        <v>979</v>
      </c>
      <c r="L96" s="11">
        <v>0.0</v>
      </c>
      <c r="M96" s="11">
        <v>0.0</v>
      </c>
      <c r="N96" s="11">
        <v>0.0</v>
      </c>
      <c r="O96" s="11">
        <v>5.0</v>
      </c>
      <c r="P96" s="11">
        <v>49.09090909090909</v>
      </c>
      <c r="Q96" s="11">
        <v>15.0</v>
      </c>
      <c r="R96" s="11">
        <v>41.53846153846154</v>
      </c>
      <c r="S96" s="11">
        <v>22.0</v>
      </c>
      <c r="T96" s="11">
        <v>65.0</v>
      </c>
      <c r="U96" s="11">
        <v>2.0</v>
      </c>
      <c r="V96" s="11">
        <v>45.416666666666664</v>
      </c>
      <c r="W96" s="11">
        <v>1.0</v>
      </c>
      <c r="X96" s="11">
        <v>42.857142857142854</v>
      </c>
      <c r="Y96" s="11">
        <v>18.0</v>
      </c>
      <c r="Z96" s="11">
        <v>53.6</v>
      </c>
      <c r="AA96" s="11">
        <v>18.0</v>
      </c>
      <c r="AB96" s="11">
        <v>60.55555555555556</v>
      </c>
      <c r="AC96" s="11">
        <v>7.0</v>
      </c>
      <c r="AD96" s="11">
        <v>55.85365853658537</v>
      </c>
      <c r="AE96" s="11">
        <v>6.0</v>
      </c>
      <c r="AF96" s="11">
        <v>56.25</v>
      </c>
      <c r="AG96" s="11">
        <v>1.0</v>
      </c>
      <c r="AH96" s="11">
        <v>43.42857142857143</v>
      </c>
      <c r="AI96" s="11">
        <v>1.0</v>
      </c>
      <c r="AJ96" s="11">
        <v>46.53846153846154</v>
      </c>
      <c r="AK96" s="11">
        <v>0.0</v>
      </c>
      <c r="AL96" s="11">
        <v>44.666666666666664</v>
      </c>
      <c r="AM96" s="11">
        <v>1.0</v>
      </c>
      <c r="AN96" s="11">
        <v>50.0</v>
      </c>
      <c r="AO96" s="11">
        <v>0.0</v>
      </c>
      <c r="AP96" s="11">
        <v>38.125</v>
      </c>
      <c r="AQ96" s="11">
        <v>1.0</v>
      </c>
      <c r="AR96" s="11">
        <v>40.322580645161295</v>
      </c>
      <c r="AS96" s="11">
        <v>20.0</v>
      </c>
      <c r="AT96" s="11">
        <v>52.32142857142857</v>
      </c>
      <c r="AU96" s="11">
        <v>12.0</v>
      </c>
      <c r="AV96" s="11">
        <v>64.32432432432432</v>
      </c>
      <c r="AW96" s="11">
        <v>8.0</v>
      </c>
      <c r="AX96" s="11">
        <v>50.294117647058826</v>
      </c>
      <c r="AY96" s="11">
        <v>3.0</v>
      </c>
      <c r="AZ96" s="11">
        <v>43.90243902439024</v>
      </c>
      <c r="BA96" s="11">
        <v>21.0</v>
      </c>
      <c r="BB96" s="11">
        <v>70.6896551724138</v>
      </c>
      <c r="BC96" s="11">
        <v>15.0</v>
      </c>
      <c r="BD96" s="11">
        <v>74.35897435897436</v>
      </c>
      <c r="BE96" s="11">
        <v>12.0</v>
      </c>
      <c r="BF96" s="11">
        <v>50.869565217391305</v>
      </c>
      <c r="BG96" s="11">
        <v>7.0</v>
      </c>
      <c r="BH96" s="11">
        <v>48.91891891891892</v>
      </c>
      <c r="BI96" s="11">
        <v>8.0</v>
      </c>
      <c r="BJ96" s="11">
        <v>54.68271334792122</v>
      </c>
      <c r="BK96" s="11">
        <v>1.0</v>
      </c>
      <c r="BL96" s="11" t="s">
        <v>260</v>
      </c>
      <c r="BM96" s="11">
        <v>4.0</v>
      </c>
      <c r="BN96" s="11">
        <v>46.63793103448276</v>
      </c>
      <c r="BO96" s="11">
        <v>0.0</v>
      </c>
      <c r="BP96" s="11" t="s">
        <v>260</v>
      </c>
      <c r="BQ96" s="11">
        <v>5.0</v>
      </c>
      <c r="BR96" s="11">
        <v>46.191536748329625</v>
      </c>
      <c r="BS96" s="11">
        <v>0.0</v>
      </c>
      <c r="BT96" s="11" t="s">
        <v>260</v>
      </c>
      <c r="BU96" s="11">
        <v>11.0</v>
      </c>
      <c r="BV96" s="11">
        <v>57.797619047619044</v>
      </c>
      <c r="BW96" s="11" t="s">
        <v>281</v>
      </c>
      <c r="BX96" s="11" t="s">
        <v>260</v>
      </c>
      <c r="BY96" s="11">
        <v>7.0</v>
      </c>
      <c r="BZ96" s="11">
        <v>51.30165289256198</v>
      </c>
      <c r="CA96" s="11">
        <v>1.0</v>
      </c>
      <c r="CB96" s="11" t="s">
        <v>260</v>
      </c>
      <c r="CC96" s="11">
        <v>11.0</v>
      </c>
      <c r="CD96" s="11">
        <v>55.57457212713936</v>
      </c>
      <c r="CE96" s="11">
        <v>2.0</v>
      </c>
      <c r="CF96" s="11" t="s">
        <v>260</v>
      </c>
      <c r="CG96" s="11">
        <v>13.0</v>
      </c>
      <c r="CH96" s="11">
        <v>59.186351706036746</v>
      </c>
      <c r="CI96" s="11">
        <v>2.0</v>
      </c>
      <c r="CJ96" s="11" t="s">
        <v>260</v>
      </c>
      <c r="CK96" s="11">
        <v>6.0</v>
      </c>
      <c r="CL96" s="11">
        <v>51.935483870967744</v>
      </c>
      <c r="CM96" s="11">
        <v>2.0</v>
      </c>
      <c r="CN96" s="11" t="s">
        <v>260</v>
      </c>
      <c r="CO96" s="11">
        <v>0.0</v>
      </c>
      <c r="CP96" s="11">
        <v>39.751773049645394</v>
      </c>
      <c r="CQ96" s="11">
        <v>0.0</v>
      </c>
      <c r="CR96" s="11" t="s">
        <v>260</v>
      </c>
      <c r="CS96" s="11">
        <v>11.0</v>
      </c>
      <c r="CT96" s="11">
        <v>48.75647668393782</v>
      </c>
      <c r="CU96" s="11">
        <v>1.0</v>
      </c>
      <c r="CV96" s="11" t="s">
        <v>260</v>
      </c>
      <c r="CW96" s="11">
        <v>9.0</v>
      </c>
      <c r="CX96" s="11">
        <v>54.603854389721626</v>
      </c>
      <c r="CY96" s="11">
        <v>1.0</v>
      </c>
      <c r="CZ96" s="11" t="s">
        <v>260</v>
      </c>
      <c r="DA96" s="11">
        <v>4.0</v>
      </c>
      <c r="DB96" s="11">
        <v>48.994565217391305</v>
      </c>
      <c r="DC96" s="11">
        <v>0.0</v>
      </c>
      <c r="DD96" s="11" t="s">
        <v>260</v>
      </c>
    </row>
    <row r="97" ht="12.0" customHeight="1">
      <c r="A97" s="8" t="s">
        <v>980</v>
      </c>
      <c r="B97" s="8" t="s">
        <v>981</v>
      </c>
      <c r="C97" s="9">
        <v>38267.0</v>
      </c>
      <c r="D97" s="8" t="s">
        <v>982</v>
      </c>
      <c r="E97" s="10" t="s">
        <v>983</v>
      </c>
      <c r="F97" s="10" t="s">
        <v>984</v>
      </c>
      <c r="G97" s="10" t="s">
        <v>985</v>
      </c>
      <c r="H97" s="10" t="s">
        <v>986</v>
      </c>
      <c r="I97" s="10" t="s">
        <v>987</v>
      </c>
      <c r="J97" s="10" t="s">
        <v>988</v>
      </c>
      <c r="K97" s="10" t="s">
        <v>989</v>
      </c>
      <c r="L97" s="11">
        <v>0.0</v>
      </c>
      <c r="M97" s="11">
        <v>0.0</v>
      </c>
      <c r="N97" s="11">
        <v>0.0</v>
      </c>
      <c r="O97" s="11">
        <v>8.0</v>
      </c>
      <c r="P97" s="11">
        <v>62.72727272727273</v>
      </c>
      <c r="Q97" s="11">
        <v>16.0</v>
      </c>
      <c r="R97" s="11">
        <v>45.38461538461539</v>
      </c>
      <c r="S97" s="11">
        <v>20.0</v>
      </c>
      <c r="T97" s="11">
        <v>55.0</v>
      </c>
      <c r="U97" s="11">
        <v>3.0</v>
      </c>
      <c r="V97" s="11">
        <v>49.583333333333336</v>
      </c>
      <c r="W97" s="11">
        <v>6.0</v>
      </c>
      <c r="X97" s="11">
        <v>66.66666666666666</v>
      </c>
      <c r="Y97" s="11">
        <v>24.0</v>
      </c>
      <c r="Z97" s="11">
        <v>65.6</v>
      </c>
      <c r="AA97" s="11">
        <v>21.0</v>
      </c>
      <c r="AB97" s="11">
        <v>64.72222222222223</v>
      </c>
      <c r="AC97" s="11">
        <v>4.0</v>
      </c>
      <c r="AD97" s="11">
        <v>48.53658536585366</v>
      </c>
      <c r="AE97" s="11">
        <v>5.0</v>
      </c>
      <c r="AF97" s="11">
        <v>53.125</v>
      </c>
      <c r="AG97" s="11">
        <v>3.0</v>
      </c>
      <c r="AH97" s="11">
        <v>49.142857142857146</v>
      </c>
      <c r="AI97" s="11">
        <v>4.0</v>
      </c>
      <c r="AJ97" s="11">
        <v>58.07692307692308</v>
      </c>
      <c r="AK97" s="11">
        <v>1.0</v>
      </c>
      <c r="AL97" s="11">
        <v>51.333333333333336</v>
      </c>
      <c r="AM97" s="11">
        <v>3.0</v>
      </c>
      <c r="AN97" s="11">
        <v>63.33333333333333</v>
      </c>
      <c r="AO97" s="11">
        <v>0.0</v>
      </c>
      <c r="AP97" s="11">
        <v>38.125</v>
      </c>
      <c r="AQ97" s="11">
        <v>14.0</v>
      </c>
      <c r="AR97" s="11">
        <v>82.25806451612902</v>
      </c>
      <c r="AS97" s="11">
        <v>19.0</v>
      </c>
      <c r="AT97" s="11">
        <v>50.535714285714285</v>
      </c>
      <c r="AU97" s="11">
        <v>9.0</v>
      </c>
      <c r="AV97" s="11">
        <v>56.21621621621622</v>
      </c>
      <c r="AW97" s="11">
        <v>5.0</v>
      </c>
      <c r="AX97" s="11">
        <v>41.470588235294116</v>
      </c>
      <c r="AY97" s="11">
        <v>1.0</v>
      </c>
      <c r="AZ97" s="11">
        <v>39.02439024390244</v>
      </c>
      <c r="BA97" s="11">
        <v>9.0</v>
      </c>
      <c r="BB97" s="11">
        <v>50.0</v>
      </c>
      <c r="BC97" s="11">
        <v>7.0</v>
      </c>
      <c r="BD97" s="11">
        <v>53.84615384615385</v>
      </c>
      <c r="BE97" s="11">
        <v>6.0</v>
      </c>
      <c r="BF97" s="11">
        <v>37.826086956521735</v>
      </c>
      <c r="BG97" s="11">
        <v>13.0</v>
      </c>
      <c r="BH97" s="11">
        <v>65.13513513513513</v>
      </c>
      <c r="BI97" s="11">
        <v>4.0</v>
      </c>
      <c r="BJ97" s="11">
        <v>45.92997811816193</v>
      </c>
      <c r="BK97" s="11">
        <v>0.0</v>
      </c>
      <c r="BL97" s="11" t="s">
        <v>260</v>
      </c>
      <c r="BM97" s="11">
        <v>2.0</v>
      </c>
      <c r="BN97" s="11">
        <v>40.89080459770115</v>
      </c>
      <c r="BO97" s="11">
        <v>0.0</v>
      </c>
      <c r="BP97" s="11" t="s">
        <v>260</v>
      </c>
      <c r="BQ97" s="11">
        <v>1.0</v>
      </c>
      <c r="BR97" s="11">
        <v>37.28285077951003</v>
      </c>
      <c r="BS97" s="11">
        <v>0.0</v>
      </c>
      <c r="BT97" s="11" t="s">
        <v>260</v>
      </c>
      <c r="BU97" s="11">
        <v>6.0</v>
      </c>
      <c r="BV97" s="11">
        <v>47.87698412698413</v>
      </c>
      <c r="BW97" s="11" t="s">
        <v>990</v>
      </c>
      <c r="BX97" s="11" t="s">
        <v>260</v>
      </c>
      <c r="BY97" s="11">
        <v>9.0</v>
      </c>
      <c r="BZ97" s="11">
        <v>55.43388429752066</v>
      </c>
      <c r="CA97" s="11">
        <v>2.0</v>
      </c>
      <c r="CB97" s="11" t="s">
        <v>260</v>
      </c>
      <c r="CC97" s="11">
        <v>15.0</v>
      </c>
      <c r="CD97" s="11">
        <v>65.35452322738386</v>
      </c>
      <c r="CE97" s="11">
        <v>2.0</v>
      </c>
      <c r="CF97" s="11" t="s">
        <v>260</v>
      </c>
      <c r="CG97" s="11">
        <v>11.0</v>
      </c>
      <c r="CH97" s="11">
        <v>53.93700787401575</v>
      </c>
      <c r="CI97" s="11">
        <v>2.0</v>
      </c>
      <c r="CJ97" s="11" t="s">
        <v>260</v>
      </c>
      <c r="CK97" s="11">
        <v>6.0</v>
      </c>
      <c r="CL97" s="11">
        <v>51.935483870967744</v>
      </c>
      <c r="CM97" s="11">
        <v>1.0</v>
      </c>
      <c r="CN97" s="11" t="s">
        <v>260</v>
      </c>
      <c r="CO97" s="11">
        <v>12.0</v>
      </c>
      <c r="CP97" s="11">
        <v>82.30496453900709</v>
      </c>
      <c r="CQ97" s="11">
        <v>3.0</v>
      </c>
      <c r="CR97" s="11" t="s">
        <v>260</v>
      </c>
      <c r="CS97" s="11">
        <v>11.0</v>
      </c>
      <c r="CT97" s="11">
        <v>48.75647668393782</v>
      </c>
      <c r="CU97" s="11">
        <v>2.0</v>
      </c>
      <c r="CV97" s="11" t="s">
        <v>260</v>
      </c>
      <c r="CW97" s="11">
        <v>10.0</v>
      </c>
      <c r="CX97" s="11">
        <v>56.74518201284797</v>
      </c>
      <c r="CY97" s="11">
        <v>1.0</v>
      </c>
      <c r="CZ97" s="11" t="s">
        <v>260</v>
      </c>
      <c r="DA97" s="11">
        <v>8.0</v>
      </c>
      <c r="DB97" s="11">
        <v>59.86413043478261</v>
      </c>
      <c r="DC97" s="11">
        <v>1.0</v>
      </c>
      <c r="DD97" s="11" t="s">
        <v>260</v>
      </c>
    </row>
    <row r="98" ht="12.0" customHeight="1">
      <c r="A98" s="8" t="s">
        <v>991</v>
      </c>
      <c r="B98" s="8">
        <v>0.0</v>
      </c>
      <c r="C98" s="9">
        <v>38258.0</v>
      </c>
      <c r="D98" s="8" t="s">
        <v>356</v>
      </c>
      <c r="E98" s="10" t="s">
        <v>992</v>
      </c>
      <c r="F98" s="10" t="s">
        <v>993</v>
      </c>
      <c r="G98" s="10" t="s">
        <v>994</v>
      </c>
      <c r="H98" s="10" t="s">
        <v>995</v>
      </c>
      <c r="I98" s="10" t="s">
        <v>996</v>
      </c>
      <c r="J98" s="10" t="s">
        <v>997</v>
      </c>
      <c r="K98" s="10" t="s">
        <v>998</v>
      </c>
      <c r="L98" s="11">
        <v>0.0</v>
      </c>
      <c r="M98" s="11">
        <v>0.0</v>
      </c>
      <c r="N98" s="11">
        <v>0.0</v>
      </c>
      <c r="O98" s="11">
        <v>6.0</v>
      </c>
      <c r="P98" s="11">
        <v>53.63636363636363</v>
      </c>
      <c r="Q98" s="11">
        <v>19.0</v>
      </c>
      <c r="R98" s="11">
        <v>56.92307692307693</v>
      </c>
      <c r="S98" s="11">
        <v>18.0</v>
      </c>
      <c r="T98" s="11">
        <v>45.0</v>
      </c>
      <c r="U98" s="11">
        <v>2.0</v>
      </c>
      <c r="V98" s="11">
        <v>45.416666666666664</v>
      </c>
      <c r="W98" s="11">
        <v>8.0</v>
      </c>
      <c r="X98" s="11">
        <v>76.19047619047619</v>
      </c>
      <c r="Y98" s="11">
        <v>18.0</v>
      </c>
      <c r="Z98" s="11">
        <v>53.6</v>
      </c>
      <c r="AA98" s="11">
        <v>14.0</v>
      </c>
      <c r="AB98" s="11">
        <v>55.0</v>
      </c>
      <c r="AC98" s="11">
        <v>13.0</v>
      </c>
      <c r="AD98" s="11">
        <v>70.48780487804878</v>
      </c>
      <c r="AE98" s="11">
        <v>4.0</v>
      </c>
      <c r="AF98" s="11">
        <v>50.0</v>
      </c>
      <c r="AG98" s="11">
        <v>0.0</v>
      </c>
      <c r="AH98" s="11">
        <v>40.57142857142857</v>
      </c>
      <c r="AI98" s="11">
        <v>16.0</v>
      </c>
      <c r="AJ98" s="11">
        <v>104.23076923076923</v>
      </c>
      <c r="AK98" s="11">
        <v>7.0</v>
      </c>
      <c r="AL98" s="11">
        <v>91.33333333333334</v>
      </c>
      <c r="AM98" s="11">
        <v>9.0</v>
      </c>
      <c r="AN98" s="11">
        <v>103.33333333333333</v>
      </c>
      <c r="AO98" s="11">
        <v>2.0</v>
      </c>
      <c r="AP98" s="11">
        <v>44.375</v>
      </c>
      <c r="AQ98" s="11">
        <v>8.0</v>
      </c>
      <c r="AR98" s="11">
        <v>62.903225806451616</v>
      </c>
      <c r="AS98" s="11">
        <v>4.0</v>
      </c>
      <c r="AT98" s="11">
        <v>23.75</v>
      </c>
      <c r="AU98" s="11">
        <v>0.0</v>
      </c>
      <c r="AV98" s="11">
        <v>31.89189189189189</v>
      </c>
      <c r="AW98" s="11">
        <v>0.0</v>
      </c>
      <c r="AX98" s="11">
        <v>26.76470588235294</v>
      </c>
      <c r="AY98" s="11">
        <v>7.0</v>
      </c>
      <c r="AZ98" s="11">
        <v>53.65853658536585</v>
      </c>
      <c r="BA98" s="11">
        <v>10.0</v>
      </c>
      <c r="BB98" s="11">
        <v>51.724137931034484</v>
      </c>
      <c r="BC98" s="11">
        <v>7.0</v>
      </c>
      <c r="BD98" s="11">
        <v>53.84615384615385</v>
      </c>
      <c r="BE98" s="11">
        <v>9.0</v>
      </c>
      <c r="BF98" s="11">
        <v>44.34782608695652</v>
      </c>
      <c r="BG98" s="11">
        <v>12.0</v>
      </c>
      <c r="BH98" s="11">
        <v>62.43243243243243</v>
      </c>
      <c r="BI98" s="11">
        <v>15.0</v>
      </c>
      <c r="BJ98" s="11">
        <v>70.0</v>
      </c>
      <c r="BK98" s="11">
        <v>2.0</v>
      </c>
      <c r="BL98" s="11" t="s">
        <v>260</v>
      </c>
      <c r="BM98" s="11">
        <v>10.0</v>
      </c>
      <c r="BN98" s="11">
        <v>63.87931034482759</v>
      </c>
      <c r="BO98" s="11">
        <v>2.0</v>
      </c>
      <c r="BP98" s="11" t="s">
        <v>260</v>
      </c>
      <c r="BQ98" s="11">
        <v>10.0</v>
      </c>
      <c r="BR98" s="11">
        <v>57.32739420935412</v>
      </c>
      <c r="BS98" s="11">
        <v>3.0</v>
      </c>
      <c r="BT98" s="11" t="s">
        <v>260</v>
      </c>
      <c r="BU98" s="11">
        <v>7.0</v>
      </c>
      <c r="BV98" s="11">
        <v>49.86111111111111</v>
      </c>
      <c r="BW98" s="11" t="s">
        <v>303</v>
      </c>
      <c r="BX98" s="11" t="s">
        <v>260</v>
      </c>
      <c r="BY98" s="11">
        <v>14.0</v>
      </c>
      <c r="BZ98" s="11">
        <v>65.76446280991736</v>
      </c>
      <c r="CA98" s="11">
        <v>3.0</v>
      </c>
      <c r="CB98" s="11" t="s">
        <v>260</v>
      </c>
      <c r="CC98" s="11">
        <v>3.0</v>
      </c>
      <c r="CD98" s="11">
        <v>36.01466992665036</v>
      </c>
      <c r="CE98" s="11">
        <v>0.0</v>
      </c>
      <c r="CF98" s="11" t="s">
        <v>260</v>
      </c>
      <c r="CG98" s="11">
        <v>2.0</v>
      </c>
      <c r="CH98" s="11">
        <v>30.31496062992126</v>
      </c>
      <c r="CI98" s="11">
        <v>0.0</v>
      </c>
      <c r="CJ98" s="11" t="s">
        <v>260</v>
      </c>
      <c r="CK98" s="11">
        <v>14.0</v>
      </c>
      <c r="CL98" s="11">
        <v>71.78660049627791</v>
      </c>
      <c r="CM98" s="11">
        <v>4.0</v>
      </c>
      <c r="CN98" s="11" t="s">
        <v>105</v>
      </c>
      <c r="CO98" s="11">
        <v>12.0</v>
      </c>
      <c r="CP98" s="11">
        <v>82.30496453900709</v>
      </c>
      <c r="CQ98" s="11">
        <v>4.0</v>
      </c>
      <c r="CR98" s="11" t="s">
        <v>260</v>
      </c>
      <c r="CS98" s="11">
        <v>14.0</v>
      </c>
      <c r="CT98" s="11">
        <v>56.52849740932642</v>
      </c>
      <c r="CU98" s="11">
        <v>3.0</v>
      </c>
      <c r="CV98" s="11" t="s">
        <v>260</v>
      </c>
      <c r="CW98" s="11">
        <v>18.0</v>
      </c>
      <c r="CX98" s="11">
        <v>73.87580299785867</v>
      </c>
      <c r="CY98" s="11">
        <v>4.0</v>
      </c>
      <c r="CZ98" s="11" t="s">
        <v>260</v>
      </c>
      <c r="DA98" s="11">
        <v>8.0</v>
      </c>
      <c r="DB98" s="11">
        <v>59.86413043478261</v>
      </c>
      <c r="DC98" s="11">
        <v>1.0</v>
      </c>
      <c r="DD98" s="11" t="s">
        <v>260</v>
      </c>
    </row>
    <row r="99" ht="12.0" customHeight="1">
      <c r="A99" s="8" t="s">
        <v>999</v>
      </c>
      <c r="B99" s="8">
        <v>0.0</v>
      </c>
      <c r="C99" s="9">
        <v>38246.0</v>
      </c>
      <c r="D99" s="8" t="s">
        <v>511</v>
      </c>
      <c r="E99" s="10" t="s">
        <v>1000</v>
      </c>
      <c r="F99" s="10" t="s">
        <v>1001</v>
      </c>
      <c r="G99" s="10" t="s">
        <v>1002</v>
      </c>
      <c r="H99" s="10" t="s">
        <v>1003</v>
      </c>
      <c r="I99" s="10" t="s">
        <v>1004</v>
      </c>
      <c r="J99" s="10" t="s">
        <v>1005</v>
      </c>
      <c r="K99" s="10" t="s">
        <v>786</v>
      </c>
      <c r="L99" s="11">
        <v>0.0</v>
      </c>
      <c r="M99" s="11">
        <v>0.0</v>
      </c>
      <c r="N99" s="11">
        <v>0.0</v>
      </c>
      <c r="O99" s="11">
        <v>5.0</v>
      </c>
      <c r="P99" s="11">
        <v>49.09090909090909</v>
      </c>
      <c r="Q99" s="11">
        <v>16.0</v>
      </c>
      <c r="R99" s="11">
        <v>45.38461538461539</v>
      </c>
      <c r="S99" s="11">
        <v>20.0</v>
      </c>
      <c r="T99" s="11">
        <v>55.0</v>
      </c>
      <c r="U99" s="11">
        <v>0.0</v>
      </c>
      <c r="V99" s="11">
        <v>37.08333333333333</v>
      </c>
      <c r="W99" s="11">
        <v>3.0</v>
      </c>
      <c r="X99" s="11">
        <v>52.38095238095238</v>
      </c>
      <c r="Y99" s="11">
        <v>15.0</v>
      </c>
      <c r="Z99" s="11">
        <v>47.6</v>
      </c>
      <c r="AA99" s="11">
        <v>4.0</v>
      </c>
      <c r="AB99" s="11">
        <v>41.111111111111114</v>
      </c>
      <c r="AC99" s="11">
        <v>1.0</v>
      </c>
      <c r="AD99" s="11">
        <v>41.21951219512195</v>
      </c>
      <c r="AE99" s="11">
        <v>1.0</v>
      </c>
      <c r="AF99" s="11">
        <v>40.625</v>
      </c>
      <c r="AG99" s="11">
        <v>1.0</v>
      </c>
      <c r="AH99" s="11">
        <v>43.42857142857143</v>
      </c>
      <c r="AI99" s="11">
        <v>1.0</v>
      </c>
      <c r="AJ99" s="11">
        <v>46.53846153846154</v>
      </c>
      <c r="AK99" s="11">
        <v>0.0</v>
      </c>
      <c r="AL99" s="11">
        <v>44.666666666666664</v>
      </c>
      <c r="AM99" s="11">
        <v>1.0</v>
      </c>
      <c r="AN99" s="11">
        <v>50.0</v>
      </c>
      <c r="AO99" s="11">
        <v>2.0</v>
      </c>
      <c r="AP99" s="11">
        <v>44.375</v>
      </c>
      <c r="AQ99" s="11">
        <v>3.0</v>
      </c>
      <c r="AR99" s="11">
        <v>46.774193548387096</v>
      </c>
      <c r="AS99" s="11">
        <v>17.0</v>
      </c>
      <c r="AT99" s="11">
        <v>46.964285714285715</v>
      </c>
      <c r="AU99" s="11">
        <v>14.0</v>
      </c>
      <c r="AV99" s="11">
        <v>69.72972972972973</v>
      </c>
      <c r="AW99" s="11">
        <v>7.0</v>
      </c>
      <c r="AX99" s="11">
        <v>47.35294117647059</v>
      </c>
      <c r="AY99" s="11">
        <v>0.0</v>
      </c>
      <c r="AZ99" s="11">
        <v>36.58536585365854</v>
      </c>
      <c r="BA99" s="11">
        <v>11.0</v>
      </c>
      <c r="BB99" s="11">
        <v>53.44827586206897</v>
      </c>
      <c r="BC99" s="11">
        <v>8.0</v>
      </c>
      <c r="BD99" s="11">
        <v>56.41025641025641</v>
      </c>
      <c r="BE99" s="11">
        <v>3.0</v>
      </c>
      <c r="BF99" s="11">
        <v>31.304347826086957</v>
      </c>
      <c r="BG99" s="11">
        <v>2.0</v>
      </c>
      <c r="BH99" s="11">
        <v>35.4054054054054</v>
      </c>
      <c r="BI99" s="11">
        <v>2.0</v>
      </c>
      <c r="BJ99" s="11">
        <v>41.55361050328227</v>
      </c>
      <c r="BK99" s="11">
        <v>0.0</v>
      </c>
      <c r="BL99" s="11" t="s">
        <v>260</v>
      </c>
      <c r="BM99" s="11">
        <v>2.0</v>
      </c>
      <c r="BN99" s="11">
        <v>40.89080459770115</v>
      </c>
      <c r="BO99" s="11">
        <v>0.0</v>
      </c>
      <c r="BP99" s="11" t="s">
        <v>260</v>
      </c>
      <c r="BQ99" s="11">
        <v>3.0</v>
      </c>
      <c r="BR99" s="11">
        <v>41.73719376391982</v>
      </c>
      <c r="BS99" s="11">
        <v>0.0</v>
      </c>
      <c r="BT99" s="11" t="s">
        <v>260</v>
      </c>
      <c r="BU99" s="11">
        <v>6.0</v>
      </c>
      <c r="BV99" s="11">
        <v>47.87698412698413</v>
      </c>
      <c r="BW99" s="11" t="s">
        <v>490</v>
      </c>
      <c r="BX99" s="11" t="s">
        <v>260</v>
      </c>
      <c r="BY99" s="11">
        <v>4.0</v>
      </c>
      <c r="BZ99" s="11">
        <v>45.103305785123965</v>
      </c>
      <c r="CA99" s="11">
        <v>1.0</v>
      </c>
      <c r="CB99" s="11" t="s">
        <v>260</v>
      </c>
      <c r="CC99" s="11">
        <v>13.0</v>
      </c>
      <c r="CD99" s="11">
        <v>60.46454767726161</v>
      </c>
      <c r="CE99" s="11">
        <v>3.0</v>
      </c>
      <c r="CF99" s="11" t="s">
        <v>260</v>
      </c>
      <c r="CG99" s="11">
        <v>8.0</v>
      </c>
      <c r="CH99" s="11">
        <v>46.06299212598425</v>
      </c>
      <c r="CI99" s="11">
        <v>1.0</v>
      </c>
      <c r="CJ99" s="11" t="s">
        <v>260</v>
      </c>
      <c r="CK99" s="11">
        <v>1.0</v>
      </c>
      <c r="CL99" s="11">
        <v>39.52853598014889</v>
      </c>
      <c r="CM99" s="11">
        <v>0.0</v>
      </c>
      <c r="CN99" s="11" t="s">
        <v>260</v>
      </c>
      <c r="CO99" s="11">
        <v>2.0</v>
      </c>
      <c r="CP99" s="11">
        <v>46.843971631205676</v>
      </c>
      <c r="CQ99" s="11">
        <v>0.0</v>
      </c>
      <c r="CR99" s="11" t="s">
        <v>260</v>
      </c>
      <c r="CS99" s="11">
        <v>4.0</v>
      </c>
      <c r="CT99" s="11">
        <v>30.621761658031087</v>
      </c>
      <c r="CU99" s="11">
        <v>0.0</v>
      </c>
      <c r="CV99" s="11" t="s">
        <v>260</v>
      </c>
      <c r="CW99" s="11">
        <v>2.0</v>
      </c>
      <c r="CX99" s="11">
        <v>39.61456102783726</v>
      </c>
      <c r="CY99" s="11">
        <v>0.0</v>
      </c>
      <c r="CZ99" s="11" t="s">
        <v>260</v>
      </c>
      <c r="DA99" s="11">
        <v>0.0</v>
      </c>
      <c r="DB99" s="11">
        <v>38.125</v>
      </c>
      <c r="DC99" s="11">
        <v>0.0</v>
      </c>
      <c r="DD99" s="11" t="s">
        <v>260</v>
      </c>
    </row>
    <row r="100" ht="12.0" customHeight="1">
      <c r="A100" s="8" t="s">
        <v>1006</v>
      </c>
      <c r="B100" s="8" t="s">
        <v>892</v>
      </c>
      <c r="C100" s="9">
        <v>38167.0</v>
      </c>
      <c r="D100" s="8" t="s">
        <v>652</v>
      </c>
      <c r="E100" s="10" t="s">
        <v>1007</v>
      </c>
      <c r="F100" s="10" t="s">
        <v>1008</v>
      </c>
      <c r="G100" s="10" t="s">
        <v>1009</v>
      </c>
      <c r="H100" s="10" t="s">
        <v>1010</v>
      </c>
      <c r="I100" s="10" t="s">
        <v>1011</v>
      </c>
      <c r="J100" s="10" t="s">
        <v>1012</v>
      </c>
      <c r="K100" s="10" t="s">
        <v>1013</v>
      </c>
      <c r="L100" s="11">
        <v>0.0</v>
      </c>
      <c r="M100" s="11">
        <v>0.0</v>
      </c>
      <c r="N100" s="11">
        <v>0.0</v>
      </c>
      <c r="O100" s="11">
        <v>5.0</v>
      </c>
      <c r="P100" s="11">
        <v>49.09090909090909</v>
      </c>
      <c r="Q100" s="11">
        <v>17.0</v>
      </c>
      <c r="R100" s="11">
        <v>49.23076923076923</v>
      </c>
      <c r="S100" s="11">
        <v>20.0</v>
      </c>
      <c r="T100" s="11">
        <v>55.0</v>
      </c>
      <c r="U100" s="11">
        <v>7.0</v>
      </c>
      <c r="V100" s="11">
        <v>66.25</v>
      </c>
      <c r="W100" s="11">
        <v>2.0</v>
      </c>
      <c r="X100" s="11">
        <v>47.61904761904762</v>
      </c>
      <c r="Y100" s="11">
        <v>20.0</v>
      </c>
      <c r="Z100" s="11">
        <v>57.6</v>
      </c>
      <c r="AA100" s="11">
        <v>10.0</v>
      </c>
      <c r="AB100" s="11">
        <v>49.44444444444444</v>
      </c>
      <c r="AC100" s="11">
        <v>4.0</v>
      </c>
      <c r="AD100" s="11">
        <v>48.53658536585366</v>
      </c>
      <c r="AE100" s="11">
        <v>1.0</v>
      </c>
      <c r="AF100" s="11">
        <v>40.625</v>
      </c>
      <c r="AG100" s="11">
        <v>2.0</v>
      </c>
      <c r="AH100" s="11">
        <v>46.285714285714285</v>
      </c>
      <c r="AI100" s="11">
        <v>0.0</v>
      </c>
      <c r="AJ100" s="11">
        <v>42.69230769230769</v>
      </c>
      <c r="AK100" s="11">
        <v>0.0</v>
      </c>
      <c r="AL100" s="11">
        <v>44.666666666666664</v>
      </c>
      <c r="AM100" s="11">
        <v>0.0</v>
      </c>
      <c r="AN100" s="11">
        <v>43.333333333333336</v>
      </c>
      <c r="AO100" s="11">
        <v>1.0</v>
      </c>
      <c r="AP100" s="11">
        <v>41.25</v>
      </c>
      <c r="AQ100" s="11">
        <v>4.0</v>
      </c>
      <c r="AR100" s="11">
        <v>50.0</v>
      </c>
      <c r="AS100" s="11">
        <v>22.0</v>
      </c>
      <c r="AT100" s="11">
        <v>55.892857142857146</v>
      </c>
      <c r="AU100" s="11">
        <v>2.0</v>
      </c>
      <c r="AV100" s="11">
        <v>37.2972972972973</v>
      </c>
      <c r="AW100" s="11">
        <v>7.0</v>
      </c>
      <c r="AX100" s="11">
        <v>47.35294117647059</v>
      </c>
      <c r="AY100" s="11">
        <v>2.0</v>
      </c>
      <c r="AZ100" s="11">
        <v>41.46341463414634</v>
      </c>
      <c r="BA100" s="11">
        <v>1.0</v>
      </c>
      <c r="BB100" s="11">
        <v>36.206896551724135</v>
      </c>
      <c r="BC100" s="11">
        <v>0.0</v>
      </c>
      <c r="BD100" s="11">
        <v>35.8974358974359</v>
      </c>
      <c r="BE100" s="11">
        <v>20.0</v>
      </c>
      <c r="BF100" s="11">
        <v>68.26086956521739</v>
      </c>
      <c r="BG100" s="11">
        <v>13.0</v>
      </c>
      <c r="BH100" s="11">
        <v>65.13513513513513</v>
      </c>
      <c r="BI100" s="11">
        <v>6.0</v>
      </c>
      <c r="BJ100" s="11">
        <v>50.306345733041574</v>
      </c>
      <c r="BK100" s="11">
        <v>0.0</v>
      </c>
      <c r="BL100" s="11" t="s">
        <v>260</v>
      </c>
      <c r="BM100" s="11">
        <v>3.0</v>
      </c>
      <c r="BN100" s="11">
        <v>43.764367816091955</v>
      </c>
      <c r="BO100" s="11">
        <v>0.0</v>
      </c>
      <c r="BP100" s="11" t="s">
        <v>260</v>
      </c>
      <c r="BQ100" s="11">
        <v>7.0</v>
      </c>
      <c r="BR100" s="11">
        <v>50.645879732739424</v>
      </c>
      <c r="BS100" s="11">
        <v>0.0</v>
      </c>
      <c r="BT100" s="11" t="s">
        <v>260</v>
      </c>
      <c r="BU100" s="11">
        <v>1.0</v>
      </c>
      <c r="BV100" s="11">
        <v>37.95634920634921</v>
      </c>
      <c r="BW100" s="11" t="s">
        <v>303</v>
      </c>
      <c r="BX100" s="11" t="s">
        <v>260</v>
      </c>
      <c r="BY100" s="11">
        <v>3.0</v>
      </c>
      <c r="BZ100" s="11">
        <v>43.03719008264463</v>
      </c>
      <c r="CA100" s="11">
        <v>0.0</v>
      </c>
      <c r="CB100" s="11" t="s">
        <v>260</v>
      </c>
      <c r="CC100" s="11">
        <v>5.0</v>
      </c>
      <c r="CD100" s="11">
        <v>40.904645476772615</v>
      </c>
      <c r="CE100" s="11">
        <v>0.0</v>
      </c>
      <c r="CF100" s="11" t="s">
        <v>260</v>
      </c>
      <c r="CG100" s="11">
        <v>5.0</v>
      </c>
      <c r="CH100" s="11">
        <v>38.188976377952756</v>
      </c>
      <c r="CI100" s="11">
        <v>0.0</v>
      </c>
      <c r="CJ100" s="11" t="s">
        <v>260</v>
      </c>
      <c r="CK100" s="11">
        <v>9.0</v>
      </c>
      <c r="CL100" s="11">
        <v>59.37965260545906</v>
      </c>
      <c r="CM100" s="11">
        <v>1.0</v>
      </c>
      <c r="CN100" s="11" t="s">
        <v>260</v>
      </c>
      <c r="CO100" s="11">
        <v>4.0</v>
      </c>
      <c r="CP100" s="11">
        <v>53.93617021276596</v>
      </c>
      <c r="CQ100" s="11">
        <v>0.0</v>
      </c>
      <c r="CR100" s="11" t="s">
        <v>260</v>
      </c>
      <c r="CS100" s="11">
        <v>16.0</v>
      </c>
      <c r="CT100" s="11">
        <v>61.70984455958549</v>
      </c>
      <c r="CU100" s="11">
        <v>3.0</v>
      </c>
      <c r="CV100" s="11" t="s">
        <v>260</v>
      </c>
      <c r="CW100" s="11">
        <v>5.0</v>
      </c>
      <c r="CX100" s="11">
        <v>46.03854389721627</v>
      </c>
      <c r="CY100" s="11">
        <v>0.0</v>
      </c>
      <c r="CZ100" s="11" t="s">
        <v>260</v>
      </c>
      <c r="DA100" s="11">
        <v>1.0</v>
      </c>
      <c r="DB100" s="11">
        <v>40.84239130434783</v>
      </c>
      <c r="DC100" s="11">
        <v>0.0</v>
      </c>
      <c r="DD100" s="11" t="s">
        <v>260</v>
      </c>
    </row>
    <row r="101" ht="12.0" customHeight="1">
      <c r="A101" s="8" t="s">
        <v>1014</v>
      </c>
      <c r="B101" s="8" t="s">
        <v>1015</v>
      </c>
      <c r="C101" s="9">
        <v>38160.0</v>
      </c>
      <c r="D101" s="8" t="s">
        <v>1016</v>
      </c>
      <c r="E101" s="10" t="s">
        <v>1017</v>
      </c>
      <c r="F101" s="10" t="s">
        <v>1018</v>
      </c>
      <c r="G101" s="10" t="s">
        <v>1019</v>
      </c>
      <c r="H101" s="10" t="s">
        <v>1020</v>
      </c>
      <c r="I101" s="10" t="s">
        <v>1021</v>
      </c>
      <c r="J101" s="10" t="s">
        <v>1022</v>
      </c>
      <c r="K101" s="10" t="s">
        <v>1023</v>
      </c>
      <c r="L101" s="11">
        <v>0.0</v>
      </c>
      <c r="M101" s="11">
        <v>0.0</v>
      </c>
      <c r="N101" s="11">
        <v>1.0</v>
      </c>
      <c r="O101" s="11">
        <v>5.0</v>
      </c>
      <c r="P101" s="11">
        <v>49.09090909090909</v>
      </c>
      <c r="Q101" s="11">
        <v>18.0</v>
      </c>
      <c r="R101" s="11">
        <v>53.07692307692308</v>
      </c>
      <c r="S101" s="11">
        <v>19.0</v>
      </c>
      <c r="T101" s="11">
        <v>50.0</v>
      </c>
      <c r="U101" s="11">
        <v>6.0</v>
      </c>
      <c r="V101" s="11">
        <v>62.08333333333333</v>
      </c>
      <c r="W101" s="11">
        <v>1.0</v>
      </c>
      <c r="X101" s="11">
        <v>42.857142857142854</v>
      </c>
      <c r="Y101" s="11">
        <v>16.0</v>
      </c>
      <c r="Z101" s="11">
        <v>49.6</v>
      </c>
      <c r="AA101" s="11">
        <v>4.0</v>
      </c>
      <c r="AB101" s="11">
        <v>41.111111111111114</v>
      </c>
      <c r="AC101" s="11">
        <v>3.0</v>
      </c>
      <c r="AD101" s="11">
        <v>46.09756097560976</v>
      </c>
      <c r="AE101" s="11">
        <v>2.0</v>
      </c>
      <c r="AF101" s="11">
        <v>43.75</v>
      </c>
      <c r="AG101" s="11">
        <v>4.0</v>
      </c>
      <c r="AH101" s="11">
        <v>52.0</v>
      </c>
      <c r="AI101" s="11">
        <v>0.0</v>
      </c>
      <c r="AJ101" s="11">
        <v>42.69230769230769</v>
      </c>
      <c r="AK101" s="11">
        <v>0.0</v>
      </c>
      <c r="AL101" s="11">
        <v>44.666666666666664</v>
      </c>
      <c r="AM101" s="11">
        <v>0.0</v>
      </c>
      <c r="AN101" s="11">
        <v>43.333333333333336</v>
      </c>
      <c r="AO101" s="11">
        <v>0.0</v>
      </c>
      <c r="AP101" s="11">
        <v>38.125</v>
      </c>
      <c r="AQ101" s="11">
        <v>2.0</v>
      </c>
      <c r="AR101" s="11">
        <v>43.54838709677419</v>
      </c>
      <c r="AS101" s="11">
        <v>17.0</v>
      </c>
      <c r="AT101" s="11">
        <v>46.964285714285715</v>
      </c>
      <c r="AU101" s="11">
        <v>6.0</v>
      </c>
      <c r="AV101" s="11">
        <v>48.108108108108105</v>
      </c>
      <c r="AW101" s="11">
        <v>7.0</v>
      </c>
      <c r="AX101" s="11">
        <v>47.35294117647059</v>
      </c>
      <c r="AY101" s="11">
        <v>4.0</v>
      </c>
      <c r="AZ101" s="11">
        <v>46.34146341463415</v>
      </c>
      <c r="BA101" s="11">
        <v>5.0</v>
      </c>
      <c r="BB101" s="11">
        <v>43.10344827586207</v>
      </c>
      <c r="BC101" s="11">
        <v>2.0</v>
      </c>
      <c r="BD101" s="11">
        <v>41.02564102564102</v>
      </c>
      <c r="BE101" s="11">
        <v>16.0</v>
      </c>
      <c r="BF101" s="11">
        <v>59.56521739130435</v>
      </c>
      <c r="BG101" s="11">
        <v>8.0</v>
      </c>
      <c r="BH101" s="11">
        <v>51.62162162162162</v>
      </c>
      <c r="BI101" s="11">
        <v>4.0</v>
      </c>
      <c r="BJ101" s="11">
        <v>45.92997811816193</v>
      </c>
      <c r="BK101" s="11">
        <v>0.0</v>
      </c>
      <c r="BL101" s="11" t="s">
        <v>260</v>
      </c>
      <c r="BM101" s="11">
        <v>6.0</v>
      </c>
      <c r="BN101" s="11">
        <v>52.38505747126437</v>
      </c>
      <c r="BO101" s="11">
        <v>0.0</v>
      </c>
      <c r="BP101" s="11" t="s">
        <v>260</v>
      </c>
      <c r="BQ101" s="11">
        <v>2.0</v>
      </c>
      <c r="BR101" s="11">
        <v>39.510022271714924</v>
      </c>
      <c r="BS101" s="11">
        <v>0.0</v>
      </c>
      <c r="BT101" s="11" t="s">
        <v>260</v>
      </c>
      <c r="BU101" s="11">
        <v>3.0</v>
      </c>
      <c r="BV101" s="11">
        <v>41.92460317460318</v>
      </c>
      <c r="BW101" s="11" t="s">
        <v>303</v>
      </c>
      <c r="BX101" s="11" t="s">
        <v>260</v>
      </c>
      <c r="BY101" s="11">
        <v>4.0</v>
      </c>
      <c r="BZ101" s="11">
        <v>45.103305785123965</v>
      </c>
      <c r="CA101" s="11">
        <v>0.0</v>
      </c>
      <c r="CB101" s="11" t="s">
        <v>260</v>
      </c>
      <c r="CC101" s="11">
        <v>4.0</v>
      </c>
      <c r="CD101" s="11">
        <v>38.45965770171149</v>
      </c>
      <c r="CE101" s="11">
        <v>0.0</v>
      </c>
      <c r="CF101" s="11" t="s">
        <v>260</v>
      </c>
      <c r="CG101" s="11">
        <v>10.0</v>
      </c>
      <c r="CH101" s="11">
        <v>51.31233595800525</v>
      </c>
      <c r="CI101" s="11">
        <v>0.0</v>
      </c>
      <c r="CJ101" s="11" t="s">
        <v>260</v>
      </c>
      <c r="CK101" s="11">
        <v>1.0</v>
      </c>
      <c r="CL101" s="11">
        <v>39.52853598014889</v>
      </c>
      <c r="CM101" s="11">
        <v>0.0</v>
      </c>
      <c r="CN101" s="11" t="s">
        <v>260</v>
      </c>
      <c r="CO101" s="11">
        <v>2.0</v>
      </c>
      <c r="CP101" s="11">
        <v>46.843971631205676</v>
      </c>
      <c r="CQ101" s="11">
        <v>0.0</v>
      </c>
      <c r="CR101" s="11" t="s">
        <v>260</v>
      </c>
      <c r="CS101" s="11">
        <v>12.0</v>
      </c>
      <c r="CT101" s="11">
        <v>51.347150259067355</v>
      </c>
      <c r="CU101" s="11">
        <v>0.0</v>
      </c>
      <c r="CV101" s="11" t="s">
        <v>260</v>
      </c>
      <c r="CW101" s="11">
        <v>5.0</v>
      </c>
      <c r="CX101" s="11">
        <v>46.03854389721627</v>
      </c>
      <c r="CY101" s="11">
        <v>0.0</v>
      </c>
      <c r="CZ101" s="11" t="s">
        <v>260</v>
      </c>
      <c r="DA101" s="11">
        <v>6.0</v>
      </c>
      <c r="DB101" s="11">
        <v>54.42934782608695</v>
      </c>
      <c r="DC101" s="11">
        <v>2.0</v>
      </c>
      <c r="DD101" s="11" t="s">
        <v>260</v>
      </c>
    </row>
    <row r="102" ht="12.0" customHeight="1">
      <c r="A102" s="8" t="s">
        <v>1024</v>
      </c>
      <c r="B102" s="8" t="s">
        <v>1025</v>
      </c>
      <c r="C102" s="9">
        <v>38140.0</v>
      </c>
      <c r="D102" s="8" t="s">
        <v>356</v>
      </c>
      <c r="E102" s="10" t="s">
        <v>1026</v>
      </c>
      <c r="F102" s="10" t="s">
        <v>1027</v>
      </c>
      <c r="G102" s="10" t="s">
        <v>1028</v>
      </c>
      <c r="H102" s="10" t="s">
        <v>1029</v>
      </c>
      <c r="I102" s="10" t="s">
        <v>1030</v>
      </c>
      <c r="J102" s="10" t="s">
        <v>1031</v>
      </c>
      <c r="K102" s="10" t="s">
        <v>1032</v>
      </c>
      <c r="L102" s="11">
        <v>0.0</v>
      </c>
      <c r="M102" s="11">
        <v>0.0</v>
      </c>
      <c r="N102" s="11">
        <v>0.0</v>
      </c>
      <c r="O102" s="11">
        <v>6.0</v>
      </c>
      <c r="P102" s="11">
        <v>53.63636363636363</v>
      </c>
      <c r="Q102" s="11">
        <v>16.0</v>
      </c>
      <c r="R102" s="11">
        <v>45.38461538461539</v>
      </c>
      <c r="S102" s="11">
        <v>19.0</v>
      </c>
      <c r="T102" s="11">
        <v>50.0</v>
      </c>
      <c r="U102" s="11">
        <v>3.0</v>
      </c>
      <c r="V102" s="11">
        <v>49.583333333333336</v>
      </c>
      <c r="W102" s="11">
        <v>8.0</v>
      </c>
      <c r="X102" s="11">
        <v>76.19047619047619</v>
      </c>
      <c r="Y102" s="11">
        <v>23.0</v>
      </c>
      <c r="Z102" s="11">
        <v>63.6</v>
      </c>
      <c r="AA102" s="11">
        <v>19.0</v>
      </c>
      <c r="AB102" s="11">
        <v>61.94444444444444</v>
      </c>
      <c r="AC102" s="11">
        <v>15.0</v>
      </c>
      <c r="AD102" s="11">
        <v>75.3658536585366</v>
      </c>
      <c r="AE102" s="11">
        <v>4.0</v>
      </c>
      <c r="AF102" s="11">
        <v>50.0</v>
      </c>
      <c r="AG102" s="11">
        <v>1.0</v>
      </c>
      <c r="AH102" s="11">
        <v>43.42857142857143</v>
      </c>
      <c r="AI102" s="11">
        <v>12.0</v>
      </c>
      <c r="AJ102" s="11">
        <v>88.84615384615384</v>
      </c>
      <c r="AK102" s="11">
        <v>4.0</v>
      </c>
      <c r="AL102" s="11">
        <v>71.33333333333333</v>
      </c>
      <c r="AM102" s="11">
        <v>8.0</v>
      </c>
      <c r="AN102" s="11">
        <v>96.66666666666667</v>
      </c>
      <c r="AO102" s="11">
        <v>6.0</v>
      </c>
      <c r="AP102" s="11">
        <v>56.875</v>
      </c>
      <c r="AQ102" s="11">
        <v>14.0</v>
      </c>
      <c r="AR102" s="11">
        <v>82.25806451612902</v>
      </c>
      <c r="AS102" s="11">
        <v>14.0</v>
      </c>
      <c r="AT102" s="11">
        <v>41.60714285714286</v>
      </c>
      <c r="AU102" s="11">
        <v>15.0</v>
      </c>
      <c r="AV102" s="11">
        <v>72.43243243243244</v>
      </c>
      <c r="AW102" s="11">
        <v>0.0</v>
      </c>
      <c r="AX102" s="11">
        <v>26.76470588235294</v>
      </c>
      <c r="AY102" s="11">
        <v>3.0</v>
      </c>
      <c r="AZ102" s="11">
        <v>43.90243902439024</v>
      </c>
      <c r="BA102" s="11">
        <v>9.0</v>
      </c>
      <c r="BB102" s="11">
        <v>50.0</v>
      </c>
      <c r="BC102" s="11">
        <v>5.0</v>
      </c>
      <c r="BD102" s="11">
        <v>48.717948717948715</v>
      </c>
      <c r="BE102" s="11">
        <v>12.0</v>
      </c>
      <c r="BF102" s="11">
        <v>50.869565217391305</v>
      </c>
      <c r="BG102" s="11">
        <v>10.0</v>
      </c>
      <c r="BH102" s="11">
        <v>57.027027027027025</v>
      </c>
      <c r="BI102" s="11">
        <v>15.0</v>
      </c>
      <c r="BJ102" s="11">
        <v>70.0</v>
      </c>
      <c r="BK102" s="11">
        <v>2.0</v>
      </c>
      <c r="BL102" s="11" t="s">
        <v>260</v>
      </c>
      <c r="BM102" s="11">
        <v>4.0</v>
      </c>
      <c r="BN102" s="11">
        <v>46.63793103448276</v>
      </c>
      <c r="BO102" s="11">
        <v>0.0</v>
      </c>
      <c r="BP102" s="11" t="s">
        <v>260</v>
      </c>
      <c r="BQ102" s="11">
        <v>11.0</v>
      </c>
      <c r="BR102" s="11">
        <v>59.55456570155902</v>
      </c>
      <c r="BS102" s="11">
        <v>1.0</v>
      </c>
      <c r="BT102" s="11" t="s">
        <v>260</v>
      </c>
      <c r="BU102" s="11">
        <v>6.0</v>
      </c>
      <c r="BV102" s="11">
        <v>47.87698412698413</v>
      </c>
      <c r="BW102" s="11" t="s">
        <v>303</v>
      </c>
      <c r="BX102" s="11" t="s">
        <v>260</v>
      </c>
      <c r="BY102" s="11">
        <v>12.0</v>
      </c>
      <c r="BZ102" s="11">
        <v>61.632231404958674</v>
      </c>
      <c r="CA102" s="11">
        <v>2.0</v>
      </c>
      <c r="CB102" s="11" t="s">
        <v>260</v>
      </c>
      <c r="CC102" s="11">
        <v>15.0</v>
      </c>
      <c r="CD102" s="11">
        <v>65.35452322738386</v>
      </c>
      <c r="CE102" s="11">
        <v>3.0</v>
      </c>
      <c r="CF102" s="11" t="s">
        <v>260</v>
      </c>
      <c r="CG102" s="11">
        <v>8.0</v>
      </c>
      <c r="CH102" s="11">
        <v>46.06299212598425</v>
      </c>
      <c r="CI102" s="11">
        <v>1.0</v>
      </c>
      <c r="CJ102" s="11" t="s">
        <v>260</v>
      </c>
      <c r="CK102" s="11">
        <v>5.0</v>
      </c>
      <c r="CL102" s="11">
        <v>49.45409429280397</v>
      </c>
      <c r="CM102" s="11">
        <v>0.0</v>
      </c>
      <c r="CN102" s="11" t="s">
        <v>260</v>
      </c>
      <c r="CO102" s="11">
        <v>15.0</v>
      </c>
      <c r="CP102" s="11">
        <v>92.94326241134752</v>
      </c>
      <c r="CQ102" s="11">
        <v>6.0</v>
      </c>
      <c r="CR102" s="11" t="s">
        <v>105</v>
      </c>
      <c r="CS102" s="11">
        <v>11.0</v>
      </c>
      <c r="CT102" s="11">
        <v>48.75647668393782</v>
      </c>
      <c r="CU102" s="11">
        <v>1.0</v>
      </c>
      <c r="CV102" s="11" t="s">
        <v>260</v>
      </c>
      <c r="CW102" s="11">
        <v>15.0</v>
      </c>
      <c r="CX102" s="11">
        <v>67.45182012847965</v>
      </c>
      <c r="CY102" s="11">
        <v>2.0</v>
      </c>
      <c r="CZ102" s="11" t="s">
        <v>260</v>
      </c>
      <c r="DA102" s="11">
        <v>7.0</v>
      </c>
      <c r="DB102" s="11">
        <v>57.14673913043478</v>
      </c>
      <c r="DC102" s="11">
        <v>0.0</v>
      </c>
      <c r="DD102" s="11" t="s">
        <v>260</v>
      </c>
    </row>
    <row r="103" ht="12.0" customHeight="1">
      <c r="A103" s="8" t="s">
        <v>1033</v>
      </c>
      <c r="B103" s="8" t="s">
        <v>1034</v>
      </c>
      <c r="C103" s="9">
        <v>38092.0</v>
      </c>
      <c r="D103" s="8" t="s">
        <v>1035</v>
      </c>
      <c r="E103" s="10" t="s">
        <v>1036</v>
      </c>
      <c r="F103" s="10" t="s">
        <v>1037</v>
      </c>
      <c r="G103" s="10" t="s">
        <v>1038</v>
      </c>
      <c r="H103" s="10" t="s">
        <v>1039</v>
      </c>
      <c r="I103" s="10" t="s">
        <v>1040</v>
      </c>
      <c r="J103" s="10" t="s">
        <v>1041</v>
      </c>
      <c r="K103" s="10" t="s">
        <v>1042</v>
      </c>
      <c r="L103" s="11">
        <v>0.0</v>
      </c>
      <c r="M103" s="11">
        <v>0.0</v>
      </c>
      <c r="N103" s="11">
        <v>0.0</v>
      </c>
      <c r="O103" s="11">
        <v>7.0</v>
      </c>
      <c r="P103" s="11">
        <v>58.18181818181818</v>
      </c>
      <c r="Q103" s="11">
        <v>20.0</v>
      </c>
      <c r="R103" s="11">
        <v>60.769230769230774</v>
      </c>
      <c r="S103" s="11">
        <v>20.0</v>
      </c>
      <c r="T103" s="11">
        <v>55.0</v>
      </c>
      <c r="U103" s="11">
        <v>2.0</v>
      </c>
      <c r="V103" s="11">
        <v>45.416666666666664</v>
      </c>
      <c r="W103" s="11">
        <v>1.0</v>
      </c>
      <c r="X103" s="11">
        <v>42.857142857142854</v>
      </c>
      <c r="Y103" s="11">
        <v>13.0</v>
      </c>
      <c r="Z103" s="11">
        <v>43.6</v>
      </c>
      <c r="AA103" s="11">
        <v>15.0</v>
      </c>
      <c r="AB103" s="11">
        <v>56.388888888888886</v>
      </c>
      <c r="AC103" s="11">
        <v>2.0</v>
      </c>
      <c r="AD103" s="11">
        <v>43.65853658536585</v>
      </c>
      <c r="AE103" s="11">
        <v>5.0</v>
      </c>
      <c r="AF103" s="11">
        <v>53.125</v>
      </c>
      <c r="AG103" s="11">
        <v>1.0</v>
      </c>
      <c r="AH103" s="11">
        <v>43.42857142857143</v>
      </c>
      <c r="AI103" s="11">
        <v>3.0</v>
      </c>
      <c r="AJ103" s="11">
        <v>54.23076923076923</v>
      </c>
      <c r="AK103" s="11">
        <v>0.0</v>
      </c>
      <c r="AL103" s="11">
        <v>44.666666666666664</v>
      </c>
      <c r="AM103" s="11">
        <v>3.0</v>
      </c>
      <c r="AN103" s="11">
        <v>63.33333333333333</v>
      </c>
      <c r="AO103" s="11">
        <v>4.0</v>
      </c>
      <c r="AP103" s="11">
        <v>50.625</v>
      </c>
      <c r="AQ103" s="11">
        <v>9.0</v>
      </c>
      <c r="AR103" s="11">
        <v>66.12903225806451</v>
      </c>
      <c r="AS103" s="11">
        <v>17.0</v>
      </c>
      <c r="AT103" s="11">
        <v>46.964285714285715</v>
      </c>
      <c r="AU103" s="11">
        <v>13.0</v>
      </c>
      <c r="AV103" s="11">
        <v>67.02702702702703</v>
      </c>
      <c r="AW103" s="11">
        <v>9.0</v>
      </c>
      <c r="AX103" s="11">
        <v>53.23529411764706</v>
      </c>
      <c r="AY103" s="11">
        <v>5.0</v>
      </c>
      <c r="AZ103" s="11">
        <v>48.78048780487805</v>
      </c>
      <c r="BA103" s="11">
        <v>10.0</v>
      </c>
      <c r="BB103" s="11">
        <v>51.724137931034484</v>
      </c>
      <c r="BC103" s="11">
        <v>4.0</v>
      </c>
      <c r="BD103" s="11">
        <v>46.15384615384615</v>
      </c>
      <c r="BE103" s="11">
        <v>7.0</v>
      </c>
      <c r="BF103" s="11">
        <v>40.0</v>
      </c>
      <c r="BG103" s="11">
        <v>3.0</v>
      </c>
      <c r="BH103" s="11">
        <v>38.108108108108105</v>
      </c>
      <c r="BI103" s="11">
        <v>2.0</v>
      </c>
      <c r="BJ103" s="11">
        <v>41.55361050328227</v>
      </c>
      <c r="BK103" s="11">
        <v>0.0</v>
      </c>
      <c r="BL103" s="11" t="s">
        <v>260</v>
      </c>
      <c r="BM103" s="11">
        <v>6.0</v>
      </c>
      <c r="BN103" s="11">
        <v>52.38505747126437</v>
      </c>
      <c r="BO103" s="11">
        <v>0.0</v>
      </c>
      <c r="BP103" s="11" t="s">
        <v>260</v>
      </c>
      <c r="BQ103" s="11">
        <v>4.0</v>
      </c>
      <c r="BR103" s="11">
        <v>43.96436525612472</v>
      </c>
      <c r="BS103" s="11">
        <v>0.0</v>
      </c>
      <c r="BT103" s="11" t="s">
        <v>260</v>
      </c>
      <c r="BU103" s="11">
        <v>4.0</v>
      </c>
      <c r="BV103" s="11">
        <v>43.90873015873016</v>
      </c>
      <c r="BW103" s="11" t="s">
        <v>281</v>
      </c>
      <c r="BX103" s="11" t="s">
        <v>260</v>
      </c>
      <c r="BY103" s="11">
        <v>8.0</v>
      </c>
      <c r="BZ103" s="11">
        <v>53.36776859504132</v>
      </c>
      <c r="CA103" s="11">
        <v>1.0</v>
      </c>
      <c r="CB103" s="11" t="s">
        <v>260</v>
      </c>
      <c r="CC103" s="11">
        <v>15.0</v>
      </c>
      <c r="CD103" s="11">
        <v>65.35452322738386</v>
      </c>
      <c r="CE103" s="11">
        <v>4.0</v>
      </c>
      <c r="CF103" s="11" t="s">
        <v>260</v>
      </c>
      <c r="CG103" s="11">
        <v>10.0</v>
      </c>
      <c r="CH103" s="11">
        <v>51.31233595800525</v>
      </c>
      <c r="CI103" s="11">
        <v>1.0</v>
      </c>
      <c r="CJ103" s="11" t="s">
        <v>260</v>
      </c>
      <c r="CK103" s="11">
        <v>7.0</v>
      </c>
      <c r="CL103" s="11">
        <v>54.416873449131515</v>
      </c>
      <c r="CM103" s="11">
        <v>1.0</v>
      </c>
      <c r="CN103" s="11" t="s">
        <v>260</v>
      </c>
      <c r="CO103" s="11">
        <v>6.0</v>
      </c>
      <c r="CP103" s="11">
        <v>61.02836879432624</v>
      </c>
      <c r="CQ103" s="11">
        <v>2.0</v>
      </c>
      <c r="CR103" s="11" t="s">
        <v>260</v>
      </c>
      <c r="CS103" s="11">
        <v>7.0</v>
      </c>
      <c r="CT103" s="11">
        <v>38.39378238341969</v>
      </c>
      <c r="CU103" s="11">
        <v>0.0</v>
      </c>
      <c r="CV103" s="11" t="s">
        <v>260</v>
      </c>
      <c r="CW103" s="11">
        <v>10.0</v>
      </c>
      <c r="CX103" s="11">
        <v>56.74518201284797</v>
      </c>
      <c r="CY103" s="11">
        <v>2.0</v>
      </c>
      <c r="CZ103" s="11" t="s">
        <v>260</v>
      </c>
      <c r="DA103" s="11">
        <v>1.0</v>
      </c>
      <c r="DB103" s="11">
        <v>40.84239130434783</v>
      </c>
      <c r="DC103" s="11">
        <v>0.0</v>
      </c>
      <c r="DD103" s="11" t="s">
        <v>260</v>
      </c>
    </row>
    <row r="104" ht="12.0" customHeight="1">
      <c r="A104" s="8" t="s">
        <v>1043</v>
      </c>
      <c r="B104" s="8" t="s">
        <v>1044</v>
      </c>
      <c r="C104" s="9">
        <v>38092.0</v>
      </c>
      <c r="D104" s="8" t="s">
        <v>1045</v>
      </c>
      <c r="E104" s="10" t="s">
        <v>1046</v>
      </c>
      <c r="F104" s="10" t="s">
        <v>1047</v>
      </c>
      <c r="G104" s="10" t="s">
        <v>1048</v>
      </c>
      <c r="H104" s="10" t="s">
        <v>1049</v>
      </c>
      <c r="I104" s="10" t="s">
        <v>1050</v>
      </c>
      <c r="J104" s="10" t="s">
        <v>1051</v>
      </c>
      <c r="K104" s="10" t="s">
        <v>1052</v>
      </c>
      <c r="L104" s="11">
        <v>0.0</v>
      </c>
      <c r="M104" s="11">
        <v>0.0</v>
      </c>
      <c r="N104" s="11">
        <v>0.0</v>
      </c>
      <c r="O104" s="11">
        <v>6.0</v>
      </c>
      <c r="P104" s="11">
        <v>53.63636363636363</v>
      </c>
      <c r="Q104" s="11">
        <v>19.0</v>
      </c>
      <c r="R104" s="11">
        <v>56.92307692307693</v>
      </c>
      <c r="S104" s="11">
        <v>17.0</v>
      </c>
      <c r="T104" s="11">
        <v>40.0</v>
      </c>
      <c r="U104" s="11">
        <v>3.0</v>
      </c>
      <c r="V104" s="11">
        <v>49.583333333333336</v>
      </c>
      <c r="W104" s="11">
        <v>1.0</v>
      </c>
      <c r="X104" s="11">
        <v>42.857142857142854</v>
      </c>
      <c r="Y104" s="11">
        <v>11.0</v>
      </c>
      <c r="Z104" s="11">
        <v>39.6</v>
      </c>
      <c r="AA104" s="11">
        <v>6.0</v>
      </c>
      <c r="AB104" s="11">
        <v>43.888888888888886</v>
      </c>
      <c r="AC104" s="11">
        <v>6.0</v>
      </c>
      <c r="AD104" s="11">
        <v>53.41463414634146</v>
      </c>
      <c r="AE104" s="11">
        <v>2.0</v>
      </c>
      <c r="AF104" s="11">
        <v>43.75</v>
      </c>
      <c r="AG104" s="11">
        <v>1.0</v>
      </c>
      <c r="AH104" s="11">
        <v>43.42857142857143</v>
      </c>
      <c r="AI104" s="11">
        <v>4.0</v>
      </c>
      <c r="AJ104" s="11">
        <v>58.07692307692308</v>
      </c>
      <c r="AK104" s="11">
        <v>4.0</v>
      </c>
      <c r="AL104" s="11">
        <v>71.33333333333333</v>
      </c>
      <c r="AM104" s="11">
        <v>0.0</v>
      </c>
      <c r="AN104" s="11">
        <v>43.333333333333336</v>
      </c>
      <c r="AO104" s="11">
        <v>1.0</v>
      </c>
      <c r="AP104" s="11">
        <v>41.25</v>
      </c>
      <c r="AQ104" s="11">
        <v>5.0</v>
      </c>
      <c r="AR104" s="11">
        <v>53.225806451612904</v>
      </c>
      <c r="AS104" s="11">
        <v>12.0</v>
      </c>
      <c r="AT104" s="11">
        <v>38.035714285714285</v>
      </c>
      <c r="AU104" s="11">
        <v>3.0</v>
      </c>
      <c r="AV104" s="11">
        <v>40.0</v>
      </c>
      <c r="AW104" s="11">
        <v>7.0</v>
      </c>
      <c r="AX104" s="11">
        <v>47.35294117647059</v>
      </c>
      <c r="AY104" s="11">
        <v>4.0</v>
      </c>
      <c r="AZ104" s="11">
        <v>46.34146341463415</v>
      </c>
      <c r="BA104" s="11">
        <v>9.0</v>
      </c>
      <c r="BB104" s="11">
        <v>50.0</v>
      </c>
      <c r="BC104" s="11">
        <v>4.0</v>
      </c>
      <c r="BD104" s="11">
        <v>46.15384615384615</v>
      </c>
      <c r="BE104" s="11">
        <v>11.0</v>
      </c>
      <c r="BF104" s="11">
        <v>48.69565217391305</v>
      </c>
      <c r="BG104" s="11">
        <v>5.0</v>
      </c>
      <c r="BH104" s="11">
        <v>43.513513513513516</v>
      </c>
      <c r="BI104" s="11">
        <v>6.0</v>
      </c>
      <c r="BJ104" s="11">
        <v>50.306345733041574</v>
      </c>
      <c r="BK104" s="11">
        <v>0.0</v>
      </c>
      <c r="BL104" s="11" t="s">
        <v>260</v>
      </c>
      <c r="BM104" s="11">
        <v>7.0</v>
      </c>
      <c r="BN104" s="11">
        <v>55.258620689655174</v>
      </c>
      <c r="BO104" s="11">
        <v>1.0</v>
      </c>
      <c r="BP104" s="11" t="s">
        <v>260</v>
      </c>
      <c r="BQ104" s="11">
        <v>5.0</v>
      </c>
      <c r="BR104" s="11">
        <v>46.191536748329625</v>
      </c>
      <c r="BS104" s="11">
        <v>1.0</v>
      </c>
      <c r="BT104" s="11" t="s">
        <v>260</v>
      </c>
      <c r="BU104" s="11">
        <v>13.0</v>
      </c>
      <c r="BV104" s="11">
        <v>61.76587301587301</v>
      </c>
      <c r="BW104" s="11" t="s">
        <v>464</v>
      </c>
      <c r="BX104" s="11" t="s">
        <v>260</v>
      </c>
      <c r="BY104" s="11">
        <v>3.0</v>
      </c>
      <c r="BZ104" s="11">
        <v>43.03719008264463</v>
      </c>
      <c r="CA104" s="11">
        <v>0.0</v>
      </c>
      <c r="CB104" s="11" t="s">
        <v>260</v>
      </c>
      <c r="CC104" s="11">
        <v>1.0</v>
      </c>
      <c r="CD104" s="11">
        <v>31.124694376528115</v>
      </c>
      <c r="CE104" s="11">
        <v>0.0</v>
      </c>
      <c r="CF104" s="11" t="s">
        <v>260</v>
      </c>
      <c r="CG104" s="11">
        <v>6.0</v>
      </c>
      <c r="CH104" s="11">
        <v>40.813648293963254</v>
      </c>
      <c r="CI104" s="11">
        <v>0.0</v>
      </c>
      <c r="CJ104" s="11" t="s">
        <v>260</v>
      </c>
      <c r="CK104" s="11">
        <v>4.0</v>
      </c>
      <c r="CL104" s="11">
        <v>46.9727047146402</v>
      </c>
      <c r="CM104" s="11">
        <v>0.0</v>
      </c>
      <c r="CN104" s="11" t="s">
        <v>260</v>
      </c>
      <c r="CO104" s="11">
        <v>4.0</v>
      </c>
      <c r="CP104" s="11">
        <v>53.93617021276596</v>
      </c>
      <c r="CQ104" s="11">
        <v>0.0</v>
      </c>
      <c r="CR104" s="11" t="s">
        <v>260</v>
      </c>
      <c r="CS104" s="11">
        <v>11.0</v>
      </c>
      <c r="CT104" s="11">
        <v>48.75647668393782</v>
      </c>
      <c r="CU104" s="11">
        <v>2.0</v>
      </c>
      <c r="CV104" s="11" t="s">
        <v>260</v>
      </c>
      <c r="CW104" s="11">
        <v>8.0</v>
      </c>
      <c r="CX104" s="11">
        <v>52.46252676659529</v>
      </c>
      <c r="CY104" s="11">
        <v>1.0</v>
      </c>
      <c r="CZ104" s="11" t="s">
        <v>260</v>
      </c>
      <c r="DA104" s="11">
        <v>8.0</v>
      </c>
      <c r="DB104" s="11">
        <v>59.86413043478261</v>
      </c>
      <c r="DC104" s="11">
        <v>0.0</v>
      </c>
      <c r="DD104" s="11" t="s">
        <v>260</v>
      </c>
    </row>
    <row r="105" ht="12.0" customHeight="1">
      <c r="A105" s="8" t="s">
        <v>1053</v>
      </c>
      <c r="B105" s="8">
        <v>0.0</v>
      </c>
      <c r="C105" s="9">
        <v>0.0</v>
      </c>
      <c r="D105" s="8" t="s">
        <v>634</v>
      </c>
      <c r="E105" s="10" t="s">
        <v>1054</v>
      </c>
      <c r="F105" s="10" t="s">
        <v>1055</v>
      </c>
      <c r="G105" s="10" t="s">
        <v>1056</v>
      </c>
      <c r="H105" s="10" t="s">
        <v>1057</v>
      </c>
      <c r="I105" s="10" t="s">
        <v>1058</v>
      </c>
      <c r="J105" s="10" t="s">
        <v>1059</v>
      </c>
      <c r="K105" s="10" t="s">
        <v>1060</v>
      </c>
      <c r="L105" s="11">
        <v>0.0</v>
      </c>
      <c r="M105" s="11">
        <v>1.0</v>
      </c>
      <c r="N105" s="11">
        <v>0.0</v>
      </c>
      <c r="O105" s="11">
        <v>4.0</v>
      </c>
      <c r="P105" s="11">
        <v>44.54545454545455</v>
      </c>
      <c r="Q105" s="11">
        <v>16.0</v>
      </c>
      <c r="R105" s="11">
        <v>45.38461538461539</v>
      </c>
      <c r="S105" s="11">
        <v>19.0</v>
      </c>
      <c r="T105" s="11">
        <v>50.0</v>
      </c>
      <c r="U105" s="11">
        <v>0.0</v>
      </c>
      <c r="V105" s="11">
        <v>37.08333333333333</v>
      </c>
      <c r="W105" s="11">
        <v>2.0</v>
      </c>
      <c r="X105" s="11">
        <v>47.61904761904762</v>
      </c>
      <c r="Y105" s="11">
        <v>12.0</v>
      </c>
      <c r="Z105" s="11">
        <v>41.6</v>
      </c>
      <c r="AA105" s="11">
        <v>4.0</v>
      </c>
      <c r="AB105" s="11">
        <v>41.111111111111114</v>
      </c>
      <c r="AC105" s="11">
        <v>0.0</v>
      </c>
      <c r="AD105" s="11">
        <v>38.78048780487805</v>
      </c>
      <c r="AE105" s="11">
        <v>2.0</v>
      </c>
      <c r="AF105" s="11">
        <v>43.75</v>
      </c>
      <c r="AG105" s="11">
        <v>2.0</v>
      </c>
      <c r="AH105" s="11">
        <v>46.285714285714285</v>
      </c>
      <c r="AI105" s="11">
        <v>0.0</v>
      </c>
      <c r="AJ105" s="11">
        <v>42.69230769230769</v>
      </c>
      <c r="AK105" s="11">
        <v>0.0</v>
      </c>
      <c r="AL105" s="11">
        <v>44.666666666666664</v>
      </c>
      <c r="AM105" s="11">
        <v>0.0</v>
      </c>
      <c r="AN105" s="11">
        <v>43.333333333333336</v>
      </c>
      <c r="AO105" s="11">
        <v>0.0</v>
      </c>
      <c r="AP105" s="11">
        <v>38.125</v>
      </c>
      <c r="AQ105" s="11">
        <v>2.0</v>
      </c>
      <c r="AR105" s="11">
        <v>43.54838709677419</v>
      </c>
      <c r="AS105" s="11">
        <v>23.0</v>
      </c>
      <c r="AT105" s="11">
        <v>57.67857142857143</v>
      </c>
      <c r="AU105" s="11">
        <v>6.0</v>
      </c>
      <c r="AV105" s="11">
        <v>48.108108108108105</v>
      </c>
      <c r="AW105" s="11">
        <v>5.0</v>
      </c>
      <c r="AX105" s="11">
        <v>41.470588235294116</v>
      </c>
      <c r="AY105" s="11">
        <v>1.0</v>
      </c>
      <c r="AZ105" s="11">
        <v>39.02439024390244</v>
      </c>
      <c r="BA105" s="11">
        <v>10.0</v>
      </c>
      <c r="BB105" s="11">
        <v>51.724137931034484</v>
      </c>
      <c r="BC105" s="11">
        <v>3.0</v>
      </c>
      <c r="BD105" s="11">
        <v>43.58974358974359</v>
      </c>
      <c r="BE105" s="11">
        <v>5.0</v>
      </c>
      <c r="BF105" s="11">
        <v>35.65217391304348</v>
      </c>
      <c r="BG105" s="11">
        <v>5.0</v>
      </c>
      <c r="BH105" s="11">
        <v>43.513513513513516</v>
      </c>
      <c r="BI105" s="11">
        <v>1.0</v>
      </c>
      <c r="BJ105" s="11">
        <v>39.36542669584245</v>
      </c>
      <c r="BK105" s="11">
        <v>0.0</v>
      </c>
      <c r="BL105" s="11" t="s">
        <v>260</v>
      </c>
      <c r="BM105" s="11">
        <v>1.0</v>
      </c>
      <c r="BN105" s="11">
        <v>38.01724137931035</v>
      </c>
      <c r="BO105" s="11">
        <v>0.0</v>
      </c>
      <c r="BP105" s="11" t="s">
        <v>260</v>
      </c>
      <c r="BQ105" s="11">
        <v>1.0</v>
      </c>
      <c r="BR105" s="11">
        <v>37.28285077951003</v>
      </c>
      <c r="BS105" s="11">
        <v>0.0</v>
      </c>
      <c r="BT105" s="11" t="s">
        <v>260</v>
      </c>
      <c r="BU105" s="11">
        <v>3.0</v>
      </c>
      <c r="BV105" s="11">
        <v>41.92460317460318</v>
      </c>
      <c r="BW105" s="11" t="s">
        <v>303</v>
      </c>
      <c r="BX105" s="11" t="s">
        <v>260</v>
      </c>
      <c r="BY105" s="11">
        <v>1.0</v>
      </c>
      <c r="BZ105" s="11">
        <v>38.904958677685954</v>
      </c>
      <c r="CA105" s="11">
        <v>0.0</v>
      </c>
      <c r="CB105" s="11" t="s">
        <v>260</v>
      </c>
      <c r="CC105" s="11">
        <v>6.0</v>
      </c>
      <c r="CD105" s="11">
        <v>43.34963325183374</v>
      </c>
      <c r="CE105" s="11">
        <v>0.0</v>
      </c>
      <c r="CF105" s="11" t="s">
        <v>260</v>
      </c>
      <c r="CG105" s="11">
        <v>6.0</v>
      </c>
      <c r="CH105" s="11">
        <v>40.813648293963254</v>
      </c>
      <c r="CI105" s="11">
        <v>0.0</v>
      </c>
      <c r="CJ105" s="11" t="s">
        <v>260</v>
      </c>
      <c r="CK105" s="11">
        <v>0.0</v>
      </c>
      <c r="CL105" s="11">
        <v>37.04714640198512</v>
      </c>
      <c r="CM105" s="11">
        <v>0.0</v>
      </c>
      <c r="CN105" s="11" t="s">
        <v>260</v>
      </c>
      <c r="CO105" s="11">
        <v>1.0</v>
      </c>
      <c r="CP105" s="11">
        <v>43.29787234042553</v>
      </c>
      <c r="CQ105" s="11">
        <v>0.0</v>
      </c>
      <c r="CR105" s="11" t="s">
        <v>260</v>
      </c>
      <c r="CS105" s="11">
        <v>8.0</v>
      </c>
      <c r="CT105" s="11">
        <v>40.98445595854922</v>
      </c>
      <c r="CU105" s="11">
        <v>0.0</v>
      </c>
      <c r="CV105" s="11" t="s">
        <v>260</v>
      </c>
      <c r="CW105" s="11">
        <v>1.0</v>
      </c>
      <c r="CX105" s="11">
        <v>37.473233404710925</v>
      </c>
      <c r="CY105" s="11">
        <v>0.0</v>
      </c>
      <c r="CZ105" s="11" t="s">
        <v>260</v>
      </c>
      <c r="DA105" s="11">
        <v>2.0</v>
      </c>
      <c r="DB105" s="11">
        <v>43.559782608695656</v>
      </c>
      <c r="DC105" s="11">
        <v>1.0</v>
      </c>
      <c r="DD105" s="11" t="s">
        <v>260</v>
      </c>
    </row>
    <row r="106" ht="12.0" customHeight="1">
      <c r="A106" s="8" t="s">
        <v>1061</v>
      </c>
      <c r="B106" s="8">
        <v>0.0</v>
      </c>
      <c r="C106" s="9">
        <v>0.0</v>
      </c>
      <c r="D106" s="8" t="s">
        <v>652</v>
      </c>
      <c r="E106" s="10" t="s">
        <v>1062</v>
      </c>
      <c r="F106" s="10" t="s">
        <v>1063</v>
      </c>
      <c r="G106" s="10" t="s">
        <v>1064</v>
      </c>
      <c r="H106" s="10" t="s">
        <v>1065</v>
      </c>
      <c r="I106" s="10" t="s">
        <v>1066</v>
      </c>
      <c r="J106" s="10" t="s">
        <v>1067</v>
      </c>
      <c r="K106" s="10" t="s">
        <v>126</v>
      </c>
      <c r="L106" s="11">
        <v>0.0</v>
      </c>
      <c r="M106" s="11">
        <v>0.0</v>
      </c>
      <c r="N106" s="11">
        <v>0.0</v>
      </c>
      <c r="O106" s="11">
        <v>3.0</v>
      </c>
      <c r="P106" s="11">
        <v>40.0</v>
      </c>
      <c r="Q106" s="11">
        <v>17.0</v>
      </c>
      <c r="R106" s="11">
        <v>49.23076923076923</v>
      </c>
      <c r="S106" s="11">
        <v>20.0</v>
      </c>
      <c r="T106" s="11">
        <v>55.0</v>
      </c>
      <c r="U106" s="11">
        <v>0.0</v>
      </c>
      <c r="V106" s="11">
        <v>37.08333333333333</v>
      </c>
      <c r="W106" s="11">
        <v>3.0</v>
      </c>
      <c r="X106" s="11">
        <v>52.38095238095238</v>
      </c>
      <c r="Y106" s="11">
        <v>12.0</v>
      </c>
      <c r="Z106" s="11">
        <v>41.6</v>
      </c>
      <c r="AA106" s="11">
        <v>3.0</v>
      </c>
      <c r="AB106" s="11">
        <v>39.72222222222222</v>
      </c>
      <c r="AC106" s="11">
        <v>0.0</v>
      </c>
      <c r="AD106" s="11">
        <v>38.78048780487805</v>
      </c>
      <c r="AE106" s="11">
        <v>6.0</v>
      </c>
      <c r="AF106" s="11">
        <v>56.25</v>
      </c>
      <c r="AG106" s="11">
        <v>1.0</v>
      </c>
      <c r="AH106" s="11">
        <v>43.42857142857143</v>
      </c>
      <c r="AI106" s="11">
        <v>0.0</v>
      </c>
      <c r="AJ106" s="11">
        <v>42.69230769230769</v>
      </c>
      <c r="AK106" s="11">
        <v>0.0</v>
      </c>
      <c r="AL106" s="11">
        <v>44.666666666666664</v>
      </c>
      <c r="AM106" s="11">
        <v>0.0</v>
      </c>
      <c r="AN106" s="11">
        <v>43.333333333333336</v>
      </c>
      <c r="AO106" s="11">
        <v>0.0</v>
      </c>
      <c r="AP106" s="11">
        <v>38.125</v>
      </c>
      <c r="AQ106" s="11">
        <v>1.0</v>
      </c>
      <c r="AR106" s="11">
        <v>40.322580645161295</v>
      </c>
      <c r="AS106" s="11">
        <v>23.0</v>
      </c>
      <c r="AT106" s="11">
        <v>57.67857142857143</v>
      </c>
      <c r="AU106" s="11">
        <v>10.0</v>
      </c>
      <c r="AV106" s="11">
        <v>58.91891891891892</v>
      </c>
      <c r="AW106" s="11">
        <v>5.0</v>
      </c>
      <c r="AX106" s="11">
        <v>41.470588235294116</v>
      </c>
      <c r="AY106" s="11">
        <v>1.0</v>
      </c>
      <c r="AZ106" s="11">
        <v>39.02439024390244</v>
      </c>
      <c r="BA106" s="11">
        <v>21.0</v>
      </c>
      <c r="BB106" s="11">
        <v>70.6896551724138</v>
      </c>
      <c r="BC106" s="11">
        <v>17.0</v>
      </c>
      <c r="BD106" s="11">
        <v>79.48717948717949</v>
      </c>
      <c r="BE106" s="11">
        <v>5.0</v>
      </c>
      <c r="BF106" s="11">
        <v>35.65217391304348</v>
      </c>
      <c r="BG106" s="11">
        <v>7.0</v>
      </c>
      <c r="BH106" s="11">
        <v>48.91891891891892</v>
      </c>
      <c r="BI106" s="11">
        <v>0.0</v>
      </c>
      <c r="BJ106" s="11">
        <v>37.177242888402624</v>
      </c>
      <c r="BK106" s="11">
        <v>0.0</v>
      </c>
      <c r="BL106" s="11" t="s">
        <v>260</v>
      </c>
      <c r="BM106" s="11">
        <v>2.0</v>
      </c>
      <c r="BN106" s="11">
        <v>40.89080459770115</v>
      </c>
      <c r="BO106" s="11">
        <v>0.0</v>
      </c>
      <c r="BP106" s="11" t="s">
        <v>260</v>
      </c>
      <c r="BQ106" s="11">
        <v>1.0</v>
      </c>
      <c r="BR106" s="11">
        <v>37.28285077951003</v>
      </c>
      <c r="BS106" s="11">
        <v>0.0</v>
      </c>
      <c r="BT106" s="11" t="s">
        <v>260</v>
      </c>
      <c r="BU106" s="11">
        <v>12.0</v>
      </c>
      <c r="BV106" s="11">
        <v>59.78174603174603</v>
      </c>
      <c r="BW106" s="11" t="s">
        <v>325</v>
      </c>
      <c r="BX106" s="11" t="s">
        <v>260</v>
      </c>
      <c r="BY106" s="11">
        <v>7.0</v>
      </c>
      <c r="BZ106" s="11">
        <v>51.30165289256198</v>
      </c>
      <c r="CA106" s="11">
        <v>1.0</v>
      </c>
      <c r="CB106" s="11" t="s">
        <v>260</v>
      </c>
      <c r="CC106" s="11">
        <v>14.0</v>
      </c>
      <c r="CD106" s="11">
        <v>62.909535452322736</v>
      </c>
      <c r="CE106" s="11">
        <v>4.0</v>
      </c>
      <c r="CF106" s="11" t="s">
        <v>260</v>
      </c>
      <c r="CG106" s="11">
        <v>9.0</v>
      </c>
      <c r="CH106" s="11">
        <v>48.68766404199475</v>
      </c>
      <c r="CI106" s="11">
        <v>2.0</v>
      </c>
      <c r="CJ106" s="11" t="s">
        <v>260</v>
      </c>
      <c r="CK106" s="11">
        <v>1.0</v>
      </c>
      <c r="CL106" s="11">
        <v>39.52853598014889</v>
      </c>
      <c r="CM106" s="11">
        <v>0.0</v>
      </c>
      <c r="CN106" s="11" t="s">
        <v>260</v>
      </c>
      <c r="CO106" s="11">
        <v>0.0</v>
      </c>
      <c r="CP106" s="11">
        <v>39.751773049645394</v>
      </c>
      <c r="CQ106" s="11">
        <v>0.0</v>
      </c>
      <c r="CR106" s="11" t="s">
        <v>260</v>
      </c>
      <c r="CS106" s="11">
        <v>5.0</v>
      </c>
      <c r="CT106" s="11">
        <v>33.21243523316062</v>
      </c>
      <c r="CU106" s="11">
        <v>0.0</v>
      </c>
      <c r="CV106" s="11" t="s">
        <v>260</v>
      </c>
      <c r="CW106" s="11">
        <v>1.0</v>
      </c>
      <c r="CX106" s="11">
        <v>37.473233404710925</v>
      </c>
      <c r="CY106" s="11">
        <v>0.0</v>
      </c>
      <c r="CZ106" s="11" t="s">
        <v>260</v>
      </c>
      <c r="DA106" s="11">
        <v>3.0</v>
      </c>
      <c r="DB106" s="11">
        <v>46.27717391304348</v>
      </c>
      <c r="DC106" s="11">
        <v>1.0</v>
      </c>
      <c r="DD106" s="11" t="s">
        <v>260</v>
      </c>
    </row>
    <row r="107" ht="12.0" customHeight="1">
      <c r="A107" s="8" t="s">
        <v>1068</v>
      </c>
      <c r="B107" s="8" t="s">
        <v>1069</v>
      </c>
      <c r="C107" s="9">
        <v>38072.0</v>
      </c>
      <c r="D107" s="8" t="s">
        <v>652</v>
      </c>
      <c r="E107" s="10" t="s">
        <v>1070</v>
      </c>
      <c r="F107" s="10" t="s">
        <v>1071</v>
      </c>
      <c r="G107" s="10" t="s">
        <v>1072</v>
      </c>
      <c r="H107" s="10" t="s">
        <v>1073</v>
      </c>
      <c r="I107" s="10" t="s">
        <v>1074</v>
      </c>
      <c r="J107" s="10" t="s">
        <v>1075</v>
      </c>
      <c r="K107" s="10" t="s">
        <v>1076</v>
      </c>
      <c r="L107" s="11">
        <v>0.0</v>
      </c>
      <c r="M107" s="11">
        <v>0.0</v>
      </c>
      <c r="N107" s="11">
        <v>0.0</v>
      </c>
      <c r="O107" s="11">
        <v>2.0</v>
      </c>
      <c r="P107" s="11">
        <v>35.45454545454545</v>
      </c>
      <c r="Q107" s="11">
        <v>16.0</v>
      </c>
      <c r="R107" s="11">
        <v>45.38461538461539</v>
      </c>
      <c r="S107" s="11">
        <v>18.0</v>
      </c>
      <c r="T107" s="11">
        <v>45.0</v>
      </c>
      <c r="U107" s="11">
        <v>5.0</v>
      </c>
      <c r="V107" s="11">
        <v>57.916666666666664</v>
      </c>
      <c r="W107" s="11">
        <v>7.0</v>
      </c>
      <c r="X107" s="11">
        <v>71.42857142857143</v>
      </c>
      <c r="Y107" s="11">
        <v>19.0</v>
      </c>
      <c r="Z107" s="11">
        <v>55.6</v>
      </c>
      <c r="AA107" s="11">
        <v>5.0</v>
      </c>
      <c r="AB107" s="11">
        <v>42.5</v>
      </c>
      <c r="AC107" s="11">
        <v>0.0</v>
      </c>
      <c r="AD107" s="11">
        <v>38.78048780487805</v>
      </c>
      <c r="AE107" s="11">
        <v>1.0</v>
      </c>
      <c r="AF107" s="11">
        <v>40.625</v>
      </c>
      <c r="AG107" s="11">
        <v>2.0</v>
      </c>
      <c r="AH107" s="11">
        <v>46.285714285714285</v>
      </c>
      <c r="AI107" s="11">
        <v>3.0</v>
      </c>
      <c r="AJ107" s="11">
        <v>54.23076923076923</v>
      </c>
      <c r="AK107" s="11">
        <v>3.0</v>
      </c>
      <c r="AL107" s="11">
        <v>64.66666666666667</v>
      </c>
      <c r="AM107" s="11">
        <v>0.0</v>
      </c>
      <c r="AN107" s="11">
        <v>43.333333333333336</v>
      </c>
      <c r="AO107" s="11">
        <v>0.0</v>
      </c>
      <c r="AP107" s="11">
        <v>38.125</v>
      </c>
      <c r="AQ107" s="11">
        <v>6.0</v>
      </c>
      <c r="AR107" s="11">
        <v>56.45161290322581</v>
      </c>
      <c r="AS107" s="11">
        <v>4.0</v>
      </c>
      <c r="AT107" s="11">
        <v>23.75</v>
      </c>
      <c r="AU107" s="11">
        <v>5.0</v>
      </c>
      <c r="AV107" s="11">
        <v>45.4054054054054</v>
      </c>
      <c r="AW107" s="11">
        <v>3.0</v>
      </c>
      <c r="AX107" s="11">
        <v>35.588235294117645</v>
      </c>
      <c r="AY107" s="11">
        <v>10.0</v>
      </c>
      <c r="AZ107" s="11">
        <v>60.97560975609756</v>
      </c>
      <c r="BA107" s="11">
        <v>6.0</v>
      </c>
      <c r="BB107" s="11">
        <v>44.827586206896555</v>
      </c>
      <c r="BC107" s="11">
        <v>3.0</v>
      </c>
      <c r="BD107" s="11">
        <v>43.58974358974359</v>
      </c>
      <c r="BE107" s="11">
        <v>4.0</v>
      </c>
      <c r="BF107" s="11">
        <v>33.47826086956522</v>
      </c>
      <c r="BG107" s="11">
        <v>1.0</v>
      </c>
      <c r="BH107" s="11">
        <v>32.7027027027027</v>
      </c>
      <c r="BI107" s="11">
        <v>2.0</v>
      </c>
      <c r="BJ107" s="11">
        <v>41.55361050328227</v>
      </c>
      <c r="BK107" s="11">
        <v>0.0</v>
      </c>
      <c r="BL107" s="11" t="s">
        <v>260</v>
      </c>
      <c r="BM107" s="11">
        <v>10.0</v>
      </c>
      <c r="BN107" s="11">
        <v>63.87931034482759</v>
      </c>
      <c r="BO107" s="11">
        <v>2.0</v>
      </c>
      <c r="BP107" s="11" t="s">
        <v>260</v>
      </c>
      <c r="BQ107" s="11">
        <v>4.0</v>
      </c>
      <c r="BR107" s="11">
        <v>43.96436525612472</v>
      </c>
      <c r="BS107" s="11">
        <v>1.0</v>
      </c>
      <c r="BT107" s="11" t="s">
        <v>260</v>
      </c>
      <c r="BU107" s="11">
        <v>5.0</v>
      </c>
      <c r="BV107" s="11">
        <v>45.89285714285714</v>
      </c>
      <c r="BW107" s="11" t="s">
        <v>303</v>
      </c>
      <c r="BX107" s="11" t="s">
        <v>260</v>
      </c>
      <c r="BY107" s="11">
        <v>2.0</v>
      </c>
      <c r="BZ107" s="11">
        <v>40.97107438016529</v>
      </c>
      <c r="CA107" s="11">
        <v>0.0</v>
      </c>
      <c r="CB107" s="11" t="s">
        <v>260</v>
      </c>
      <c r="CC107" s="11">
        <v>4.0</v>
      </c>
      <c r="CD107" s="11">
        <v>38.45965770171149</v>
      </c>
      <c r="CE107" s="11">
        <v>0.0</v>
      </c>
      <c r="CF107" s="11" t="s">
        <v>260</v>
      </c>
      <c r="CG107" s="11">
        <v>5.0</v>
      </c>
      <c r="CH107" s="11">
        <v>38.188976377952756</v>
      </c>
      <c r="CI107" s="11">
        <v>1.0</v>
      </c>
      <c r="CJ107" s="11" t="s">
        <v>260</v>
      </c>
      <c r="CK107" s="11">
        <v>7.0</v>
      </c>
      <c r="CL107" s="11">
        <v>54.416873449131515</v>
      </c>
      <c r="CM107" s="11">
        <v>0.0</v>
      </c>
      <c r="CN107" s="11" t="s">
        <v>260</v>
      </c>
      <c r="CO107" s="11">
        <v>4.0</v>
      </c>
      <c r="CP107" s="11">
        <v>53.93617021276596</v>
      </c>
      <c r="CQ107" s="11">
        <v>0.0</v>
      </c>
      <c r="CR107" s="11" t="s">
        <v>260</v>
      </c>
      <c r="CS107" s="11">
        <v>7.0</v>
      </c>
      <c r="CT107" s="11">
        <v>38.39378238341969</v>
      </c>
      <c r="CU107" s="11">
        <v>0.0</v>
      </c>
      <c r="CV107" s="11" t="s">
        <v>260</v>
      </c>
      <c r="CW107" s="11">
        <v>8.0</v>
      </c>
      <c r="CX107" s="11">
        <v>52.46252676659529</v>
      </c>
      <c r="CY107" s="11">
        <v>1.0</v>
      </c>
      <c r="CZ107" s="11" t="s">
        <v>260</v>
      </c>
      <c r="DA107" s="11">
        <v>1.0</v>
      </c>
      <c r="DB107" s="11">
        <v>40.84239130434783</v>
      </c>
      <c r="DC107" s="11">
        <v>0.0</v>
      </c>
      <c r="DD107" s="11" t="s">
        <v>260</v>
      </c>
    </row>
    <row r="108" ht="12.0" customHeight="1">
      <c r="A108" s="8" t="s">
        <v>1068</v>
      </c>
      <c r="B108" s="8" t="s">
        <v>1069</v>
      </c>
      <c r="C108" s="9">
        <v>38072.0</v>
      </c>
      <c r="D108" s="8" t="s">
        <v>652</v>
      </c>
      <c r="E108" s="10" t="s">
        <v>1070</v>
      </c>
      <c r="F108" s="10" t="s">
        <v>1071</v>
      </c>
      <c r="G108" s="10" t="s">
        <v>1072</v>
      </c>
      <c r="H108" s="10" t="s">
        <v>1073</v>
      </c>
      <c r="I108" s="10" t="s">
        <v>1074</v>
      </c>
      <c r="J108" s="10" t="s">
        <v>1075</v>
      </c>
      <c r="K108" s="10" t="s">
        <v>1076</v>
      </c>
      <c r="L108" s="11">
        <v>0.0</v>
      </c>
      <c r="M108" s="11">
        <v>0.0</v>
      </c>
      <c r="N108" s="11">
        <v>0.0</v>
      </c>
      <c r="O108" s="11">
        <v>2.0</v>
      </c>
      <c r="P108" s="11">
        <v>35.45454545454545</v>
      </c>
      <c r="Q108" s="11">
        <v>16.0</v>
      </c>
      <c r="R108" s="11">
        <v>45.38461538461539</v>
      </c>
      <c r="S108" s="11">
        <v>18.0</v>
      </c>
      <c r="T108" s="11">
        <v>45.0</v>
      </c>
      <c r="U108" s="11">
        <v>5.0</v>
      </c>
      <c r="V108" s="11">
        <v>57.916666666666664</v>
      </c>
      <c r="W108" s="11">
        <v>7.0</v>
      </c>
      <c r="X108" s="11">
        <v>71.42857142857143</v>
      </c>
      <c r="Y108" s="11">
        <v>19.0</v>
      </c>
      <c r="Z108" s="11">
        <v>55.6</v>
      </c>
      <c r="AA108" s="11">
        <v>5.0</v>
      </c>
      <c r="AB108" s="11">
        <v>42.5</v>
      </c>
      <c r="AC108" s="11">
        <v>0.0</v>
      </c>
      <c r="AD108" s="11">
        <v>38.78048780487805</v>
      </c>
      <c r="AE108" s="11">
        <v>1.0</v>
      </c>
      <c r="AF108" s="11">
        <v>40.625</v>
      </c>
      <c r="AG108" s="11">
        <v>2.0</v>
      </c>
      <c r="AH108" s="11">
        <v>46.285714285714285</v>
      </c>
      <c r="AI108" s="11">
        <v>3.0</v>
      </c>
      <c r="AJ108" s="11">
        <v>54.23076923076923</v>
      </c>
      <c r="AK108" s="11">
        <v>3.0</v>
      </c>
      <c r="AL108" s="11">
        <v>64.66666666666667</v>
      </c>
      <c r="AM108" s="11">
        <v>0.0</v>
      </c>
      <c r="AN108" s="11">
        <v>43.333333333333336</v>
      </c>
      <c r="AO108" s="11">
        <v>0.0</v>
      </c>
      <c r="AP108" s="11">
        <v>38.125</v>
      </c>
      <c r="AQ108" s="11">
        <v>6.0</v>
      </c>
      <c r="AR108" s="11">
        <v>56.45161290322581</v>
      </c>
      <c r="AS108" s="11">
        <v>4.0</v>
      </c>
      <c r="AT108" s="11">
        <v>23.75</v>
      </c>
      <c r="AU108" s="11">
        <v>5.0</v>
      </c>
      <c r="AV108" s="11">
        <v>45.4054054054054</v>
      </c>
      <c r="AW108" s="11">
        <v>3.0</v>
      </c>
      <c r="AX108" s="11">
        <v>35.588235294117645</v>
      </c>
      <c r="AY108" s="11">
        <v>10.0</v>
      </c>
      <c r="AZ108" s="11">
        <v>60.97560975609756</v>
      </c>
      <c r="BA108" s="11">
        <v>6.0</v>
      </c>
      <c r="BB108" s="11">
        <v>44.827586206896555</v>
      </c>
      <c r="BC108" s="11">
        <v>3.0</v>
      </c>
      <c r="BD108" s="11">
        <v>43.58974358974359</v>
      </c>
      <c r="BE108" s="11">
        <v>4.0</v>
      </c>
      <c r="BF108" s="11">
        <v>33.47826086956522</v>
      </c>
      <c r="BG108" s="11">
        <v>1.0</v>
      </c>
      <c r="BH108" s="11">
        <v>32.7027027027027</v>
      </c>
      <c r="BI108" s="11">
        <v>2.0</v>
      </c>
      <c r="BJ108" s="11">
        <v>41.55361050328227</v>
      </c>
      <c r="BK108" s="11">
        <v>0.0</v>
      </c>
      <c r="BL108" s="11" t="s">
        <v>260</v>
      </c>
      <c r="BM108" s="11">
        <v>10.0</v>
      </c>
      <c r="BN108" s="11">
        <v>63.87931034482759</v>
      </c>
      <c r="BO108" s="11">
        <v>2.0</v>
      </c>
      <c r="BP108" s="11" t="s">
        <v>260</v>
      </c>
      <c r="BQ108" s="11">
        <v>4.0</v>
      </c>
      <c r="BR108" s="11">
        <v>43.96436525612472</v>
      </c>
      <c r="BS108" s="11">
        <v>1.0</v>
      </c>
      <c r="BT108" s="11" t="s">
        <v>260</v>
      </c>
      <c r="BU108" s="11">
        <v>5.0</v>
      </c>
      <c r="BV108" s="11">
        <v>45.89285714285714</v>
      </c>
      <c r="BW108" s="11" t="s">
        <v>303</v>
      </c>
      <c r="BX108" s="11" t="s">
        <v>260</v>
      </c>
      <c r="BY108" s="11">
        <v>2.0</v>
      </c>
      <c r="BZ108" s="11">
        <v>40.97107438016529</v>
      </c>
      <c r="CA108" s="11">
        <v>0.0</v>
      </c>
      <c r="CB108" s="11" t="s">
        <v>260</v>
      </c>
      <c r="CC108" s="11">
        <v>4.0</v>
      </c>
      <c r="CD108" s="11">
        <v>38.45965770171149</v>
      </c>
      <c r="CE108" s="11">
        <v>0.0</v>
      </c>
      <c r="CF108" s="11" t="s">
        <v>260</v>
      </c>
      <c r="CG108" s="11">
        <v>5.0</v>
      </c>
      <c r="CH108" s="11">
        <v>38.188976377952756</v>
      </c>
      <c r="CI108" s="11">
        <v>1.0</v>
      </c>
      <c r="CJ108" s="11" t="s">
        <v>260</v>
      </c>
      <c r="CK108" s="11">
        <v>7.0</v>
      </c>
      <c r="CL108" s="11">
        <v>54.416873449131515</v>
      </c>
      <c r="CM108" s="11">
        <v>0.0</v>
      </c>
      <c r="CN108" s="11" t="s">
        <v>260</v>
      </c>
      <c r="CO108" s="11">
        <v>4.0</v>
      </c>
      <c r="CP108" s="11">
        <v>53.93617021276596</v>
      </c>
      <c r="CQ108" s="11">
        <v>0.0</v>
      </c>
      <c r="CR108" s="11" t="s">
        <v>260</v>
      </c>
      <c r="CS108" s="11">
        <v>7.0</v>
      </c>
      <c r="CT108" s="11">
        <v>38.39378238341969</v>
      </c>
      <c r="CU108" s="11">
        <v>0.0</v>
      </c>
      <c r="CV108" s="11" t="s">
        <v>260</v>
      </c>
      <c r="CW108" s="11">
        <v>8.0</v>
      </c>
      <c r="CX108" s="11">
        <v>52.46252676659529</v>
      </c>
      <c r="CY108" s="11">
        <v>1.0</v>
      </c>
      <c r="CZ108" s="11" t="s">
        <v>260</v>
      </c>
      <c r="DA108" s="11">
        <v>1.0</v>
      </c>
      <c r="DB108" s="11">
        <v>40.84239130434783</v>
      </c>
      <c r="DC108" s="11">
        <v>0.0</v>
      </c>
      <c r="DD108" s="11" t="s">
        <v>260</v>
      </c>
    </row>
    <row r="109" ht="12.0" customHeight="1">
      <c r="A109" s="8" t="s">
        <v>1068</v>
      </c>
      <c r="B109" s="8" t="s">
        <v>1069</v>
      </c>
      <c r="C109" s="9">
        <v>38072.0</v>
      </c>
      <c r="D109" s="8" t="s">
        <v>652</v>
      </c>
      <c r="E109" s="10" t="s">
        <v>1070</v>
      </c>
      <c r="F109" s="10" t="s">
        <v>1071</v>
      </c>
      <c r="G109" s="10" t="s">
        <v>1072</v>
      </c>
      <c r="H109" s="10" t="s">
        <v>1073</v>
      </c>
      <c r="I109" s="10" t="s">
        <v>1074</v>
      </c>
      <c r="J109" s="10" t="s">
        <v>1075</v>
      </c>
      <c r="K109" s="10" t="s">
        <v>1076</v>
      </c>
      <c r="L109" s="11">
        <v>0.0</v>
      </c>
      <c r="M109" s="11">
        <v>0.0</v>
      </c>
      <c r="N109" s="11">
        <v>0.0</v>
      </c>
      <c r="O109" s="11">
        <v>2.0</v>
      </c>
      <c r="P109" s="11">
        <v>35.45454545454545</v>
      </c>
      <c r="Q109" s="11">
        <v>16.0</v>
      </c>
      <c r="R109" s="11">
        <v>45.38461538461539</v>
      </c>
      <c r="S109" s="11">
        <v>18.0</v>
      </c>
      <c r="T109" s="11">
        <v>45.0</v>
      </c>
      <c r="U109" s="11">
        <v>5.0</v>
      </c>
      <c r="V109" s="11">
        <v>57.916666666666664</v>
      </c>
      <c r="W109" s="11">
        <v>7.0</v>
      </c>
      <c r="X109" s="11">
        <v>71.42857142857143</v>
      </c>
      <c r="Y109" s="11">
        <v>19.0</v>
      </c>
      <c r="Z109" s="11">
        <v>55.6</v>
      </c>
      <c r="AA109" s="11">
        <v>5.0</v>
      </c>
      <c r="AB109" s="11">
        <v>42.5</v>
      </c>
      <c r="AC109" s="11">
        <v>0.0</v>
      </c>
      <c r="AD109" s="11">
        <v>38.78048780487805</v>
      </c>
      <c r="AE109" s="11">
        <v>1.0</v>
      </c>
      <c r="AF109" s="11">
        <v>40.625</v>
      </c>
      <c r="AG109" s="11">
        <v>2.0</v>
      </c>
      <c r="AH109" s="11">
        <v>46.285714285714285</v>
      </c>
      <c r="AI109" s="11">
        <v>3.0</v>
      </c>
      <c r="AJ109" s="11">
        <v>54.23076923076923</v>
      </c>
      <c r="AK109" s="11">
        <v>3.0</v>
      </c>
      <c r="AL109" s="11">
        <v>64.66666666666667</v>
      </c>
      <c r="AM109" s="11">
        <v>0.0</v>
      </c>
      <c r="AN109" s="11">
        <v>43.333333333333336</v>
      </c>
      <c r="AO109" s="11">
        <v>0.0</v>
      </c>
      <c r="AP109" s="11">
        <v>38.125</v>
      </c>
      <c r="AQ109" s="11">
        <v>6.0</v>
      </c>
      <c r="AR109" s="11">
        <v>56.45161290322581</v>
      </c>
      <c r="AS109" s="11">
        <v>4.0</v>
      </c>
      <c r="AT109" s="11">
        <v>23.75</v>
      </c>
      <c r="AU109" s="11">
        <v>5.0</v>
      </c>
      <c r="AV109" s="11">
        <v>45.4054054054054</v>
      </c>
      <c r="AW109" s="11">
        <v>3.0</v>
      </c>
      <c r="AX109" s="11">
        <v>35.588235294117645</v>
      </c>
      <c r="AY109" s="11">
        <v>10.0</v>
      </c>
      <c r="AZ109" s="11">
        <v>60.97560975609756</v>
      </c>
      <c r="BA109" s="11">
        <v>6.0</v>
      </c>
      <c r="BB109" s="11">
        <v>44.827586206896555</v>
      </c>
      <c r="BC109" s="11">
        <v>3.0</v>
      </c>
      <c r="BD109" s="11">
        <v>43.58974358974359</v>
      </c>
      <c r="BE109" s="11">
        <v>4.0</v>
      </c>
      <c r="BF109" s="11">
        <v>33.47826086956522</v>
      </c>
      <c r="BG109" s="11">
        <v>1.0</v>
      </c>
      <c r="BH109" s="11">
        <v>32.7027027027027</v>
      </c>
      <c r="BI109" s="11">
        <v>2.0</v>
      </c>
      <c r="BJ109" s="11">
        <v>41.55361050328227</v>
      </c>
      <c r="BK109" s="11">
        <v>0.0</v>
      </c>
      <c r="BL109" s="11" t="s">
        <v>260</v>
      </c>
      <c r="BM109" s="11">
        <v>10.0</v>
      </c>
      <c r="BN109" s="11">
        <v>63.87931034482759</v>
      </c>
      <c r="BO109" s="11">
        <v>2.0</v>
      </c>
      <c r="BP109" s="11" t="s">
        <v>260</v>
      </c>
      <c r="BQ109" s="11">
        <v>4.0</v>
      </c>
      <c r="BR109" s="11">
        <v>43.96436525612472</v>
      </c>
      <c r="BS109" s="11">
        <v>1.0</v>
      </c>
      <c r="BT109" s="11" t="s">
        <v>260</v>
      </c>
      <c r="BU109" s="11">
        <v>5.0</v>
      </c>
      <c r="BV109" s="11">
        <v>45.89285714285714</v>
      </c>
      <c r="BW109" s="11" t="s">
        <v>303</v>
      </c>
      <c r="BX109" s="11" t="s">
        <v>260</v>
      </c>
      <c r="BY109" s="11">
        <v>2.0</v>
      </c>
      <c r="BZ109" s="11">
        <v>40.97107438016529</v>
      </c>
      <c r="CA109" s="11">
        <v>0.0</v>
      </c>
      <c r="CB109" s="11" t="s">
        <v>260</v>
      </c>
      <c r="CC109" s="11">
        <v>4.0</v>
      </c>
      <c r="CD109" s="11">
        <v>38.45965770171149</v>
      </c>
      <c r="CE109" s="11">
        <v>0.0</v>
      </c>
      <c r="CF109" s="11" t="s">
        <v>260</v>
      </c>
      <c r="CG109" s="11">
        <v>5.0</v>
      </c>
      <c r="CH109" s="11">
        <v>38.188976377952756</v>
      </c>
      <c r="CI109" s="11">
        <v>1.0</v>
      </c>
      <c r="CJ109" s="11" t="s">
        <v>260</v>
      </c>
      <c r="CK109" s="11">
        <v>7.0</v>
      </c>
      <c r="CL109" s="11">
        <v>54.416873449131515</v>
      </c>
      <c r="CM109" s="11">
        <v>0.0</v>
      </c>
      <c r="CN109" s="11" t="s">
        <v>260</v>
      </c>
      <c r="CO109" s="11">
        <v>4.0</v>
      </c>
      <c r="CP109" s="11">
        <v>53.93617021276596</v>
      </c>
      <c r="CQ109" s="11">
        <v>0.0</v>
      </c>
      <c r="CR109" s="11" t="s">
        <v>260</v>
      </c>
      <c r="CS109" s="11">
        <v>7.0</v>
      </c>
      <c r="CT109" s="11">
        <v>38.39378238341969</v>
      </c>
      <c r="CU109" s="11">
        <v>0.0</v>
      </c>
      <c r="CV109" s="11" t="s">
        <v>260</v>
      </c>
      <c r="CW109" s="11">
        <v>8.0</v>
      </c>
      <c r="CX109" s="11">
        <v>52.46252676659529</v>
      </c>
      <c r="CY109" s="11">
        <v>1.0</v>
      </c>
      <c r="CZ109" s="11" t="s">
        <v>260</v>
      </c>
      <c r="DA109" s="11">
        <v>1.0</v>
      </c>
      <c r="DB109" s="11">
        <v>40.84239130434783</v>
      </c>
      <c r="DC109" s="11">
        <v>0.0</v>
      </c>
      <c r="DD109" s="11" t="s">
        <v>260</v>
      </c>
    </row>
    <row r="110" ht="12.0" customHeight="1">
      <c r="A110" s="8" t="s">
        <v>1068</v>
      </c>
      <c r="B110" s="8" t="s">
        <v>1069</v>
      </c>
      <c r="C110" s="9">
        <v>38072.0</v>
      </c>
      <c r="D110" s="8" t="s">
        <v>652</v>
      </c>
      <c r="E110" s="10" t="s">
        <v>1070</v>
      </c>
      <c r="F110" s="10" t="s">
        <v>1071</v>
      </c>
      <c r="G110" s="10" t="s">
        <v>1072</v>
      </c>
      <c r="H110" s="10" t="s">
        <v>1073</v>
      </c>
      <c r="I110" s="10" t="s">
        <v>1074</v>
      </c>
      <c r="J110" s="10" t="s">
        <v>1075</v>
      </c>
      <c r="K110" s="10" t="s">
        <v>1076</v>
      </c>
      <c r="L110" s="11">
        <v>0.0</v>
      </c>
      <c r="M110" s="11">
        <v>0.0</v>
      </c>
      <c r="N110" s="11">
        <v>0.0</v>
      </c>
      <c r="O110" s="11">
        <v>2.0</v>
      </c>
      <c r="P110" s="11">
        <v>35.45454545454545</v>
      </c>
      <c r="Q110" s="11">
        <v>16.0</v>
      </c>
      <c r="R110" s="11">
        <v>45.38461538461539</v>
      </c>
      <c r="S110" s="11">
        <v>18.0</v>
      </c>
      <c r="T110" s="11">
        <v>45.0</v>
      </c>
      <c r="U110" s="11">
        <v>5.0</v>
      </c>
      <c r="V110" s="11">
        <v>57.916666666666664</v>
      </c>
      <c r="W110" s="11">
        <v>7.0</v>
      </c>
      <c r="X110" s="11">
        <v>71.42857142857143</v>
      </c>
      <c r="Y110" s="11">
        <v>19.0</v>
      </c>
      <c r="Z110" s="11">
        <v>55.6</v>
      </c>
      <c r="AA110" s="11">
        <v>5.0</v>
      </c>
      <c r="AB110" s="11">
        <v>42.5</v>
      </c>
      <c r="AC110" s="11">
        <v>0.0</v>
      </c>
      <c r="AD110" s="11">
        <v>38.78048780487805</v>
      </c>
      <c r="AE110" s="11">
        <v>1.0</v>
      </c>
      <c r="AF110" s="11">
        <v>40.625</v>
      </c>
      <c r="AG110" s="11">
        <v>2.0</v>
      </c>
      <c r="AH110" s="11">
        <v>46.285714285714285</v>
      </c>
      <c r="AI110" s="11">
        <v>3.0</v>
      </c>
      <c r="AJ110" s="11">
        <v>54.23076923076923</v>
      </c>
      <c r="AK110" s="11">
        <v>3.0</v>
      </c>
      <c r="AL110" s="11">
        <v>64.66666666666667</v>
      </c>
      <c r="AM110" s="11">
        <v>0.0</v>
      </c>
      <c r="AN110" s="11">
        <v>43.333333333333336</v>
      </c>
      <c r="AO110" s="11">
        <v>0.0</v>
      </c>
      <c r="AP110" s="11">
        <v>38.125</v>
      </c>
      <c r="AQ110" s="11">
        <v>6.0</v>
      </c>
      <c r="AR110" s="11">
        <v>56.45161290322581</v>
      </c>
      <c r="AS110" s="11">
        <v>4.0</v>
      </c>
      <c r="AT110" s="11">
        <v>23.75</v>
      </c>
      <c r="AU110" s="11">
        <v>5.0</v>
      </c>
      <c r="AV110" s="11">
        <v>45.4054054054054</v>
      </c>
      <c r="AW110" s="11">
        <v>3.0</v>
      </c>
      <c r="AX110" s="11">
        <v>35.588235294117645</v>
      </c>
      <c r="AY110" s="11">
        <v>10.0</v>
      </c>
      <c r="AZ110" s="11">
        <v>60.97560975609756</v>
      </c>
      <c r="BA110" s="11">
        <v>6.0</v>
      </c>
      <c r="BB110" s="11">
        <v>44.827586206896555</v>
      </c>
      <c r="BC110" s="11">
        <v>3.0</v>
      </c>
      <c r="BD110" s="11">
        <v>43.58974358974359</v>
      </c>
      <c r="BE110" s="11">
        <v>4.0</v>
      </c>
      <c r="BF110" s="11">
        <v>33.47826086956522</v>
      </c>
      <c r="BG110" s="11">
        <v>1.0</v>
      </c>
      <c r="BH110" s="11">
        <v>32.7027027027027</v>
      </c>
      <c r="BI110" s="11">
        <v>2.0</v>
      </c>
      <c r="BJ110" s="11">
        <v>41.55361050328227</v>
      </c>
      <c r="BK110" s="11">
        <v>0.0</v>
      </c>
      <c r="BL110" s="11" t="s">
        <v>260</v>
      </c>
      <c r="BM110" s="11">
        <v>10.0</v>
      </c>
      <c r="BN110" s="11">
        <v>63.87931034482759</v>
      </c>
      <c r="BO110" s="11">
        <v>2.0</v>
      </c>
      <c r="BP110" s="11" t="s">
        <v>260</v>
      </c>
      <c r="BQ110" s="11">
        <v>4.0</v>
      </c>
      <c r="BR110" s="11">
        <v>43.96436525612472</v>
      </c>
      <c r="BS110" s="11">
        <v>1.0</v>
      </c>
      <c r="BT110" s="11" t="s">
        <v>260</v>
      </c>
      <c r="BU110" s="11">
        <v>5.0</v>
      </c>
      <c r="BV110" s="11">
        <v>45.89285714285714</v>
      </c>
      <c r="BW110" s="11" t="s">
        <v>303</v>
      </c>
      <c r="BX110" s="11" t="s">
        <v>260</v>
      </c>
      <c r="BY110" s="11">
        <v>2.0</v>
      </c>
      <c r="BZ110" s="11">
        <v>40.97107438016529</v>
      </c>
      <c r="CA110" s="11">
        <v>0.0</v>
      </c>
      <c r="CB110" s="11" t="s">
        <v>260</v>
      </c>
      <c r="CC110" s="11">
        <v>4.0</v>
      </c>
      <c r="CD110" s="11">
        <v>38.45965770171149</v>
      </c>
      <c r="CE110" s="11">
        <v>0.0</v>
      </c>
      <c r="CF110" s="11" t="s">
        <v>260</v>
      </c>
      <c r="CG110" s="11">
        <v>5.0</v>
      </c>
      <c r="CH110" s="11">
        <v>38.188976377952756</v>
      </c>
      <c r="CI110" s="11">
        <v>1.0</v>
      </c>
      <c r="CJ110" s="11" t="s">
        <v>260</v>
      </c>
      <c r="CK110" s="11">
        <v>7.0</v>
      </c>
      <c r="CL110" s="11">
        <v>54.416873449131515</v>
      </c>
      <c r="CM110" s="11">
        <v>0.0</v>
      </c>
      <c r="CN110" s="11" t="s">
        <v>260</v>
      </c>
      <c r="CO110" s="11">
        <v>4.0</v>
      </c>
      <c r="CP110" s="11">
        <v>53.93617021276596</v>
      </c>
      <c r="CQ110" s="11">
        <v>0.0</v>
      </c>
      <c r="CR110" s="11" t="s">
        <v>260</v>
      </c>
      <c r="CS110" s="11">
        <v>7.0</v>
      </c>
      <c r="CT110" s="11">
        <v>38.39378238341969</v>
      </c>
      <c r="CU110" s="11">
        <v>0.0</v>
      </c>
      <c r="CV110" s="11" t="s">
        <v>260</v>
      </c>
      <c r="CW110" s="11">
        <v>8.0</v>
      </c>
      <c r="CX110" s="11">
        <v>52.46252676659529</v>
      </c>
      <c r="CY110" s="11">
        <v>1.0</v>
      </c>
      <c r="CZ110" s="11" t="s">
        <v>260</v>
      </c>
      <c r="DA110" s="11">
        <v>1.0</v>
      </c>
      <c r="DB110" s="11">
        <v>40.84239130434783</v>
      </c>
      <c r="DC110" s="11">
        <v>0.0</v>
      </c>
      <c r="DD110" s="11" t="s">
        <v>260</v>
      </c>
    </row>
    <row r="111" ht="12.0" customHeight="1">
      <c r="A111" s="8" t="s">
        <v>1077</v>
      </c>
      <c r="B111" s="8" t="s">
        <v>1078</v>
      </c>
      <c r="C111" s="9">
        <v>38058.0</v>
      </c>
      <c r="D111" s="8" t="s">
        <v>1079</v>
      </c>
      <c r="E111" s="10" t="s">
        <v>1080</v>
      </c>
      <c r="F111" s="10" t="s">
        <v>1081</v>
      </c>
      <c r="G111" s="10" t="s">
        <v>1082</v>
      </c>
      <c r="H111" s="10" t="s">
        <v>1083</v>
      </c>
      <c r="I111" s="10" t="s">
        <v>1084</v>
      </c>
      <c r="J111" s="10" t="s">
        <v>1085</v>
      </c>
      <c r="K111" s="10" t="s">
        <v>1086</v>
      </c>
      <c r="L111" s="11">
        <v>0.0</v>
      </c>
      <c r="M111" s="11">
        <v>0.0</v>
      </c>
      <c r="N111" s="11">
        <v>0.0</v>
      </c>
      <c r="O111" s="11">
        <v>6.0</v>
      </c>
      <c r="P111" s="11">
        <v>53.63636363636363</v>
      </c>
      <c r="Q111" s="11">
        <v>22.0</v>
      </c>
      <c r="R111" s="11">
        <v>68.46153846153847</v>
      </c>
      <c r="S111" s="11">
        <v>20.0</v>
      </c>
      <c r="T111" s="11">
        <v>55.0</v>
      </c>
      <c r="U111" s="11">
        <v>2.0</v>
      </c>
      <c r="V111" s="11">
        <v>45.416666666666664</v>
      </c>
      <c r="W111" s="11">
        <v>5.0</v>
      </c>
      <c r="X111" s="11">
        <v>61.904761904761905</v>
      </c>
      <c r="Y111" s="11">
        <v>18.0</v>
      </c>
      <c r="Z111" s="11">
        <v>53.6</v>
      </c>
      <c r="AA111" s="11">
        <v>8.0</v>
      </c>
      <c r="AB111" s="11">
        <v>46.666666666666664</v>
      </c>
      <c r="AC111" s="11">
        <v>16.0</v>
      </c>
      <c r="AD111" s="11">
        <v>77.8048780487805</v>
      </c>
      <c r="AE111" s="11">
        <v>6.0</v>
      </c>
      <c r="AF111" s="11">
        <v>56.25</v>
      </c>
      <c r="AG111" s="11">
        <v>2.0</v>
      </c>
      <c r="AH111" s="11">
        <v>46.285714285714285</v>
      </c>
      <c r="AI111" s="11">
        <v>5.0</v>
      </c>
      <c r="AJ111" s="11">
        <v>61.92307692307692</v>
      </c>
      <c r="AK111" s="11">
        <v>3.0</v>
      </c>
      <c r="AL111" s="11">
        <v>64.66666666666667</v>
      </c>
      <c r="AM111" s="11">
        <v>2.0</v>
      </c>
      <c r="AN111" s="11">
        <v>56.666666666666664</v>
      </c>
      <c r="AO111" s="11">
        <v>3.0</v>
      </c>
      <c r="AP111" s="11">
        <v>47.5</v>
      </c>
      <c r="AQ111" s="11">
        <v>0.0</v>
      </c>
      <c r="AR111" s="11">
        <v>37.096774193548384</v>
      </c>
      <c r="AS111" s="11">
        <v>19.0</v>
      </c>
      <c r="AT111" s="11">
        <v>50.535714285714285</v>
      </c>
      <c r="AU111" s="11">
        <v>3.0</v>
      </c>
      <c r="AV111" s="11">
        <v>40.0</v>
      </c>
      <c r="AW111" s="11">
        <v>8.0</v>
      </c>
      <c r="AX111" s="11">
        <v>50.294117647058826</v>
      </c>
      <c r="AY111" s="11">
        <v>11.0</v>
      </c>
      <c r="AZ111" s="11">
        <v>63.41463414634146</v>
      </c>
      <c r="BA111" s="11">
        <v>13.0</v>
      </c>
      <c r="BB111" s="11">
        <v>56.89655172413793</v>
      </c>
      <c r="BC111" s="11">
        <v>6.0</v>
      </c>
      <c r="BD111" s="11">
        <v>51.282051282051285</v>
      </c>
      <c r="BE111" s="11">
        <v>4.0</v>
      </c>
      <c r="BF111" s="11">
        <v>33.47826086956522</v>
      </c>
      <c r="BG111" s="11">
        <v>2.0</v>
      </c>
      <c r="BH111" s="11">
        <v>35.4054054054054</v>
      </c>
      <c r="BI111" s="11">
        <v>16.0</v>
      </c>
      <c r="BJ111" s="11">
        <v>72.18818380743983</v>
      </c>
      <c r="BK111" s="11">
        <v>3.0</v>
      </c>
      <c r="BL111" s="11" t="s">
        <v>260</v>
      </c>
      <c r="BM111" s="11">
        <v>9.0</v>
      </c>
      <c r="BN111" s="11">
        <v>61.00574712643678</v>
      </c>
      <c r="BO111" s="11">
        <v>1.0</v>
      </c>
      <c r="BP111" s="11" t="s">
        <v>260</v>
      </c>
      <c r="BQ111" s="11">
        <v>10.0</v>
      </c>
      <c r="BR111" s="11">
        <v>57.32739420935412</v>
      </c>
      <c r="BS111" s="11">
        <v>1.0</v>
      </c>
      <c r="BT111" s="11" t="s">
        <v>260</v>
      </c>
      <c r="BU111" s="11">
        <v>14.0</v>
      </c>
      <c r="BV111" s="11">
        <v>63.75</v>
      </c>
      <c r="BW111" s="11" t="s">
        <v>539</v>
      </c>
      <c r="BX111" s="11" t="s">
        <v>260</v>
      </c>
      <c r="BY111" s="11">
        <v>9.0</v>
      </c>
      <c r="BZ111" s="11">
        <v>55.43388429752066</v>
      </c>
      <c r="CA111" s="11">
        <v>1.0</v>
      </c>
      <c r="CB111" s="11" t="s">
        <v>260</v>
      </c>
      <c r="CC111" s="11">
        <v>4.0</v>
      </c>
      <c r="CD111" s="11">
        <v>38.45965770171149</v>
      </c>
      <c r="CE111" s="11">
        <v>0.0</v>
      </c>
      <c r="CF111" s="11" t="s">
        <v>260</v>
      </c>
      <c r="CG111" s="11">
        <v>7.0</v>
      </c>
      <c r="CH111" s="11">
        <v>43.43832020997375</v>
      </c>
      <c r="CI111" s="11">
        <v>0.0</v>
      </c>
      <c r="CJ111" s="11" t="s">
        <v>260</v>
      </c>
      <c r="CK111" s="11">
        <v>11.0</v>
      </c>
      <c r="CL111" s="11">
        <v>64.3424317617866</v>
      </c>
      <c r="CM111" s="11">
        <v>1.0</v>
      </c>
      <c r="CN111" s="11" t="s">
        <v>260</v>
      </c>
      <c r="CO111" s="11">
        <v>1.0</v>
      </c>
      <c r="CP111" s="11">
        <v>43.29787234042553</v>
      </c>
      <c r="CQ111" s="11">
        <v>0.0</v>
      </c>
      <c r="CR111" s="11" t="s">
        <v>260</v>
      </c>
      <c r="CS111" s="11">
        <v>10.0</v>
      </c>
      <c r="CT111" s="11">
        <v>46.16580310880829</v>
      </c>
      <c r="CU111" s="11">
        <v>2.0</v>
      </c>
      <c r="CV111" s="11" t="s">
        <v>260</v>
      </c>
      <c r="CW111" s="11">
        <v>10.0</v>
      </c>
      <c r="CX111" s="11">
        <v>56.74518201284797</v>
      </c>
      <c r="CY111" s="11">
        <v>1.0</v>
      </c>
      <c r="CZ111" s="11" t="s">
        <v>260</v>
      </c>
      <c r="DA111" s="11">
        <v>10.0</v>
      </c>
      <c r="DB111" s="11">
        <v>65.29891304347827</v>
      </c>
      <c r="DC111" s="11">
        <v>2.0</v>
      </c>
      <c r="DD111" s="11" t="s">
        <v>260</v>
      </c>
    </row>
    <row r="112" ht="12.0" customHeight="1">
      <c r="A112" s="8" t="s">
        <v>1077</v>
      </c>
      <c r="B112" s="8" t="s">
        <v>1078</v>
      </c>
      <c r="C112" s="9">
        <v>38058.0</v>
      </c>
      <c r="D112" s="8" t="s">
        <v>1079</v>
      </c>
      <c r="E112" s="10" t="s">
        <v>1080</v>
      </c>
      <c r="F112" s="10" t="s">
        <v>1081</v>
      </c>
      <c r="G112" s="10" t="s">
        <v>1082</v>
      </c>
      <c r="H112" s="10" t="s">
        <v>1083</v>
      </c>
      <c r="I112" s="10" t="s">
        <v>1084</v>
      </c>
      <c r="J112" s="10" t="s">
        <v>1085</v>
      </c>
      <c r="K112" s="10" t="s">
        <v>1086</v>
      </c>
      <c r="L112" s="11">
        <v>0.0</v>
      </c>
      <c r="M112" s="11">
        <v>0.0</v>
      </c>
      <c r="N112" s="11">
        <v>0.0</v>
      </c>
      <c r="O112" s="11">
        <v>6.0</v>
      </c>
      <c r="P112" s="11">
        <v>53.63636363636363</v>
      </c>
      <c r="Q112" s="11">
        <v>22.0</v>
      </c>
      <c r="R112" s="11">
        <v>68.46153846153847</v>
      </c>
      <c r="S112" s="11">
        <v>20.0</v>
      </c>
      <c r="T112" s="11">
        <v>55.0</v>
      </c>
      <c r="U112" s="11">
        <v>2.0</v>
      </c>
      <c r="V112" s="11">
        <v>45.416666666666664</v>
      </c>
      <c r="W112" s="11">
        <v>5.0</v>
      </c>
      <c r="X112" s="11">
        <v>61.904761904761905</v>
      </c>
      <c r="Y112" s="11">
        <v>18.0</v>
      </c>
      <c r="Z112" s="11">
        <v>53.6</v>
      </c>
      <c r="AA112" s="11">
        <v>8.0</v>
      </c>
      <c r="AB112" s="11">
        <v>46.666666666666664</v>
      </c>
      <c r="AC112" s="11">
        <v>16.0</v>
      </c>
      <c r="AD112" s="11">
        <v>77.8048780487805</v>
      </c>
      <c r="AE112" s="11">
        <v>6.0</v>
      </c>
      <c r="AF112" s="11">
        <v>56.25</v>
      </c>
      <c r="AG112" s="11">
        <v>2.0</v>
      </c>
      <c r="AH112" s="11">
        <v>46.285714285714285</v>
      </c>
      <c r="AI112" s="11">
        <v>5.0</v>
      </c>
      <c r="AJ112" s="11">
        <v>61.92307692307692</v>
      </c>
      <c r="AK112" s="11">
        <v>3.0</v>
      </c>
      <c r="AL112" s="11">
        <v>64.66666666666667</v>
      </c>
      <c r="AM112" s="11">
        <v>2.0</v>
      </c>
      <c r="AN112" s="11">
        <v>56.666666666666664</v>
      </c>
      <c r="AO112" s="11">
        <v>3.0</v>
      </c>
      <c r="AP112" s="11">
        <v>47.5</v>
      </c>
      <c r="AQ112" s="11">
        <v>0.0</v>
      </c>
      <c r="AR112" s="11">
        <v>37.096774193548384</v>
      </c>
      <c r="AS112" s="11">
        <v>19.0</v>
      </c>
      <c r="AT112" s="11">
        <v>50.535714285714285</v>
      </c>
      <c r="AU112" s="11">
        <v>3.0</v>
      </c>
      <c r="AV112" s="11">
        <v>40.0</v>
      </c>
      <c r="AW112" s="11">
        <v>8.0</v>
      </c>
      <c r="AX112" s="11">
        <v>50.294117647058826</v>
      </c>
      <c r="AY112" s="11">
        <v>11.0</v>
      </c>
      <c r="AZ112" s="11">
        <v>63.41463414634146</v>
      </c>
      <c r="BA112" s="11">
        <v>13.0</v>
      </c>
      <c r="BB112" s="11">
        <v>56.89655172413793</v>
      </c>
      <c r="BC112" s="11">
        <v>6.0</v>
      </c>
      <c r="BD112" s="11">
        <v>51.282051282051285</v>
      </c>
      <c r="BE112" s="11">
        <v>4.0</v>
      </c>
      <c r="BF112" s="11">
        <v>33.47826086956522</v>
      </c>
      <c r="BG112" s="11">
        <v>2.0</v>
      </c>
      <c r="BH112" s="11">
        <v>35.4054054054054</v>
      </c>
      <c r="BI112" s="11">
        <v>16.0</v>
      </c>
      <c r="BJ112" s="11">
        <v>72.18818380743983</v>
      </c>
      <c r="BK112" s="11">
        <v>3.0</v>
      </c>
      <c r="BL112" s="11" t="s">
        <v>260</v>
      </c>
      <c r="BM112" s="11">
        <v>9.0</v>
      </c>
      <c r="BN112" s="11">
        <v>61.00574712643678</v>
      </c>
      <c r="BO112" s="11">
        <v>1.0</v>
      </c>
      <c r="BP112" s="11" t="s">
        <v>260</v>
      </c>
      <c r="BQ112" s="11">
        <v>10.0</v>
      </c>
      <c r="BR112" s="11">
        <v>57.32739420935412</v>
      </c>
      <c r="BS112" s="11">
        <v>1.0</v>
      </c>
      <c r="BT112" s="11" t="s">
        <v>260</v>
      </c>
      <c r="BU112" s="11">
        <v>14.0</v>
      </c>
      <c r="BV112" s="11">
        <v>63.75</v>
      </c>
      <c r="BW112" s="11" t="s">
        <v>539</v>
      </c>
      <c r="BX112" s="11" t="s">
        <v>260</v>
      </c>
      <c r="BY112" s="11">
        <v>9.0</v>
      </c>
      <c r="BZ112" s="11">
        <v>55.43388429752066</v>
      </c>
      <c r="CA112" s="11">
        <v>1.0</v>
      </c>
      <c r="CB112" s="11" t="s">
        <v>260</v>
      </c>
      <c r="CC112" s="11">
        <v>4.0</v>
      </c>
      <c r="CD112" s="11">
        <v>38.45965770171149</v>
      </c>
      <c r="CE112" s="11">
        <v>0.0</v>
      </c>
      <c r="CF112" s="11" t="s">
        <v>260</v>
      </c>
      <c r="CG112" s="11">
        <v>7.0</v>
      </c>
      <c r="CH112" s="11">
        <v>43.43832020997375</v>
      </c>
      <c r="CI112" s="11">
        <v>0.0</v>
      </c>
      <c r="CJ112" s="11" t="s">
        <v>260</v>
      </c>
      <c r="CK112" s="11">
        <v>11.0</v>
      </c>
      <c r="CL112" s="11">
        <v>64.3424317617866</v>
      </c>
      <c r="CM112" s="11">
        <v>1.0</v>
      </c>
      <c r="CN112" s="11" t="s">
        <v>260</v>
      </c>
      <c r="CO112" s="11">
        <v>1.0</v>
      </c>
      <c r="CP112" s="11">
        <v>43.29787234042553</v>
      </c>
      <c r="CQ112" s="11">
        <v>0.0</v>
      </c>
      <c r="CR112" s="11" t="s">
        <v>260</v>
      </c>
      <c r="CS112" s="11">
        <v>10.0</v>
      </c>
      <c r="CT112" s="11">
        <v>46.16580310880829</v>
      </c>
      <c r="CU112" s="11">
        <v>2.0</v>
      </c>
      <c r="CV112" s="11" t="s">
        <v>260</v>
      </c>
      <c r="CW112" s="11">
        <v>10.0</v>
      </c>
      <c r="CX112" s="11">
        <v>56.74518201284797</v>
      </c>
      <c r="CY112" s="11">
        <v>1.0</v>
      </c>
      <c r="CZ112" s="11" t="s">
        <v>260</v>
      </c>
      <c r="DA112" s="11">
        <v>10.0</v>
      </c>
      <c r="DB112" s="11">
        <v>65.29891304347827</v>
      </c>
      <c r="DC112" s="11">
        <v>2.0</v>
      </c>
      <c r="DD112" s="11" t="s">
        <v>260</v>
      </c>
    </row>
    <row r="113" ht="12.0" customHeight="1">
      <c r="A113" s="8" t="s">
        <v>1087</v>
      </c>
      <c r="B113" s="8" t="s">
        <v>1088</v>
      </c>
      <c r="C113" s="9">
        <v>38036.0</v>
      </c>
      <c r="D113" s="8" t="s">
        <v>1089</v>
      </c>
      <c r="E113" s="10" t="s">
        <v>1090</v>
      </c>
      <c r="F113" s="10" t="s">
        <v>1091</v>
      </c>
      <c r="G113" s="10" t="s">
        <v>1092</v>
      </c>
      <c r="H113" s="10" t="s">
        <v>1093</v>
      </c>
      <c r="I113" s="10" t="s">
        <v>1094</v>
      </c>
      <c r="J113" s="10" t="s">
        <v>1095</v>
      </c>
      <c r="K113" s="10" t="s">
        <v>1096</v>
      </c>
      <c r="L113" s="11">
        <v>0.0</v>
      </c>
      <c r="M113" s="11">
        <v>0.0</v>
      </c>
      <c r="N113" s="11">
        <v>0.0</v>
      </c>
      <c r="O113" s="11">
        <v>2.0</v>
      </c>
      <c r="P113" s="11">
        <v>35.45454545454545</v>
      </c>
      <c r="Q113" s="11">
        <v>18.0</v>
      </c>
      <c r="R113" s="11">
        <v>53.07692307692308</v>
      </c>
      <c r="S113" s="11">
        <v>17.0</v>
      </c>
      <c r="T113" s="11">
        <v>40.0</v>
      </c>
      <c r="U113" s="11">
        <v>10.0</v>
      </c>
      <c r="V113" s="11">
        <v>78.75</v>
      </c>
      <c r="W113" s="11">
        <v>2.0</v>
      </c>
      <c r="X113" s="11">
        <v>47.61904761904762</v>
      </c>
      <c r="Y113" s="11">
        <v>16.0</v>
      </c>
      <c r="Z113" s="11">
        <v>49.6</v>
      </c>
      <c r="AA113" s="11">
        <v>0.0</v>
      </c>
      <c r="AB113" s="11">
        <v>35.55555555555556</v>
      </c>
      <c r="AC113" s="11">
        <v>1.0</v>
      </c>
      <c r="AD113" s="11">
        <v>41.21951219512195</v>
      </c>
      <c r="AE113" s="11">
        <v>1.0</v>
      </c>
      <c r="AF113" s="11">
        <v>40.625</v>
      </c>
      <c r="AG113" s="11">
        <v>0.0</v>
      </c>
      <c r="AH113" s="11">
        <v>40.57142857142857</v>
      </c>
      <c r="AI113" s="11">
        <v>0.0</v>
      </c>
      <c r="AJ113" s="11">
        <v>42.69230769230769</v>
      </c>
      <c r="AK113" s="11">
        <v>0.0</v>
      </c>
      <c r="AL113" s="11">
        <v>44.666666666666664</v>
      </c>
      <c r="AM113" s="11">
        <v>0.0</v>
      </c>
      <c r="AN113" s="11">
        <v>43.333333333333336</v>
      </c>
      <c r="AO113" s="11">
        <v>1.0</v>
      </c>
      <c r="AP113" s="11">
        <v>41.25</v>
      </c>
      <c r="AQ113" s="11">
        <v>0.0</v>
      </c>
      <c r="AR113" s="11">
        <v>37.096774193548384</v>
      </c>
      <c r="AS113" s="11">
        <v>22.0</v>
      </c>
      <c r="AT113" s="11">
        <v>55.892857142857146</v>
      </c>
      <c r="AU113" s="11">
        <v>10.0</v>
      </c>
      <c r="AV113" s="11">
        <v>58.91891891891892</v>
      </c>
      <c r="AW113" s="11">
        <v>4.0</v>
      </c>
      <c r="AX113" s="11">
        <v>38.529411764705884</v>
      </c>
      <c r="AY113" s="11">
        <v>1.0</v>
      </c>
      <c r="AZ113" s="11">
        <v>39.02439024390244</v>
      </c>
      <c r="BA113" s="11">
        <v>4.0</v>
      </c>
      <c r="BB113" s="11">
        <v>41.37931034482759</v>
      </c>
      <c r="BC113" s="11">
        <v>4.0</v>
      </c>
      <c r="BD113" s="11">
        <v>46.15384615384615</v>
      </c>
      <c r="BE113" s="11">
        <v>14.0</v>
      </c>
      <c r="BF113" s="11">
        <v>55.21739130434783</v>
      </c>
      <c r="BG113" s="11">
        <v>8.0</v>
      </c>
      <c r="BH113" s="11">
        <v>51.62162162162162</v>
      </c>
      <c r="BI113" s="11">
        <v>1.0</v>
      </c>
      <c r="BJ113" s="11">
        <v>39.36542669584245</v>
      </c>
      <c r="BK113" s="11">
        <v>0.0</v>
      </c>
      <c r="BL113" s="11" t="s">
        <v>260</v>
      </c>
      <c r="BM113" s="11">
        <v>3.0</v>
      </c>
      <c r="BN113" s="11">
        <v>43.764367816091955</v>
      </c>
      <c r="BO113" s="11">
        <v>1.0</v>
      </c>
      <c r="BP113" s="11" t="s">
        <v>260</v>
      </c>
      <c r="BQ113" s="11">
        <v>1.0</v>
      </c>
      <c r="BR113" s="11">
        <v>37.28285077951003</v>
      </c>
      <c r="BS113" s="11">
        <v>0.0</v>
      </c>
      <c r="BT113" s="11" t="s">
        <v>260</v>
      </c>
      <c r="BU113" s="11">
        <v>4.0</v>
      </c>
      <c r="BV113" s="11">
        <v>43.90873015873016</v>
      </c>
      <c r="BW113" s="11" t="s">
        <v>303</v>
      </c>
      <c r="BX113" s="11" t="s">
        <v>260</v>
      </c>
      <c r="BY113" s="11">
        <v>3.0</v>
      </c>
      <c r="BZ113" s="11">
        <v>43.03719008264463</v>
      </c>
      <c r="CA113" s="11">
        <v>0.0</v>
      </c>
      <c r="CB113" s="11" t="s">
        <v>260</v>
      </c>
      <c r="CC113" s="11">
        <v>8.0</v>
      </c>
      <c r="CD113" s="11">
        <v>48.23960880195599</v>
      </c>
      <c r="CE113" s="11">
        <v>1.0</v>
      </c>
      <c r="CF113" s="11" t="s">
        <v>260</v>
      </c>
      <c r="CG113" s="11">
        <v>10.0</v>
      </c>
      <c r="CH113" s="11">
        <v>51.31233595800525</v>
      </c>
      <c r="CI113" s="11">
        <v>2.0</v>
      </c>
      <c r="CJ113" s="11" t="s">
        <v>260</v>
      </c>
      <c r="CK113" s="11">
        <v>2.0</v>
      </c>
      <c r="CL113" s="11">
        <v>42.00992555831266</v>
      </c>
      <c r="CM113" s="11">
        <v>0.0</v>
      </c>
      <c r="CN113" s="11" t="s">
        <v>260</v>
      </c>
      <c r="CO113" s="11">
        <v>0.0</v>
      </c>
      <c r="CP113" s="11">
        <v>39.751773049645394</v>
      </c>
      <c r="CQ113" s="11">
        <v>0.0</v>
      </c>
      <c r="CR113" s="11" t="s">
        <v>260</v>
      </c>
      <c r="CS113" s="11">
        <v>9.0</v>
      </c>
      <c r="CT113" s="11">
        <v>43.575129533678755</v>
      </c>
      <c r="CU113" s="11">
        <v>1.0</v>
      </c>
      <c r="CV113" s="11" t="s">
        <v>260</v>
      </c>
      <c r="CW113" s="11">
        <v>1.0</v>
      </c>
      <c r="CX113" s="11">
        <v>37.473233404710925</v>
      </c>
      <c r="CY113" s="11">
        <v>0.0</v>
      </c>
      <c r="CZ113" s="11" t="s">
        <v>260</v>
      </c>
      <c r="DA113" s="11">
        <v>1.0</v>
      </c>
      <c r="DB113" s="11">
        <v>40.84239130434783</v>
      </c>
      <c r="DC113" s="11">
        <v>0.0</v>
      </c>
      <c r="DD113" s="11" t="s">
        <v>260</v>
      </c>
    </row>
    <row r="114" ht="12.0" customHeight="1">
      <c r="A114" s="8" t="s">
        <v>1097</v>
      </c>
      <c r="B114" s="8" t="s">
        <v>1098</v>
      </c>
      <c r="C114" s="9">
        <v>38006.0</v>
      </c>
      <c r="D114" s="8" t="s">
        <v>1099</v>
      </c>
      <c r="E114" s="10" t="s">
        <v>1100</v>
      </c>
      <c r="F114" s="10" t="s">
        <v>1101</v>
      </c>
      <c r="G114" s="10" t="s">
        <v>1102</v>
      </c>
      <c r="H114" s="10" t="s">
        <v>1103</v>
      </c>
      <c r="I114" s="10" t="s">
        <v>1104</v>
      </c>
      <c r="J114" s="10" t="s">
        <v>1105</v>
      </c>
      <c r="K114" s="10" t="s">
        <v>1106</v>
      </c>
      <c r="L114" s="11">
        <v>0.0</v>
      </c>
      <c r="M114" s="11">
        <v>0.0</v>
      </c>
      <c r="N114" s="11">
        <v>0.0</v>
      </c>
      <c r="O114" s="11">
        <v>8.0</v>
      </c>
      <c r="P114" s="11">
        <v>62.72727272727273</v>
      </c>
      <c r="Q114" s="11">
        <v>16.0</v>
      </c>
      <c r="R114" s="11">
        <v>45.38461538461539</v>
      </c>
      <c r="S114" s="11">
        <v>17.0</v>
      </c>
      <c r="T114" s="11">
        <v>40.0</v>
      </c>
      <c r="U114" s="11">
        <v>3.0</v>
      </c>
      <c r="V114" s="11">
        <v>49.583333333333336</v>
      </c>
      <c r="W114" s="11">
        <v>5.0</v>
      </c>
      <c r="X114" s="11">
        <v>61.904761904761905</v>
      </c>
      <c r="Y114" s="11">
        <v>20.0</v>
      </c>
      <c r="Z114" s="11">
        <v>57.6</v>
      </c>
      <c r="AA114" s="11">
        <v>17.0</v>
      </c>
      <c r="AB114" s="11">
        <v>59.166666666666664</v>
      </c>
      <c r="AC114" s="11">
        <v>10.0</v>
      </c>
      <c r="AD114" s="11">
        <v>63.170731707317074</v>
      </c>
      <c r="AE114" s="11">
        <v>13.0</v>
      </c>
      <c r="AF114" s="11">
        <v>78.125</v>
      </c>
      <c r="AG114" s="11">
        <v>9.0</v>
      </c>
      <c r="AH114" s="11">
        <v>66.28571428571428</v>
      </c>
      <c r="AI114" s="11">
        <v>6.0</v>
      </c>
      <c r="AJ114" s="11">
        <v>65.76923076923077</v>
      </c>
      <c r="AK114" s="11">
        <v>4.0</v>
      </c>
      <c r="AL114" s="11">
        <v>71.33333333333333</v>
      </c>
      <c r="AM114" s="11">
        <v>2.0</v>
      </c>
      <c r="AN114" s="11">
        <v>56.666666666666664</v>
      </c>
      <c r="AO114" s="11">
        <v>9.0</v>
      </c>
      <c r="AP114" s="11">
        <v>66.25</v>
      </c>
      <c r="AQ114" s="11">
        <v>3.0</v>
      </c>
      <c r="AR114" s="11">
        <v>46.774193548387096</v>
      </c>
      <c r="AS114" s="11">
        <v>9.0</v>
      </c>
      <c r="AT114" s="11">
        <v>32.67857142857143</v>
      </c>
      <c r="AU114" s="11">
        <v>6.0</v>
      </c>
      <c r="AV114" s="11">
        <v>48.108108108108105</v>
      </c>
      <c r="AW114" s="11">
        <v>13.0</v>
      </c>
      <c r="AX114" s="11">
        <v>65.0</v>
      </c>
      <c r="AY114" s="11">
        <v>13.0</v>
      </c>
      <c r="AZ114" s="11">
        <v>68.29268292682927</v>
      </c>
      <c r="BA114" s="11">
        <v>20.0</v>
      </c>
      <c r="BB114" s="11">
        <v>68.9655172413793</v>
      </c>
      <c r="BC114" s="11">
        <v>8.0</v>
      </c>
      <c r="BD114" s="11">
        <v>56.41025641025641</v>
      </c>
      <c r="BE114" s="11">
        <v>7.0</v>
      </c>
      <c r="BF114" s="11">
        <v>40.0</v>
      </c>
      <c r="BG114" s="11">
        <v>7.0</v>
      </c>
      <c r="BH114" s="11">
        <v>48.91891891891892</v>
      </c>
      <c r="BI114" s="11">
        <v>16.0</v>
      </c>
      <c r="BJ114" s="11">
        <v>72.18818380743983</v>
      </c>
      <c r="BK114" s="11">
        <v>2.0</v>
      </c>
      <c r="BL114" s="11" t="s">
        <v>260</v>
      </c>
      <c r="BM114" s="11">
        <v>12.0</v>
      </c>
      <c r="BN114" s="11">
        <v>69.6264367816092</v>
      </c>
      <c r="BO114" s="11">
        <v>3.0</v>
      </c>
      <c r="BP114" s="11" t="s">
        <v>260</v>
      </c>
      <c r="BQ114" s="11">
        <v>15.0</v>
      </c>
      <c r="BR114" s="11">
        <v>68.46325167037861</v>
      </c>
      <c r="BS114" s="11">
        <v>3.0</v>
      </c>
      <c r="BT114" s="11" t="s">
        <v>260</v>
      </c>
      <c r="BU114" s="11">
        <v>13.0</v>
      </c>
      <c r="BV114" s="11">
        <v>61.76587301587301</v>
      </c>
      <c r="BW114" s="11" t="s">
        <v>364</v>
      </c>
      <c r="BX114" s="11" t="s">
        <v>260</v>
      </c>
      <c r="BY114" s="11">
        <v>19.0</v>
      </c>
      <c r="BZ114" s="11">
        <v>76.09504132231405</v>
      </c>
      <c r="CA114" s="11">
        <v>4.0</v>
      </c>
      <c r="CB114" s="11" t="s">
        <v>260</v>
      </c>
      <c r="CC114" s="11">
        <v>10.0</v>
      </c>
      <c r="CD114" s="11">
        <v>53.12958435207824</v>
      </c>
      <c r="CE114" s="11">
        <v>1.0</v>
      </c>
      <c r="CF114" s="11" t="s">
        <v>260</v>
      </c>
      <c r="CG114" s="11">
        <v>12.0</v>
      </c>
      <c r="CH114" s="11">
        <v>56.56167979002625</v>
      </c>
      <c r="CI114" s="11">
        <v>1.0</v>
      </c>
      <c r="CJ114" s="11" t="s">
        <v>260</v>
      </c>
      <c r="CK114" s="11">
        <v>10.0</v>
      </c>
      <c r="CL114" s="11">
        <v>61.86104218362283</v>
      </c>
      <c r="CM114" s="11">
        <v>1.0</v>
      </c>
      <c r="CN114" s="11" t="s">
        <v>260</v>
      </c>
      <c r="CO114" s="11">
        <v>6.0</v>
      </c>
      <c r="CP114" s="11">
        <v>61.02836879432624</v>
      </c>
      <c r="CQ114" s="11">
        <v>1.0</v>
      </c>
      <c r="CR114" s="11" t="s">
        <v>260</v>
      </c>
      <c r="CS114" s="11">
        <v>13.0</v>
      </c>
      <c r="CT114" s="11">
        <v>53.93782383419689</v>
      </c>
      <c r="CU114" s="11">
        <v>2.0</v>
      </c>
      <c r="CV114" s="11" t="s">
        <v>260</v>
      </c>
      <c r="CW114" s="11">
        <v>14.0</v>
      </c>
      <c r="CX114" s="11">
        <v>65.31049250535332</v>
      </c>
      <c r="CY114" s="11">
        <v>2.0</v>
      </c>
      <c r="CZ114" s="11" t="s">
        <v>260</v>
      </c>
      <c r="DA114" s="11">
        <v>14.0</v>
      </c>
      <c r="DB114" s="11">
        <v>76.16847826086956</v>
      </c>
      <c r="DC114" s="11">
        <v>4.0</v>
      </c>
      <c r="DD114" s="11" t="s">
        <v>105</v>
      </c>
    </row>
    <row r="115" ht="12.0" customHeight="1">
      <c r="A115" s="8" t="s">
        <v>1107</v>
      </c>
      <c r="B115" s="8" t="s">
        <v>1108</v>
      </c>
      <c r="C115" s="9">
        <v>37971.0</v>
      </c>
      <c r="D115" s="8" t="s">
        <v>1109</v>
      </c>
      <c r="E115" s="10" t="s">
        <v>1110</v>
      </c>
      <c r="F115" s="10" t="s">
        <v>1111</v>
      </c>
      <c r="G115" s="10" t="s">
        <v>1112</v>
      </c>
      <c r="H115" s="10" t="s">
        <v>1113</v>
      </c>
      <c r="I115" s="10" t="s">
        <v>1114</v>
      </c>
      <c r="J115" s="10" t="s">
        <v>1115</v>
      </c>
      <c r="K115" s="10" t="s">
        <v>1116</v>
      </c>
      <c r="L115" s="11">
        <v>0.0</v>
      </c>
      <c r="M115" s="11">
        <v>0.0</v>
      </c>
      <c r="N115" s="11">
        <v>0.0</v>
      </c>
      <c r="O115" s="11">
        <v>6.0</v>
      </c>
      <c r="P115" s="11">
        <v>53.63636363636363</v>
      </c>
      <c r="Q115" s="11">
        <v>19.0</v>
      </c>
      <c r="R115" s="11">
        <v>56.92307692307693</v>
      </c>
      <c r="S115" s="11">
        <v>21.0</v>
      </c>
      <c r="T115" s="11">
        <v>60.0</v>
      </c>
      <c r="U115" s="11">
        <v>4.0</v>
      </c>
      <c r="V115" s="11">
        <v>53.75</v>
      </c>
      <c r="W115" s="11">
        <v>3.0</v>
      </c>
      <c r="X115" s="11">
        <v>52.38095238095238</v>
      </c>
      <c r="Y115" s="11">
        <v>18.0</v>
      </c>
      <c r="Z115" s="11">
        <v>53.6</v>
      </c>
      <c r="AA115" s="11">
        <v>20.0</v>
      </c>
      <c r="AB115" s="11">
        <v>63.33333333333333</v>
      </c>
      <c r="AC115" s="11">
        <v>3.0</v>
      </c>
      <c r="AD115" s="11">
        <v>46.09756097560976</v>
      </c>
      <c r="AE115" s="11">
        <v>2.0</v>
      </c>
      <c r="AF115" s="11">
        <v>43.75</v>
      </c>
      <c r="AG115" s="11">
        <v>0.0</v>
      </c>
      <c r="AH115" s="11">
        <v>40.57142857142857</v>
      </c>
      <c r="AI115" s="11">
        <v>2.0</v>
      </c>
      <c r="AJ115" s="11">
        <v>50.38461538461539</v>
      </c>
      <c r="AK115" s="11">
        <v>2.0</v>
      </c>
      <c r="AL115" s="11">
        <v>58.0</v>
      </c>
      <c r="AM115" s="11">
        <v>0.0</v>
      </c>
      <c r="AN115" s="11">
        <v>43.333333333333336</v>
      </c>
      <c r="AO115" s="11">
        <v>1.0</v>
      </c>
      <c r="AP115" s="11">
        <v>41.25</v>
      </c>
      <c r="AQ115" s="11">
        <v>9.0</v>
      </c>
      <c r="AR115" s="11">
        <v>66.12903225806451</v>
      </c>
      <c r="AS115" s="11">
        <v>17.0</v>
      </c>
      <c r="AT115" s="11">
        <v>46.964285714285715</v>
      </c>
      <c r="AU115" s="11">
        <v>13.0</v>
      </c>
      <c r="AV115" s="11">
        <v>67.02702702702703</v>
      </c>
      <c r="AW115" s="11">
        <v>10.0</v>
      </c>
      <c r="AX115" s="11">
        <v>56.17647058823529</v>
      </c>
      <c r="AY115" s="11">
        <v>3.0</v>
      </c>
      <c r="AZ115" s="11">
        <v>43.90243902439024</v>
      </c>
      <c r="BA115" s="11">
        <v>8.0</v>
      </c>
      <c r="BB115" s="11">
        <v>48.275862068965516</v>
      </c>
      <c r="BC115" s="11">
        <v>3.0</v>
      </c>
      <c r="BD115" s="11">
        <v>43.58974358974359</v>
      </c>
      <c r="BE115" s="11">
        <v>5.0</v>
      </c>
      <c r="BF115" s="11">
        <v>35.65217391304348</v>
      </c>
      <c r="BG115" s="11">
        <v>7.0</v>
      </c>
      <c r="BH115" s="11">
        <v>48.91891891891892</v>
      </c>
      <c r="BI115" s="11">
        <v>2.0</v>
      </c>
      <c r="BJ115" s="11">
        <v>41.55361050328227</v>
      </c>
      <c r="BK115" s="11">
        <v>0.0</v>
      </c>
      <c r="BL115" s="11" t="s">
        <v>260</v>
      </c>
      <c r="BM115" s="11">
        <v>3.0</v>
      </c>
      <c r="BN115" s="11">
        <v>43.764367816091955</v>
      </c>
      <c r="BO115" s="11">
        <v>0.0</v>
      </c>
      <c r="BP115" s="11" t="s">
        <v>260</v>
      </c>
      <c r="BQ115" s="11">
        <v>2.0</v>
      </c>
      <c r="BR115" s="11">
        <v>39.510022271714924</v>
      </c>
      <c r="BS115" s="11">
        <v>0.0</v>
      </c>
      <c r="BT115" s="11" t="s">
        <v>260</v>
      </c>
      <c r="BU115" s="11">
        <v>5.0</v>
      </c>
      <c r="BV115" s="11">
        <v>45.89285714285714</v>
      </c>
      <c r="BW115" s="11" t="s">
        <v>303</v>
      </c>
      <c r="BX115" s="11" t="s">
        <v>260</v>
      </c>
      <c r="BY115" s="11">
        <v>5.0</v>
      </c>
      <c r="BZ115" s="11">
        <v>47.1694214876033</v>
      </c>
      <c r="CA115" s="11">
        <v>1.0</v>
      </c>
      <c r="CB115" s="11" t="s">
        <v>260</v>
      </c>
      <c r="CC115" s="11">
        <v>16.0</v>
      </c>
      <c r="CD115" s="11">
        <v>67.79951100244499</v>
      </c>
      <c r="CE115" s="11">
        <v>2.0</v>
      </c>
      <c r="CF115" s="11" t="s">
        <v>260</v>
      </c>
      <c r="CG115" s="11">
        <v>12.0</v>
      </c>
      <c r="CH115" s="11">
        <v>56.56167979002625</v>
      </c>
      <c r="CI115" s="11">
        <v>2.0</v>
      </c>
      <c r="CJ115" s="11" t="s">
        <v>260</v>
      </c>
      <c r="CK115" s="11">
        <v>3.0</v>
      </c>
      <c r="CL115" s="11">
        <v>44.49131513647643</v>
      </c>
      <c r="CM115" s="11">
        <v>0.0</v>
      </c>
      <c r="CN115" s="11" t="s">
        <v>260</v>
      </c>
      <c r="CO115" s="11">
        <v>6.0</v>
      </c>
      <c r="CP115" s="11">
        <v>61.02836879432624</v>
      </c>
      <c r="CQ115" s="11">
        <v>2.0</v>
      </c>
      <c r="CR115" s="11" t="s">
        <v>260</v>
      </c>
      <c r="CS115" s="11">
        <v>7.0</v>
      </c>
      <c r="CT115" s="11">
        <v>38.39378238341969</v>
      </c>
      <c r="CU115" s="11">
        <v>0.0</v>
      </c>
      <c r="CV115" s="11" t="s">
        <v>260</v>
      </c>
      <c r="CW115" s="11">
        <v>13.0</v>
      </c>
      <c r="CX115" s="11">
        <v>63.16916488222698</v>
      </c>
      <c r="CY115" s="11">
        <v>3.0</v>
      </c>
      <c r="CZ115" s="11" t="s">
        <v>260</v>
      </c>
      <c r="DA115" s="11">
        <v>1.0</v>
      </c>
      <c r="DB115" s="11">
        <v>40.84239130434783</v>
      </c>
      <c r="DC115" s="11">
        <v>0.0</v>
      </c>
      <c r="DD115" s="11" t="s">
        <v>260</v>
      </c>
    </row>
    <row r="116" ht="12.0" customHeight="1">
      <c r="A116" s="8" t="s">
        <v>1117</v>
      </c>
      <c r="B116" s="8" t="s">
        <v>1118</v>
      </c>
      <c r="C116" s="9">
        <v>37977.0</v>
      </c>
      <c r="D116" s="8" t="s">
        <v>1109</v>
      </c>
      <c r="E116" s="10" t="s">
        <v>1119</v>
      </c>
      <c r="F116" s="10" t="s">
        <v>1120</v>
      </c>
      <c r="G116" s="10" t="s">
        <v>1121</v>
      </c>
      <c r="H116" s="10" t="s">
        <v>1122</v>
      </c>
      <c r="I116" s="10" t="s">
        <v>1123</v>
      </c>
      <c r="J116" s="10" t="s">
        <v>1124</v>
      </c>
      <c r="K116" s="10" t="s">
        <v>1125</v>
      </c>
      <c r="L116" s="11">
        <v>0.0</v>
      </c>
      <c r="M116" s="11">
        <v>0.0</v>
      </c>
      <c r="N116" s="11">
        <v>0.0</v>
      </c>
      <c r="O116" s="11">
        <v>2.0</v>
      </c>
      <c r="P116" s="11">
        <v>35.45454545454545</v>
      </c>
      <c r="Q116" s="11">
        <v>15.0</v>
      </c>
      <c r="R116" s="11">
        <v>41.53846153846154</v>
      </c>
      <c r="S116" s="11">
        <v>18.0</v>
      </c>
      <c r="T116" s="11">
        <v>45.0</v>
      </c>
      <c r="U116" s="11">
        <v>3.0</v>
      </c>
      <c r="V116" s="11">
        <v>49.583333333333336</v>
      </c>
      <c r="W116" s="11">
        <v>6.0</v>
      </c>
      <c r="X116" s="11">
        <v>66.66666666666666</v>
      </c>
      <c r="Y116" s="11">
        <v>17.0</v>
      </c>
      <c r="Z116" s="11">
        <v>51.6</v>
      </c>
      <c r="AA116" s="11">
        <v>8.0</v>
      </c>
      <c r="AB116" s="11">
        <v>46.666666666666664</v>
      </c>
      <c r="AC116" s="11">
        <v>2.0</v>
      </c>
      <c r="AD116" s="11">
        <v>43.65853658536585</v>
      </c>
      <c r="AE116" s="11">
        <v>3.0</v>
      </c>
      <c r="AF116" s="11">
        <v>46.875</v>
      </c>
      <c r="AG116" s="11">
        <v>3.0</v>
      </c>
      <c r="AH116" s="11">
        <v>49.142857142857146</v>
      </c>
      <c r="AI116" s="11">
        <v>2.0</v>
      </c>
      <c r="AJ116" s="11">
        <v>50.38461538461539</v>
      </c>
      <c r="AK116" s="11">
        <v>0.0</v>
      </c>
      <c r="AL116" s="11">
        <v>44.666666666666664</v>
      </c>
      <c r="AM116" s="11">
        <v>2.0</v>
      </c>
      <c r="AN116" s="11">
        <v>56.666666666666664</v>
      </c>
      <c r="AO116" s="11">
        <v>8.0</v>
      </c>
      <c r="AP116" s="11">
        <v>63.125</v>
      </c>
      <c r="AQ116" s="11">
        <v>1.0</v>
      </c>
      <c r="AR116" s="11">
        <v>40.322580645161295</v>
      </c>
      <c r="AS116" s="11">
        <v>19.0</v>
      </c>
      <c r="AT116" s="11">
        <v>50.535714285714285</v>
      </c>
      <c r="AU116" s="11">
        <v>6.0</v>
      </c>
      <c r="AV116" s="11">
        <v>48.108108108108105</v>
      </c>
      <c r="AW116" s="11">
        <v>13.0</v>
      </c>
      <c r="AX116" s="11">
        <v>65.0</v>
      </c>
      <c r="AY116" s="11">
        <v>13.0</v>
      </c>
      <c r="AZ116" s="11">
        <v>68.29268292682927</v>
      </c>
      <c r="BA116" s="11">
        <v>12.0</v>
      </c>
      <c r="BB116" s="11">
        <v>55.172413793103445</v>
      </c>
      <c r="BC116" s="11">
        <v>11.0</v>
      </c>
      <c r="BD116" s="11">
        <v>64.1025641025641</v>
      </c>
      <c r="BE116" s="11">
        <v>6.0</v>
      </c>
      <c r="BF116" s="11">
        <v>37.826086956521735</v>
      </c>
      <c r="BG116" s="11">
        <v>10.0</v>
      </c>
      <c r="BH116" s="11">
        <v>57.027027027027025</v>
      </c>
      <c r="BI116" s="11">
        <v>3.0</v>
      </c>
      <c r="BJ116" s="11">
        <v>43.7417943107221</v>
      </c>
      <c r="BK116" s="11">
        <v>0.0</v>
      </c>
      <c r="BL116" s="11" t="s">
        <v>260</v>
      </c>
      <c r="BM116" s="11">
        <v>10.0</v>
      </c>
      <c r="BN116" s="11">
        <v>63.87931034482759</v>
      </c>
      <c r="BO116" s="11">
        <v>2.0</v>
      </c>
      <c r="BP116" s="11" t="s">
        <v>260</v>
      </c>
      <c r="BQ116" s="11">
        <v>13.0</v>
      </c>
      <c r="BR116" s="11">
        <v>64.00890868596882</v>
      </c>
      <c r="BS116" s="11">
        <v>3.0</v>
      </c>
      <c r="BT116" s="11" t="s">
        <v>260</v>
      </c>
      <c r="BU116" s="11">
        <v>5.0</v>
      </c>
      <c r="BV116" s="11">
        <v>45.89285714285714</v>
      </c>
      <c r="BW116" s="11" t="s">
        <v>303</v>
      </c>
      <c r="BX116" s="11" t="s">
        <v>260</v>
      </c>
      <c r="BY116" s="11">
        <v>8.0</v>
      </c>
      <c r="BZ116" s="11">
        <v>53.36776859504132</v>
      </c>
      <c r="CA116" s="11">
        <v>0.0</v>
      </c>
      <c r="CB116" s="11" t="s">
        <v>260</v>
      </c>
      <c r="CC116" s="11">
        <v>8.0</v>
      </c>
      <c r="CD116" s="11">
        <v>48.23960880195599</v>
      </c>
      <c r="CE116" s="11">
        <v>2.0</v>
      </c>
      <c r="CF116" s="11" t="s">
        <v>260</v>
      </c>
      <c r="CG116" s="11">
        <v>9.0</v>
      </c>
      <c r="CH116" s="11">
        <v>48.68766404199475</v>
      </c>
      <c r="CI116" s="11">
        <v>1.0</v>
      </c>
      <c r="CJ116" s="11" t="s">
        <v>260</v>
      </c>
      <c r="CK116" s="11">
        <v>4.0</v>
      </c>
      <c r="CL116" s="11">
        <v>46.9727047146402</v>
      </c>
      <c r="CM116" s="11">
        <v>0.0</v>
      </c>
      <c r="CN116" s="11" t="s">
        <v>260</v>
      </c>
      <c r="CO116" s="11">
        <v>1.0</v>
      </c>
      <c r="CP116" s="11">
        <v>43.29787234042553</v>
      </c>
      <c r="CQ116" s="11">
        <v>0.0</v>
      </c>
      <c r="CR116" s="11" t="s">
        <v>260</v>
      </c>
      <c r="CS116" s="11">
        <v>7.0</v>
      </c>
      <c r="CT116" s="11">
        <v>38.39378238341969</v>
      </c>
      <c r="CU116" s="11">
        <v>1.0</v>
      </c>
      <c r="CV116" s="11" t="s">
        <v>260</v>
      </c>
      <c r="CW116" s="11">
        <v>6.0</v>
      </c>
      <c r="CX116" s="11">
        <v>48.179871520342616</v>
      </c>
      <c r="CY116" s="11">
        <v>0.0</v>
      </c>
      <c r="CZ116" s="11" t="s">
        <v>260</v>
      </c>
      <c r="DA116" s="11">
        <v>2.0</v>
      </c>
      <c r="DB116" s="11">
        <v>43.559782608695656</v>
      </c>
      <c r="DC116" s="11">
        <v>0.0</v>
      </c>
      <c r="DD116" s="11" t="s">
        <v>260</v>
      </c>
    </row>
    <row r="117" ht="12.0" customHeight="1">
      <c r="A117" s="8" t="s">
        <v>1126</v>
      </c>
      <c r="B117" s="8" t="s">
        <v>1127</v>
      </c>
      <c r="C117" s="9">
        <v>37959.0</v>
      </c>
      <c r="D117" s="8" t="s">
        <v>1128</v>
      </c>
      <c r="E117" s="10" t="s">
        <v>1129</v>
      </c>
      <c r="F117" s="10" t="s">
        <v>1130</v>
      </c>
      <c r="G117" s="10" t="s">
        <v>1131</v>
      </c>
      <c r="H117" s="10" t="s">
        <v>1132</v>
      </c>
      <c r="I117" s="10" t="s">
        <v>1133</v>
      </c>
      <c r="J117" s="10" t="s">
        <v>1134</v>
      </c>
      <c r="K117" s="10" t="s">
        <v>1135</v>
      </c>
      <c r="L117" s="11">
        <v>0.0</v>
      </c>
      <c r="M117" s="11">
        <v>0.0</v>
      </c>
      <c r="N117" s="11">
        <v>0.0</v>
      </c>
      <c r="O117" s="11">
        <v>3.0</v>
      </c>
      <c r="P117" s="11">
        <v>40.0</v>
      </c>
      <c r="Q117" s="11">
        <v>14.0</v>
      </c>
      <c r="R117" s="11">
        <v>37.69230769230769</v>
      </c>
      <c r="S117" s="11">
        <v>19.0</v>
      </c>
      <c r="T117" s="11">
        <v>50.0</v>
      </c>
      <c r="U117" s="11">
        <v>7.0</v>
      </c>
      <c r="V117" s="11">
        <v>66.25</v>
      </c>
      <c r="W117" s="11">
        <v>3.0</v>
      </c>
      <c r="X117" s="11">
        <v>52.38095238095238</v>
      </c>
      <c r="Y117" s="11">
        <v>21.0</v>
      </c>
      <c r="Z117" s="11">
        <v>59.6</v>
      </c>
      <c r="AA117" s="11">
        <v>9.0</v>
      </c>
      <c r="AB117" s="11">
        <v>48.05555555555556</v>
      </c>
      <c r="AC117" s="11">
        <v>3.0</v>
      </c>
      <c r="AD117" s="11">
        <v>46.09756097560976</v>
      </c>
      <c r="AE117" s="11">
        <v>1.0</v>
      </c>
      <c r="AF117" s="11">
        <v>40.625</v>
      </c>
      <c r="AG117" s="11">
        <v>4.0</v>
      </c>
      <c r="AH117" s="11">
        <v>52.0</v>
      </c>
      <c r="AI117" s="11">
        <v>1.0</v>
      </c>
      <c r="AJ117" s="11">
        <v>46.53846153846154</v>
      </c>
      <c r="AK117" s="11">
        <v>0.0</v>
      </c>
      <c r="AL117" s="11">
        <v>44.666666666666664</v>
      </c>
      <c r="AM117" s="11">
        <v>1.0</v>
      </c>
      <c r="AN117" s="11">
        <v>50.0</v>
      </c>
      <c r="AO117" s="11">
        <v>2.0</v>
      </c>
      <c r="AP117" s="11">
        <v>44.375</v>
      </c>
      <c r="AQ117" s="11">
        <v>4.0</v>
      </c>
      <c r="AR117" s="11">
        <v>50.0</v>
      </c>
      <c r="AS117" s="11">
        <v>20.0</v>
      </c>
      <c r="AT117" s="11">
        <v>52.32142857142857</v>
      </c>
      <c r="AU117" s="11">
        <v>7.0</v>
      </c>
      <c r="AV117" s="11">
        <v>50.81081081081081</v>
      </c>
      <c r="AW117" s="11">
        <v>5.0</v>
      </c>
      <c r="AX117" s="11">
        <v>41.470588235294116</v>
      </c>
      <c r="AY117" s="11">
        <v>1.0</v>
      </c>
      <c r="AZ117" s="11">
        <v>39.02439024390244</v>
      </c>
      <c r="BA117" s="11">
        <v>1.0</v>
      </c>
      <c r="BB117" s="11">
        <v>36.206896551724135</v>
      </c>
      <c r="BC117" s="11">
        <v>3.0</v>
      </c>
      <c r="BD117" s="11">
        <v>43.58974358974359</v>
      </c>
      <c r="BE117" s="11">
        <v>10.0</v>
      </c>
      <c r="BF117" s="11">
        <v>46.52173913043478</v>
      </c>
      <c r="BG117" s="11">
        <v>10.0</v>
      </c>
      <c r="BH117" s="11">
        <v>57.027027027027025</v>
      </c>
      <c r="BI117" s="11">
        <v>4.0</v>
      </c>
      <c r="BJ117" s="11">
        <v>45.92997811816193</v>
      </c>
      <c r="BK117" s="11">
        <v>0.0</v>
      </c>
      <c r="BL117" s="11" t="s">
        <v>260</v>
      </c>
      <c r="BM117" s="11">
        <v>3.0</v>
      </c>
      <c r="BN117" s="11">
        <v>43.764367816091955</v>
      </c>
      <c r="BO117" s="11">
        <v>0.0</v>
      </c>
      <c r="BP117" s="11" t="s">
        <v>260</v>
      </c>
      <c r="BQ117" s="11">
        <v>5.0</v>
      </c>
      <c r="BR117" s="11">
        <v>46.191536748329625</v>
      </c>
      <c r="BS117" s="11">
        <v>0.0</v>
      </c>
      <c r="BT117" s="11" t="s">
        <v>260</v>
      </c>
      <c r="BU117" s="11">
        <v>9.0</v>
      </c>
      <c r="BV117" s="11">
        <v>53.829365079365076</v>
      </c>
      <c r="BW117" s="11" t="s">
        <v>548</v>
      </c>
      <c r="BX117" s="11" t="s">
        <v>260</v>
      </c>
      <c r="BY117" s="11">
        <v>4.0</v>
      </c>
      <c r="BZ117" s="11">
        <v>45.103305785123965</v>
      </c>
      <c r="CA117" s="11">
        <v>0.0</v>
      </c>
      <c r="CB117" s="11" t="s">
        <v>260</v>
      </c>
      <c r="CC117" s="11">
        <v>8.0</v>
      </c>
      <c r="CD117" s="11">
        <v>48.23960880195599</v>
      </c>
      <c r="CE117" s="11">
        <v>1.0</v>
      </c>
      <c r="CF117" s="11" t="s">
        <v>260</v>
      </c>
      <c r="CG117" s="11">
        <v>9.0</v>
      </c>
      <c r="CH117" s="11">
        <v>48.68766404199475</v>
      </c>
      <c r="CI117" s="11">
        <v>1.0</v>
      </c>
      <c r="CJ117" s="11" t="s">
        <v>260</v>
      </c>
      <c r="CK117" s="11">
        <v>4.0</v>
      </c>
      <c r="CL117" s="11">
        <v>46.9727047146402</v>
      </c>
      <c r="CM117" s="11">
        <v>0.0</v>
      </c>
      <c r="CN117" s="11" t="s">
        <v>260</v>
      </c>
      <c r="CO117" s="11">
        <v>1.0</v>
      </c>
      <c r="CP117" s="11">
        <v>43.29787234042553</v>
      </c>
      <c r="CQ117" s="11">
        <v>0.0</v>
      </c>
      <c r="CR117" s="11" t="s">
        <v>260</v>
      </c>
      <c r="CS117" s="11">
        <v>12.0</v>
      </c>
      <c r="CT117" s="11">
        <v>51.347150259067355</v>
      </c>
      <c r="CU117" s="11">
        <v>2.0</v>
      </c>
      <c r="CV117" s="11" t="s">
        <v>260</v>
      </c>
      <c r="CW117" s="11">
        <v>6.0</v>
      </c>
      <c r="CX117" s="11">
        <v>48.179871520342616</v>
      </c>
      <c r="CY117" s="11">
        <v>0.0</v>
      </c>
      <c r="CZ117" s="11" t="s">
        <v>260</v>
      </c>
      <c r="DA117" s="11">
        <v>2.0</v>
      </c>
      <c r="DB117" s="11">
        <v>43.559782608695656</v>
      </c>
      <c r="DC117" s="11">
        <v>0.0</v>
      </c>
      <c r="DD117" s="11" t="s">
        <v>260</v>
      </c>
    </row>
    <row r="118" ht="12.0" customHeight="1">
      <c r="A118" s="8" t="s">
        <v>1136</v>
      </c>
      <c r="B118" s="8" t="s">
        <v>1137</v>
      </c>
      <c r="C118" s="9">
        <v>37929.0</v>
      </c>
      <c r="D118" s="8" t="s">
        <v>1138</v>
      </c>
      <c r="E118" s="10" t="s">
        <v>1139</v>
      </c>
      <c r="F118" s="10" t="s">
        <v>1140</v>
      </c>
      <c r="G118" s="10" t="s">
        <v>1141</v>
      </c>
      <c r="H118" s="10" t="s">
        <v>1142</v>
      </c>
      <c r="I118" s="10" t="s">
        <v>1143</v>
      </c>
      <c r="J118" s="10" t="s">
        <v>1144</v>
      </c>
      <c r="K118" s="10" t="s">
        <v>1145</v>
      </c>
      <c r="L118" s="11">
        <v>0.0</v>
      </c>
      <c r="M118" s="11">
        <v>0.0</v>
      </c>
      <c r="N118" s="11">
        <v>0.0</v>
      </c>
      <c r="O118" s="11">
        <v>3.0</v>
      </c>
      <c r="P118" s="11">
        <v>40.0</v>
      </c>
      <c r="Q118" s="11">
        <v>20.0</v>
      </c>
      <c r="R118" s="11">
        <v>60.769230769230774</v>
      </c>
      <c r="S118" s="11">
        <v>14.0</v>
      </c>
      <c r="T118" s="11">
        <v>25.0</v>
      </c>
      <c r="U118" s="11">
        <v>5.0</v>
      </c>
      <c r="V118" s="11">
        <v>57.916666666666664</v>
      </c>
      <c r="W118" s="11">
        <v>7.0</v>
      </c>
      <c r="X118" s="11">
        <v>71.42857142857143</v>
      </c>
      <c r="Y118" s="11">
        <v>18.0</v>
      </c>
      <c r="Z118" s="11">
        <v>53.6</v>
      </c>
      <c r="AA118" s="11">
        <v>21.0</v>
      </c>
      <c r="AB118" s="11">
        <v>64.72222222222223</v>
      </c>
      <c r="AC118" s="11">
        <v>11.0</v>
      </c>
      <c r="AD118" s="11">
        <v>65.60975609756098</v>
      </c>
      <c r="AE118" s="11">
        <v>2.0</v>
      </c>
      <c r="AF118" s="11">
        <v>43.75</v>
      </c>
      <c r="AG118" s="11">
        <v>3.0</v>
      </c>
      <c r="AH118" s="11">
        <v>49.142857142857146</v>
      </c>
      <c r="AI118" s="11">
        <v>13.0</v>
      </c>
      <c r="AJ118" s="11">
        <v>92.6923076923077</v>
      </c>
      <c r="AK118" s="11">
        <v>6.0</v>
      </c>
      <c r="AL118" s="11">
        <v>84.66666666666667</v>
      </c>
      <c r="AM118" s="11">
        <v>7.0</v>
      </c>
      <c r="AN118" s="11">
        <v>90.0</v>
      </c>
      <c r="AO118" s="11">
        <v>3.0</v>
      </c>
      <c r="AP118" s="11">
        <v>47.5</v>
      </c>
      <c r="AQ118" s="11">
        <v>6.0</v>
      </c>
      <c r="AR118" s="11">
        <v>56.45161290322581</v>
      </c>
      <c r="AS118" s="11">
        <v>13.0</v>
      </c>
      <c r="AT118" s="11">
        <v>39.82142857142857</v>
      </c>
      <c r="AU118" s="11">
        <v>0.0</v>
      </c>
      <c r="AV118" s="11">
        <v>31.89189189189189</v>
      </c>
      <c r="AW118" s="11">
        <v>0.0</v>
      </c>
      <c r="AX118" s="11">
        <v>26.76470588235294</v>
      </c>
      <c r="AY118" s="11">
        <v>15.0</v>
      </c>
      <c r="AZ118" s="11">
        <v>73.17073170731707</v>
      </c>
      <c r="BA118" s="11">
        <v>4.0</v>
      </c>
      <c r="BB118" s="11">
        <v>41.37931034482759</v>
      </c>
      <c r="BC118" s="11">
        <v>2.0</v>
      </c>
      <c r="BD118" s="11">
        <v>41.02564102564102</v>
      </c>
      <c r="BE118" s="11">
        <v>13.0</v>
      </c>
      <c r="BF118" s="11">
        <v>53.04347826086956</v>
      </c>
      <c r="BG118" s="11">
        <v>15.0</v>
      </c>
      <c r="BH118" s="11">
        <v>70.54054054054055</v>
      </c>
      <c r="BI118" s="11">
        <v>12.0</v>
      </c>
      <c r="BJ118" s="11">
        <v>63.435448577680525</v>
      </c>
      <c r="BK118" s="11">
        <v>1.0</v>
      </c>
      <c r="BL118" s="11" t="s">
        <v>260</v>
      </c>
      <c r="BM118" s="11">
        <v>16.0</v>
      </c>
      <c r="BN118" s="11">
        <v>81.12068965517241</v>
      </c>
      <c r="BO118" s="11">
        <v>4.0</v>
      </c>
      <c r="BP118" s="11" t="s">
        <v>105</v>
      </c>
      <c r="BQ118" s="11">
        <v>12.0</v>
      </c>
      <c r="BR118" s="11">
        <v>61.78173719376392</v>
      </c>
      <c r="BS118" s="11">
        <v>2.0</v>
      </c>
      <c r="BT118" s="11" t="s">
        <v>260</v>
      </c>
      <c r="BU118" s="11">
        <v>2.0</v>
      </c>
      <c r="BV118" s="11">
        <v>39.94047619047619</v>
      </c>
      <c r="BW118" s="11" t="s">
        <v>303</v>
      </c>
      <c r="BX118" s="11" t="s">
        <v>260</v>
      </c>
      <c r="BY118" s="11">
        <v>15.0</v>
      </c>
      <c r="BZ118" s="11">
        <v>67.8305785123967</v>
      </c>
      <c r="CA118" s="11">
        <v>4.0</v>
      </c>
      <c r="CB118" s="11" t="s">
        <v>260</v>
      </c>
      <c r="CC118" s="11">
        <v>6.0</v>
      </c>
      <c r="CD118" s="11">
        <v>43.34963325183374</v>
      </c>
      <c r="CE118" s="11">
        <v>1.0</v>
      </c>
      <c r="CF118" s="11" t="s">
        <v>260</v>
      </c>
      <c r="CG118" s="11">
        <v>3.0</v>
      </c>
      <c r="CH118" s="11">
        <v>32.93963254593176</v>
      </c>
      <c r="CI118" s="11">
        <v>0.0</v>
      </c>
      <c r="CJ118" s="11" t="s">
        <v>260</v>
      </c>
      <c r="CK118" s="11">
        <v>19.0</v>
      </c>
      <c r="CL118" s="11">
        <v>84.19354838709677</v>
      </c>
      <c r="CM118" s="11">
        <v>7.0</v>
      </c>
      <c r="CN118" s="11" t="s">
        <v>105</v>
      </c>
      <c r="CO118" s="11">
        <v>7.0</v>
      </c>
      <c r="CP118" s="11">
        <v>64.57446808510639</v>
      </c>
      <c r="CQ118" s="11">
        <v>1.0</v>
      </c>
      <c r="CR118" s="11" t="s">
        <v>260</v>
      </c>
      <c r="CS118" s="11">
        <v>16.0</v>
      </c>
      <c r="CT118" s="11">
        <v>61.70984455958549</v>
      </c>
      <c r="CU118" s="11">
        <v>3.0</v>
      </c>
      <c r="CV118" s="11" t="s">
        <v>260</v>
      </c>
      <c r="CW118" s="11">
        <v>19.0</v>
      </c>
      <c r="CX118" s="11">
        <v>76.01713062098501</v>
      </c>
      <c r="CY118" s="11">
        <v>4.0</v>
      </c>
      <c r="CZ118" s="11" t="s">
        <v>260</v>
      </c>
      <c r="DA118" s="11">
        <v>3.0</v>
      </c>
      <c r="DB118" s="11">
        <v>46.27717391304348</v>
      </c>
      <c r="DC118" s="11">
        <v>0.0</v>
      </c>
      <c r="DD118" s="11" t="s">
        <v>260</v>
      </c>
    </row>
    <row r="119" ht="12.0" customHeight="1">
      <c r="A119" s="8" t="s">
        <v>1146</v>
      </c>
      <c r="B119" s="8" t="s">
        <v>1147</v>
      </c>
      <c r="C119" s="9">
        <v>37930.0</v>
      </c>
      <c r="D119" s="8" t="s">
        <v>531</v>
      </c>
      <c r="E119" s="10" t="s">
        <v>1148</v>
      </c>
      <c r="F119" s="10" t="s">
        <v>1149</v>
      </c>
      <c r="G119" s="10" t="s">
        <v>1150</v>
      </c>
      <c r="H119" s="10" t="s">
        <v>1151</v>
      </c>
      <c r="I119" s="10" t="s">
        <v>1152</v>
      </c>
      <c r="J119" s="10" t="s">
        <v>1153</v>
      </c>
      <c r="K119" s="10" t="s">
        <v>1154</v>
      </c>
      <c r="L119" s="11">
        <v>0.0</v>
      </c>
      <c r="M119" s="11">
        <v>0.0</v>
      </c>
      <c r="N119" s="11">
        <v>0.0</v>
      </c>
      <c r="O119" s="11">
        <v>3.0</v>
      </c>
      <c r="P119" s="11">
        <v>40.0</v>
      </c>
      <c r="Q119" s="11">
        <v>19.0</v>
      </c>
      <c r="R119" s="11">
        <v>56.92307692307693</v>
      </c>
      <c r="S119" s="11">
        <v>17.0</v>
      </c>
      <c r="T119" s="11">
        <v>40.0</v>
      </c>
      <c r="U119" s="11">
        <v>2.0</v>
      </c>
      <c r="V119" s="11">
        <v>45.416666666666664</v>
      </c>
      <c r="W119" s="11">
        <v>5.0</v>
      </c>
      <c r="X119" s="11">
        <v>61.904761904761905</v>
      </c>
      <c r="Y119" s="11">
        <v>11.0</v>
      </c>
      <c r="Z119" s="11">
        <v>39.6</v>
      </c>
      <c r="AA119" s="11">
        <v>20.0</v>
      </c>
      <c r="AB119" s="11">
        <v>63.33333333333333</v>
      </c>
      <c r="AC119" s="11">
        <v>13.0</v>
      </c>
      <c r="AD119" s="11">
        <v>70.48780487804878</v>
      </c>
      <c r="AE119" s="11">
        <v>6.0</v>
      </c>
      <c r="AF119" s="11">
        <v>56.25</v>
      </c>
      <c r="AG119" s="11">
        <v>3.0</v>
      </c>
      <c r="AH119" s="11">
        <v>49.142857142857146</v>
      </c>
      <c r="AI119" s="11">
        <v>7.0</v>
      </c>
      <c r="AJ119" s="11">
        <v>69.61538461538461</v>
      </c>
      <c r="AK119" s="11">
        <v>7.0</v>
      </c>
      <c r="AL119" s="11">
        <v>91.33333333333334</v>
      </c>
      <c r="AM119" s="11">
        <v>0.0</v>
      </c>
      <c r="AN119" s="11">
        <v>43.333333333333336</v>
      </c>
      <c r="AO119" s="11">
        <v>0.0</v>
      </c>
      <c r="AP119" s="11">
        <v>38.125</v>
      </c>
      <c r="AQ119" s="11">
        <v>1.0</v>
      </c>
      <c r="AR119" s="11">
        <v>40.322580645161295</v>
      </c>
      <c r="AS119" s="11">
        <v>3.0</v>
      </c>
      <c r="AT119" s="11">
        <v>21.96428571428571</v>
      </c>
      <c r="AU119" s="11">
        <v>2.0</v>
      </c>
      <c r="AV119" s="11">
        <v>37.2972972972973</v>
      </c>
      <c r="AW119" s="11">
        <v>2.0</v>
      </c>
      <c r="AX119" s="11">
        <v>32.64705882352941</v>
      </c>
      <c r="AY119" s="11">
        <v>10.0</v>
      </c>
      <c r="AZ119" s="11">
        <v>60.97560975609756</v>
      </c>
      <c r="BA119" s="11">
        <v>10.0</v>
      </c>
      <c r="BB119" s="11">
        <v>51.724137931034484</v>
      </c>
      <c r="BC119" s="11">
        <v>3.0</v>
      </c>
      <c r="BD119" s="11">
        <v>43.58974358974359</v>
      </c>
      <c r="BE119" s="11">
        <v>10.0</v>
      </c>
      <c r="BF119" s="11">
        <v>46.52173913043478</v>
      </c>
      <c r="BG119" s="11">
        <v>3.0</v>
      </c>
      <c r="BH119" s="11">
        <v>38.108108108108105</v>
      </c>
      <c r="BI119" s="11">
        <v>16.0</v>
      </c>
      <c r="BJ119" s="11">
        <v>72.18818380743983</v>
      </c>
      <c r="BK119" s="11">
        <v>2.0</v>
      </c>
      <c r="BL119" s="11" t="s">
        <v>260</v>
      </c>
      <c r="BM119" s="11">
        <v>14.0</v>
      </c>
      <c r="BN119" s="11">
        <v>75.37356321839081</v>
      </c>
      <c r="BO119" s="11">
        <v>3.0</v>
      </c>
      <c r="BP119" s="11" t="s">
        <v>260</v>
      </c>
      <c r="BQ119" s="11">
        <v>8.0</v>
      </c>
      <c r="BR119" s="11">
        <v>52.87305122494432</v>
      </c>
      <c r="BS119" s="11">
        <v>2.0</v>
      </c>
      <c r="BT119" s="11" t="s">
        <v>260</v>
      </c>
      <c r="BU119" s="11">
        <v>11.0</v>
      </c>
      <c r="BV119" s="11">
        <v>57.797619047619044</v>
      </c>
      <c r="BW119" s="11" t="s">
        <v>539</v>
      </c>
      <c r="BX119" s="11" t="s">
        <v>260</v>
      </c>
      <c r="BY119" s="11">
        <v>10.0</v>
      </c>
      <c r="BZ119" s="11">
        <v>57.5</v>
      </c>
      <c r="CA119" s="11">
        <v>2.0</v>
      </c>
      <c r="CB119" s="11" t="s">
        <v>260</v>
      </c>
      <c r="CC119" s="11">
        <v>4.0</v>
      </c>
      <c r="CD119" s="11">
        <v>38.45965770171149</v>
      </c>
      <c r="CE119" s="11">
        <v>0.0</v>
      </c>
      <c r="CF119" s="11" t="s">
        <v>260</v>
      </c>
      <c r="CG119" s="11">
        <v>5.0</v>
      </c>
      <c r="CH119" s="11">
        <v>38.188976377952756</v>
      </c>
      <c r="CI119" s="11">
        <v>0.0</v>
      </c>
      <c r="CJ119" s="11" t="s">
        <v>260</v>
      </c>
      <c r="CK119" s="11">
        <v>15.0</v>
      </c>
      <c r="CL119" s="11">
        <v>74.26799007444168</v>
      </c>
      <c r="CM119" s="11">
        <v>6.0</v>
      </c>
      <c r="CN119" s="11" t="s">
        <v>105</v>
      </c>
      <c r="CO119" s="11">
        <v>3.0</v>
      </c>
      <c r="CP119" s="11">
        <v>50.39007092198582</v>
      </c>
      <c r="CQ119" s="11">
        <v>0.0</v>
      </c>
      <c r="CR119" s="11" t="s">
        <v>260</v>
      </c>
      <c r="CS119" s="11">
        <v>8.0</v>
      </c>
      <c r="CT119" s="11">
        <v>40.98445595854922</v>
      </c>
      <c r="CU119" s="11">
        <v>1.0</v>
      </c>
      <c r="CV119" s="11" t="s">
        <v>260</v>
      </c>
      <c r="CW119" s="11">
        <v>21.0</v>
      </c>
      <c r="CX119" s="11">
        <v>80.29978586723769</v>
      </c>
      <c r="CY119" s="11">
        <v>5.0</v>
      </c>
      <c r="CZ119" s="11" t="s">
        <v>105</v>
      </c>
      <c r="DA119" s="11">
        <v>7.0</v>
      </c>
      <c r="DB119" s="11">
        <v>57.14673913043478</v>
      </c>
      <c r="DC119" s="11">
        <v>2.0</v>
      </c>
      <c r="DD119" s="11" t="s">
        <v>260</v>
      </c>
    </row>
    <row r="120" ht="12.0" customHeight="1">
      <c r="A120" s="8" t="s">
        <v>1155</v>
      </c>
      <c r="B120" s="8" t="s">
        <v>1156</v>
      </c>
      <c r="C120" s="9">
        <v>37924.0</v>
      </c>
      <c r="D120" s="8" t="s">
        <v>893</v>
      </c>
      <c r="E120" s="10" t="s">
        <v>1157</v>
      </c>
      <c r="F120" s="10" t="s">
        <v>1158</v>
      </c>
      <c r="G120" s="10" t="s">
        <v>1159</v>
      </c>
      <c r="H120" s="10" t="s">
        <v>1160</v>
      </c>
      <c r="I120" s="10" t="s">
        <v>1161</v>
      </c>
      <c r="J120" s="10" t="s">
        <v>1162</v>
      </c>
      <c r="K120" s="10" t="s">
        <v>1163</v>
      </c>
      <c r="L120" s="11">
        <v>0.0</v>
      </c>
      <c r="M120" s="11">
        <v>0.0</v>
      </c>
      <c r="N120" s="11">
        <v>0.0</v>
      </c>
      <c r="O120" s="11">
        <v>10.0</v>
      </c>
      <c r="P120" s="11">
        <v>71.81818181818181</v>
      </c>
      <c r="Q120" s="11">
        <v>13.0</v>
      </c>
      <c r="R120" s="11">
        <v>33.846153846153854</v>
      </c>
      <c r="S120" s="11">
        <v>23.0</v>
      </c>
      <c r="T120" s="11">
        <v>70.0</v>
      </c>
      <c r="U120" s="11">
        <v>0.0</v>
      </c>
      <c r="V120" s="11">
        <v>37.08333333333333</v>
      </c>
      <c r="W120" s="11">
        <v>6.0</v>
      </c>
      <c r="X120" s="11">
        <v>66.66666666666666</v>
      </c>
      <c r="Y120" s="11">
        <v>29.0</v>
      </c>
      <c r="Z120" s="11">
        <v>75.6</v>
      </c>
      <c r="AA120" s="11">
        <v>21.0</v>
      </c>
      <c r="AB120" s="11">
        <v>64.72222222222223</v>
      </c>
      <c r="AC120" s="11">
        <v>8.0</v>
      </c>
      <c r="AD120" s="11">
        <v>58.29268292682927</v>
      </c>
      <c r="AE120" s="11">
        <v>7.0</v>
      </c>
      <c r="AF120" s="11">
        <v>59.375</v>
      </c>
      <c r="AG120" s="11">
        <v>8.0</v>
      </c>
      <c r="AH120" s="11">
        <v>63.42857142857143</v>
      </c>
      <c r="AI120" s="11">
        <v>4.0</v>
      </c>
      <c r="AJ120" s="11">
        <v>58.07692307692308</v>
      </c>
      <c r="AK120" s="11">
        <v>2.0</v>
      </c>
      <c r="AL120" s="11">
        <v>58.0</v>
      </c>
      <c r="AM120" s="11">
        <v>2.0</v>
      </c>
      <c r="AN120" s="11">
        <v>56.666666666666664</v>
      </c>
      <c r="AO120" s="11">
        <v>6.0</v>
      </c>
      <c r="AP120" s="11">
        <v>56.875</v>
      </c>
      <c r="AQ120" s="11">
        <v>6.0</v>
      </c>
      <c r="AR120" s="11">
        <v>56.45161290322581</v>
      </c>
      <c r="AS120" s="11">
        <v>20.0</v>
      </c>
      <c r="AT120" s="11">
        <v>52.32142857142857</v>
      </c>
      <c r="AU120" s="11">
        <v>5.0</v>
      </c>
      <c r="AV120" s="11">
        <v>45.4054054054054</v>
      </c>
      <c r="AW120" s="11">
        <v>4.0</v>
      </c>
      <c r="AX120" s="11">
        <v>38.529411764705884</v>
      </c>
      <c r="AY120" s="11">
        <v>5.0</v>
      </c>
      <c r="AZ120" s="11">
        <v>48.78048780487805</v>
      </c>
      <c r="BA120" s="11">
        <v>12.0</v>
      </c>
      <c r="BB120" s="11">
        <v>55.172413793103445</v>
      </c>
      <c r="BC120" s="11">
        <v>7.0</v>
      </c>
      <c r="BD120" s="11">
        <v>53.84615384615385</v>
      </c>
      <c r="BE120" s="11">
        <v>8.0</v>
      </c>
      <c r="BF120" s="11">
        <v>42.17391304347826</v>
      </c>
      <c r="BG120" s="11">
        <v>9.0</v>
      </c>
      <c r="BH120" s="11">
        <v>54.32432432432432</v>
      </c>
      <c r="BI120" s="11">
        <v>8.0</v>
      </c>
      <c r="BJ120" s="11">
        <v>54.68271334792122</v>
      </c>
      <c r="BK120" s="11">
        <v>1.0</v>
      </c>
      <c r="BL120" s="11" t="s">
        <v>260</v>
      </c>
      <c r="BM120" s="11">
        <v>5.0</v>
      </c>
      <c r="BN120" s="11">
        <v>49.51149425287356</v>
      </c>
      <c r="BO120" s="11">
        <v>0.0</v>
      </c>
      <c r="BP120" s="11" t="s">
        <v>260</v>
      </c>
      <c r="BQ120" s="11">
        <v>7.0</v>
      </c>
      <c r="BR120" s="11">
        <v>50.645879732739424</v>
      </c>
      <c r="BS120" s="11">
        <v>0.0</v>
      </c>
      <c r="BT120" s="11" t="s">
        <v>260</v>
      </c>
      <c r="BU120" s="11">
        <v>7.0</v>
      </c>
      <c r="BV120" s="11">
        <v>49.86111111111111</v>
      </c>
      <c r="BW120" s="11" t="s">
        <v>281</v>
      </c>
      <c r="BX120" s="11" t="s">
        <v>260</v>
      </c>
      <c r="BY120" s="11">
        <v>11.0</v>
      </c>
      <c r="BZ120" s="11">
        <v>59.56611570247934</v>
      </c>
      <c r="CA120" s="11">
        <v>2.0</v>
      </c>
      <c r="CB120" s="11" t="s">
        <v>260</v>
      </c>
      <c r="CC120" s="11">
        <v>10.0</v>
      </c>
      <c r="CD120" s="11">
        <v>53.12958435207824</v>
      </c>
      <c r="CE120" s="11">
        <v>1.0</v>
      </c>
      <c r="CF120" s="11" t="s">
        <v>260</v>
      </c>
      <c r="CG120" s="11">
        <v>11.0</v>
      </c>
      <c r="CH120" s="11">
        <v>53.93700787401575</v>
      </c>
      <c r="CI120" s="11">
        <v>0.0</v>
      </c>
      <c r="CJ120" s="11" t="s">
        <v>260</v>
      </c>
      <c r="CK120" s="11">
        <v>10.0</v>
      </c>
      <c r="CL120" s="11">
        <v>61.86104218362283</v>
      </c>
      <c r="CM120" s="11">
        <v>1.0</v>
      </c>
      <c r="CN120" s="11" t="s">
        <v>260</v>
      </c>
      <c r="CO120" s="11">
        <v>6.0</v>
      </c>
      <c r="CP120" s="11">
        <v>61.02836879432624</v>
      </c>
      <c r="CQ120" s="11">
        <v>0.0</v>
      </c>
      <c r="CR120" s="11" t="s">
        <v>260</v>
      </c>
      <c r="CS120" s="11">
        <v>16.0</v>
      </c>
      <c r="CT120" s="11">
        <v>61.70984455958549</v>
      </c>
      <c r="CU120" s="11">
        <v>1.0</v>
      </c>
      <c r="CV120" s="11" t="s">
        <v>260</v>
      </c>
      <c r="CW120" s="11">
        <v>14.0</v>
      </c>
      <c r="CX120" s="11">
        <v>65.31049250535332</v>
      </c>
      <c r="CY120" s="11">
        <v>2.0</v>
      </c>
      <c r="CZ120" s="11" t="s">
        <v>260</v>
      </c>
      <c r="DA120" s="11">
        <v>6.0</v>
      </c>
      <c r="DB120" s="11">
        <v>54.42934782608695</v>
      </c>
      <c r="DC120" s="11">
        <v>0.0</v>
      </c>
      <c r="DD120" s="11" t="s">
        <v>260</v>
      </c>
    </row>
    <row r="121" ht="12.0" customHeight="1">
      <c r="A121" s="8" t="s">
        <v>1164</v>
      </c>
      <c r="B121" s="8" t="s">
        <v>1165</v>
      </c>
      <c r="C121" s="9">
        <v>37922.0</v>
      </c>
      <c r="D121" s="8" t="s">
        <v>531</v>
      </c>
      <c r="E121" s="10" t="s">
        <v>1166</v>
      </c>
      <c r="F121" s="10" t="s">
        <v>1167</v>
      </c>
      <c r="G121" s="10" t="s">
        <v>1168</v>
      </c>
      <c r="H121" s="10" t="s">
        <v>1169</v>
      </c>
      <c r="I121" s="10" t="s">
        <v>1170</v>
      </c>
      <c r="J121" s="10" t="s">
        <v>1171</v>
      </c>
      <c r="K121" s="10" t="s">
        <v>1172</v>
      </c>
      <c r="L121" s="11">
        <v>0.0</v>
      </c>
      <c r="M121" s="11">
        <v>0.0</v>
      </c>
      <c r="N121" s="11">
        <v>0.0</v>
      </c>
      <c r="O121" s="11">
        <v>4.0</v>
      </c>
      <c r="P121" s="11">
        <v>44.54545454545455</v>
      </c>
      <c r="Q121" s="11">
        <v>17.0</v>
      </c>
      <c r="R121" s="11">
        <v>49.23076923076923</v>
      </c>
      <c r="S121" s="11">
        <v>19.0</v>
      </c>
      <c r="T121" s="11">
        <v>50.0</v>
      </c>
      <c r="U121" s="11">
        <v>7.0</v>
      </c>
      <c r="V121" s="11">
        <v>66.25</v>
      </c>
      <c r="W121" s="11">
        <v>1.0</v>
      </c>
      <c r="X121" s="11">
        <v>42.857142857142854</v>
      </c>
      <c r="Y121" s="11">
        <v>17.0</v>
      </c>
      <c r="Z121" s="11">
        <v>51.6</v>
      </c>
      <c r="AA121" s="11">
        <v>2.0</v>
      </c>
      <c r="AB121" s="11">
        <v>38.33333333333333</v>
      </c>
      <c r="AC121" s="11">
        <v>0.0</v>
      </c>
      <c r="AD121" s="11">
        <v>38.78048780487805</v>
      </c>
      <c r="AE121" s="11">
        <v>1.0</v>
      </c>
      <c r="AF121" s="11">
        <v>40.625</v>
      </c>
      <c r="AG121" s="11">
        <v>0.0</v>
      </c>
      <c r="AH121" s="11">
        <v>40.57142857142857</v>
      </c>
      <c r="AI121" s="11">
        <v>0.0</v>
      </c>
      <c r="AJ121" s="11">
        <v>42.69230769230769</v>
      </c>
      <c r="AK121" s="11">
        <v>0.0</v>
      </c>
      <c r="AL121" s="11">
        <v>44.666666666666664</v>
      </c>
      <c r="AM121" s="11">
        <v>0.0</v>
      </c>
      <c r="AN121" s="11">
        <v>43.333333333333336</v>
      </c>
      <c r="AO121" s="11">
        <v>0.0</v>
      </c>
      <c r="AP121" s="11">
        <v>38.125</v>
      </c>
      <c r="AQ121" s="11">
        <v>2.0</v>
      </c>
      <c r="AR121" s="11">
        <v>43.54838709677419</v>
      </c>
      <c r="AS121" s="11">
        <v>18.0</v>
      </c>
      <c r="AT121" s="11">
        <v>48.75</v>
      </c>
      <c r="AU121" s="11">
        <v>7.0</v>
      </c>
      <c r="AV121" s="11">
        <v>50.81081081081081</v>
      </c>
      <c r="AW121" s="11">
        <v>7.0</v>
      </c>
      <c r="AX121" s="11">
        <v>47.35294117647059</v>
      </c>
      <c r="AY121" s="11">
        <v>1.0</v>
      </c>
      <c r="AZ121" s="11">
        <v>39.02439024390244</v>
      </c>
      <c r="BA121" s="11">
        <v>5.0</v>
      </c>
      <c r="BB121" s="11">
        <v>43.10344827586207</v>
      </c>
      <c r="BC121" s="11">
        <v>5.0</v>
      </c>
      <c r="BD121" s="11">
        <v>48.717948717948715</v>
      </c>
      <c r="BE121" s="11">
        <v>13.0</v>
      </c>
      <c r="BF121" s="11">
        <v>53.04347826086956</v>
      </c>
      <c r="BG121" s="11">
        <v>1.0</v>
      </c>
      <c r="BH121" s="11">
        <v>32.7027027027027</v>
      </c>
      <c r="BI121" s="11">
        <v>1.0</v>
      </c>
      <c r="BJ121" s="11">
        <v>39.36542669584245</v>
      </c>
      <c r="BK121" s="11">
        <v>0.0</v>
      </c>
      <c r="BL121" s="11" t="s">
        <v>260</v>
      </c>
      <c r="BM121" s="11">
        <v>1.0</v>
      </c>
      <c r="BN121" s="11">
        <v>38.01724137931035</v>
      </c>
      <c r="BO121" s="11">
        <v>0.0</v>
      </c>
      <c r="BP121" s="11" t="s">
        <v>260</v>
      </c>
      <c r="BQ121" s="11">
        <v>0.0</v>
      </c>
      <c r="BR121" s="11">
        <v>35.055679287305125</v>
      </c>
      <c r="BS121" s="11">
        <v>0.0</v>
      </c>
      <c r="BT121" s="11" t="s">
        <v>260</v>
      </c>
      <c r="BU121" s="11">
        <v>3.0</v>
      </c>
      <c r="BV121" s="11">
        <v>41.92460317460318</v>
      </c>
      <c r="BW121" s="11" t="s">
        <v>303</v>
      </c>
      <c r="BX121" s="11" t="s">
        <v>260</v>
      </c>
      <c r="BY121" s="11">
        <v>2.0</v>
      </c>
      <c r="BZ121" s="11">
        <v>40.97107438016529</v>
      </c>
      <c r="CA121" s="11">
        <v>0.0</v>
      </c>
      <c r="CB121" s="11" t="s">
        <v>260</v>
      </c>
      <c r="CC121" s="11">
        <v>7.0</v>
      </c>
      <c r="CD121" s="11">
        <v>45.794621026894866</v>
      </c>
      <c r="CE121" s="11">
        <v>0.0</v>
      </c>
      <c r="CF121" s="11" t="s">
        <v>260</v>
      </c>
      <c r="CG121" s="11">
        <v>8.0</v>
      </c>
      <c r="CH121" s="11">
        <v>46.06299212598425</v>
      </c>
      <c r="CI121" s="11">
        <v>1.0</v>
      </c>
      <c r="CJ121" s="11" t="s">
        <v>260</v>
      </c>
      <c r="CK121" s="11">
        <v>1.0</v>
      </c>
      <c r="CL121" s="11">
        <v>39.52853598014889</v>
      </c>
      <c r="CM121" s="11">
        <v>0.0</v>
      </c>
      <c r="CN121" s="11" t="s">
        <v>260</v>
      </c>
      <c r="CO121" s="11">
        <v>2.0</v>
      </c>
      <c r="CP121" s="11">
        <v>46.843971631205676</v>
      </c>
      <c r="CQ121" s="11">
        <v>1.0</v>
      </c>
      <c r="CR121" s="11" t="s">
        <v>260</v>
      </c>
      <c r="CS121" s="11">
        <v>8.0</v>
      </c>
      <c r="CT121" s="11">
        <v>40.98445595854922</v>
      </c>
      <c r="CU121" s="11">
        <v>2.0</v>
      </c>
      <c r="CV121" s="11" t="s">
        <v>260</v>
      </c>
      <c r="CW121" s="11">
        <v>1.0</v>
      </c>
      <c r="CX121" s="11">
        <v>37.473233404710925</v>
      </c>
      <c r="CY121" s="11">
        <v>0.0</v>
      </c>
      <c r="CZ121" s="11" t="s">
        <v>260</v>
      </c>
      <c r="DA121" s="11">
        <v>1.0</v>
      </c>
      <c r="DB121" s="11">
        <v>40.84239130434783</v>
      </c>
      <c r="DC121" s="11">
        <v>0.0</v>
      </c>
      <c r="DD121" s="11" t="s">
        <v>260</v>
      </c>
    </row>
    <row r="122" ht="12.0" customHeight="1">
      <c r="A122" s="8" t="s">
        <v>1173</v>
      </c>
      <c r="B122" s="8" t="s">
        <v>1174</v>
      </c>
      <c r="C122" s="9">
        <v>37922.0</v>
      </c>
      <c r="D122" s="8" t="s">
        <v>1175</v>
      </c>
      <c r="E122" s="10" t="s">
        <v>1176</v>
      </c>
      <c r="F122" s="10" t="s">
        <v>1177</v>
      </c>
      <c r="G122" s="10" t="s">
        <v>1178</v>
      </c>
      <c r="H122" s="10" t="s">
        <v>1179</v>
      </c>
      <c r="I122" s="10" t="s">
        <v>1180</v>
      </c>
      <c r="J122" s="10" t="s">
        <v>1181</v>
      </c>
      <c r="K122" s="10" t="s">
        <v>1182</v>
      </c>
      <c r="L122" s="11">
        <v>0.0</v>
      </c>
      <c r="M122" s="11">
        <v>0.0</v>
      </c>
      <c r="N122" s="11">
        <v>0.0</v>
      </c>
      <c r="O122" s="11">
        <v>4.0</v>
      </c>
      <c r="P122" s="11">
        <v>44.54545454545455</v>
      </c>
      <c r="Q122" s="11">
        <v>16.0</v>
      </c>
      <c r="R122" s="11">
        <v>45.38461538461539</v>
      </c>
      <c r="S122" s="11">
        <v>22.0</v>
      </c>
      <c r="T122" s="11">
        <v>65.0</v>
      </c>
      <c r="U122" s="11">
        <v>0.0</v>
      </c>
      <c r="V122" s="11">
        <v>37.08333333333333</v>
      </c>
      <c r="W122" s="11">
        <v>1.0</v>
      </c>
      <c r="X122" s="11">
        <v>42.857142857142854</v>
      </c>
      <c r="Y122" s="11">
        <v>14.0</v>
      </c>
      <c r="Z122" s="11">
        <v>45.6</v>
      </c>
      <c r="AA122" s="11">
        <v>25.0</v>
      </c>
      <c r="AB122" s="11">
        <v>70.27777777777777</v>
      </c>
      <c r="AC122" s="11">
        <v>0.0</v>
      </c>
      <c r="AD122" s="11">
        <v>38.78048780487805</v>
      </c>
      <c r="AE122" s="11">
        <v>6.0</v>
      </c>
      <c r="AF122" s="11">
        <v>56.25</v>
      </c>
      <c r="AG122" s="11">
        <v>2.0</v>
      </c>
      <c r="AH122" s="11">
        <v>46.285714285714285</v>
      </c>
      <c r="AI122" s="11">
        <v>0.0</v>
      </c>
      <c r="AJ122" s="11">
        <v>42.69230769230769</v>
      </c>
      <c r="AK122" s="11">
        <v>0.0</v>
      </c>
      <c r="AL122" s="11">
        <v>44.666666666666664</v>
      </c>
      <c r="AM122" s="11">
        <v>0.0</v>
      </c>
      <c r="AN122" s="11">
        <v>43.333333333333336</v>
      </c>
      <c r="AO122" s="11">
        <v>2.0</v>
      </c>
      <c r="AP122" s="11">
        <v>44.375</v>
      </c>
      <c r="AQ122" s="11">
        <v>9.0</v>
      </c>
      <c r="AR122" s="11">
        <v>66.12903225806451</v>
      </c>
      <c r="AS122" s="11">
        <v>20.0</v>
      </c>
      <c r="AT122" s="11">
        <v>52.32142857142857</v>
      </c>
      <c r="AU122" s="11">
        <v>9.0</v>
      </c>
      <c r="AV122" s="11">
        <v>56.21621621621622</v>
      </c>
      <c r="AW122" s="11">
        <v>10.0</v>
      </c>
      <c r="AX122" s="11">
        <v>56.17647058823529</v>
      </c>
      <c r="AY122" s="11">
        <v>1.0</v>
      </c>
      <c r="AZ122" s="11">
        <v>39.02439024390244</v>
      </c>
      <c r="BA122" s="11">
        <v>20.0</v>
      </c>
      <c r="BB122" s="11">
        <v>68.9655172413793</v>
      </c>
      <c r="BC122" s="11">
        <v>10.0</v>
      </c>
      <c r="BD122" s="11">
        <v>61.53846153846154</v>
      </c>
      <c r="BE122" s="11">
        <v>4.0</v>
      </c>
      <c r="BF122" s="11">
        <v>33.47826086956522</v>
      </c>
      <c r="BG122" s="11">
        <v>2.0</v>
      </c>
      <c r="BH122" s="11">
        <v>35.4054054054054</v>
      </c>
      <c r="BI122" s="11">
        <v>1.0</v>
      </c>
      <c r="BJ122" s="11">
        <v>39.36542669584245</v>
      </c>
      <c r="BK122" s="11">
        <v>0.0</v>
      </c>
      <c r="BL122" s="11" t="s">
        <v>260</v>
      </c>
      <c r="BM122" s="11">
        <v>1.0</v>
      </c>
      <c r="BN122" s="11">
        <v>38.01724137931035</v>
      </c>
      <c r="BO122" s="11">
        <v>0.0</v>
      </c>
      <c r="BP122" s="11" t="s">
        <v>260</v>
      </c>
      <c r="BQ122" s="11">
        <v>1.0</v>
      </c>
      <c r="BR122" s="11">
        <v>37.28285077951003</v>
      </c>
      <c r="BS122" s="11">
        <v>0.0</v>
      </c>
      <c r="BT122" s="11" t="s">
        <v>260</v>
      </c>
      <c r="BU122" s="11">
        <v>12.0</v>
      </c>
      <c r="BV122" s="11">
        <v>59.78174603174603</v>
      </c>
      <c r="BW122" s="11" t="s">
        <v>548</v>
      </c>
      <c r="BX122" s="11" t="s">
        <v>260</v>
      </c>
      <c r="BY122" s="11">
        <v>8.0</v>
      </c>
      <c r="BZ122" s="11">
        <v>53.36776859504132</v>
      </c>
      <c r="CA122" s="11">
        <v>2.0</v>
      </c>
      <c r="CB122" s="11" t="s">
        <v>260</v>
      </c>
      <c r="CC122" s="11">
        <v>13.0</v>
      </c>
      <c r="CD122" s="11">
        <v>60.46454767726161</v>
      </c>
      <c r="CE122" s="11">
        <v>3.0</v>
      </c>
      <c r="CF122" s="11" t="s">
        <v>260</v>
      </c>
      <c r="CG122" s="11">
        <v>13.0</v>
      </c>
      <c r="CH122" s="11">
        <v>59.186351706036746</v>
      </c>
      <c r="CI122" s="11">
        <v>1.0</v>
      </c>
      <c r="CJ122" s="11" t="s">
        <v>260</v>
      </c>
      <c r="CK122" s="11">
        <v>3.0</v>
      </c>
      <c r="CL122" s="11">
        <v>44.49131513647643</v>
      </c>
      <c r="CM122" s="11">
        <v>0.0</v>
      </c>
      <c r="CN122" s="11" t="s">
        <v>260</v>
      </c>
      <c r="CO122" s="11">
        <v>5.0</v>
      </c>
      <c r="CP122" s="11">
        <v>57.4822695035461</v>
      </c>
      <c r="CQ122" s="11">
        <v>1.0</v>
      </c>
      <c r="CR122" s="11" t="s">
        <v>260</v>
      </c>
      <c r="CS122" s="11">
        <v>5.0</v>
      </c>
      <c r="CT122" s="11">
        <v>33.21243523316062</v>
      </c>
      <c r="CU122" s="11">
        <v>1.0</v>
      </c>
      <c r="CV122" s="11" t="s">
        <v>260</v>
      </c>
      <c r="CW122" s="11">
        <v>10.0</v>
      </c>
      <c r="CX122" s="11">
        <v>56.74518201284797</v>
      </c>
      <c r="CY122" s="11">
        <v>2.0</v>
      </c>
      <c r="CZ122" s="11" t="s">
        <v>260</v>
      </c>
      <c r="DA122" s="11">
        <v>6.0</v>
      </c>
      <c r="DB122" s="11">
        <v>54.42934782608695</v>
      </c>
      <c r="DC122" s="11">
        <v>1.0</v>
      </c>
      <c r="DD122" s="11" t="s">
        <v>260</v>
      </c>
    </row>
    <row r="123" ht="12.0" customHeight="1">
      <c r="A123" s="8" t="s">
        <v>1183</v>
      </c>
      <c r="B123" s="8" t="s">
        <v>1184</v>
      </c>
      <c r="C123" s="9">
        <v>37909.0</v>
      </c>
      <c r="D123" s="8" t="s">
        <v>1185</v>
      </c>
      <c r="E123" s="10" t="s">
        <v>1186</v>
      </c>
      <c r="F123" s="10" t="s">
        <v>1187</v>
      </c>
      <c r="G123" s="10" t="s">
        <v>1188</v>
      </c>
      <c r="H123" s="10" t="s">
        <v>1189</v>
      </c>
      <c r="I123" s="10" t="s">
        <v>1190</v>
      </c>
      <c r="J123" s="10" t="s">
        <v>1191</v>
      </c>
      <c r="K123" s="10" t="s">
        <v>126</v>
      </c>
      <c r="L123" s="11">
        <v>0.0</v>
      </c>
      <c r="M123" s="11">
        <v>0.0</v>
      </c>
      <c r="N123" s="11">
        <v>0.0</v>
      </c>
      <c r="O123" s="11">
        <v>3.0</v>
      </c>
      <c r="P123" s="11">
        <v>40.0</v>
      </c>
      <c r="Q123" s="11">
        <v>16.0</v>
      </c>
      <c r="R123" s="11">
        <v>45.38461538461539</v>
      </c>
      <c r="S123" s="11">
        <v>18.0</v>
      </c>
      <c r="T123" s="11">
        <v>45.0</v>
      </c>
      <c r="U123" s="11">
        <v>11.0</v>
      </c>
      <c r="V123" s="11">
        <v>82.91666666666667</v>
      </c>
      <c r="W123" s="11">
        <v>2.0</v>
      </c>
      <c r="X123" s="11">
        <v>47.61904761904762</v>
      </c>
      <c r="Y123" s="11">
        <v>21.0</v>
      </c>
      <c r="Z123" s="11">
        <v>59.6</v>
      </c>
      <c r="AA123" s="11">
        <v>2.0</v>
      </c>
      <c r="AB123" s="11">
        <v>38.33333333333333</v>
      </c>
      <c r="AC123" s="11">
        <v>2.0</v>
      </c>
      <c r="AD123" s="11">
        <v>43.65853658536585</v>
      </c>
      <c r="AE123" s="11">
        <v>0.0</v>
      </c>
      <c r="AF123" s="11">
        <v>37.5</v>
      </c>
      <c r="AG123" s="11">
        <v>0.0</v>
      </c>
      <c r="AH123" s="11">
        <v>40.57142857142857</v>
      </c>
      <c r="AI123" s="11">
        <v>0.0</v>
      </c>
      <c r="AJ123" s="11">
        <v>42.69230769230769</v>
      </c>
      <c r="AK123" s="11">
        <v>0.0</v>
      </c>
      <c r="AL123" s="11">
        <v>44.666666666666664</v>
      </c>
      <c r="AM123" s="11">
        <v>0.0</v>
      </c>
      <c r="AN123" s="11">
        <v>43.333333333333336</v>
      </c>
      <c r="AO123" s="11">
        <v>2.0</v>
      </c>
      <c r="AP123" s="11">
        <v>44.375</v>
      </c>
      <c r="AQ123" s="11">
        <v>0.0</v>
      </c>
      <c r="AR123" s="11">
        <v>37.096774193548384</v>
      </c>
      <c r="AS123" s="11">
        <v>22.0</v>
      </c>
      <c r="AT123" s="11">
        <v>55.892857142857146</v>
      </c>
      <c r="AU123" s="11">
        <v>5.0</v>
      </c>
      <c r="AV123" s="11">
        <v>45.4054054054054</v>
      </c>
      <c r="AW123" s="11">
        <v>12.0</v>
      </c>
      <c r="AX123" s="11">
        <v>62.05882352941177</v>
      </c>
      <c r="AY123" s="11">
        <v>8.0</v>
      </c>
      <c r="AZ123" s="11">
        <v>56.09756097560976</v>
      </c>
      <c r="BA123" s="11">
        <v>2.0</v>
      </c>
      <c r="BB123" s="11">
        <v>37.93103448275862</v>
      </c>
      <c r="BC123" s="11">
        <v>0.0</v>
      </c>
      <c r="BD123" s="11">
        <v>35.8974358974359</v>
      </c>
      <c r="BE123" s="11">
        <v>15.0</v>
      </c>
      <c r="BF123" s="11">
        <v>57.391304347826086</v>
      </c>
      <c r="BG123" s="11">
        <v>6.0</v>
      </c>
      <c r="BH123" s="11">
        <v>46.21621621621622</v>
      </c>
      <c r="BI123" s="11">
        <v>3.0</v>
      </c>
      <c r="BJ123" s="11">
        <v>43.7417943107221</v>
      </c>
      <c r="BK123" s="11">
        <v>0.0</v>
      </c>
      <c r="BL123" s="11" t="s">
        <v>260</v>
      </c>
      <c r="BM123" s="11">
        <v>10.0</v>
      </c>
      <c r="BN123" s="11">
        <v>63.87931034482759</v>
      </c>
      <c r="BO123" s="11">
        <v>2.0</v>
      </c>
      <c r="BP123" s="11" t="s">
        <v>260</v>
      </c>
      <c r="BQ123" s="11">
        <v>7.0</v>
      </c>
      <c r="BR123" s="11">
        <v>50.645879732739424</v>
      </c>
      <c r="BS123" s="11">
        <v>1.0</v>
      </c>
      <c r="BT123" s="11" t="s">
        <v>260</v>
      </c>
      <c r="BU123" s="11">
        <v>2.0</v>
      </c>
      <c r="BV123" s="11">
        <v>39.94047619047619</v>
      </c>
      <c r="BW123" s="11" t="s">
        <v>303</v>
      </c>
      <c r="BX123" s="11" t="s">
        <v>260</v>
      </c>
      <c r="BY123" s="11">
        <v>3.0</v>
      </c>
      <c r="BZ123" s="11">
        <v>43.03719008264463</v>
      </c>
      <c r="CA123" s="11">
        <v>0.0</v>
      </c>
      <c r="CB123" s="11" t="s">
        <v>260</v>
      </c>
      <c r="CC123" s="11">
        <v>5.0</v>
      </c>
      <c r="CD123" s="11">
        <v>40.904645476772615</v>
      </c>
      <c r="CE123" s="11">
        <v>1.0</v>
      </c>
      <c r="CF123" s="11" t="s">
        <v>260</v>
      </c>
      <c r="CG123" s="11">
        <v>11.0</v>
      </c>
      <c r="CH123" s="11">
        <v>53.93700787401575</v>
      </c>
      <c r="CI123" s="11">
        <v>0.0</v>
      </c>
      <c r="CJ123" s="11" t="s">
        <v>260</v>
      </c>
      <c r="CK123" s="11">
        <v>3.0</v>
      </c>
      <c r="CL123" s="11">
        <v>44.49131513647643</v>
      </c>
      <c r="CM123" s="11">
        <v>0.0</v>
      </c>
      <c r="CN123" s="11" t="s">
        <v>260</v>
      </c>
      <c r="CO123" s="11">
        <v>0.0</v>
      </c>
      <c r="CP123" s="11">
        <v>39.751773049645394</v>
      </c>
      <c r="CQ123" s="11">
        <v>0.0</v>
      </c>
      <c r="CR123" s="11" t="s">
        <v>260</v>
      </c>
      <c r="CS123" s="11">
        <v>9.0</v>
      </c>
      <c r="CT123" s="11">
        <v>43.575129533678755</v>
      </c>
      <c r="CU123" s="11">
        <v>1.0</v>
      </c>
      <c r="CV123" s="11" t="s">
        <v>260</v>
      </c>
      <c r="CW123" s="11">
        <v>2.0</v>
      </c>
      <c r="CX123" s="11">
        <v>39.61456102783726</v>
      </c>
      <c r="CY123" s="11">
        <v>0.0</v>
      </c>
      <c r="CZ123" s="11" t="s">
        <v>260</v>
      </c>
      <c r="DA123" s="11">
        <v>1.0</v>
      </c>
      <c r="DB123" s="11">
        <v>40.84239130434783</v>
      </c>
      <c r="DC123" s="11">
        <v>0.0</v>
      </c>
      <c r="DD123" s="11" t="s">
        <v>260</v>
      </c>
    </row>
    <row r="124" ht="12.0" customHeight="1">
      <c r="A124" s="8" t="s">
        <v>1192</v>
      </c>
      <c r="B124" s="8" t="s">
        <v>1193</v>
      </c>
      <c r="C124" s="9">
        <v>37895.0</v>
      </c>
      <c r="D124" s="8" t="s">
        <v>511</v>
      </c>
      <c r="E124" s="10" t="s">
        <v>1194</v>
      </c>
      <c r="F124" s="10" t="s">
        <v>1195</v>
      </c>
      <c r="G124" s="10" t="s">
        <v>1196</v>
      </c>
      <c r="H124" s="10" t="s">
        <v>1197</v>
      </c>
      <c r="I124" s="10" t="s">
        <v>1198</v>
      </c>
      <c r="J124" s="10" t="s">
        <v>1199</v>
      </c>
      <c r="K124" s="10" t="s">
        <v>1200</v>
      </c>
      <c r="L124" s="11">
        <v>0.0</v>
      </c>
      <c r="M124" s="11">
        <v>0.0</v>
      </c>
      <c r="N124" s="11">
        <v>0.0</v>
      </c>
      <c r="O124" s="11">
        <v>4.0</v>
      </c>
      <c r="P124" s="11">
        <v>44.54545454545455</v>
      </c>
      <c r="Q124" s="11">
        <v>18.0</v>
      </c>
      <c r="R124" s="11">
        <v>53.07692307692308</v>
      </c>
      <c r="S124" s="11">
        <v>17.0</v>
      </c>
      <c r="T124" s="11">
        <v>40.0</v>
      </c>
      <c r="U124" s="11">
        <v>8.0</v>
      </c>
      <c r="V124" s="11">
        <v>70.41666666666667</v>
      </c>
      <c r="W124" s="11">
        <v>1.0</v>
      </c>
      <c r="X124" s="11">
        <v>42.857142857142854</v>
      </c>
      <c r="Y124" s="11">
        <v>15.0</v>
      </c>
      <c r="Z124" s="11">
        <v>47.6</v>
      </c>
      <c r="AA124" s="11">
        <v>4.0</v>
      </c>
      <c r="AB124" s="11">
        <v>41.111111111111114</v>
      </c>
      <c r="AC124" s="11">
        <v>1.0</v>
      </c>
      <c r="AD124" s="11">
        <v>41.21951219512195</v>
      </c>
      <c r="AE124" s="11">
        <v>1.0</v>
      </c>
      <c r="AF124" s="11">
        <v>40.625</v>
      </c>
      <c r="AG124" s="11">
        <v>4.0</v>
      </c>
      <c r="AH124" s="11">
        <v>52.0</v>
      </c>
      <c r="AI124" s="11">
        <v>1.0</v>
      </c>
      <c r="AJ124" s="11">
        <v>46.53846153846154</v>
      </c>
      <c r="AK124" s="11">
        <v>1.0</v>
      </c>
      <c r="AL124" s="11">
        <v>51.333333333333336</v>
      </c>
      <c r="AM124" s="11">
        <v>0.0</v>
      </c>
      <c r="AN124" s="11">
        <v>43.333333333333336</v>
      </c>
      <c r="AO124" s="11">
        <v>0.0</v>
      </c>
      <c r="AP124" s="11">
        <v>38.125</v>
      </c>
      <c r="AQ124" s="11">
        <v>1.0</v>
      </c>
      <c r="AR124" s="11">
        <v>40.322580645161295</v>
      </c>
      <c r="AS124" s="11">
        <v>20.0</v>
      </c>
      <c r="AT124" s="11">
        <v>52.32142857142857</v>
      </c>
      <c r="AU124" s="11">
        <v>9.0</v>
      </c>
      <c r="AV124" s="11">
        <v>56.21621621621622</v>
      </c>
      <c r="AW124" s="11">
        <v>7.0</v>
      </c>
      <c r="AX124" s="11">
        <v>47.35294117647059</v>
      </c>
      <c r="AY124" s="11">
        <v>4.0</v>
      </c>
      <c r="AZ124" s="11">
        <v>46.34146341463415</v>
      </c>
      <c r="BA124" s="11">
        <v>3.0</v>
      </c>
      <c r="BB124" s="11">
        <v>39.6551724137931</v>
      </c>
      <c r="BC124" s="11">
        <v>1.0</v>
      </c>
      <c r="BD124" s="11">
        <v>38.46153846153846</v>
      </c>
      <c r="BE124" s="11">
        <v>10.0</v>
      </c>
      <c r="BF124" s="11">
        <v>46.52173913043478</v>
      </c>
      <c r="BG124" s="11">
        <v>7.0</v>
      </c>
      <c r="BH124" s="11">
        <v>48.91891891891892</v>
      </c>
      <c r="BI124" s="11">
        <v>2.0</v>
      </c>
      <c r="BJ124" s="11">
        <v>41.55361050328227</v>
      </c>
      <c r="BK124" s="11">
        <v>0.0</v>
      </c>
      <c r="BL124" s="11" t="s">
        <v>260</v>
      </c>
      <c r="BM124" s="11">
        <v>5.0</v>
      </c>
      <c r="BN124" s="11">
        <v>49.51149425287356</v>
      </c>
      <c r="BO124" s="11">
        <v>0.0</v>
      </c>
      <c r="BP124" s="11" t="s">
        <v>260</v>
      </c>
      <c r="BQ124" s="11">
        <v>1.0</v>
      </c>
      <c r="BR124" s="11">
        <v>37.28285077951003</v>
      </c>
      <c r="BS124" s="11">
        <v>0.0</v>
      </c>
      <c r="BT124" s="11" t="s">
        <v>260</v>
      </c>
      <c r="BU124" s="11">
        <v>3.0</v>
      </c>
      <c r="BV124" s="11">
        <v>41.92460317460318</v>
      </c>
      <c r="BW124" s="11" t="s">
        <v>303</v>
      </c>
      <c r="BX124" s="11" t="s">
        <v>260</v>
      </c>
      <c r="BY124" s="11">
        <v>2.0</v>
      </c>
      <c r="BZ124" s="11">
        <v>40.97107438016529</v>
      </c>
      <c r="CA124" s="11">
        <v>0.0</v>
      </c>
      <c r="CB124" s="11" t="s">
        <v>260</v>
      </c>
      <c r="CC124" s="11">
        <v>5.0</v>
      </c>
      <c r="CD124" s="11">
        <v>40.904645476772615</v>
      </c>
      <c r="CE124" s="11">
        <v>1.0</v>
      </c>
      <c r="CF124" s="11" t="s">
        <v>260</v>
      </c>
      <c r="CG124" s="11">
        <v>9.0</v>
      </c>
      <c r="CH124" s="11">
        <v>48.68766404199475</v>
      </c>
      <c r="CI124" s="11">
        <v>0.0</v>
      </c>
      <c r="CJ124" s="11" t="s">
        <v>260</v>
      </c>
      <c r="CK124" s="11">
        <v>2.0</v>
      </c>
      <c r="CL124" s="11">
        <v>42.00992555831266</v>
      </c>
      <c r="CM124" s="11">
        <v>0.0</v>
      </c>
      <c r="CN124" s="11" t="s">
        <v>260</v>
      </c>
      <c r="CO124" s="11">
        <v>0.0</v>
      </c>
      <c r="CP124" s="11">
        <v>39.751773049645394</v>
      </c>
      <c r="CQ124" s="11">
        <v>0.0</v>
      </c>
      <c r="CR124" s="11" t="s">
        <v>260</v>
      </c>
      <c r="CS124" s="11">
        <v>9.0</v>
      </c>
      <c r="CT124" s="11">
        <v>43.575129533678755</v>
      </c>
      <c r="CU124" s="11">
        <v>0.0</v>
      </c>
      <c r="CV124" s="11" t="s">
        <v>260</v>
      </c>
      <c r="CW124" s="11">
        <v>3.0</v>
      </c>
      <c r="CX124" s="11">
        <v>41.7558886509636</v>
      </c>
      <c r="CY124" s="11">
        <v>0.0</v>
      </c>
      <c r="CZ124" s="11" t="s">
        <v>260</v>
      </c>
      <c r="DA124" s="11">
        <v>1.0</v>
      </c>
      <c r="DB124" s="11">
        <v>40.84239130434783</v>
      </c>
      <c r="DC124" s="11">
        <v>0.0</v>
      </c>
      <c r="DD124" s="11" t="s">
        <v>260</v>
      </c>
    </row>
    <row r="125" ht="12.0" customHeight="1">
      <c r="A125" s="8" t="s">
        <v>1201</v>
      </c>
      <c r="B125" s="8" t="s">
        <v>1202</v>
      </c>
      <c r="C125" s="9">
        <v>37890.0</v>
      </c>
      <c r="D125" s="8" t="s">
        <v>982</v>
      </c>
      <c r="E125" s="10" t="s">
        <v>1203</v>
      </c>
      <c r="F125" s="10" t="s">
        <v>1204</v>
      </c>
      <c r="G125" s="10" t="s">
        <v>1205</v>
      </c>
      <c r="H125" s="10" t="s">
        <v>1206</v>
      </c>
      <c r="I125" s="10" t="s">
        <v>1207</v>
      </c>
      <c r="J125" s="10" t="s">
        <v>1208</v>
      </c>
      <c r="K125" s="10" t="s">
        <v>1209</v>
      </c>
      <c r="L125" s="11">
        <v>0.0</v>
      </c>
      <c r="M125" s="11">
        <v>0.0</v>
      </c>
      <c r="N125" s="11">
        <v>1.0</v>
      </c>
      <c r="O125" s="11">
        <v>11.0</v>
      </c>
      <c r="P125" s="11">
        <v>76.36363636363636</v>
      </c>
      <c r="Q125" s="11">
        <v>21.0</v>
      </c>
      <c r="R125" s="11">
        <v>64.61538461538461</v>
      </c>
      <c r="S125" s="11">
        <v>17.0</v>
      </c>
      <c r="T125" s="11">
        <v>40.0</v>
      </c>
      <c r="U125" s="11">
        <v>4.0</v>
      </c>
      <c r="V125" s="11">
        <v>53.75</v>
      </c>
      <c r="W125" s="11">
        <v>3.0</v>
      </c>
      <c r="X125" s="11">
        <v>52.38095238095238</v>
      </c>
      <c r="Y125" s="11">
        <v>19.0</v>
      </c>
      <c r="Z125" s="11">
        <v>55.6</v>
      </c>
      <c r="AA125" s="11">
        <v>9.0</v>
      </c>
      <c r="AB125" s="11">
        <v>48.05555555555556</v>
      </c>
      <c r="AC125" s="11">
        <v>7.0</v>
      </c>
      <c r="AD125" s="11">
        <v>55.85365853658537</v>
      </c>
      <c r="AE125" s="11">
        <v>6.0</v>
      </c>
      <c r="AF125" s="11">
        <v>56.25</v>
      </c>
      <c r="AG125" s="11">
        <v>2.0</v>
      </c>
      <c r="AH125" s="11">
        <v>46.285714285714285</v>
      </c>
      <c r="AI125" s="11">
        <v>6.0</v>
      </c>
      <c r="AJ125" s="11">
        <v>65.76923076923077</v>
      </c>
      <c r="AK125" s="11">
        <v>4.0</v>
      </c>
      <c r="AL125" s="11">
        <v>71.33333333333333</v>
      </c>
      <c r="AM125" s="11">
        <v>2.0</v>
      </c>
      <c r="AN125" s="11">
        <v>56.666666666666664</v>
      </c>
      <c r="AO125" s="11">
        <v>9.0</v>
      </c>
      <c r="AP125" s="11">
        <v>66.25</v>
      </c>
      <c r="AQ125" s="11">
        <v>5.0</v>
      </c>
      <c r="AR125" s="11">
        <v>53.225806451612904</v>
      </c>
      <c r="AS125" s="11">
        <v>18.0</v>
      </c>
      <c r="AT125" s="11">
        <v>48.75</v>
      </c>
      <c r="AU125" s="11">
        <v>10.0</v>
      </c>
      <c r="AV125" s="11">
        <v>58.91891891891892</v>
      </c>
      <c r="AW125" s="11">
        <v>10.0</v>
      </c>
      <c r="AX125" s="11">
        <v>56.17647058823529</v>
      </c>
      <c r="AY125" s="11">
        <v>6.0</v>
      </c>
      <c r="AZ125" s="11">
        <v>51.21951219512195</v>
      </c>
      <c r="BA125" s="11">
        <v>5.0</v>
      </c>
      <c r="BB125" s="11">
        <v>43.10344827586207</v>
      </c>
      <c r="BC125" s="11">
        <v>2.0</v>
      </c>
      <c r="BD125" s="11">
        <v>41.02564102564102</v>
      </c>
      <c r="BE125" s="11">
        <v>17.0</v>
      </c>
      <c r="BF125" s="11">
        <v>61.73913043478261</v>
      </c>
      <c r="BG125" s="11">
        <v>8.0</v>
      </c>
      <c r="BH125" s="11">
        <v>51.62162162162162</v>
      </c>
      <c r="BI125" s="11">
        <v>9.0</v>
      </c>
      <c r="BJ125" s="11">
        <v>56.87089715536105</v>
      </c>
      <c r="BK125" s="11">
        <v>0.0</v>
      </c>
      <c r="BL125" s="11" t="s">
        <v>260</v>
      </c>
      <c r="BM125" s="11">
        <v>2.0</v>
      </c>
      <c r="BN125" s="11">
        <v>40.89080459770115</v>
      </c>
      <c r="BO125" s="11">
        <v>0.0</v>
      </c>
      <c r="BP125" s="11" t="s">
        <v>260</v>
      </c>
      <c r="BQ125" s="11">
        <v>12.0</v>
      </c>
      <c r="BR125" s="11">
        <v>61.78173719376392</v>
      </c>
      <c r="BS125" s="11">
        <v>2.0</v>
      </c>
      <c r="BT125" s="11" t="s">
        <v>260</v>
      </c>
      <c r="BU125" s="11">
        <v>9.0</v>
      </c>
      <c r="BV125" s="11">
        <v>53.829365079365076</v>
      </c>
      <c r="BW125" s="11" t="s">
        <v>576</v>
      </c>
      <c r="BX125" s="11" t="s">
        <v>260</v>
      </c>
      <c r="BY125" s="11">
        <v>7.0</v>
      </c>
      <c r="BZ125" s="11">
        <v>51.30165289256198</v>
      </c>
      <c r="CA125" s="11">
        <v>0.0</v>
      </c>
      <c r="CB125" s="11" t="s">
        <v>260</v>
      </c>
      <c r="CC125" s="11">
        <v>8.0</v>
      </c>
      <c r="CD125" s="11">
        <v>48.23960880195599</v>
      </c>
      <c r="CE125" s="11">
        <v>1.0</v>
      </c>
      <c r="CF125" s="11" t="s">
        <v>260</v>
      </c>
      <c r="CG125" s="11">
        <v>13.0</v>
      </c>
      <c r="CH125" s="11">
        <v>59.186351706036746</v>
      </c>
      <c r="CI125" s="11">
        <v>1.0</v>
      </c>
      <c r="CJ125" s="11" t="s">
        <v>260</v>
      </c>
      <c r="CK125" s="11">
        <v>4.0</v>
      </c>
      <c r="CL125" s="11">
        <v>46.9727047146402</v>
      </c>
      <c r="CM125" s="11">
        <v>0.0</v>
      </c>
      <c r="CN125" s="11" t="s">
        <v>260</v>
      </c>
      <c r="CO125" s="11">
        <v>4.0</v>
      </c>
      <c r="CP125" s="11">
        <v>53.93617021276596</v>
      </c>
      <c r="CQ125" s="11">
        <v>0.0</v>
      </c>
      <c r="CR125" s="11" t="s">
        <v>260</v>
      </c>
      <c r="CS125" s="11">
        <v>13.0</v>
      </c>
      <c r="CT125" s="11">
        <v>53.93782383419689</v>
      </c>
      <c r="CU125" s="11">
        <v>3.0</v>
      </c>
      <c r="CV125" s="11" t="s">
        <v>260</v>
      </c>
      <c r="CW125" s="11">
        <v>12.0</v>
      </c>
      <c r="CX125" s="11">
        <v>61.02783725910064</v>
      </c>
      <c r="CY125" s="11">
        <v>1.0</v>
      </c>
      <c r="CZ125" s="11" t="s">
        <v>260</v>
      </c>
      <c r="DA125" s="11">
        <v>8.0</v>
      </c>
      <c r="DB125" s="11">
        <v>59.86413043478261</v>
      </c>
      <c r="DC125" s="11">
        <v>2.0</v>
      </c>
      <c r="DD125" s="11" t="s">
        <v>260</v>
      </c>
    </row>
    <row r="126" ht="12.0" customHeight="1">
      <c r="A126" s="8" t="s">
        <v>1210</v>
      </c>
      <c r="B126" s="8" t="s">
        <v>1211</v>
      </c>
      <c r="C126" s="9">
        <v>37831.0</v>
      </c>
      <c r="D126" s="8" t="s">
        <v>1109</v>
      </c>
      <c r="E126" s="10" t="s">
        <v>1212</v>
      </c>
      <c r="F126" s="10" t="s">
        <v>1213</v>
      </c>
      <c r="G126" s="10" t="s">
        <v>1214</v>
      </c>
      <c r="H126" s="10" t="s">
        <v>1215</v>
      </c>
      <c r="I126" s="10" t="s">
        <v>1216</v>
      </c>
      <c r="J126" s="10" t="s">
        <v>1217</v>
      </c>
      <c r="K126" s="10" t="s">
        <v>1218</v>
      </c>
      <c r="L126" s="11">
        <v>0.0</v>
      </c>
      <c r="M126" s="11">
        <v>0.0</v>
      </c>
      <c r="N126" s="11">
        <v>1.0</v>
      </c>
      <c r="O126" s="11">
        <v>9.0</v>
      </c>
      <c r="P126" s="11">
        <v>67.27272727272727</v>
      </c>
      <c r="Q126" s="11">
        <v>12.0</v>
      </c>
      <c r="R126" s="11">
        <v>30.0</v>
      </c>
      <c r="S126" s="11">
        <v>19.0</v>
      </c>
      <c r="T126" s="11">
        <v>50.0</v>
      </c>
      <c r="U126" s="11">
        <v>5.0</v>
      </c>
      <c r="V126" s="11">
        <v>57.916666666666664</v>
      </c>
      <c r="W126" s="11">
        <v>4.0</v>
      </c>
      <c r="X126" s="11">
        <v>57.142857142857146</v>
      </c>
      <c r="Y126" s="11">
        <v>28.0</v>
      </c>
      <c r="Z126" s="11">
        <v>73.6</v>
      </c>
      <c r="AA126" s="11">
        <v>20.0</v>
      </c>
      <c r="AB126" s="11">
        <v>63.33333333333333</v>
      </c>
      <c r="AC126" s="11">
        <v>14.0</v>
      </c>
      <c r="AD126" s="11">
        <v>72.92682926829269</v>
      </c>
      <c r="AE126" s="11">
        <v>2.0</v>
      </c>
      <c r="AF126" s="11">
        <v>43.75</v>
      </c>
      <c r="AG126" s="11">
        <v>6.0</v>
      </c>
      <c r="AH126" s="11">
        <v>57.714285714285715</v>
      </c>
      <c r="AI126" s="11">
        <v>8.0</v>
      </c>
      <c r="AJ126" s="11">
        <v>73.46153846153845</v>
      </c>
      <c r="AK126" s="11">
        <v>3.0</v>
      </c>
      <c r="AL126" s="11">
        <v>64.66666666666667</v>
      </c>
      <c r="AM126" s="11">
        <v>5.0</v>
      </c>
      <c r="AN126" s="11">
        <v>76.66666666666666</v>
      </c>
      <c r="AO126" s="11">
        <v>8.0</v>
      </c>
      <c r="AP126" s="11">
        <v>63.125</v>
      </c>
      <c r="AQ126" s="11">
        <v>3.0</v>
      </c>
      <c r="AR126" s="11">
        <v>46.774193548387096</v>
      </c>
      <c r="AS126" s="11">
        <v>14.0</v>
      </c>
      <c r="AT126" s="11">
        <v>41.60714285714286</v>
      </c>
      <c r="AU126" s="11">
        <v>2.0</v>
      </c>
      <c r="AV126" s="11">
        <v>37.2972972972973</v>
      </c>
      <c r="AW126" s="11">
        <v>6.0</v>
      </c>
      <c r="AX126" s="11">
        <v>44.41176470588235</v>
      </c>
      <c r="AY126" s="11">
        <v>12.0</v>
      </c>
      <c r="AZ126" s="11">
        <v>65.85365853658537</v>
      </c>
      <c r="BA126" s="11">
        <v>10.0</v>
      </c>
      <c r="BB126" s="11">
        <v>51.724137931034484</v>
      </c>
      <c r="BC126" s="11">
        <v>4.0</v>
      </c>
      <c r="BD126" s="11">
        <v>46.15384615384615</v>
      </c>
      <c r="BE126" s="11">
        <v>6.0</v>
      </c>
      <c r="BF126" s="11">
        <v>37.826086956521735</v>
      </c>
      <c r="BG126" s="11">
        <v>6.0</v>
      </c>
      <c r="BH126" s="11">
        <v>46.21621621621622</v>
      </c>
      <c r="BI126" s="11">
        <v>15.0</v>
      </c>
      <c r="BJ126" s="11">
        <v>70.0</v>
      </c>
      <c r="BK126" s="11">
        <v>1.0</v>
      </c>
      <c r="BL126" s="11" t="s">
        <v>260</v>
      </c>
      <c r="BM126" s="11">
        <v>9.0</v>
      </c>
      <c r="BN126" s="11">
        <v>61.00574712643678</v>
      </c>
      <c r="BO126" s="11">
        <v>2.0</v>
      </c>
      <c r="BP126" s="11" t="s">
        <v>260</v>
      </c>
      <c r="BQ126" s="11">
        <v>14.0</v>
      </c>
      <c r="BR126" s="11">
        <v>66.23608017817372</v>
      </c>
      <c r="BS126" s="11">
        <v>2.0</v>
      </c>
      <c r="BT126" s="11" t="s">
        <v>260</v>
      </c>
      <c r="BU126" s="11">
        <v>3.0</v>
      </c>
      <c r="BV126" s="11">
        <v>41.92460317460318</v>
      </c>
      <c r="BW126" s="11" t="s">
        <v>490</v>
      </c>
      <c r="BX126" s="11" t="s">
        <v>260</v>
      </c>
      <c r="BY126" s="11">
        <v>12.0</v>
      </c>
      <c r="BZ126" s="11">
        <v>61.632231404958674</v>
      </c>
      <c r="CA126" s="11">
        <v>2.0</v>
      </c>
      <c r="CB126" s="11" t="s">
        <v>260</v>
      </c>
      <c r="CC126" s="11">
        <v>2.0</v>
      </c>
      <c r="CD126" s="11">
        <v>33.56968215158924</v>
      </c>
      <c r="CE126" s="11">
        <v>0.0</v>
      </c>
      <c r="CF126" s="11" t="s">
        <v>260</v>
      </c>
      <c r="CG126" s="11">
        <v>7.0</v>
      </c>
      <c r="CH126" s="11">
        <v>43.43832020997375</v>
      </c>
      <c r="CI126" s="11">
        <v>0.0</v>
      </c>
      <c r="CJ126" s="11" t="s">
        <v>260</v>
      </c>
      <c r="CK126" s="11">
        <v>11.0</v>
      </c>
      <c r="CL126" s="11">
        <v>64.3424317617866</v>
      </c>
      <c r="CM126" s="11">
        <v>2.0</v>
      </c>
      <c r="CN126" s="11" t="s">
        <v>260</v>
      </c>
      <c r="CO126" s="11">
        <v>7.0</v>
      </c>
      <c r="CP126" s="11">
        <v>64.57446808510639</v>
      </c>
      <c r="CQ126" s="11">
        <v>1.0</v>
      </c>
      <c r="CR126" s="11" t="s">
        <v>260</v>
      </c>
      <c r="CS126" s="11">
        <v>7.0</v>
      </c>
      <c r="CT126" s="11">
        <v>38.39378238341969</v>
      </c>
      <c r="CU126" s="11">
        <v>0.0</v>
      </c>
      <c r="CV126" s="11" t="s">
        <v>260</v>
      </c>
      <c r="CW126" s="11">
        <v>13.0</v>
      </c>
      <c r="CX126" s="11">
        <v>63.16916488222698</v>
      </c>
      <c r="CY126" s="11">
        <v>2.0</v>
      </c>
      <c r="CZ126" s="11" t="s">
        <v>260</v>
      </c>
      <c r="DA126" s="11">
        <v>10.0</v>
      </c>
      <c r="DB126" s="11">
        <v>65.29891304347827</v>
      </c>
      <c r="DC126" s="11">
        <v>1.0</v>
      </c>
      <c r="DD126" s="11" t="s">
        <v>260</v>
      </c>
    </row>
    <row r="127" ht="12.0" customHeight="1">
      <c r="A127" s="8" t="s">
        <v>1210</v>
      </c>
      <c r="B127" s="8" t="s">
        <v>1211</v>
      </c>
      <c r="C127" s="9">
        <v>37831.0</v>
      </c>
      <c r="D127" s="8" t="s">
        <v>1109</v>
      </c>
      <c r="E127" s="10" t="s">
        <v>1212</v>
      </c>
      <c r="F127" s="10" t="s">
        <v>1213</v>
      </c>
      <c r="G127" s="10" t="s">
        <v>1214</v>
      </c>
      <c r="H127" s="10" t="s">
        <v>1215</v>
      </c>
      <c r="I127" s="10" t="s">
        <v>1216</v>
      </c>
      <c r="J127" s="10" t="s">
        <v>1217</v>
      </c>
      <c r="K127" s="10" t="s">
        <v>1218</v>
      </c>
      <c r="L127" s="11">
        <v>0.0</v>
      </c>
      <c r="M127" s="11">
        <v>0.0</v>
      </c>
      <c r="N127" s="11">
        <v>1.0</v>
      </c>
      <c r="O127" s="11">
        <v>9.0</v>
      </c>
      <c r="P127" s="11">
        <v>67.27272727272727</v>
      </c>
      <c r="Q127" s="11">
        <v>12.0</v>
      </c>
      <c r="R127" s="11">
        <v>30.0</v>
      </c>
      <c r="S127" s="11">
        <v>19.0</v>
      </c>
      <c r="T127" s="11">
        <v>50.0</v>
      </c>
      <c r="U127" s="11">
        <v>5.0</v>
      </c>
      <c r="V127" s="11">
        <v>57.916666666666664</v>
      </c>
      <c r="W127" s="11">
        <v>4.0</v>
      </c>
      <c r="X127" s="11">
        <v>57.142857142857146</v>
      </c>
      <c r="Y127" s="11">
        <v>28.0</v>
      </c>
      <c r="Z127" s="11">
        <v>73.6</v>
      </c>
      <c r="AA127" s="11">
        <v>20.0</v>
      </c>
      <c r="AB127" s="11">
        <v>63.33333333333333</v>
      </c>
      <c r="AC127" s="11">
        <v>14.0</v>
      </c>
      <c r="AD127" s="11">
        <v>72.92682926829269</v>
      </c>
      <c r="AE127" s="11">
        <v>2.0</v>
      </c>
      <c r="AF127" s="11">
        <v>43.75</v>
      </c>
      <c r="AG127" s="11">
        <v>6.0</v>
      </c>
      <c r="AH127" s="11">
        <v>57.714285714285715</v>
      </c>
      <c r="AI127" s="11">
        <v>8.0</v>
      </c>
      <c r="AJ127" s="11">
        <v>73.46153846153845</v>
      </c>
      <c r="AK127" s="11">
        <v>3.0</v>
      </c>
      <c r="AL127" s="11">
        <v>64.66666666666667</v>
      </c>
      <c r="AM127" s="11">
        <v>5.0</v>
      </c>
      <c r="AN127" s="11">
        <v>76.66666666666666</v>
      </c>
      <c r="AO127" s="11">
        <v>8.0</v>
      </c>
      <c r="AP127" s="11">
        <v>63.125</v>
      </c>
      <c r="AQ127" s="11">
        <v>3.0</v>
      </c>
      <c r="AR127" s="11">
        <v>46.774193548387096</v>
      </c>
      <c r="AS127" s="11">
        <v>14.0</v>
      </c>
      <c r="AT127" s="11">
        <v>41.60714285714286</v>
      </c>
      <c r="AU127" s="11">
        <v>2.0</v>
      </c>
      <c r="AV127" s="11">
        <v>37.2972972972973</v>
      </c>
      <c r="AW127" s="11">
        <v>6.0</v>
      </c>
      <c r="AX127" s="11">
        <v>44.41176470588235</v>
      </c>
      <c r="AY127" s="11">
        <v>12.0</v>
      </c>
      <c r="AZ127" s="11">
        <v>65.85365853658537</v>
      </c>
      <c r="BA127" s="11">
        <v>10.0</v>
      </c>
      <c r="BB127" s="11">
        <v>51.724137931034484</v>
      </c>
      <c r="BC127" s="11">
        <v>4.0</v>
      </c>
      <c r="BD127" s="11">
        <v>46.15384615384615</v>
      </c>
      <c r="BE127" s="11">
        <v>6.0</v>
      </c>
      <c r="BF127" s="11">
        <v>37.826086956521735</v>
      </c>
      <c r="BG127" s="11">
        <v>6.0</v>
      </c>
      <c r="BH127" s="11">
        <v>46.21621621621622</v>
      </c>
      <c r="BI127" s="11">
        <v>15.0</v>
      </c>
      <c r="BJ127" s="11">
        <v>70.0</v>
      </c>
      <c r="BK127" s="11">
        <v>1.0</v>
      </c>
      <c r="BL127" s="11" t="s">
        <v>260</v>
      </c>
      <c r="BM127" s="11">
        <v>9.0</v>
      </c>
      <c r="BN127" s="11">
        <v>61.00574712643678</v>
      </c>
      <c r="BO127" s="11">
        <v>2.0</v>
      </c>
      <c r="BP127" s="11" t="s">
        <v>260</v>
      </c>
      <c r="BQ127" s="11">
        <v>14.0</v>
      </c>
      <c r="BR127" s="11">
        <v>66.23608017817372</v>
      </c>
      <c r="BS127" s="11">
        <v>2.0</v>
      </c>
      <c r="BT127" s="11" t="s">
        <v>260</v>
      </c>
      <c r="BU127" s="11">
        <v>3.0</v>
      </c>
      <c r="BV127" s="11">
        <v>41.92460317460318</v>
      </c>
      <c r="BW127" s="11" t="s">
        <v>490</v>
      </c>
      <c r="BX127" s="11" t="s">
        <v>260</v>
      </c>
      <c r="BY127" s="11">
        <v>12.0</v>
      </c>
      <c r="BZ127" s="11">
        <v>61.632231404958674</v>
      </c>
      <c r="CA127" s="11">
        <v>2.0</v>
      </c>
      <c r="CB127" s="11" t="s">
        <v>260</v>
      </c>
      <c r="CC127" s="11">
        <v>2.0</v>
      </c>
      <c r="CD127" s="11">
        <v>33.56968215158924</v>
      </c>
      <c r="CE127" s="11">
        <v>0.0</v>
      </c>
      <c r="CF127" s="11" t="s">
        <v>260</v>
      </c>
      <c r="CG127" s="11">
        <v>7.0</v>
      </c>
      <c r="CH127" s="11">
        <v>43.43832020997375</v>
      </c>
      <c r="CI127" s="11">
        <v>0.0</v>
      </c>
      <c r="CJ127" s="11" t="s">
        <v>260</v>
      </c>
      <c r="CK127" s="11">
        <v>11.0</v>
      </c>
      <c r="CL127" s="11">
        <v>64.3424317617866</v>
      </c>
      <c r="CM127" s="11">
        <v>2.0</v>
      </c>
      <c r="CN127" s="11" t="s">
        <v>260</v>
      </c>
      <c r="CO127" s="11">
        <v>7.0</v>
      </c>
      <c r="CP127" s="11">
        <v>64.57446808510639</v>
      </c>
      <c r="CQ127" s="11">
        <v>1.0</v>
      </c>
      <c r="CR127" s="11" t="s">
        <v>260</v>
      </c>
      <c r="CS127" s="11">
        <v>7.0</v>
      </c>
      <c r="CT127" s="11">
        <v>38.39378238341969</v>
      </c>
      <c r="CU127" s="11">
        <v>0.0</v>
      </c>
      <c r="CV127" s="11" t="s">
        <v>260</v>
      </c>
      <c r="CW127" s="11">
        <v>13.0</v>
      </c>
      <c r="CX127" s="11">
        <v>63.16916488222698</v>
      </c>
      <c r="CY127" s="11">
        <v>2.0</v>
      </c>
      <c r="CZ127" s="11" t="s">
        <v>260</v>
      </c>
      <c r="DA127" s="11">
        <v>10.0</v>
      </c>
      <c r="DB127" s="11">
        <v>65.29891304347827</v>
      </c>
      <c r="DC127" s="11">
        <v>1.0</v>
      </c>
      <c r="DD127" s="11" t="s">
        <v>260</v>
      </c>
    </row>
    <row r="128" ht="12.0" customHeight="1">
      <c r="A128" s="8" t="s">
        <v>1210</v>
      </c>
      <c r="B128" s="8" t="s">
        <v>1211</v>
      </c>
      <c r="C128" s="9">
        <v>37831.0</v>
      </c>
      <c r="D128" s="8" t="s">
        <v>1109</v>
      </c>
      <c r="E128" s="10" t="s">
        <v>1212</v>
      </c>
      <c r="F128" s="10" t="s">
        <v>1213</v>
      </c>
      <c r="G128" s="10" t="s">
        <v>1214</v>
      </c>
      <c r="H128" s="10" t="s">
        <v>1215</v>
      </c>
      <c r="I128" s="10" t="s">
        <v>1216</v>
      </c>
      <c r="J128" s="10" t="s">
        <v>1217</v>
      </c>
      <c r="K128" s="10" t="s">
        <v>1218</v>
      </c>
      <c r="L128" s="11">
        <v>0.0</v>
      </c>
      <c r="M128" s="11">
        <v>0.0</v>
      </c>
      <c r="N128" s="11">
        <v>1.0</v>
      </c>
      <c r="O128" s="11">
        <v>9.0</v>
      </c>
      <c r="P128" s="11">
        <v>67.27272727272727</v>
      </c>
      <c r="Q128" s="11">
        <v>12.0</v>
      </c>
      <c r="R128" s="11">
        <v>30.0</v>
      </c>
      <c r="S128" s="11">
        <v>19.0</v>
      </c>
      <c r="T128" s="11">
        <v>50.0</v>
      </c>
      <c r="U128" s="11">
        <v>5.0</v>
      </c>
      <c r="V128" s="11">
        <v>57.916666666666664</v>
      </c>
      <c r="W128" s="11">
        <v>4.0</v>
      </c>
      <c r="X128" s="11">
        <v>57.142857142857146</v>
      </c>
      <c r="Y128" s="11">
        <v>28.0</v>
      </c>
      <c r="Z128" s="11">
        <v>73.6</v>
      </c>
      <c r="AA128" s="11">
        <v>20.0</v>
      </c>
      <c r="AB128" s="11">
        <v>63.33333333333333</v>
      </c>
      <c r="AC128" s="11">
        <v>14.0</v>
      </c>
      <c r="AD128" s="11">
        <v>72.92682926829269</v>
      </c>
      <c r="AE128" s="11">
        <v>2.0</v>
      </c>
      <c r="AF128" s="11">
        <v>43.75</v>
      </c>
      <c r="AG128" s="11">
        <v>6.0</v>
      </c>
      <c r="AH128" s="11">
        <v>57.714285714285715</v>
      </c>
      <c r="AI128" s="11">
        <v>8.0</v>
      </c>
      <c r="AJ128" s="11">
        <v>73.46153846153845</v>
      </c>
      <c r="AK128" s="11">
        <v>3.0</v>
      </c>
      <c r="AL128" s="11">
        <v>64.66666666666667</v>
      </c>
      <c r="AM128" s="11">
        <v>5.0</v>
      </c>
      <c r="AN128" s="11">
        <v>76.66666666666666</v>
      </c>
      <c r="AO128" s="11">
        <v>8.0</v>
      </c>
      <c r="AP128" s="11">
        <v>63.125</v>
      </c>
      <c r="AQ128" s="11">
        <v>3.0</v>
      </c>
      <c r="AR128" s="11">
        <v>46.774193548387096</v>
      </c>
      <c r="AS128" s="11">
        <v>14.0</v>
      </c>
      <c r="AT128" s="11">
        <v>41.60714285714286</v>
      </c>
      <c r="AU128" s="11">
        <v>2.0</v>
      </c>
      <c r="AV128" s="11">
        <v>37.2972972972973</v>
      </c>
      <c r="AW128" s="11">
        <v>6.0</v>
      </c>
      <c r="AX128" s="11">
        <v>44.41176470588235</v>
      </c>
      <c r="AY128" s="11">
        <v>12.0</v>
      </c>
      <c r="AZ128" s="11">
        <v>65.85365853658537</v>
      </c>
      <c r="BA128" s="11">
        <v>10.0</v>
      </c>
      <c r="BB128" s="11">
        <v>51.724137931034484</v>
      </c>
      <c r="BC128" s="11">
        <v>4.0</v>
      </c>
      <c r="BD128" s="11">
        <v>46.15384615384615</v>
      </c>
      <c r="BE128" s="11">
        <v>6.0</v>
      </c>
      <c r="BF128" s="11">
        <v>37.826086956521735</v>
      </c>
      <c r="BG128" s="11">
        <v>6.0</v>
      </c>
      <c r="BH128" s="11">
        <v>46.21621621621622</v>
      </c>
      <c r="BI128" s="11">
        <v>15.0</v>
      </c>
      <c r="BJ128" s="11">
        <v>70.0</v>
      </c>
      <c r="BK128" s="11">
        <v>1.0</v>
      </c>
      <c r="BL128" s="11" t="s">
        <v>260</v>
      </c>
      <c r="BM128" s="11">
        <v>9.0</v>
      </c>
      <c r="BN128" s="11">
        <v>61.00574712643678</v>
      </c>
      <c r="BO128" s="11">
        <v>2.0</v>
      </c>
      <c r="BP128" s="11" t="s">
        <v>260</v>
      </c>
      <c r="BQ128" s="11">
        <v>14.0</v>
      </c>
      <c r="BR128" s="11">
        <v>66.23608017817372</v>
      </c>
      <c r="BS128" s="11">
        <v>2.0</v>
      </c>
      <c r="BT128" s="11" t="s">
        <v>260</v>
      </c>
      <c r="BU128" s="11">
        <v>3.0</v>
      </c>
      <c r="BV128" s="11">
        <v>41.92460317460318</v>
      </c>
      <c r="BW128" s="11" t="s">
        <v>490</v>
      </c>
      <c r="BX128" s="11" t="s">
        <v>260</v>
      </c>
      <c r="BY128" s="11">
        <v>12.0</v>
      </c>
      <c r="BZ128" s="11">
        <v>61.632231404958674</v>
      </c>
      <c r="CA128" s="11">
        <v>2.0</v>
      </c>
      <c r="CB128" s="11" t="s">
        <v>260</v>
      </c>
      <c r="CC128" s="11">
        <v>2.0</v>
      </c>
      <c r="CD128" s="11">
        <v>33.56968215158924</v>
      </c>
      <c r="CE128" s="11">
        <v>0.0</v>
      </c>
      <c r="CF128" s="11" t="s">
        <v>260</v>
      </c>
      <c r="CG128" s="11">
        <v>7.0</v>
      </c>
      <c r="CH128" s="11">
        <v>43.43832020997375</v>
      </c>
      <c r="CI128" s="11">
        <v>0.0</v>
      </c>
      <c r="CJ128" s="11" t="s">
        <v>260</v>
      </c>
      <c r="CK128" s="11">
        <v>11.0</v>
      </c>
      <c r="CL128" s="11">
        <v>64.3424317617866</v>
      </c>
      <c r="CM128" s="11">
        <v>2.0</v>
      </c>
      <c r="CN128" s="11" t="s">
        <v>260</v>
      </c>
      <c r="CO128" s="11">
        <v>7.0</v>
      </c>
      <c r="CP128" s="11">
        <v>64.57446808510639</v>
      </c>
      <c r="CQ128" s="11">
        <v>1.0</v>
      </c>
      <c r="CR128" s="11" t="s">
        <v>260</v>
      </c>
      <c r="CS128" s="11">
        <v>7.0</v>
      </c>
      <c r="CT128" s="11">
        <v>38.39378238341969</v>
      </c>
      <c r="CU128" s="11">
        <v>0.0</v>
      </c>
      <c r="CV128" s="11" t="s">
        <v>260</v>
      </c>
      <c r="CW128" s="11">
        <v>13.0</v>
      </c>
      <c r="CX128" s="11">
        <v>63.16916488222698</v>
      </c>
      <c r="CY128" s="11">
        <v>2.0</v>
      </c>
      <c r="CZ128" s="11" t="s">
        <v>260</v>
      </c>
      <c r="DA128" s="11">
        <v>10.0</v>
      </c>
      <c r="DB128" s="11">
        <v>65.29891304347827</v>
      </c>
      <c r="DC128" s="11">
        <v>1.0</v>
      </c>
      <c r="DD128" s="11" t="s">
        <v>260</v>
      </c>
    </row>
    <row r="129" ht="12.0" customHeight="1">
      <c r="A129" s="8" t="s">
        <v>1210</v>
      </c>
      <c r="B129" s="8" t="s">
        <v>1211</v>
      </c>
      <c r="C129" s="9">
        <v>37831.0</v>
      </c>
      <c r="D129" s="8" t="s">
        <v>1109</v>
      </c>
      <c r="E129" s="10" t="s">
        <v>1212</v>
      </c>
      <c r="F129" s="10" t="s">
        <v>1213</v>
      </c>
      <c r="G129" s="10" t="s">
        <v>1214</v>
      </c>
      <c r="H129" s="10" t="s">
        <v>1215</v>
      </c>
      <c r="I129" s="10" t="s">
        <v>1216</v>
      </c>
      <c r="J129" s="10" t="s">
        <v>1217</v>
      </c>
      <c r="K129" s="10" t="s">
        <v>1218</v>
      </c>
      <c r="L129" s="11">
        <v>0.0</v>
      </c>
      <c r="M129" s="11">
        <v>0.0</v>
      </c>
      <c r="N129" s="11">
        <v>1.0</v>
      </c>
      <c r="O129" s="11">
        <v>9.0</v>
      </c>
      <c r="P129" s="11">
        <v>67.27272727272727</v>
      </c>
      <c r="Q129" s="11">
        <v>12.0</v>
      </c>
      <c r="R129" s="11">
        <v>30.0</v>
      </c>
      <c r="S129" s="11">
        <v>19.0</v>
      </c>
      <c r="T129" s="11">
        <v>50.0</v>
      </c>
      <c r="U129" s="11">
        <v>5.0</v>
      </c>
      <c r="V129" s="11">
        <v>57.916666666666664</v>
      </c>
      <c r="W129" s="11">
        <v>4.0</v>
      </c>
      <c r="X129" s="11">
        <v>57.142857142857146</v>
      </c>
      <c r="Y129" s="11">
        <v>28.0</v>
      </c>
      <c r="Z129" s="11">
        <v>73.6</v>
      </c>
      <c r="AA129" s="11">
        <v>20.0</v>
      </c>
      <c r="AB129" s="11">
        <v>63.33333333333333</v>
      </c>
      <c r="AC129" s="11">
        <v>14.0</v>
      </c>
      <c r="AD129" s="11">
        <v>72.92682926829269</v>
      </c>
      <c r="AE129" s="11">
        <v>2.0</v>
      </c>
      <c r="AF129" s="11">
        <v>43.75</v>
      </c>
      <c r="AG129" s="11">
        <v>6.0</v>
      </c>
      <c r="AH129" s="11">
        <v>57.714285714285715</v>
      </c>
      <c r="AI129" s="11">
        <v>8.0</v>
      </c>
      <c r="AJ129" s="11">
        <v>73.46153846153845</v>
      </c>
      <c r="AK129" s="11">
        <v>3.0</v>
      </c>
      <c r="AL129" s="11">
        <v>64.66666666666667</v>
      </c>
      <c r="AM129" s="11">
        <v>5.0</v>
      </c>
      <c r="AN129" s="11">
        <v>76.66666666666666</v>
      </c>
      <c r="AO129" s="11">
        <v>8.0</v>
      </c>
      <c r="AP129" s="11">
        <v>63.125</v>
      </c>
      <c r="AQ129" s="11">
        <v>3.0</v>
      </c>
      <c r="AR129" s="11">
        <v>46.774193548387096</v>
      </c>
      <c r="AS129" s="11">
        <v>14.0</v>
      </c>
      <c r="AT129" s="11">
        <v>41.60714285714286</v>
      </c>
      <c r="AU129" s="11">
        <v>2.0</v>
      </c>
      <c r="AV129" s="11">
        <v>37.2972972972973</v>
      </c>
      <c r="AW129" s="11">
        <v>6.0</v>
      </c>
      <c r="AX129" s="11">
        <v>44.41176470588235</v>
      </c>
      <c r="AY129" s="11">
        <v>12.0</v>
      </c>
      <c r="AZ129" s="11">
        <v>65.85365853658537</v>
      </c>
      <c r="BA129" s="11">
        <v>10.0</v>
      </c>
      <c r="BB129" s="11">
        <v>51.724137931034484</v>
      </c>
      <c r="BC129" s="11">
        <v>4.0</v>
      </c>
      <c r="BD129" s="11">
        <v>46.15384615384615</v>
      </c>
      <c r="BE129" s="11">
        <v>6.0</v>
      </c>
      <c r="BF129" s="11">
        <v>37.826086956521735</v>
      </c>
      <c r="BG129" s="11">
        <v>6.0</v>
      </c>
      <c r="BH129" s="11">
        <v>46.21621621621622</v>
      </c>
      <c r="BI129" s="11">
        <v>15.0</v>
      </c>
      <c r="BJ129" s="11">
        <v>70.0</v>
      </c>
      <c r="BK129" s="11">
        <v>1.0</v>
      </c>
      <c r="BL129" s="11" t="s">
        <v>260</v>
      </c>
      <c r="BM129" s="11">
        <v>9.0</v>
      </c>
      <c r="BN129" s="11">
        <v>61.00574712643678</v>
      </c>
      <c r="BO129" s="11">
        <v>2.0</v>
      </c>
      <c r="BP129" s="11" t="s">
        <v>260</v>
      </c>
      <c r="BQ129" s="11">
        <v>14.0</v>
      </c>
      <c r="BR129" s="11">
        <v>66.23608017817372</v>
      </c>
      <c r="BS129" s="11">
        <v>2.0</v>
      </c>
      <c r="BT129" s="11" t="s">
        <v>260</v>
      </c>
      <c r="BU129" s="11">
        <v>3.0</v>
      </c>
      <c r="BV129" s="11">
        <v>41.92460317460318</v>
      </c>
      <c r="BW129" s="11" t="s">
        <v>490</v>
      </c>
      <c r="BX129" s="11" t="s">
        <v>260</v>
      </c>
      <c r="BY129" s="11">
        <v>12.0</v>
      </c>
      <c r="BZ129" s="11">
        <v>61.632231404958674</v>
      </c>
      <c r="CA129" s="11">
        <v>2.0</v>
      </c>
      <c r="CB129" s="11" t="s">
        <v>260</v>
      </c>
      <c r="CC129" s="11">
        <v>2.0</v>
      </c>
      <c r="CD129" s="11">
        <v>33.56968215158924</v>
      </c>
      <c r="CE129" s="11">
        <v>0.0</v>
      </c>
      <c r="CF129" s="11" t="s">
        <v>260</v>
      </c>
      <c r="CG129" s="11">
        <v>7.0</v>
      </c>
      <c r="CH129" s="11">
        <v>43.43832020997375</v>
      </c>
      <c r="CI129" s="11">
        <v>0.0</v>
      </c>
      <c r="CJ129" s="11" t="s">
        <v>260</v>
      </c>
      <c r="CK129" s="11">
        <v>11.0</v>
      </c>
      <c r="CL129" s="11">
        <v>64.3424317617866</v>
      </c>
      <c r="CM129" s="11">
        <v>2.0</v>
      </c>
      <c r="CN129" s="11" t="s">
        <v>260</v>
      </c>
      <c r="CO129" s="11">
        <v>7.0</v>
      </c>
      <c r="CP129" s="11">
        <v>64.57446808510639</v>
      </c>
      <c r="CQ129" s="11">
        <v>1.0</v>
      </c>
      <c r="CR129" s="11" t="s">
        <v>260</v>
      </c>
      <c r="CS129" s="11">
        <v>7.0</v>
      </c>
      <c r="CT129" s="11">
        <v>38.39378238341969</v>
      </c>
      <c r="CU129" s="11">
        <v>0.0</v>
      </c>
      <c r="CV129" s="11" t="s">
        <v>260</v>
      </c>
      <c r="CW129" s="11">
        <v>13.0</v>
      </c>
      <c r="CX129" s="11">
        <v>63.16916488222698</v>
      </c>
      <c r="CY129" s="11">
        <v>2.0</v>
      </c>
      <c r="CZ129" s="11" t="s">
        <v>260</v>
      </c>
      <c r="DA129" s="11">
        <v>10.0</v>
      </c>
      <c r="DB129" s="11">
        <v>65.29891304347827</v>
      </c>
      <c r="DC129" s="11">
        <v>1.0</v>
      </c>
      <c r="DD129" s="11" t="s">
        <v>260</v>
      </c>
    </row>
    <row r="130" ht="12.0" customHeight="1">
      <c r="A130" s="8" t="s">
        <v>1210</v>
      </c>
      <c r="B130" s="8" t="s">
        <v>1211</v>
      </c>
      <c r="C130" s="9">
        <v>37831.0</v>
      </c>
      <c r="D130" s="8" t="s">
        <v>1109</v>
      </c>
      <c r="E130" s="10" t="s">
        <v>1212</v>
      </c>
      <c r="F130" s="10" t="s">
        <v>1213</v>
      </c>
      <c r="G130" s="10" t="s">
        <v>1214</v>
      </c>
      <c r="H130" s="10" t="s">
        <v>1215</v>
      </c>
      <c r="I130" s="10" t="s">
        <v>1216</v>
      </c>
      <c r="J130" s="10" t="s">
        <v>1217</v>
      </c>
      <c r="K130" s="10" t="s">
        <v>1218</v>
      </c>
      <c r="L130" s="11">
        <v>0.0</v>
      </c>
      <c r="M130" s="11">
        <v>0.0</v>
      </c>
      <c r="N130" s="11">
        <v>1.0</v>
      </c>
      <c r="O130" s="11">
        <v>9.0</v>
      </c>
      <c r="P130" s="11">
        <v>67.27272727272727</v>
      </c>
      <c r="Q130" s="11">
        <v>12.0</v>
      </c>
      <c r="R130" s="11">
        <v>30.0</v>
      </c>
      <c r="S130" s="11">
        <v>19.0</v>
      </c>
      <c r="T130" s="11">
        <v>50.0</v>
      </c>
      <c r="U130" s="11">
        <v>5.0</v>
      </c>
      <c r="V130" s="11">
        <v>57.916666666666664</v>
      </c>
      <c r="W130" s="11">
        <v>4.0</v>
      </c>
      <c r="X130" s="11">
        <v>57.142857142857146</v>
      </c>
      <c r="Y130" s="11">
        <v>28.0</v>
      </c>
      <c r="Z130" s="11">
        <v>73.6</v>
      </c>
      <c r="AA130" s="11">
        <v>20.0</v>
      </c>
      <c r="AB130" s="11">
        <v>63.33333333333333</v>
      </c>
      <c r="AC130" s="11">
        <v>14.0</v>
      </c>
      <c r="AD130" s="11">
        <v>72.92682926829269</v>
      </c>
      <c r="AE130" s="11">
        <v>2.0</v>
      </c>
      <c r="AF130" s="11">
        <v>43.75</v>
      </c>
      <c r="AG130" s="11">
        <v>6.0</v>
      </c>
      <c r="AH130" s="11">
        <v>57.714285714285715</v>
      </c>
      <c r="AI130" s="11">
        <v>8.0</v>
      </c>
      <c r="AJ130" s="11">
        <v>73.46153846153845</v>
      </c>
      <c r="AK130" s="11">
        <v>3.0</v>
      </c>
      <c r="AL130" s="11">
        <v>64.66666666666667</v>
      </c>
      <c r="AM130" s="11">
        <v>5.0</v>
      </c>
      <c r="AN130" s="11">
        <v>76.66666666666666</v>
      </c>
      <c r="AO130" s="11">
        <v>8.0</v>
      </c>
      <c r="AP130" s="11">
        <v>63.125</v>
      </c>
      <c r="AQ130" s="11">
        <v>3.0</v>
      </c>
      <c r="AR130" s="11">
        <v>46.774193548387096</v>
      </c>
      <c r="AS130" s="11">
        <v>14.0</v>
      </c>
      <c r="AT130" s="11">
        <v>41.60714285714286</v>
      </c>
      <c r="AU130" s="11">
        <v>2.0</v>
      </c>
      <c r="AV130" s="11">
        <v>37.2972972972973</v>
      </c>
      <c r="AW130" s="11">
        <v>6.0</v>
      </c>
      <c r="AX130" s="11">
        <v>44.41176470588235</v>
      </c>
      <c r="AY130" s="11">
        <v>12.0</v>
      </c>
      <c r="AZ130" s="11">
        <v>65.85365853658537</v>
      </c>
      <c r="BA130" s="11">
        <v>10.0</v>
      </c>
      <c r="BB130" s="11">
        <v>51.724137931034484</v>
      </c>
      <c r="BC130" s="11">
        <v>4.0</v>
      </c>
      <c r="BD130" s="11">
        <v>46.15384615384615</v>
      </c>
      <c r="BE130" s="11">
        <v>6.0</v>
      </c>
      <c r="BF130" s="11">
        <v>37.826086956521735</v>
      </c>
      <c r="BG130" s="11">
        <v>6.0</v>
      </c>
      <c r="BH130" s="11">
        <v>46.21621621621622</v>
      </c>
      <c r="BI130" s="11">
        <v>15.0</v>
      </c>
      <c r="BJ130" s="11">
        <v>70.0</v>
      </c>
      <c r="BK130" s="11">
        <v>1.0</v>
      </c>
      <c r="BL130" s="11" t="s">
        <v>260</v>
      </c>
      <c r="BM130" s="11">
        <v>9.0</v>
      </c>
      <c r="BN130" s="11">
        <v>61.00574712643678</v>
      </c>
      <c r="BO130" s="11">
        <v>2.0</v>
      </c>
      <c r="BP130" s="11" t="s">
        <v>260</v>
      </c>
      <c r="BQ130" s="11">
        <v>14.0</v>
      </c>
      <c r="BR130" s="11">
        <v>66.23608017817372</v>
      </c>
      <c r="BS130" s="11">
        <v>2.0</v>
      </c>
      <c r="BT130" s="11" t="s">
        <v>260</v>
      </c>
      <c r="BU130" s="11">
        <v>3.0</v>
      </c>
      <c r="BV130" s="11">
        <v>41.92460317460318</v>
      </c>
      <c r="BW130" s="11" t="s">
        <v>490</v>
      </c>
      <c r="BX130" s="11" t="s">
        <v>260</v>
      </c>
      <c r="BY130" s="11">
        <v>12.0</v>
      </c>
      <c r="BZ130" s="11">
        <v>61.632231404958674</v>
      </c>
      <c r="CA130" s="11">
        <v>2.0</v>
      </c>
      <c r="CB130" s="11" t="s">
        <v>260</v>
      </c>
      <c r="CC130" s="11">
        <v>2.0</v>
      </c>
      <c r="CD130" s="11">
        <v>33.56968215158924</v>
      </c>
      <c r="CE130" s="11">
        <v>0.0</v>
      </c>
      <c r="CF130" s="11" t="s">
        <v>260</v>
      </c>
      <c r="CG130" s="11">
        <v>7.0</v>
      </c>
      <c r="CH130" s="11">
        <v>43.43832020997375</v>
      </c>
      <c r="CI130" s="11">
        <v>0.0</v>
      </c>
      <c r="CJ130" s="11" t="s">
        <v>260</v>
      </c>
      <c r="CK130" s="11">
        <v>11.0</v>
      </c>
      <c r="CL130" s="11">
        <v>64.3424317617866</v>
      </c>
      <c r="CM130" s="11">
        <v>2.0</v>
      </c>
      <c r="CN130" s="11" t="s">
        <v>260</v>
      </c>
      <c r="CO130" s="11">
        <v>7.0</v>
      </c>
      <c r="CP130" s="11">
        <v>64.57446808510639</v>
      </c>
      <c r="CQ130" s="11">
        <v>1.0</v>
      </c>
      <c r="CR130" s="11" t="s">
        <v>260</v>
      </c>
      <c r="CS130" s="11">
        <v>7.0</v>
      </c>
      <c r="CT130" s="11">
        <v>38.39378238341969</v>
      </c>
      <c r="CU130" s="11">
        <v>0.0</v>
      </c>
      <c r="CV130" s="11" t="s">
        <v>260</v>
      </c>
      <c r="CW130" s="11">
        <v>13.0</v>
      </c>
      <c r="CX130" s="11">
        <v>63.16916488222698</v>
      </c>
      <c r="CY130" s="11">
        <v>2.0</v>
      </c>
      <c r="CZ130" s="11" t="s">
        <v>260</v>
      </c>
      <c r="DA130" s="11">
        <v>10.0</v>
      </c>
      <c r="DB130" s="11">
        <v>65.29891304347827</v>
      </c>
      <c r="DC130" s="11">
        <v>1.0</v>
      </c>
      <c r="DD130" s="11" t="s">
        <v>260</v>
      </c>
    </row>
    <row r="131" ht="12.0" customHeight="1">
      <c r="A131" s="8" t="s">
        <v>1219</v>
      </c>
      <c r="B131" s="8" t="s">
        <v>1220</v>
      </c>
      <c r="C131" s="9">
        <v>37813.0</v>
      </c>
      <c r="D131" s="8" t="s">
        <v>1221</v>
      </c>
      <c r="E131" s="10" t="s">
        <v>1222</v>
      </c>
      <c r="F131" s="10" t="s">
        <v>1222</v>
      </c>
      <c r="G131" s="10" t="s">
        <v>1222</v>
      </c>
      <c r="H131" s="10" t="s">
        <v>1222</v>
      </c>
      <c r="I131" s="10" t="s">
        <v>1222</v>
      </c>
      <c r="J131" s="10" t="s">
        <v>1222</v>
      </c>
      <c r="K131" s="10" t="s">
        <v>1223</v>
      </c>
      <c r="L131" s="11">
        <v>0.0</v>
      </c>
      <c r="M131" s="11">
        <v>0.0</v>
      </c>
      <c r="N131" s="11">
        <v>0.0</v>
      </c>
      <c r="O131" s="11">
        <v>11.0</v>
      </c>
      <c r="P131" s="11">
        <v>76.36363636363636</v>
      </c>
      <c r="Q131" s="11">
        <v>14.0</v>
      </c>
      <c r="R131" s="11">
        <v>37.69230769230769</v>
      </c>
      <c r="S131" s="11">
        <v>15.0</v>
      </c>
      <c r="T131" s="11">
        <v>30.0</v>
      </c>
      <c r="U131" s="11">
        <v>6.0</v>
      </c>
      <c r="V131" s="11">
        <v>62.08333333333333</v>
      </c>
      <c r="W131" s="11">
        <v>9.0</v>
      </c>
      <c r="X131" s="11">
        <v>80.95238095238095</v>
      </c>
      <c r="Y131" s="11">
        <v>34.0</v>
      </c>
      <c r="Z131" s="11">
        <v>85.6</v>
      </c>
      <c r="AA131" s="11">
        <v>17.0</v>
      </c>
      <c r="AB131" s="11">
        <v>59.166666666666664</v>
      </c>
      <c r="AC131" s="11">
        <v>12.0</v>
      </c>
      <c r="AD131" s="11">
        <v>68.04878048780488</v>
      </c>
      <c r="AE131" s="11">
        <v>12.0</v>
      </c>
      <c r="AF131" s="11">
        <v>75.0</v>
      </c>
      <c r="AG131" s="11">
        <v>12.0</v>
      </c>
      <c r="AH131" s="11">
        <v>74.85714285714286</v>
      </c>
      <c r="AI131" s="11">
        <v>7.0</v>
      </c>
      <c r="AJ131" s="11">
        <v>69.61538461538461</v>
      </c>
      <c r="AK131" s="11">
        <v>3.0</v>
      </c>
      <c r="AL131" s="11">
        <v>64.66666666666667</v>
      </c>
      <c r="AM131" s="11">
        <v>4.0</v>
      </c>
      <c r="AN131" s="11">
        <v>70.0</v>
      </c>
      <c r="AO131" s="11">
        <v>7.0</v>
      </c>
      <c r="AP131" s="11">
        <v>60.0</v>
      </c>
      <c r="AQ131" s="11">
        <v>6.0</v>
      </c>
      <c r="AR131" s="11">
        <v>56.45161290322581</v>
      </c>
      <c r="AS131" s="11">
        <v>9.0</v>
      </c>
      <c r="AT131" s="11">
        <v>32.67857142857143</v>
      </c>
      <c r="AU131" s="11">
        <v>7.0</v>
      </c>
      <c r="AV131" s="11">
        <v>50.81081081081081</v>
      </c>
      <c r="AW131" s="11">
        <v>5.0</v>
      </c>
      <c r="AX131" s="11">
        <v>41.470588235294116</v>
      </c>
      <c r="AY131" s="11">
        <v>8.0</v>
      </c>
      <c r="AZ131" s="11">
        <v>56.09756097560976</v>
      </c>
      <c r="BA131" s="11">
        <v>16.0</v>
      </c>
      <c r="BB131" s="11">
        <v>62.06896551724138</v>
      </c>
      <c r="BC131" s="11">
        <v>10.0</v>
      </c>
      <c r="BD131" s="11">
        <v>61.53846153846154</v>
      </c>
      <c r="BE131" s="11">
        <v>11.0</v>
      </c>
      <c r="BF131" s="11">
        <v>48.69565217391305</v>
      </c>
      <c r="BG131" s="11">
        <v>11.0</v>
      </c>
      <c r="BH131" s="11">
        <v>59.729729729729726</v>
      </c>
      <c r="BI131" s="11">
        <v>14.0</v>
      </c>
      <c r="BJ131" s="11">
        <v>67.81181619256017</v>
      </c>
      <c r="BK131" s="11">
        <v>1.0</v>
      </c>
      <c r="BL131" s="11" t="s">
        <v>260</v>
      </c>
      <c r="BM131" s="11">
        <v>11.0</v>
      </c>
      <c r="BN131" s="11">
        <v>66.75287356321839</v>
      </c>
      <c r="BO131" s="11">
        <v>1.0</v>
      </c>
      <c r="BP131" s="11" t="s">
        <v>260</v>
      </c>
      <c r="BQ131" s="11">
        <v>15.0</v>
      </c>
      <c r="BR131" s="11">
        <v>68.46325167037861</v>
      </c>
      <c r="BS131" s="11">
        <v>1.0</v>
      </c>
      <c r="BT131" s="11" t="s">
        <v>260</v>
      </c>
      <c r="BU131" s="11">
        <v>21.0</v>
      </c>
      <c r="BV131" s="11">
        <v>77.63888888888889</v>
      </c>
      <c r="BW131" s="11" t="s">
        <v>751</v>
      </c>
      <c r="BX131" s="11" t="s">
        <v>105</v>
      </c>
      <c r="BY131" s="11">
        <v>18.0</v>
      </c>
      <c r="BZ131" s="11">
        <v>74.02892561983471</v>
      </c>
      <c r="CA131" s="11">
        <v>3.0</v>
      </c>
      <c r="CB131" s="11" t="s">
        <v>260</v>
      </c>
      <c r="CC131" s="11">
        <v>9.0</v>
      </c>
      <c r="CD131" s="11">
        <v>50.68459657701711</v>
      </c>
      <c r="CE131" s="11">
        <v>1.0</v>
      </c>
      <c r="CF131" s="11" t="s">
        <v>260</v>
      </c>
      <c r="CG131" s="11">
        <v>8.0</v>
      </c>
      <c r="CH131" s="11">
        <v>46.06299212598425</v>
      </c>
      <c r="CI131" s="11">
        <v>0.0</v>
      </c>
      <c r="CJ131" s="11" t="s">
        <v>260</v>
      </c>
      <c r="CK131" s="11">
        <v>8.0</v>
      </c>
      <c r="CL131" s="11">
        <v>56.898263027295286</v>
      </c>
      <c r="CM131" s="11">
        <v>1.0</v>
      </c>
      <c r="CN131" s="11" t="s">
        <v>260</v>
      </c>
      <c r="CO131" s="11">
        <v>8.0</v>
      </c>
      <c r="CP131" s="11">
        <v>68.12056737588652</v>
      </c>
      <c r="CQ131" s="11">
        <v>1.0</v>
      </c>
      <c r="CR131" s="11" t="s">
        <v>260</v>
      </c>
      <c r="CS131" s="11">
        <v>13.0</v>
      </c>
      <c r="CT131" s="11">
        <v>53.93782383419689</v>
      </c>
      <c r="CU131" s="11">
        <v>2.0</v>
      </c>
      <c r="CV131" s="11" t="s">
        <v>260</v>
      </c>
      <c r="CW131" s="11">
        <v>12.0</v>
      </c>
      <c r="CX131" s="11">
        <v>61.02783725910064</v>
      </c>
      <c r="CY131" s="11">
        <v>2.0</v>
      </c>
      <c r="CZ131" s="11" t="s">
        <v>260</v>
      </c>
      <c r="DA131" s="11">
        <v>9.0</v>
      </c>
      <c r="DB131" s="11">
        <v>62.58152173913044</v>
      </c>
      <c r="DC131" s="11">
        <v>1.0</v>
      </c>
      <c r="DD131" s="11" t="s">
        <v>260</v>
      </c>
    </row>
    <row r="132" ht="12.0" customHeight="1">
      <c r="A132" s="8" t="s">
        <v>1219</v>
      </c>
      <c r="B132" s="8" t="s">
        <v>1220</v>
      </c>
      <c r="C132" s="9">
        <v>37813.0</v>
      </c>
      <c r="D132" s="8" t="s">
        <v>1221</v>
      </c>
      <c r="E132" s="10" t="s">
        <v>1222</v>
      </c>
      <c r="F132" s="10" t="s">
        <v>1222</v>
      </c>
      <c r="G132" s="10" t="s">
        <v>1222</v>
      </c>
      <c r="H132" s="10" t="s">
        <v>1222</v>
      </c>
      <c r="I132" s="10" t="s">
        <v>1222</v>
      </c>
      <c r="J132" s="10" t="s">
        <v>1222</v>
      </c>
      <c r="K132" s="10" t="s">
        <v>1223</v>
      </c>
      <c r="L132" s="11">
        <v>0.0</v>
      </c>
      <c r="M132" s="11">
        <v>0.0</v>
      </c>
      <c r="N132" s="11">
        <v>0.0</v>
      </c>
      <c r="O132" s="11">
        <v>11.0</v>
      </c>
      <c r="P132" s="11">
        <v>76.36363636363636</v>
      </c>
      <c r="Q132" s="11">
        <v>14.0</v>
      </c>
      <c r="R132" s="11">
        <v>37.69230769230769</v>
      </c>
      <c r="S132" s="11">
        <v>15.0</v>
      </c>
      <c r="T132" s="11">
        <v>30.0</v>
      </c>
      <c r="U132" s="11">
        <v>6.0</v>
      </c>
      <c r="V132" s="11">
        <v>62.08333333333333</v>
      </c>
      <c r="W132" s="11">
        <v>9.0</v>
      </c>
      <c r="X132" s="11">
        <v>80.95238095238095</v>
      </c>
      <c r="Y132" s="11">
        <v>34.0</v>
      </c>
      <c r="Z132" s="11">
        <v>85.6</v>
      </c>
      <c r="AA132" s="11">
        <v>17.0</v>
      </c>
      <c r="AB132" s="11">
        <v>59.166666666666664</v>
      </c>
      <c r="AC132" s="11">
        <v>12.0</v>
      </c>
      <c r="AD132" s="11">
        <v>68.04878048780488</v>
      </c>
      <c r="AE132" s="11">
        <v>12.0</v>
      </c>
      <c r="AF132" s="11">
        <v>75.0</v>
      </c>
      <c r="AG132" s="11">
        <v>12.0</v>
      </c>
      <c r="AH132" s="11">
        <v>74.85714285714286</v>
      </c>
      <c r="AI132" s="11">
        <v>7.0</v>
      </c>
      <c r="AJ132" s="11">
        <v>69.61538461538461</v>
      </c>
      <c r="AK132" s="11">
        <v>3.0</v>
      </c>
      <c r="AL132" s="11">
        <v>64.66666666666667</v>
      </c>
      <c r="AM132" s="11">
        <v>4.0</v>
      </c>
      <c r="AN132" s="11">
        <v>70.0</v>
      </c>
      <c r="AO132" s="11">
        <v>7.0</v>
      </c>
      <c r="AP132" s="11">
        <v>60.0</v>
      </c>
      <c r="AQ132" s="11">
        <v>6.0</v>
      </c>
      <c r="AR132" s="11">
        <v>56.45161290322581</v>
      </c>
      <c r="AS132" s="11">
        <v>9.0</v>
      </c>
      <c r="AT132" s="11">
        <v>32.67857142857143</v>
      </c>
      <c r="AU132" s="11">
        <v>7.0</v>
      </c>
      <c r="AV132" s="11">
        <v>50.81081081081081</v>
      </c>
      <c r="AW132" s="11">
        <v>5.0</v>
      </c>
      <c r="AX132" s="11">
        <v>41.470588235294116</v>
      </c>
      <c r="AY132" s="11">
        <v>8.0</v>
      </c>
      <c r="AZ132" s="11">
        <v>56.09756097560976</v>
      </c>
      <c r="BA132" s="11">
        <v>16.0</v>
      </c>
      <c r="BB132" s="11">
        <v>62.06896551724138</v>
      </c>
      <c r="BC132" s="11">
        <v>10.0</v>
      </c>
      <c r="BD132" s="11">
        <v>61.53846153846154</v>
      </c>
      <c r="BE132" s="11">
        <v>11.0</v>
      </c>
      <c r="BF132" s="11">
        <v>48.69565217391305</v>
      </c>
      <c r="BG132" s="11">
        <v>11.0</v>
      </c>
      <c r="BH132" s="11">
        <v>59.729729729729726</v>
      </c>
      <c r="BI132" s="11">
        <v>14.0</v>
      </c>
      <c r="BJ132" s="11">
        <v>67.81181619256017</v>
      </c>
      <c r="BK132" s="11">
        <v>1.0</v>
      </c>
      <c r="BL132" s="11" t="s">
        <v>260</v>
      </c>
      <c r="BM132" s="11">
        <v>11.0</v>
      </c>
      <c r="BN132" s="11">
        <v>66.75287356321839</v>
      </c>
      <c r="BO132" s="11">
        <v>1.0</v>
      </c>
      <c r="BP132" s="11" t="s">
        <v>260</v>
      </c>
      <c r="BQ132" s="11">
        <v>15.0</v>
      </c>
      <c r="BR132" s="11">
        <v>68.46325167037861</v>
      </c>
      <c r="BS132" s="11">
        <v>1.0</v>
      </c>
      <c r="BT132" s="11" t="s">
        <v>260</v>
      </c>
      <c r="BU132" s="11">
        <v>21.0</v>
      </c>
      <c r="BV132" s="11">
        <v>77.63888888888889</v>
      </c>
      <c r="BW132" s="11" t="s">
        <v>751</v>
      </c>
      <c r="BX132" s="11" t="s">
        <v>105</v>
      </c>
      <c r="BY132" s="11">
        <v>18.0</v>
      </c>
      <c r="BZ132" s="11">
        <v>74.02892561983471</v>
      </c>
      <c r="CA132" s="11">
        <v>3.0</v>
      </c>
      <c r="CB132" s="11" t="s">
        <v>260</v>
      </c>
      <c r="CC132" s="11">
        <v>9.0</v>
      </c>
      <c r="CD132" s="11">
        <v>50.68459657701711</v>
      </c>
      <c r="CE132" s="11">
        <v>1.0</v>
      </c>
      <c r="CF132" s="11" t="s">
        <v>260</v>
      </c>
      <c r="CG132" s="11">
        <v>8.0</v>
      </c>
      <c r="CH132" s="11">
        <v>46.06299212598425</v>
      </c>
      <c r="CI132" s="11">
        <v>0.0</v>
      </c>
      <c r="CJ132" s="11" t="s">
        <v>260</v>
      </c>
      <c r="CK132" s="11">
        <v>8.0</v>
      </c>
      <c r="CL132" s="11">
        <v>56.898263027295286</v>
      </c>
      <c r="CM132" s="11">
        <v>1.0</v>
      </c>
      <c r="CN132" s="11" t="s">
        <v>260</v>
      </c>
      <c r="CO132" s="11">
        <v>8.0</v>
      </c>
      <c r="CP132" s="11">
        <v>68.12056737588652</v>
      </c>
      <c r="CQ132" s="11">
        <v>1.0</v>
      </c>
      <c r="CR132" s="11" t="s">
        <v>260</v>
      </c>
      <c r="CS132" s="11">
        <v>13.0</v>
      </c>
      <c r="CT132" s="11">
        <v>53.93782383419689</v>
      </c>
      <c r="CU132" s="11">
        <v>2.0</v>
      </c>
      <c r="CV132" s="11" t="s">
        <v>260</v>
      </c>
      <c r="CW132" s="11">
        <v>12.0</v>
      </c>
      <c r="CX132" s="11">
        <v>61.02783725910064</v>
      </c>
      <c r="CY132" s="11">
        <v>2.0</v>
      </c>
      <c r="CZ132" s="11" t="s">
        <v>260</v>
      </c>
      <c r="DA132" s="11">
        <v>9.0</v>
      </c>
      <c r="DB132" s="11">
        <v>62.58152173913044</v>
      </c>
      <c r="DC132" s="11">
        <v>1.0</v>
      </c>
      <c r="DD132" s="11" t="s">
        <v>260</v>
      </c>
    </row>
    <row r="133" ht="12.0" customHeight="1">
      <c r="A133" s="8" t="s">
        <v>1219</v>
      </c>
      <c r="B133" s="8" t="s">
        <v>1220</v>
      </c>
      <c r="C133" s="9">
        <v>37813.0</v>
      </c>
      <c r="D133" s="8" t="s">
        <v>1221</v>
      </c>
      <c r="E133" s="10" t="s">
        <v>1222</v>
      </c>
      <c r="F133" s="10" t="s">
        <v>1222</v>
      </c>
      <c r="G133" s="10" t="s">
        <v>1222</v>
      </c>
      <c r="H133" s="10" t="s">
        <v>1222</v>
      </c>
      <c r="I133" s="10" t="s">
        <v>1222</v>
      </c>
      <c r="J133" s="10" t="s">
        <v>1222</v>
      </c>
      <c r="K133" s="10" t="s">
        <v>1223</v>
      </c>
      <c r="L133" s="11">
        <v>0.0</v>
      </c>
      <c r="M133" s="11">
        <v>0.0</v>
      </c>
      <c r="N133" s="11">
        <v>0.0</v>
      </c>
      <c r="O133" s="11">
        <v>11.0</v>
      </c>
      <c r="P133" s="11">
        <v>76.36363636363636</v>
      </c>
      <c r="Q133" s="11">
        <v>14.0</v>
      </c>
      <c r="R133" s="11">
        <v>37.69230769230769</v>
      </c>
      <c r="S133" s="11">
        <v>15.0</v>
      </c>
      <c r="T133" s="11">
        <v>30.0</v>
      </c>
      <c r="U133" s="11">
        <v>6.0</v>
      </c>
      <c r="V133" s="11">
        <v>62.08333333333333</v>
      </c>
      <c r="W133" s="11">
        <v>9.0</v>
      </c>
      <c r="X133" s="11">
        <v>80.95238095238095</v>
      </c>
      <c r="Y133" s="11">
        <v>34.0</v>
      </c>
      <c r="Z133" s="11">
        <v>85.6</v>
      </c>
      <c r="AA133" s="11">
        <v>17.0</v>
      </c>
      <c r="AB133" s="11">
        <v>59.166666666666664</v>
      </c>
      <c r="AC133" s="11">
        <v>12.0</v>
      </c>
      <c r="AD133" s="11">
        <v>68.04878048780488</v>
      </c>
      <c r="AE133" s="11">
        <v>12.0</v>
      </c>
      <c r="AF133" s="11">
        <v>75.0</v>
      </c>
      <c r="AG133" s="11">
        <v>12.0</v>
      </c>
      <c r="AH133" s="11">
        <v>74.85714285714286</v>
      </c>
      <c r="AI133" s="11">
        <v>7.0</v>
      </c>
      <c r="AJ133" s="11">
        <v>69.61538461538461</v>
      </c>
      <c r="AK133" s="11">
        <v>3.0</v>
      </c>
      <c r="AL133" s="11">
        <v>64.66666666666667</v>
      </c>
      <c r="AM133" s="11">
        <v>4.0</v>
      </c>
      <c r="AN133" s="11">
        <v>70.0</v>
      </c>
      <c r="AO133" s="11">
        <v>7.0</v>
      </c>
      <c r="AP133" s="11">
        <v>60.0</v>
      </c>
      <c r="AQ133" s="11">
        <v>6.0</v>
      </c>
      <c r="AR133" s="11">
        <v>56.45161290322581</v>
      </c>
      <c r="AS133" s="11">
        <v>9.0</v>
      </c>
      <c r="AT133" s="11">
        <v>32.67857142857143</v>
      </c>
      <c r="AU133" s="11">
        <v>7.0</v>
      </c>
      <c r="AV133" s="11">
        <v>50.81081081081081</v>
      </c>
      <c r="AW133" s="11">
        <v>5.0</v>
      </c>
      <c r="AX133" s="11">
        <v>41.470588235294116</v>
      </c>
      <c r="AY133" s="11">
        <v>8.0</v>
      </c>
      <c r="AZ133" s="11">
        <v>56.09756097560976</v>
      </c>
      <c r="BA133" s="11">
        <v>16.0</v>
      </c>
      <c r="BB133" s="11">
        <v>62.06896551724138</v>
      </c>
      <c r="BC133" s="11">
        <v>10.0</v>
      </c>
      <c r="BD133" s="11">
        <v>61.53846153846154</v>
      </c>
      <c r="BE133" s="11">
        <v>11.0</v>
      </c>
      <c r="BF133" s="11">
        <v>48.69565217391305</v>
      </c>
      <c r="BG133" s="11">
        <v>11.0</v>
      </c>
      <c r="BH133" s="11">
        <v>59.729729729729726</v>
      </c>
      <c r="BI133" s="11">
        <v>14.0</v>
      </c>
      <c r="BJ133" s="11">
        <v>67.81181619256017</v>
      </c>
      <c r="BK133" s="11">
        <v>1.0</v>
      </c>
      <c r="BL133" s="11" t="s">
        <v>260</v>
      </c>
      <c r="BM133" s="11">
        <v>11.0</v>
      </c>
      <c r="BN133" s="11">
        <v>66.75287356321839</v>
      </c>
      <c r="BO133" s="11">
        <v>1.0</v>
      </c>
      <c r="BP133" s="11" t="s">
        <v>260</v>
      </c>
      <c r="BQ133" s="11">
        <v>15.0</v>
      </c>
      <c r="BR133" s="11">
        <v>68.46325167037861</v>
      </c>
      <c r="BS133" s="11">
        <v>1.0</v>
      </c>
      <c r="BT133" s="11" t="s">
        <v>260</v>
      </c>
      <c r="BU133" s="11">
        <v>21.0</v>
      </c>
      <c r="BV133" s="11">
        <v>77.63888888888889</v>
      </c>
      <c r="BW133" s="11" t="s">
        <v>751</v>
      </c>
      <c r="BX133" s="11" t="s">
        <v>105</v>
      </c>
      <c r="BY133" s="11">
        <v>18.0</v>
      </c>
      <c r="BZ133" s="11">
        <v>74.02892561983471</v>
      </c>
      <c r="CA133" s="11">
        <v>3.0</v>
      </c>
      <c r="CB133" s="11" t="s">
        <v>260</v>
      </c>
      <c r="CC133" s="11">
        <v>9.0</v>
      </c>
      <c r="CD133" s="11">
        <v>50.68459657701711</v>
      </c>
      <c r="CE133" s="11">
        <v>1.0</v>
      </c>
      <c r="CF133" s="11" t="s">
        <v>260</v>
      </c>
      <c r="CG133" s="11">
        <v>8.0</v>
      </c>
      <c r="CH133" s="11">
        <v>46.06299212598425</v>
      </c>
      <c r="CI133" s="11">
        <v>0.0</v>
      </c>
      <c r="CJ133" s="11" t="s">
        <v>260</v>
      </c>
      <c r="CK133" s="11">
        <v>8.0</v>
      </c>
      <c r="CL133" s="11">
        <v>56.898263027295286</v>
      </c>
      <c r="CM133" s="11">
        <v>1.0</v>
      </c>
      <c r="CN133" s="11" t="s">
        <v>260</v>
      </c>
      <c r="CO133" s="11">
        <v>8.0</v>
      </c>
      <c r="CP133" s="11">
        <v>68.12056737588652</v>
      </c>
      <c r="CQ133" s="11">
        <v>1.0</v>
      </c>
      <c r="CR133" s="11" t="s">
        <v>260</v>
      </c>
      <c r="CS133" s="11">
        <v>13.0</v>
      </c>
      <c r="CT133" s="11">
        <v>53.93782383419689</v>
      </c>
      <c r="CU133" s="11">
        <v>2.0</v>
      </c>
      <c r="CV133" s="11" t="s">
        <v>260</v>
      </c>
      <c r="CW133" s="11">
        <v>12.0</v>
      </c>
      <c r="CX133" s="11">
        <v>61.02783725910064</v>
      </c>
      <c r="CY133" s="11">
        <v>2.0</v>
      </c>
      <c r="CZ133" s="11" t="s">
        <v>260</v>
      </c>
      <c r="DA133" s="11">
        <v>9.0</v>
      </c>
      <c r="DB133" s="11">
        <v>62.58152173913044</v>
      </c>
      <c r="DC133" s="11">
        <v>1.0</v>
      </c>
      <c r="DD133" s="11" t="s">
        <v>260</v>
      </c>
    </row>
    <row r="134" ht="12.0" customHeight="1">
      <c r="A134" s="8" t="s">
        <v>1219</v>
      </c>
      <c r="B134" s="8" t="s">
        <v>1220</v>
      </c>
      <c r="C134" s="9">
        <v>37813.0</v>
      </c>
      <c r="D134" s="8" t="s">
        <v>1221</v>
      </c>
      <c r="E134" s="10" t="s">
        <v>1222</v>
      </c>
      <c r="F134" s="10" t="s">
        <v>1222</v>
      </c>
      <c r="G134" s="10" t="s">
        <v>1222</v>
      </c>
      <c r="H134" s="10" t="s">
        <v>1222</v>
      </c>
      <c r="I134" s="10" t="s">
        <v>1222</v>
      </c>
      <c r="J134" s="10" t="s">
        <v>1222</v>
      </c>
      <c r="K134" s="10" t="s">
        <v>1223</v>
      </c>
      <c r="L134" s="11">
        <v>0.0</v>
      </c>
      <c r="M134" s="11">
        <v>0.0</v>
      </c>
      <c r="N134" s="11">
        <v>0.0</v>
      </c>
      <c r="O134" s="11">
        <v>11.0</v>
      </c>
      <c r="P134" s="11">
        <v>76.36363636363636</v>
      </c>
      <c r="Q134" s="11">
        <v>14.0</v>
      </c>
      <c r="R134" s="11">
        <v>37.69230769230769</v>
      </c>
      <c r="S134" s="11">
        <v>15.0</v>
      </c>
      <c r="T134" s="11">
        <v>30.0</v>
      </c>
      <c r="U134" s="11">
        <v>6.0</v>
      </c>
      <c r="V134" s="11">
        <v>62.08333333333333</v>
      </c>
      <c r="W134" s="11">
        <v>9.0</v>
      </c>
      <c r="X134" s="11">
        <v>80.95238095238095</v>
      </c>
      <c r="Y134" s="11">
        <v>34.0</v>
      </c>
      <c r="Z134" s="11">
        <v>85.6</v>
      </c>
      <c r="AA134" s="11">
        <v>17.0</v>
      </c>
      <c r="AB134" s="11">
        <v>59.166666666666664</v>
      </c>
      <c r="AC134" s="11">
        <v>12.0</v>
      </c>
      <c r="AD134" s="11">
        <v>68.04878048780488</v>
      </c>
      <c r="AE134" s="11">
        <v>12.0</v>
      </c>
      <c r="AF134" s="11">
        <v>75.0</v>
      </c>
      <c r="AG134" s="11">
        <v>12.0</v>
      </c>
      <c r="AH134" s="11">
        <v>74.85714285714286</v>
      </c>
      <c r="AI134" s="11">
        <v>7.0</v>
      </c>
      <c r="AJ134" s="11">
        <v>69.61538461538461</v>
      </c>
      <c r="AK134" s="11">
        <v>3.0</v>
      </c>
      <c r="AL134" s="11">
        <v>64.66666666666667</v>
      </c>
      <c r="AM134" s="11">
        <v>4.0</v>
      </c>
      <c r="AN134" s="11">
        <v>70.0</v>
      </c>
      <c r="AO134" s="11">
        <v>7.0</v>
      </c>
      <c r="AP134" s="11">
        <v>60.0</v>
      </c>
      <c r="AQ134" s="11">
        <v>6.0</v>
      </c>
      <c r="AR134" s="11">
        <v>56.45161290322581</v>
      </c>
      <c r="AS134" s="11">
        <v>9.0</v>
      </c>
      <c r="AT134" s="11">
        <v>32.67857142857143</v>
      </c>
      <c r="AU134" s="11">
        <v>7.0</v>
      </c>
      <c r="AV134" s="11">
        <v>50.81081081081081</v>
      </c>
      <c r="AW134" s="11">
        <v>5.0</v>
      </c>
      <c r="AX134" s="11">
        <v>41.470588235294116</v>
      </c>
      <c r="AY134" s="11">
        <v>8.0</v>
      </c>
      <c r="AZ134" s="11">
        <v>56.09756097560976</v>
      </c>
      <c r="BA134" s="11">
        <v>16.0</v>
      </c>
      <c r="BB134" s="11">
        <v>62.06896551724138</v>
      </c>
      <c r="BC134" s="11">
        <v>10.0</v>
      </c>
      <c r="BD134" s="11">
        <v>61.53846153846154</v>
      </c>
      <c r="BE134" s="11">
        <v>11.0</v>
      </c>
      <c r="BF134" s="11">
        <v>48.69565217391305</v>
      </c>
      <c r="BG134" s="11">
        <v>11.0</v>
      </c>
      <c r="BH134" s="11">
        <v>59.729729729729726</v>
      </c>
      <c r="BI134" s="11">
        <v>14.0</v>
      </c>
      <c r="BJ134" s="11">
        <v>67.81181619256017</v>
      </c>
      <c r="BK134" s="11">
        <v>1.0</v>
      </c>
      <c r="BL134" s="11" t="s">
        <v>260</v>
      </c>
      <c r="BM134" s="11">
        <v>11.0</v>
      </c>
      <c r="BN134" s="11">
        <v>66.75287356321839</v>
      </c>
      <c r="BO134" s="11">
        <v>1.0</v>
      </c>
      <c r="BP134" s="11" t="s">
        <v>260</v>
      </c>
      <c r="BQ134" s="11">
        <v>15.0</v>
      </c>
      <c r="BR134" s="11">
        <v>68.46325167037861</v>
      </c>
      <c r="BS134" s="11">
        <v>1.0</v>
      </c>
      <c r="BT134" s="11" t="s">
        <v>260</v>
      </c>
      <c r="BU134" s="11">
        <v>21.0</v>
      </c>
      <c r="BV134" s="11">
        <v>77.63888888888889</v>
      </c>
      <c r="BW134" s="11" t="s">
        <v>751</v>
      </c>
      <c r="BX134" s="11" t="s">
        <v>105</v>
      </c>
      <c r="BY134" s="11">
        <v>18.0</v>
      </c>
      <c r="BZ134" s="11">
        <v>74.02892561983471</v>
      </c>
      <c r="CA134" s="11">
        <v>3.0</v>
      </c>
      <c r="CB134" s="11" t="s">
        <v>260</v>
      </c>
      <c r="CC134" s="11">
        <v>9.0</v>
      </c>
      <c r="CD134" s="11">
        <v>50.68459657701711</v>
      </c>
      <c r="CE134" s="11">
        <v>1.0</v>
      </c>
      <c r="CF134" s="11" t="s">
        <v>260</v>
      </c>
      <c r="CG134" s="11">
        <v>8.0</v>
      </c>
      <c r="CH134" s="11">
        <v>46.06299212598425</v>
      </c>
      <c r="CI134" s="11">
        <v>0.0</v>
      </c>
      <c r="CJ134" s="11" t="s">
        <v>260</v>
      </c>
      <c r="CK134" s="11">
        <v>8.0</v>
      </c>
      <c r="CL134" s="11">
        <v>56.898263027295286</v>
      </c>
      <c r="CM134" s="11">
        <v>1.0</v>
      </c>
      <c r="CN134" s="11" t="s">
        <v>260</v>
      </c>
      <c r="CO134" s="11">
        <v>8.0</v>
      </c>
      <c r="CP134" s="11">
        <v>68.12056737588652</v>
      </c>
      <c r="CQ134" s="11">
        <v>1.0</v>
      </c>
      <c r="CR134" s="11" t="s">
        <v>260</v>
      </c>
      <c r="CS134" s="11">
        <v>13.0</v>
      </c>
      <c r="CT134" s="11">
        <v>53.93782383419689</v>
      </c>
      <c r="CU134" s="11">
        <v>2.0</v>
      </c>
      <c r="CV134" s="11" t="s">
        <v>260</v>
      </c>
      <c r="CW134" s="11">
        <v>12.0</v>
      </c>
      <c r="CX134" s="11">
        <v>61.02783725910064</v>
      </c>
      <c r="CY134" s="11">
        <v>2.0</v>
      </c>
      <c r="CZ134" s="11" t="s">
        <v>260</v>
      </c>
      <c r="DA134" s="11">
        <v>9.0</v>
      </c>
      <c r="DB134" s="11">
        <v>62.58152173913044</v>
      </c>
      <c r="DC134" s="11">
        <v>1.0</v>
      </c>
      <c r="DD134" s="11" t="s">
        <v>260</v>
      </c>
    </row>
    <row r="135" ht="12.0" customHeight="1">
      <c r="A135" s="8" t="s">
        <v>1219</v>
      </c>
      <c r="B135" s="8" t="s">
        <v>1220</v>
      </c>
      <c r="C135" s="9">
        <v>37813.0</v>
      </c>
      <c r="D135" s="8" t="s">
        <v>1221</v>
      </c>
      <c r="E135" s="10" t="s">
        <v>1222</v>
      </c>
      <c r="F135" s="10" t="s">
        <v>1222</v>
      </c>
      <c r="G135" s="10" t="s">
        <v>1222</v>
      </c>
      <c r="H135" s="10" t="s">
        <v>1222</v>
      </c>
      <c r="I135" s="10" t="s">
        <v>1222</v>
      </c>
      <c r="J135" s="10" t="s">
        <v>1222</v>
      </c>
      <c r="K135" s="10" t="s">
        <v>1223</v>
      </c>
      <c r="L135" s="11">
        <v>0.0</v>
      </c>
      <c r="M135" s="11">
        <v>0.0</v>
      </c>
      <c r="N135" s="11">
        <v>0.0</v>
      </c>
      <c r="O135" s="11">
        <v>11.0</v>
      </c>
      <c r="P135" s="11">
        <v>76.36363636363636</v>
      </c>
      <c r="Q135" s="11">
        <v>14.0</v>
      </c>
      <c r="R135" s="11">
        <v>37.69230769230769</v>
      </c>
      <c r="S135" s="11">
        <v>15.0</v>
      </c>
      <c r="T135" s="11">
        <v>30.0</v>
      </c>
      <c r="U135" s="11">
        <v>6.0</v>
      </c>
      <c r="V135" s="11">
        <v>62.08333333333333</v>
      </c>
      <c r="W135" s="11">
        <v>9.0</v>
      </c>
      <c r="X135" s="11">
        <v>80.95238095238095</v>
      </c>
      <c r="Y135" s="11">
        <v>34.0</v>
      </c>
      <c r="Z135" s="11">
        <v>85.6</v>
      </c>
      <c r="AA135" s="11">
        <v>17.0</v>
      </c>
      <c r="AB135" s="11">
        <v>59.166666666666664</v>
      </c>
      <c r="AC135" s="11">
        <v>12.0</v>
      </c>
      <c r="AD135" s="11">
        <v>68.04878048780488</v>
      </c>
      <c r="AE135" s="11">
        <v>12.0</v>
      </c>
      <c r="AF135" s="11">
        <v>75.0</v>
      </c>
      <c r="AG135" s="11">
        <v>12.0</v>
      </c>
      <c r="AH135" s="11">
        <v>74.85714285714286</v>
      </c>
      <c r="AI135" s="11">
        <v>7.0</v>
      </c>
      <c r="AJ135" s="11">
        <v>69.61538461538461</v>
      </c>
      <c r="AK135" s="11">
        <v>3.0</v>
      </c>
      <c r="AL135" s="11">
        <v>64.66666666666667</v>
      </c>
      <c r="AM135" s="11">
        <v>4.0</v>
      </c>
      <c r="AN135" s="11">
        <v>70.0</v>
      </c>
      <c r="AO135" s="11">
        <v>7.0</v>
      </c>
      <c r="AP135" s="11">
        <v>60.0</v>
      </c>
      <c r="AQ135" s="11">
        <v>6.0</v>
      </c>
      <c r="AR135" s="11">
        <v>56.45161290322581</v>
      </c>
      <c r="AS135" s="11">
        <v>9.0</v>
      </c>
      <c r="AT135" s="11">
        <v>32.67857142857143</v>
      </c>
      <c r="AU135" s="11">
        <v>7.0</v>
      </c>
      <c r="AV135" s="11">
        <v>50.81081081081081</v>
      </c>
      <c r="AW135" s="11">
        <v>5.0</v>
      </c>
      <c r="AX135" s="11">
        <v>41.470588235294116</v>
      </c>
      <c r="AY135" s="11">
        <v>8.0</v>
      </c>
      <c r="AZ135" s="11">
        <v>56.09756097560976</v>
      </c>
      <c r="BA135" s="11">
        <v>16.0</v>
      </c>
      <c r="BB135" s="11">
        <v>62.06896551724138</v>
      </c>
      <c r="BC135" s="11">
        <v>10.0</v>
      </c>
      <c r="BD135" s="11">
        <v>61.53846153846154</v>
      </c>
      <c r="BE135" s="11">
        <v>11.0</v>
      </c>
      <c r="BF135" s="11">
        <v>48.69565217391305</v>
      </c>
      <c r="BG135" s="11">
        <v>11.0</v>
      </c>
      <c r="BH135" s="11">
        <v>59.729729729729726</v>
      </c>
      <c r="BI135" s="11">
        <v>14.0</v>
      </c>
      <c r="BJ135" s="11">
        <v>67.81181619256017</v>
      </c>
      <c r="BK135" s="11">
        <v>1.0</v>
      </c>
      <c r="BL135" s="11" t="s">
        <v>260</v>
      </c>
      <c r="BM135" s="11">
        <v>11.0</v>
      </c>
      <c r="BN135" s="11">
        <v>66.75287356321839</v>
      </c>
      <c r="BO135" s="11">
        <v>1.0</v>
      </c>
      <c r="BP135" s="11" t="s">
        <v>260</v>
      </c>
      <c r="BQ135" s="11">
        <v>15.0</v>
      </c>
      <c r="BR135" s="11">
        <v>68.46325167037861</v>
      </c>
      <c r="BS135" s="11">
        <v>1.0</v>
      </c>
      <c r="BT135" s="11" t="s">
        <v>260</v>
      </c>
      <c r="BU135" s="11">
        <v>21.0</v>
      </c>
      <c r="BV135" s="11">
        <v>77.63888888888889</v>
      </c>
      <c r="BW135" s="11" t="s">
        <v>751</v>
      </c>
      <c r="BX135" s="11" t="s">
        <v>105</v>
      </c>
      <c r="BY135" s="11">
        <v>18.0</v>
      </c>
      <c r="BZ135" s="11">
        <v>74.02892561983471</v>
      </c>
      <c r="CA135" s="11">
        <v>3.0</v>
      </c>
      <c r="CB135" s="11" t="s">
        <v>260</v>
      </c>
      <c r="CC135" s="11">
        <v>9.0</v>
      </c>
      <c r="CD135" s="11">
        <v>50.68459657701711</v>
      </c>
      <c r="CE135" s="11">
        <v>1.0</v>
      </c>
      <c r="CF135" s="11" t="s">
        <v>260</v>
      </c>
      <c r="CG135" s="11">
        <v>8.0</v>
      </c>
      <c r="CH135" s="11">
        <v>46.06299212598425</v>
      </c>
      <c r="CI135" s="11">
        <v>0.0</v>
      </c>
      <c r="CJ135" s="11" t="s">
        <v>260</v>
      </c>
      <c r="CK135" s="11">
        <v>8.0</v>
      </c>
      <c r="CL135" s="11">
        <v>56.898263027295286</v>
      </c>
      <c r="CM135" s="11">
        <v>1.0</v>
      </c>
      <c r="CN135" s="11" t="s">
        <v>260</v>
      </c>
      <c r="CO135" s="11">
        <v>8.0</v>
      </c>
      <c r="CP135" s="11">
        <v>68.12056737588652</v>
      </c>
      <c r="CQ135" s="11">
        <v>1.0</v>
      </c>
      <c r="CR135" s="11" t="s">
        <v>260</v>
      </c>
      <c r="CS135" s="11">
        <v>13.0</v>
      </c>
      <c r="CT135" s="11">
        <v>53.93782383419689</v>
      </c>
      <c r="CU135" s="11">
        <v>2.0</v>
      </c>
      <c r="CV135" s="11" t="s">
        <v>260</v>
      </c>
      <c r="CW135" s="11">
        <v>12.0</v>
      </c>
      <c r="CX135" s="11">
        <v>61.02783725910064</v>
      </c>
      <c r="CY135" s="11">
        <v>2.0</v>
      </c>
      <c r="CZ135" s="11" t="s">
        <v>260</v>
      </c>
      <c r="DA135" s="11">
        <v>9.0</v>
      </c>
      <c r="DB135" s="11">
        <v>62.58152173913044</v>
      </c>
      <c r="DC135" s="11">
        <v>1.0</v>
      </c>
      <c r="DD135" s="11" t="s">
        <v>260</v>
      </c>
    </row>
    <row r="136" ht="12.0" customHeight="1">
      <c r="A136" s="8" t="s">
        <v>1224</v>
      </c>
      <c r="B136" s="8" t="s">
        <v>1225</v>
      </c>
      <c r="C136" s="9">
        <v>37533.0</v>
      </c>
      <c r="D136" s="8" t="s">
        <v>1079</v>
      </c>
      <c r="E136" s="10" t="s">
        <v>1226</v>
      </c>
      <c r="F136" s="10" t="s">
        <v>1227</v>
      </c>
      <c r="G136" s="10" t="s">
        <v>1228</v>
      </c>
      <c r="H136" s="10" t="s">
        <v>1229</v>
      </c>
      <c r="I136" s="10" t="s">
        <v>1230</v>
      </c>
      <c r="J136" s="10" t="s">
        <v>1231</v>
      </c>
      <c r="K136" s="10" t="s">
        <v>1232</v>
      </c>
      <c r="L136" s="11">
        <v>0.0</v>
      </c>
      <c r="M136" s="11">
        <v>0.0</v>
      </c>
      <c r="N136" s="11">
        <v>0.0</v>
      </c>
      <c r="O136" s="11">
        <v>3.0</v>
      </c>
      <c r="P136" s="11">
        <v>40.0</v>
      </c>
      <c r="Q136" s="11">
        <v>17.0</v>
      </c>
      <c r="R136" s="11">
        <v>49.23076923076923</v>
      </c>
      <c r="S136" s="11">
        <v>19.0</v>
      </c>
      <c r="T136" s="11">
        <v>50.0</v>
      </c>
      <c r="U136" s="11">
        <v>5.0</v>
      </c>
      <c r="V136" s="11">
        <v>57.916666666666664</v>
      </c>
      <c r="W136" s="11">
        <v>5.0</v>
      </c>
      <c r="X136" s="11">
        <v>61.904761904761905</v>
      </c>
      <c r="Y136" s="11">
        <v>18.0</v>
      </c>
      <c r="Z136" s="11">
        <v>53.6</v>
      </c>
      <c r="AA136" s="11">
        <v>12.0</v>
      </c>
      <c r="AB136" s="11">
        <v>52.22222222222222</v>
      </c>
      <c r="AC136" s="11">
        <v>2.0</v>
      </c>
      <c r="AD136" s="11">
        <v>43.65853658536585</v>
      </c>
      <c r="AE136" s="11">
        <v>4.0</v>
      </c>
      <c r="AF136" s="11">
        <v>50.0</v>
      </c>
      <c r="AG136" s="11">
        <v>2.0</v>
      </c>
      <c r="AH136" s="11">
        <v>46.285714285714285</v>
      </c>
      <c r="AI136" s="11">
        <v>3.0</v>
      </c>
      <c r="AJ136" s="11">
        <v>54.23076923076923</v>
      </c>
      <c r="AK136" s="11">
        <v>0.0</v>
      </c>
      <c r="AL136" s="11">
        <v>44.666666666666664</v>
      </c>
      <c r="AM136" s="11">
        <v>3.0</v>
      </c>
      <c r="AN136" s="11">
        <v>63.33333333333333</v>
      </c>
      <c r="AO136" s="11">
        <v>2.0</v>
      </c>
      <c r="AP136" s="11">
        <v>44.375</v>
      </c>
      <c r="AQ136" s="11">
        <v>9.0</v>
      </c>
      <c r="AR136" s="11">
        <v>66.12903225806451</v>
      </c>
      <c r="AS136" s="11">
        <v>23.0</v>
      </c>
      <c r="AT136" s="11">
        <v>57.67857142857143</v>
      </c>
      <c r="AU136" s="11">
        <v>9.0</v>
      </c>
      <c r="AV136" s="11">
        <v>56.21621621621622</v>
      </c>
      <c r="AW136" s="11">
        <v>11.0</v>
      </c>
      <c r="AX136" s="11">
        <v>59.11764705882353</v>
      </c>
      <c r="AY136" s="11">
        <v>1.0</v>
      </c>
      <c r="AZ136" s="11">
        <v>39.02439024390244</v>
      </c>
      <c r="BA136" s="11">
        <v>12.0</v>
      </c>
      <c r="BB136" s="11">
        <v>55.172413793103445</v>
      </c>
      <c r="BC136" s="11">
        <v>5.0</v>
      </c>
      <c r="BD136" s="11">
        <v>48.717948717948715</v>
      </c>
      <c r="BE136" s="11">
        <v>1.0</v>
      </c>
      <c r="BF136" s="11">
        <v>26.956521739130434</v>
      </c>
      <c r="BG136" s="11">
        <v>4.0</v>
      </c>
      <c r="BH136" s="11">
        <v>40.81081081081081</v>
      </c>
      <c r="BI136" s="11">
        <v>1.0</v>
      </c>
      <c r="BJ136" s="11">
        <v>39.36542669584245</v>
      </c>
      <c r="BK136" s="11">
        <v>0.0</v>
      </c>
      <c r="BL136" s="11" t="s">
        <v>260</v>
      </c>
      <c r="BM136" s="11">
        <v>1.0</v>
      </c>
      <c r="BN136" s="11">
        <v>35.993788819875775</v>
      </c>
      <c r="BO136" s="11">
        <v>0.0</v>
      </c>
      <c r="BP136" s="11" t="s">
        <v>260</v>
      </c>
      <c r="BQ136" s="11">
        <v>4.0</v>
      </c>
      <c r="BR136" s="11">
        <v>44.47661469933185</v>
      </c>
      <c r="BS136" s="11">
        <v>1.0</v>
      </c>
      <c r="BT136" s="11" t="s">
        <v>260</v>
      </c>
      <c r="BU136" s="11">
        <v>5.0</v>
      </c>
      <c r="BV136" s="11">
        <v>45.37284894837476</v>
      </c>
      <c r="BW136" s="11" t="s">
        <v>281</v>
      </c>
      <c r="BX136" s="11" t="s">
        <v>260</v>
      </c>
      <c r="BY136" s="11">
        <v>4.0</v>
      </c>
      <c r="BZ136" s="11">
        <v>44.087136929460584</v>
      </c>
      <c r="CA136" s="11">
        <v>2.0</v>
      </c>
      <c r="CB136" s="11" t="s">
        <v>260</v>
      </c>
      <c r="CC136" s="11">
        <v>15.0</v>
      </c>
      <c r="CD136" s="11">
        <v>65.8968058968059</v>
      </c>
      <c r="CE136" s="11">
        <v>4.0</v>
      </c>
      <c r="CF136" s="11" t="s">
        <v>260</v>
      </c>
      <c r="CG136" s="11">
        <v>9.0</v>
      </c>
      <c r="CH136" s="11">
        <v>48.24607329842932</v>
      </c>
      <c r="CI136" s="11">
        <v>0.0</v>
      </c>
      <c r="CJ136" s="11" t="s">
        <v>260</v>
      </c>
      <c r="CK136" s="11">
        <v>0.0</v>
      </c>
      <c r="CL136" s="11">
        <v>32.2</v>
      </c>
      <c r="CM136" s="11">
        <v>0.0</v>
      </c>
      <c r="CN136" s="11" t="s">
        <v>260</v>
      </c>
      <c r="CO136" s="11">
        <v>5.0</v>
      </c>
      <c r="CP136" s="11">
        <v>53.65625</v>
      </c>
      <c r="CQ136" s="11">
        <v>0.0</v>
      </c>
      <c r="CR136" s="11" t="s">
        <v>260</v>
      </c>
      <c r="CS136" s="11">
        <v>8.0</v>
      </c>
      <c r="CT136" s="11">
        <v>42.140921409214094</v>
      </c>
      <c r="CU136" s="11">
        <v>0.0</v>
      </c>
      <c r="CV136" s="11" t="s">
        <v>260</v>
      </c>
      <c r="CW136" s="11">
        <v>3.0</v>
      </c>
      <c r="CX136" s="11">
        <v>39.777282850779514</v>
      </c>
      <c r="CY136" s="11">
        <v>0.0</v>
      </c>
      <c r="CZ136" s="11" t="s">
        <v>260</v>
      </c>
      <c r="DA136" s="11">
        <v>5.0</v>
      </c>
      <c r="DB136" s="11">
        <v>49.57746478873239</v>
      </c>
      <c r="DC136" s="11">
        <v>1.0</v>
      </c>
      <c r="DD136" s="11" t="s">
        <v>260</v>
      </c>
    </row>
    <row r="137" ht="12.0" customHeight="1">
      <c r="A137" s="8" t="s">
        <v>1233</v>
      </c>
      <c r="B137" s="8" t="s">
        <v>1234</v>
      </c>
      <c r="C137" s="9">
        <v>37529.0</v>
      </c>
      <c r="D137" s="8" t="s">
        <v>652</v>
      </c>
      <c r="E137" s="10" t="s">
        <v>1235</v>
      </c>
      <c r="F137" s="10" t="s">
        <v>1236</v>
      </c>
      <c r="G137" s="10" t="s">
        <v>1237</v>
      </c>
      <c r="H137" s="10" t="s">
        <v>1238</v>
      </c>
      <c r="I137" s="10" t="s">
        <v>1239</v>
      </c>
      <c r="J137" s="10" t="s">
        <v>1240</v>
      </c>
      <c r="K137" s="10" t="s">
        <v>1241</v>
      </c>
      <c r="L137" s="11">
        <v>15.0</v>
      </c>
      <c r="M137" s="11">
        <v>1.0</v>
      </c>
      <c r="N137" s="11">
        <v>0.0</v>
      </c>
      <c r="O137" s="11">
        <v>9.0</v>
      </c>
      <c r="P137" s="11">
        <v>67.27272727272727</v>
      </c>
      <c r="Q137" s="11">
        <v>18.0</v>
      </c>
      <c r="R137" s="11">
        <v>53.07692307692308</v>
      </c>
      <c r="S137" s="11">
        <v>22.0</v>
      </c>
      <c r="T137" s="11">
        <v>65.0</v>
      </c>
      <c r="U137" s="11">
        <v>9.0</v>
      </c>
      <c r="V137" s="11">
        <v>74.58333333333334</v>
      </c>
      <c r="W137" s="11">
        <v>2.0</v>
      </c>
      <c r="X137" s="11">
        <v>47.61904761904762</v>
      </c>
      <c r="Y137" s="11">
        <v>27.0</v>
      </c>
      <c r="Z137" s="11">
        <v>71.6</v>
      </c>
      <c r="AA137" s="11">
        <v>4.0</v>
      </c>
      <c r="AB137" s="11">
        <v>41.111111111111114</v>
      </c>
      <c r="AC137" s="11">
        <v>3.0</v>
      </c>
      <c r="AD137" s="11">
        <v>46.09756097560976</v>
      </c>
      <c r="AE137" s="11">
        <v>0.0</v>
      </c>
      <c r="AF137" s="11">
        <v>37.5</v>
      </c>
      <c r="AG137" s="11">
        <v>0.0</v>
      </c>
      <c r="AH137" s="11">
        <v>40.57142857142857</v>
      </c>
      <c r="AI137" s="11">
        <v>0.0</v>
      </c>
      <c r="AJ137" s="11">
        <v>42.69230769230769</v>
      </c>
      <c r="AK137" s="11">
        <v>0.0</v>
      </c>
      <c r="AL137" s="11">
        <v>44.666666666666664</v>
      </c>
      <c r="AM137" s="11">
        <v>0.0</v>
      </c>
      <c r="AN137" s="11">
        <v>43.333333333333336</v>
      </c>
      <c r="AO137" s="11">
        <v>0.0</v>
      </c>
      <c r="AP137" s="11">
        <v>38.125</v>
      </c>
      <c r="AQ137" s="11">
        <v>3.0</v>
      </c>
      <c r="AR137" s="11">
        <v>46.774193548387096</v>
      </c>
      <c r="AS137" s="11">
        <v>20.0</v>
      </c>
      <c r="AT137" s="11">
        <v>52.32142857142857</v>
      </c>
      <c r="AU137" s="11">
        <v>7.0</v>
      </c>
      <c r="AV137" s="11">
        <v>50.81081081081081</v>
      </c>
      <c r="AW137" s="11">
        <v>9.0</v>
      </c>
      <c r="AX137" s="11">
        <v>53.23529411764706</v>
      </c>
      <c r="AY137" s="11">
        <v>0.0</v>
      </c>
      <c r="AZ137" s="11">
        <v>36.58536585365854</v>
      </c>
      <c r="BA137" s="11">
        <v>1.0</v>
      </c>
      <c r="BB137" s="11">
        <v>36.206896551724135</v>
      </c>
      <c r="BC137" s="11">
        <v>0.0</v>
      </c>
      <c r="BD137" s="11">
        <v>35.8974358974359</v>
      </c>
      <c r="BE137" s="11">
        <v>17.0</v>
      </c>
      <c r="BF137" s="11">
        <v>61.73913043478261</v>
      </c>
      <c r="BG137" s="11">
        <v>7.0</v>
      </c>
      <c r="BH137" s="11">
        <v>48.91891891891892</v>
      </c>
      <c r="BI137" s="11">
        <v>4.0</v>
      </c>
      <c r="BJ137" s="11">
        <v>45.92997811816193</v>
      </c>
      <c r="BK137" s="11">
        <v>0.0</v>
      </c>
      <c r="BL137" s="11" t="s">
        <v>260</v>
      </c>
      <c r="BM137" s="11">
        <v>1.0</v>
      </c>
      <c r="BN137" s="11">
        <v>35.993788819875775</v>
      </c>
      <c r="BO137" s="11">
        <v>0.0</v>
      </c>
      <c r="BP137" s="11" t="s">
        <v>260</v>
      </c>
      <c r="BQ137" s="11">
        <v>3.0</v>
      </c>
      <c r="BR137" s="11">
        <v>42.249443207126944</v>
      </c>
      <c r="BS137" s="11">
        <v>0.0</v>
      </c>
      <c r="BT137" s="11" t="s">
        <v>260</v>
      </c>
      <c r="BU137" s="11">
        <v>1.0</v>
      </c>
      <c r="BV137" s="11">
        <v>37.72466539196941</v>
      </c>
      <c r="BW137" s="11" t="s">
        <v>303</v>
      </c>
      <c r="BX137" s="11" t="s">
        <v>260</v>
      </c>
      <c r="BY137" s="11">
        <v>0.0</v>
      </c>
      <c r="BZ137" s="11">
        <v>35.78838174273859</v>
      </c>
      <c r="CA137" s="11">
        <v>0.0</v>
      </c>
      <c r="CB137" s="11" t="s">
        <v>260</v>
      </c>
      <c r="CC137" s="11">
        <v>8.0</v>
      </c>
      <c r="CD137" s="11">
        <v>48.6977886977887</v>
      </c>
      <c r="CE137" s="11">
        <v>1.0</v>
      </c>
      <c r="CF137" s="11" t="s">
        <v>260</v>
      </c>
      <c r="CG137" s="11">
        <v>9.0</v>
      </c>
      <c r="CH137" s="11">
        <v>48.24607329842932</v>
      </c>
      <c r="CI137" s="11">
        <v>1.0</v>
      </c>
      <c r="CJ137" s="11" t="s">
        <v>260</v>
      </c>
      <c r="CK137" s="11">
        <v>1.0</v>
      </c>
      <c r="CL137" s="11">
        <v>35.53333333333333</v>
      </c>
      <c r="CM137" s="11">
        <v>0.0</v>
      </c>
      <c r="CN137" s="11" t="s">
        <v>260</v>
      </c>
      <c r="CO137" s="11">
        <v>3.0</v>
      </c>
      <c r="CP137" s="11">
        <v>47.40625</v>
      </c>
      <c r="CQ137" s="11">
        <v>0.0</v>
      </c>
      <c r="CR137" s="11" t="s">
        <v>260</v>
      </c>
      <c r="CS137" s="11">
        <v>12.0</v>
      </c>
      <c r="CT137" s="11">
        <v>52.981029810298104</v>
      </c>
      <c r="CU137" s="11">
        <v>1.0</v>
      </c>
      <c r="CV137" s="11" t="s">
        <v>260</v>
      </c>
      <c r="CW137" s="11">
        <v>3.0</v>
      </c>
      <c r="CX137" s="11">
        <v>39.777282850779514</v>
      </c>
      <c r="CY137" s="11">
        <v>0.0</v>
      </c>
      <c r="CZ137" s="11" t="s">
        <v>260</v>
      </c>
      <c r="DA137" s="11">
        <v>1.0</v>
      </c>
      <c r="DB137" s="11">
        <v>38.309859154929576</v>
      </c>
      <c r="DC137" s="11">
        <v>0.0</v>
      </c>
      <c r="DD137" s="11" t="s">
        <v>260</v>
      </c>
    </row>
    <row r="138" ht="12.0" customHeight="1">
      <c r="A138" s="8" t="s">
        <v>1242</v>
      </c>
      <c r="B138" s="8" t="s">
        <v>1243</v>
      </c>
      <c r="C138" s="9">
        <v>37517.0</v>
      </c>
      <c r="D138" s="8" t="s">
        <v>1244</v>
      </c>
      <c r="E138" s="10" t="s">
        <v>1245</v>
      </c>
      <c r="F138" s="10" t="s">
        <v>1246</v>
      </c>
      <c r="G138" s="10" t="s">
        <v>1247</v>
      </c>
      <c r="H138" s="10" t="s">
        <v>1248</v>
      </c>
      <c r="I138" s="10" t="s">
        <v>1249</v>
      </c>
      <c r="J138" s="10" t="s">
        <v>1250</v>
      </c>
      <c r="K138" s="10" t="s">
        <v>1251</v>
      </c>
      <c r="L138" s="11">
        <v>0.0</v>
      </c>
      <c r="M138" s="11">
        <v>0.0</v>
      </c>
      <c r="N138" s="11">
        <v>15.0</v>
      </c>
      <c r="O138" s="11">
        <v>5.0</v>
      </c>
      <c r="P138" s="11">
        <v>49.09090909090909</v>
      </c>
      <c r="Q138" s="11">
        <v>18.0</v>
      </c>
      <c r="R138" s="11">
        <v>53.07692307692308</v>
      </c>
      <c r="S138" s="11">
        <v>20.0</v>
      </c>
      <c r="T138" s="11">
        <v>55.0</v>
      </c>
      <c r="U138" s="11">
        <v>0.0</v>
      </c>
      <c r="V138" s="11">
        <v>37.08333333333333</v>
      </c>
      <c r="W138" s="11">
        <v>2.0</v>
      </c>
      <c r="X138" s="11">
        <v>47.61904761904762</v>
      </c>
      <c r="Y138" s="11">
        <v>12.0</v>
      </c>
      <c r="Z138" s="11">
        <v>41.6</v>
      </c>
      <c r="AA138" s="11">
        <v>23.0</v>
      </c>
      <c r="AB138" s="11">
        <v>67.5</v>
      </c>
      <c r="AC138" s="11">
        <v>10.0</v>
      </c>
      <c r="AD138" s="11">
        <v>63.170731707317074</v>
      </c>
      <c r="AE138" s="11">
        <v>9.0</v>
      </c>
      <c r="AF138" s="11">
        <v>65.625</v>
      </c>
      <c r="AG138" s="11">
        <v>5.0</v>
      </c>
      <c r="AH138" s="11">
        <v>54.85714285714286</v>
      </c>
      <c r="AI138" s="11">
        <v>5.0</v>
      </c>
      <c r="AJ138" s="11">
        <v>61.92307692307692</v>
      </c>
      <c r="AK138" s="11">
        <v>2.0</v>
      </c>
      <c r="AL138" s="11">
        <v>58.0</v>
      </c>
      <c r="AM138" s="11">
        <v>3.0</v>
      </c>
      <c r="AN138" s="11">
        <v>63.33333333333333</v>
      </c>
      <c r="AO138" s="11">
        <v>6.0</v>
      </c>
      <c r="AP138" s="11">
        <v>56.875</v>
      </c>
      <c r="AQ138" s="11">
        <v>8.0</v>
      </c>
      <c r="AR138" s="11">
        <v>62.903225806451616</v>
      </c>
      <c r="AS138" s="11">
        <v>15.0</v>
      </c>
      <c r="AT138" s="11">
        <v>43.392857142857146</v>
      </c>
      <c r="AU138" s="11">
        <v>12.0</v>
      </c>
      <c r="AV138" s="11">
        <v>64.32432432432432</v>
      </c>
      <c r="AW138" s="11">
        <v>8.0</v>
      </c>
      <c r="AX138" s="11">
        <v>50.294117647058826</v>
      </c>
      <c r="AY138" s="11">
        <v>2.0</v>
      </c>
      <c r="AZ138" s="11">
        <v>41.46341463414634</v>
      </c>
      <c r="BA138" s="11">
        <v>24.0</v>
      </c>
      <c r="BB138" s="11">
        <v>75.86206896551724</v>
      </c>
      <c r="BC138" s="11">
        <v>16.0</v>
      </c>
      <c r="BD138" s="11">
        <v>76.92307692307693</v>
      </c>
      <c r="BE138" s="11">
        <v>4.0</v>
      </c>
      <c r="BF138" s="11">
        <v>33.47826086956522</v>
      </c>
      <c r="BG138" s="11">
        <v>1.0</v>
      </c>
      <c r="BH138" s="11">
        <v>32.7027027027027</v>
      </c>
      <c r="BI138" s="11">
        <v>13.0</v>
      </c>
      <c r="BJ138" s="11">
        <v>65.62363238512035</v>
      </c>
      <c r="BK138" s="11">
        <v>1.0</v>
      </c>
      <c r="BL138" s="11" t="s">
        <v>260</v>
      </c>
      <c r="BM138" s="11">
        <v>2.0</v>
      </c>
      <c r="BN138" s="11">
        <v>39.099378881987576</v>
      </c>
      <c r="BO138" s="11">
        <v>0.0</v>
      </c>
      <c r="BP138" s="11" t="s">
        <v>260</v>
      </c>
      <c r="BQ138" s="11">
        <v>11.0</v>
      </c>
      <c r="BR138" s="11">
        <v>60.066815144766146</v>
      </c>
      <c r="BS138" s="11">
        <v>1.0</v>
      </c>
      <c r="BT138" s="11" t="s">
        <v>260</v>
      </c>
      <c r="BU138" s="11">
        <v>18.0</v>
      </c>
      <c r="BV138" s="11">
        <v>70.22944550669216</v>
      </c>
      <c r="BW138" s="11" t="s">
        <v>1252</v>
      </c>
      <c r="BX138" s="11" t="s">
        <v>105</v>
      </c>
      <c r="BY138" s="11">
        <v>13.0</v>
      </c>
      <c r="BZ138" s="11">
        <v>62.75933609958506</v>
      </c>
      <c r="CA138" s="11">
        <v>2.0</v>
      </c>
      <c r="CB138" s="11" t="s">
        <v>260</v>
      </c>
      <c r="CC138" s="11">
        <v>19.0</v>
      </c>
      <c r="CD138" s="11">
        <v>75.72481572481573</v>
      </c>
      <c r="CE138" s="11">
        <v>5.0</v>
      </c>
      <c r="CF138" s="11" t="s">
        <v>105</v>
      </c>
      <c r="CG138" s="11">
        <v>16.0</v>
      </c>
      <c r="CH138" s="11">
        <v>66.57068062827226</v>
      </c>
      <c r="CI138" s="11">
        <v>3.0</v>
      </c>
      <c r="CJ138" s="11" t="s">
        <v>260</v>
      </c>
      <c r="CK138" s="11">
        <v>4.0</v>
      </c>
      <c r="CL138" s="11">
        <v>45.53333333333333</v>
      </c>
      <c r="CM138" s="11">
        <v>0.0</v>
      </c>
      <c r="CN138" s="11" t="s">
        <v>260</v>
      </c>
      <c r="CO138" s="11">
        <v>8.0</v>
      </c>
      <c r="CP138" s="11">
        <v>63.03125</v>
      </c>
      <c r="CQ138" s="11">
        <v>1.0</v>
      </c>
      <c r="CR138" s="11" t="s">
        <v>260</v>
      </c>
      <c r="CS138" s="11">
        <v>7.0</v>
      </c>
      <c r="CT138" s="11">
        <v>39.43089430894309</v>
      </c>
      <c r="CU138" s="11">
        <v>2.0</v>
      </c>
      <c r="CV138" s="11" t="s">
        <v>260</v>
      </c>
      <c r="CW138" s="11">
        <v>11.0</v>
      </c>
      <c r="CX138" s="11">
        <v>57.59465478841871</v>
      </c>
      <c r="CY138" s="11">
        <v>2.0</v>
      </c>
      <c r="CZ138" s="11" t="s">
        <v>260</v>
      </c>
      <c r="DA138" s="11">
        <v>9.0</v>
      </c>
      <c r="DB138" s="11">
        <v>60.84507042253521</v>
      </c>
      <c r="DC138" s="11">
        <v>1.0</v>
      </c>
      <c r="DD138" s="11" t="s">
        <v>260</v>
      </c>
    </row>
    <row r="139" ht="12.0" customHeight="1">
      <c r="A139" s="8" t="s">
        <v>1242</v>
      </c>
      <c r="B139" s="8" t="s">
        <v>1243</v>
      </c>
      <c r="C139" s="9">
        <v>37517.0</v>
      </c>
      <c r="D139" s="8" t="s">
        <v>1244</v>
      </c>
      <c r="E139" s="10" t="s">
        <v>1245</v>
      </c>
      <c r="F139" s="10" t="s">
        <v>1246</v>
      </c>
      <c r="G139" s="10" t="s">
        <v>1247</v>
      </c>
      <c r="H139" s="10" t="s">
        <v>1248</v>
      </c>
      <c r="I139" s="10" t="s">
        <v>1249</v>
      </c>
      <c r="J139" s="10" t="s">
        <v>1250</v>
      </c>
      <c r="K139" s="10" t="s">
        <v>1253</v>
      </c>
      <c r="L139" s="11">
        <v>15.0</v>
      </c>
      <c r="M139" s="11">
        <v>1.0</v>
      </c>
      <c r="N139" s="11">
        <v>0.0</v>
      </c>
      <c r="O139" s="11">
        <v>5.0</v>
      </c>
      <c r="P139" s="11">
        <v>49.09090909090909</v>
      </c>
      <c r="Q139" s="11">
        <v>18.0</v>
      </c>
      <c r="R139" s="11">
        <v>53.07692307692308</v>
      </c>
      <c r="S139" s="11">
        <v>20.0</v>
      </c>
      <c r="T139" s="11">
        <v>55.0</v>
      </c>
      <c r="U139" s="11">
        <v>0.0</v>
      </c>
      <c r="V139" s="11">
        <v>37.08333333333333</v>
      </c>
      <c r="W139" s="11">
        <v>2.0</v>
      </c>
      <c r="X139" s="11">
        <v>47.61904761904762</v>
      </c>
      <c r="Y139" s="11">
        <v>12.0</v>
      </c>
      <c r="Z139" s="11">
        <v>41.6</v>
      </c>
      <c r="AA139" s="11">
        <v>23.0</v>
      </c>
      <c r="AB139" s="11">
        <v>67.5</v>
      </c>
      <c r="AC139" s="11">
        <v>10.0</v>
      </c>
      <c r="AD139" s="11">
        <v>63.170731707317074</v>
      </c>
      <c r="AE139" s="11">
        <v>9.0</v>
      </c>
      <c r="AF139" s="11">
        <v>65.625</v>
      </c>
      <c r="AG139" s="11">
        <v>5.0</v>
      </c>
      <c r="AH139" s="11">
        <v>54.85714285714286</v>
      </c>
      <c r="AI139" s="11">
        <v>5.0</v>
      </c>
      <c r="AJ139" s="11">
        <v>61.92307692307692</v>
      </c>
      <c r="AK139" s="11">
        <v>2.0</v>
      </c>
      <c r="AL139" s="11">
        <v>58.0</v>
      </c>
      <c r="AM139" s="11">
        <v>3.0</v>
      </c>
      <c r="AN139" s="11">
        <v>63.33333333333333</v>
      </c>
      <c r="AO139" s="11">
        <v>6.0</v>
      </c>
      <c r="AP139" s="11">
        <v>56.875</v>
      </c>
      <c r="AQ139" s="11">
        <v>8.0</v>
      </c>
      <c r="AR139" s="11">
        <v>62.903225806451616</v>
      </c>
      <c r="AS139" s="11">
        <v>15.0</v>
      </c>
      <c r="AT139" s="11">
        <v>43.392857142857146</v>
      </c>
      <c r="AU139" s="11">
        <v>12.0</v>
      </c>
      <c r="AV139" s="11">
        <v>64.32432432432432</v>
      </c>
      <c r="AW139" s="11">
        <v>8.0</v>
      </c>
      <c r="AX139" s="11">
        <v>50.294117647058826</v>
      </c>
      <c r="AY139" s="11">
        <v>2.0</v>
      </c>
      <c r="AZ139" s="11">
        <v>41.46341463414634</v>
      </c>
      <c r="BA139" s="11">
        <v>24.0</v>
      </c>
      <c r="BB139" s="11">
        <v>75.86206896551724</v>
      </c>
      <c r="BC139" s="11">
        <v>16.0</v>
      </c>
      <c r="BD139" s="11">
        <v>76.92307692307693</v>
      </c>
      <c r="BE139" s="11">
        <v>4.0</v>
      </c>
      <c r="BF139" s="11">
        <v>33.47826086956522</v>
      </c>
      <c r="BG139" s="11">
        <v>1.0</v>
      </c>
      <c r="BH139" s="11">
        <v>32.7027027027027</v>
      </c>
      <c r="BI139" s="11">
        <v>13.0</v>
      </c>
      <c r="BJ139" s="11">
        <v>65.62363238512035</v>
      </c>
      <c r="BK139" s="11">
        <v>1.0</v>
      </c>
      <c r="BL139" s="11" t="s">
        <v>260</v>
      </c>
      <c r="BM139" s="11">
        <v>2.0</v>
      </c>
      <c r="BN139" s="11">
        <v>39.099378881987576</v>
      </c>
      <c r="BO139" s="11">
        <v>0.0</v>
      </c>
      <c r="BP139" s="11" t="s">
        <v>260</v>
      </c>
      <c r="BQ139" s="11">
        <v>11.0</v>
      </c>
      <c r="BR139" s="11">
        <v>60.066815144766146</v>
      </c>
      <c r="BS139" s="11">
        <v>1.0</v>
      </c>
      <c r="BT139" s="11" t="s">
        <v>260</v>
      </c>
      <c r="BU139" s="11">
        <v>18.0</v>
      </c>
      <c r="BV139" s="11">
        <v>70.22944550669216</v>
      </c>
      <c r="BW139" s="11" t="s">
        <v>1252</v>
      </c>
      <c r="BX139" s="11" t="s">
        <v>105</v>
      </c>
      <c r="BY139" s="11">
        <v>13.0</v>
      </c>
      <c r="BZ139" s="11">
        <v>62.75933609958506</v>
      </c>
      <c r="CA139" s="11">
        <v>2.0</v>
      </c>
      <c r="CB139" s="11" t="s">
        <v>260</v>
      </c>
      <c r="CC139" s="11">
        <v>19.0</v>
      </c>
      <c r="CD139" s="11">
        <v>75.72481572481573</v>
      </c>
      <c r="CE139" s="11">
        <v>5.0</v>
      </c>
      <c r="CF139" s="11" t="s">
        <v>105</v>
      </c>
      <c r="CG139" s="11">
        <v>16.0</v>
      </c>
      <c r="CH139" s="11">
        <v>66.57068062827226</v>
      </c>
      <c r="CI139" s="11">
        <v>3.0</v>
      </c>
      <c r="CJ139" s="11" t="s">
        <v>260</v>
      </c>
      <c r="CK139" s="11">
        <v>4.0</v>
      </c>
      <c r="CL139" s="11">
        <v>45.53333333333333</v>
      </c>
      <c r="CM139" s="11">
        <v>0.0</v>
      </c>
      <c r="CN139" s="11" t="s">
        <v>260</v>
      </c>
      <c r="CO139" s="11">
        <v>8.0</v>
      </c>
      <c r="CP139" s="11">
        <v>63.03125</v>
      </c>
      <c r="CQ139" s="11">
        <v>1.0</v>
      </c>
      <c r="CR139" s="11" t="s">
        <v>260</v>
      </c>
      <c r="CS139" s="11">
        <v>7.0</v>
      </c>
      <c r="CT139" s="11">
        <v>39.43089430894309</v>
      </c>
      <c r="CU139" s="11">
        <v>2.0</v>
      </c>
      <c r="CV139" s="11" t="s">
        <v>260</v>
      </c>
      <c r="CW139" s="11">
        <v>11.0</v>
      </c>
      <c r="CX139" s="11">
        <v>57.59465478841871</v>
      </c>
      <c r="CY139" s="11">
        <v>2.0</v>
      </c>
      <c r="CZ139" s="11" t="s">
        <v>260</v>
      </c>
      <c r="DA139" s="11">
        <v>9.0</v>
      </c>
      <c r="DB139" s="11">
        <v>60.84507042253521</v>
      </c>
      <c r="DC139" s="11">
        <v>1.0</v>
      </c>
      <c r="DD139" s="11" t="s">
        <v>260</v>
      </c>
    </row>
    <row r="140" ht="12.0" customHeight="1">
      <c r="A140" s="8" t="s">
        <v>1254</v>
      </c>
      <c r="B140" s="8" t="s">
        <v>1255</v>
      </c>
      <c r="C140" s="9">
        <v>16580.0</v>
      </c>
      <c r="D140" s="8" t="s">
        <v>1221</v>
      </c>
      <c r="E140" s="10" t="s">
        <v>1256</v>
      </c>
      <c r="F140" s="10" t="s">
        <v>1257</v>
      </c>
      <c r="G140" s="10" t="s">
        <v>1258</v>
      </c>
      <c r="H140" s="10" t="s">
        <v>1259</v>
      </c>
      <c r="I140" s="10" t="s">
        <v>1260</v>
      </c>
      <c r="J140" s="10" t="s">
        <v>1261</v>
      </c>
      <c r="K140" s="10" t="s">
        <v>1262</v>
      </c>
      <c r="L140" s="11">
        <v>0.0</v>
      </c>
      <c r="M140" s="11">
        <v>0.0</v>
      </c>
      <c r="N140" s="11">
        <v>0.0</v>
      </c>
      <c r="O140" s="11">
        <v>8.0</v>
      </c>
      <c r="P140" s="11">
        <v>62.72727272727273</v>
      </c>
      <c r="Q140" s="11">
        <v>14.0</v>
      </c>
      <c r="R140" s="11">
        <v>37.69230769230769</v>
      </c>
      <c r="S140" s="11">
        <v>24.0</v>
      </c>
      <c r="T140" s="11">
        <v>75.0</v>
      </c>
      <c r="U140" s="11">
        <v>0.0</v>
      </c>
      <c r="V140" s="11">
        <v>37.08333333333333</v>
      </c>
      <c r="W140" s="11">
        <v>8.0</v>
      </c>
      <c r="X140" s="11">
        <v>76.19047619047619</v>
      </c>
      <c r="Y140" s="11">
        <v>29.0</v>
      </c>
      <c r="Z140" s="11">
        <v>75.6</v>
      </c>
      <c r="AA140" s="11">
        <v>13.0</v>
      </c>
      <c r="AB140" s="11">
        <v>53.611111111111114</v>
      </c>
      <c r="AC140" s="11">
        <v>10.0</v>
      </c>
      <c r="AD140" s="11">
        <v>63.170731707317074</v>
      </c>
      <c r="AE140" s="11">
        <v>7.0</v>
      </c>
      <c r="AF140" s="11">
        <v>59.375</v>
      </c>
      <c r="AG140" s="11">
        <v>12.0</v>
      </c>
      <c r="AH140" s="11">
        <v>74.85714285714286</v>
      </c>
      <c r="AI140" s="11">
        <v>5.0</v>
      </c>
      <c r="AJ140" s="11">
        <v>61.92307692307692</v>
      </c>
      <c r="AK140" s="11">
        <v>1.0</v>
      </c>
      <c r="AL140" s="11">
        <v>51.333333333333336</v>
      </c>
      <c r="AM140" s="11">
        <v>4.0</v>
      </c>
      <c r="AN140" s="11">
        <v>70.0</v>
      </c>
      <c r="AO140" s="11">
        <v>5.0</v>
      </c>
      <c r="AP140" s="11">
        <v>53.75</v>
      </c>
      <c r="AQ140" s="11">
        <v>6.0</v>
      </c>
      <c r="AR140" s="11">
        <v>56.45161290322581</v>
      </c>
      <c r="AS140" s="11">
        <v>23.0</v>
      </c>
      <c r="AT140" s="11">
        <v>57.67857142857143</v>
      </c>
      <c r="AU140" s="11">
        <v>4.0</v>
      </c>
      <c r="AV140" s="11">
        <v>42.7027027027027</v>
      </c>
      <c r="AW140" s="11">
        <v>6.0</v>
      </c>
      <c r="AX140" s="11">
        <v>44.41176470588235</v>
      </c>
      <c r="AY140" s="11">
        <v>8.0</v>
      </c>
      <c r="AZ140" s="11">
        <v>56.09756097560976</v>
      </c>
      <c r="BA140" s="11">
        <v>4.0</v>
      </c>
      <c r="BB140" s="11">
        <v>41.37931034482759</v>
      </c>
      <c r="BC140" s="11">
        <v>4.0</v>
      </c>
      <c r="BD140" s="11">
        <v>46.15384615384615</v>
      </c>
      <c r="BE140" s="11">
        <v>10.0</v>
      </c>
      <c r="BF140" s="11">
        <v>46.52173913043478</v>
      </c>
      <c r="BG140" s="11">
        <v>15.0</v>
      </c>
      <c r="BH140" s="11">
        <v>70.54054054054055</v>
      </c>
      <c r="BI140" s="11">
        <v>13.0</v>
      </c>
      <c r="BJ140" s="11">
        <v>65.40130151843817</v>
      </c>
      <c r="BK140" s="11">
        <v>1.0</v>
      </c>
      <c r="BL140" s="11" t="s">
        <v>260</v>
      </c>
      <c r="BM140" s="11">
        <v>5.0</v>
      </c>
      <c r="BN140" s="11">
        <v>49.45558739255014</v>
      </c>
      <c r="BO140" s="11">
        <v>0.0</v>
      </c>
      <c r="BP140" s="11" t="s">
        <v>260</v>
      </c>
      <c r="BQ140" s="11">
        <v>9.0</v>
      </c>
      <c r="BR140" s="11">
        <v>53.81930184804928</v>
      </c>
      <c r="BS140" s="11">
        <v>1.0</v>
      </c>
      <c r="BT140" s="11" t="s">
        <v>260</v>
      </c>
      <c r="BU140" s="11">
        <v>8.0</v>
      </c>
      <c r="BV140" s="11">
        <v>52.34714003944773</v>
      </c>
      <c r="BW140" s="11" t="s">
        <v>394</v>
      </c>
      <c r="BX140" s="11" t="s">
        <v>260</v>
      </c>
      <c r="BY140" s="11">
        <v>12.0</v>
      </c>
      <c r="BZ140" s="11">
        <v>67.03241895261846</v>
      </c>
      <c r="CA140" s="11">
        <v>2.0</v>
      </c>
      <c r="CB140" s="11" t="s">
        <v>260</v>
      </c>
      <c r="CC140" s="11">
        <v>10.0</v>
      </c>
      <c r="CD140" s="11">
        <v>50.73286052009456</v>
      </c>
      <c r="CE140" s="11">
        <v>0.0</v>
      </c>
      <c r="CF140" s="11" t="s">
        <v>260</v>
      </c>
      <c r="CG140" s="11">
        <v>7.0</v>
      </c>
      <c r="CH140" s="11">
        <v>43.4192037470726</v>
      </c>
      <c r="CI140" s="11">
        <v>0.0</v>
      </c>
      <c r="CJ140" s="11" t="s">
        <v>260</v>
      </c>
      <c r="CK140" s="11">
        <v>9.0</v>
      </c>
      <c r="CL140" s="11">
        <v>59.55112219451372</v>
      </c>
      <c r="CM140" s="11">
        <v>3.0</v>
      </c>
      <c r="CN140" s="11" t="s">
        <v>260</v>
      </c>
      <c r="CO140" s="11">
        <v>9.0</v>
      </c>
      <c r="CP140" s="11">
        <v>71.74377224199287</v>
      </c>
      <c r="CQ140" s="11">
        <v>2.0</v>
      </c>
      <c r="CR140" s="11" t="s">
        <v>260</v>
      </c>
      <c r="CS140" s="11">
        <v>18.0</v>
      </c>
      <c r="CT140" s="11">
        <v>66.92708333333334</v>
      </c>
      <c r="CU140" s="11">
        <v>4.0</v>
      </c>
      <c r="CV140" s="11" t="s">
        <v>105</v>
      </c>
      <c r="CW140" s="11">
        <v>8.0</v>
      </c>
      <c r="CX140" s="11">
        <v>52.47844827586207</v>
      </c>
      <c r="CY140" s="11">
        <v>1.0</v>
      </c>
      <c r="CZ140" s="11" t="s">
        <v>260</v>
      </c>
      <c r="DA140" s="11">
        <v>6.0</v>
      </c>
      <c r="DB140" s="11">
        <v>53.77260981912145</v>
      </c>
      <c r="DC140" s="11">
        <v>1.0</v>
      </c>
      <c r="DD140" s="11" t="s">
        <v>260</v>
      </c>
    </row>
    <row r="141" ht="12.0" customHeight="1">
      <c r="A141" s="8" t="s">
        <v>1254</v>
      </c>
      <c r="B141" s="8" t="s">
        <v>1255</v>
      </c>
      <c r="C141" s="9">
        <v>16580.0</v>
      </c>
      <c r="D141" s="8" t="s">
        <v>1221</v>
      </c>
      <c r="E141" s="10" t="s">
        <v>1256</v>
      </c>
      <c r="F141" s="10" t="s">
        <v>1257</v>
      </c>
      <c r="G141" s="10" t="s">
        <v>1258</v>
      </c>
      <c r="H141" s="10" t="s">
        <v>1259</v>
      </c>
      <c r="I141" s="10" t="s">
        <v>1260</v>
      </c>
      <c r="J141" s="10" t="s">
        <v>1261</v>
      </c>
      <c r="K141" s="10" t="s">
        <v>1262</v>
      </c>
      <c r="L141" s="11">
        <v>0.0</v>
      </c>
      <c r="M141" s="11">
        <v>0.0</v>
      </c>
      <c r="N141" s="11">
        <v>0.0</v>
      </c>
      <c r="O141" s="11">
        <v>8.0</v>
      </c>
      <c r="P141" s="11">
        <v>62.72727272727273</v>
      </c>
      <c r="Q141" s="11">
        <v>14.0</v>
      </c>
      <c r="R141" s="11">
        <v>37.69230769230769</v>
      </c>
      <c r="S141" s="11">
        <v>24.0</v>
      </c>
      <c r="T141" s="11">
        <v>75.0</v>
      </c>
      <c r="U141" s="11">
        <v>0.0</v>
      </c>
      <c r="V141" s="11">
        <v>37.08333333333333</v>
      </c>
      <c r="W141" s="11">
        <v>8.0</v>
      </c>
      <c r="X141" s="11">
        <v>76.19047619047619</v>
      </c>
      <c r="Y141" s="11">
        <v>29.0</v>
      </c>
      <c r="Z141" s="11">
        <v>75.6</v>
      </c>
      <c r="AA141" s="11">
        <v>13.0</v>
      </c>
      <c r="AB141" s="11">
        <v>53.611111111111114</v>
      </c>
      <c r="AC141" s="11">
        <v>10.0</v>
      </c>
      <c r="AD141" s="11">
        <v>63.170731707317074</v>
      </c>
      <c r="AE141" s="11">
        <v>7.0</v>
      </c>
      <c r="AF141" s="11">
        <v>59.375</v>
      </c>
      <c r="AG141" s="11">
        <v>12.0</v>
      </c>
      <c r="AH141" s="11">
        <v>74.85714285714286</v>
      </c>
      <c r="AI141" s="11">
        <v>5.0</v>
      </c>
      <c r="AJ141" s="11">
        <v>61.92307692307692</v>
      </c>
      <c r="AK141" s="11">
        <v>1.0</v>
      </c>
      <c r="AL141" s="11">
        <v>51.333333333333336</v>
      </c>
      <c r="AM141" s="11">
        <v>4.0</v>
      </c>
      <c r="AN141" s="11">
        <v>70.0</v>
      </c>
      <c r="AO141" s="11">
        <v>5.0</v>
      </c>
      <c r="AP141" s="11">
        <v>53.75</v>
      </c>
      <c r="AQ141" s="11">
        <v>6.0</v>
      </c>
      <c r="AR141" s="11">
        <v>56.45161290322581</v>
      </c>
      <c r="AS141" s="11">
        <v>23.0</v>
      </c>
      <c r="AT141" s="11">
        <v>57.67857142857143</v>
      </c>
      <c r="AU141" s="11">
        <v>4.0</v>
      </c>
      <c r="AV141" s="11">
        <v>42.7027027027027</v>
      </c>
      <c r="AW141" s="11">
        <v>6.0</v>
      </c>
      <c r="AX141" s="11">
        <v>44.41176470588235</v>
      </c>
      <c r="AY141" s="11">
        <v>8.0</v>
      </c>
      <c r="AZ141" s="11">
        <v>56.09756097560976</v>
      </c>
      <c r="BA141" s="11">
        <v>4.0</v>
      </c>
      <c r="BB141" s="11">
        <v>41.37931034482759</v>
      </c>
      <c r="BC141" s="11">
        <v>4.0</v>
      </c>
      <c r="BD141" s="11">
        <v>46.15384615384615</v>
      </c>
      <c r="BE141" s="11">
        <v>10.0</v>
      </c>
      <c r="BF141" s="11">
        <v>46.52173913043478</v>
      </c>
      <c r="BG141" s="11">
        <v>15.0</v>
      </c>
      <c r="BH141" s="11">
        <v>70.54054054054055</v>
      </c>
      <c r="BI141" s="11">
        <v>13.0</v>
      </c>
      <c r="BJ141" s="11">
        <v>65.40130151843817</v>
      </c>
      <c r="BK141" s="11">
        <v>1.0</v>
      </c>
      <c r="BL141" s="11" t="s">
        <v>260</v>
      </c>
      <c r="BM141" s="11">
        <v>5.0</v>
      </c>
      <c r="BN141" s="11">
        <v>49.45558739255014</v>
      </c>
      <c r="BO141" s="11">
        <v>0.0</v>
      </c>
      <c r="BP141" s="11" t="s">
        <v>260</v>
      </c>
      <c r="BQ141" s="11">
        <v>9.0</v>
      </c>
      <c r="BR141" s="11">
        <v>53.81930184804928</v>
      </c>
      <c r="BS141" s="11">
        <v>1.0</v>
      </c>
      <c r="BT141" s="11" t="s">
        <v>260</v>
      </c>
      <c r="BU141" s="11">
        <v>8.0</v>
      </c>
      <c r="BV141" s="11">
        <v>52.34714003944773</v>
      </c>
      <c r="BW141" s="11" t="s">
        <v>394</v>
      </c>
      <c r="BX141" s="11" t="s">
        <v>260</v>
      </c>
      <c r="BY141" s="11">
        <v>12.0</v>
      </c>
      <c r="BZ141" s="11">
        <v>67.03241895261846</v>
      </c>
      <c r="CA141" s="11">
        <v>2.0</v>
      </c>
      <c r="CB141" s="11" t="s">
        <v>260</v>
      </c>
      <c r="CC141" s="11">
        <v>10.0</v>
      </c>
      <c r="CD141" s="11">
        <v>50.73286052009456</v>
      </c>
      <c r="CE141" s="11">
        <v>0.0</v>
      </c>
      <c r="CF141" s="11" t="s">
        <v>260</v>
      </c>
      <c r="CG141" s="11">
        <v>7.0</v>
      </c>
      <c r="CH141" s="11">
        <v>43.4192037470726</v>
      </c>
      <c r="CI141" s="11">
        <v>0.0</v>
      </c>
      <c r="CJ141" s="11" t="s">
        <v>260</v>
      </c>
      <c r="CK141" s="11">
        <v>9.0</v>
      </c>
      <c r="CL141" s="11">
        <v>59.55112219451372</v>
      </c>
      <c r="CM141" s="11">
        <v>3.0</v>
      </c>
      <c r="CN141" s="11" t="s">
        <v>260</v>
      </c>
      <c r="CO141" s="11">
        <v>9.0</v>
      </c>
      <c r="CP141" s="11">
        <v>71.74377224199287</v>
      </c>
      <c r="CQ141" s="11">
        <v>2.0</v>
      </c>
      <c r="CR141" s="11" t="s">
        <v>260</v>
      </c>
      <c r="CS141" s="11">
        <v>18.0</v>
      </c>
      <c r="CT141" s="11">
        <v>66.92708333333334</v>
      </c>
      <c r="CU141" s="11">
        <v>4.0</v>
      </c>
      <c r="CV141" s="11" t="s">
        <v>105</v>
      </c>
      <c r="CW141" s="11">
        <v>8.0</v>
      </c>
      <c r="CX141" s="11">
        <v>52.47844827586207</v>
      </c>
      <c r="CY141" s="11">
        <v>1.0</v>
      </c>
      <c r="CZ141" s="11" t="s">
        <v>260</v>
      </c>
      <c r="DA141" s="11">
        <v>6.0</v>
      </c>
      <c r="DB141" s="11">
        <v>53.77260981912145</v>
      </c>
      <c r="DC141" s="11">
        <v>1.0</v>
      </c>
      <c r="DD141" s="11" t="s">
        <v>260</v>
      </c>
    </row>
    <row r="142" ht="12.0" customHeight="1">
      <c r="A142" s="8" t="s">
        <v>1254</v>
      </c>
      <c r="B142" s="8" t="s">
        <v>1255</v>
      </c>
      <c r="C142" s="9">
        <v>16580.0</v>
      </c>
      <c r="D142" s="8" t="s">
        <v>1221</v>
      </c>
      <c r="E142" s="10" t="s">
        <v>1256</v>
      </c>
      <c r="F142" s="10" t="s">
        <v>1257</v>
      </c>
      <c r="G142" s="10" t="s">
        <v>1258</v>
      </c>
      <c r="H142" s="10" t="s">
        <v>1263</v>
      </c>
      <c r="I142" s="10" t="s">
        <v>1260</v>
      </c>
      <c r="J142" s="10" t="s">
        <v>1261</v>
      </c>
      <c r="K142" s="10" t="s">
        <v>1262</v>
      </c>
      <c r="L142" s="11">
        <v>0.0</v>
      </c>
      <c r="M142" s="11">
        <v>0.0</v>
      </c>
      <c r="N142" s="11">
        <v>0.0</v>
      </c>
      <c r="O142" s="11">
        <v>9.0</v>
      </c>
      <c r="P142" s="11">
        <v>67.27272727272727</v>
      </c>
      <c r="Q142" s="11">
        <v>14.0</v>
      </c>
      <c r="R142" s="11">
        <v>37.69230769230769</v>
      </c>
      <c r="S142" s="11">
        <v>24.0</v>
      </c>
      <c r="T142" s="11">
        <v>75.0</v>
      </c>
      <c r="U142" s="11">
        <v>0.0</v>
      </c>
      <c r="V142" s="11">
        <v>37.08333333333333</v>
      </c>
      <c r="W142" s="11">
        <v>8.0</v>
      </c>
      <c r="X142" s="11">
        <v>76.19047619047619</v>
      </c>
      <c r="Y142" s="11">
        <v>30.0</v>
      </c>
      <c r="Z142" s="11">
        <v>77.6</v>
      </c>
      <c r="AA142" s="11">
        <v>13.0</v>
      </c>
      <c r="AB142" s="11">
        <v>53.611111111111114</v>
      </c>
      <c r="AC142" s="11">
        <v>10.0</v>
      </c>
      <c r="AD142" s="11">
        <v>63.170731707317074</v>
      </c>
      <c r="AE142" s="11">
        <v>7.0</v>
      </c>
      <c r="AF142" s="11">
        <v>59.375</v>
      </c>
      <c r="AG142" s="11">
        <v>12.0</v>
      </c>
      <c r="AH142" s="11">
        <v>74.85714285714286</v>
      </c>
      <c r="AI142" s="11">
        <v>5.0</v>
      </c>
      <c r="AJ142" s="11">
        <v>61.92307692307692</v>
      </c>
      <c r="AK142" s="11">
        <v>1.0</v>
      </c>
      <c r="AL142" s="11">
        <v>51.333333333333336</v>
      </c>
      <c r="AM142" s="11">
        <v>4.0</v>
      </c>
      <c r="AN142" s="11">
        <v>70.0</v>
      </c>
      <c r="AO142" s="11">
        <v>5.0</v>
      </c>
      <c r="AP142" s="11">
        <v>53.75</v>
      </c>
      <c r="AQ142" s="11">
        <v>6.0</v>
      </c>
      <c r="AR142" s="11">
        <v>56.45161290322581</v>
      </c>
      <c r="AS142" s="11">
        <v>23.0</v>
      </c>
      <c r="AT142" s="11">
        <v>57.67857142857143</v>
      </c>
      <c r="AU142" s="11">
        <v>3.0</v>
      </c>
      <c r="AV142" s="11">
        <v>40.0</v>
      </c>
      <c r="AW142" s="11">
        <v>6.0</v>
      </c>
      <c r="AX142" s="11">
        <v>44.41176470588235</v>
      </c>
      <c r="AY142" s="11">
        <v>9.0</v>
      </c>
      <c r="AZ142" s="11">
        <v>58.53658536585366</v>
      </c>
      <c r="BA142" s="11">
        <v>4.0</v>
      </c>
      <c r="BB142" s="11">
        <v>41.37931034482759</v>
      </c>
      <c r="BC142" s="11">
        <v>4.0</v>
      </c>
      <c r="BD142" s="11">
        <v>46.15384615384615</v>
      </c>
      <c r="BE142" s="11">
        <v>10.0</v>
      </c>
      <c r="BF142" s="11">
        <v>46.52173913043478</v>
      </c>
      <c r="BG142" s="11">
        <v>15.0</v>
      </c>
      <c r="BH142" s="11">
        <v>70.54054054054055</v>
      </c>
      <c r="BI142" s="11">
        <v>13.0</v>
      </c>
      <c r="BJ142" s="11">
        <v>65.40130151843817</v>
      </c>
      <c r="BK142" s="11">
        <v>1.0</v>
      </c>
      <c r="BL142" s="11" t="s">
        <v>260</v>
      </c>
      <c r="BM142" s="11">
        <v>6.0</v>
      </c>
      <c r="BN142" s="11">
        <v>52.32091690544412</v>
      </c>
      <c r="BO142" s="11">
        <v>0.0</v>
      </c>
      <c r="BP142" s="11" t="s">
        <v>260</v>
      </c>
      <c r="BQ142" s="11">
        <v>9.0</v>
      </c>
      <c r="BR142" s="11">
        <v>53.81930184804928</v>
      </c>
      <c r="BS142" s="11">
        <v>1.0</v>
      </c>
      <c r="BT142" s="11" t="s">
        <v>260</v>
      </c>
      <c r="BU142" s="11">
        <v>8.0</v>
      </c>
      <c r="BV142" s="11">
        <v>52.34714003944773</v>
      </c>
      <c r="BW142" s="11" t="s">
        <v>394</v>
      </c>
      <c r="BX142" s="11" t="s">
        <v>260</v>
      </c>
      <c r="BY142" s="11">
        <v>12.0</v>
      </c>
      <c r="BZ142" s="11">
        <v>67.03241895261846</v>
      </c>
      <c r="CA142" s="11">
        <v>2.0</v>
      </c>
      <c r="CB142" s="11" t="s">
        <v>260</v>
      </c>
      <c r="CC142" s="11">
        <v>10.0</v>
      </c>
      <c r="CD142" s="11">
        <v>50.73286052009456</v>
      </c>
      <c r="CE142" s="11">
        <v>0.0</v>
      </c>
      <c r="CF142" s="11" t="s">
        <v>260</v>
      </c>
      <c r="CG142" s="11">
        <v>7.0</v>
      </c>
      <c r="CH142" s="11">
        <v>43.4192037470726</v>
      </c>
      <c r="CI142" s="11">
        <v>0.0</v>
      </c>
      <c r="CJ142" s="11" t="s">
        <v>260</v>
      </c>
      <c r="CK142" s="11">
        <v>10.0</v>
      </c>
      <c r="CL142" s="11">
        <v>62.04488778054863</v>
      </c>
      <c r="CM142" s="11">
        <v>3.0</v>
      </c>
      <c r="CN142" s="11" t="s">
        <v>260</v>
      </c>
      <c r="CO142" s="11">
        <v>9.0</v>
      </c>
      <c r="CP142" s="11">
        <v>71.74377224199287</v>
      </c>
      <c r="CQ142" s="11">
        <v>2.0</v>
      </c>
      <c r="CR142" s="11" t="s">
        <v>260</v>
      </c>
      <c r="CS142" s="11">
        <v>18.0</v>
      </c>
      <c r="CT142" s="11">
        <v>66.92708333333334</v>
      </c>
      <c r="CU142" s="11">
        <v>4.0</v>
      </c>
      <c r="CV142" s="11" t="s">
        <v>105</v>
      </c>
      <c r="CW142" s="11">
        <v>8.0</v>
      </c>
      <c r="CX142" s="11">
        <v>52.47844827586207</v>
      </c>
      <c r="CY142" s="11">
        <v>1.0</v>
      </c>
      <c r="CZ142" s="11" t="s">
        <v>260</v>
      </c>
      <c r="DA142" s="11">
        <v>6.0</v>
      </c>
      <c r="DB142" s="11">
        <v>53.77260981912145</v>
      </c>
      <c r="DC142" s="11">
        <v>1.0</v>
      </c>
      <c r="DD142" s="11" t="s">
        <v>260</v>
      </c>
    </row>
    <row r="143" ht="12.0" customHeight="1">
      <c r="A143" s="8" t="s">
        <v>1264</v>
      </c>
      <c r="B143" s="8" t="s">
        <v>1255</v>
      </c>
      <c r="C143" s="9">
        <v>16580.0</v>
      </c>
      <c r="D143" s="8" t="s">
        <v>1221</v>
      </c>
      <c r="E143" s="10" t="s">
        <v>1265</v>
      </c>
      <c r="F143" s="10" t="s">
        <v>1257</v>
      </c>
      <c r="G143" s="10" t="s">
        <v>1258</v>
      </c>
      <c r="H143" s="10" t="s">
        <v>1263</v>
      </c>
      <c r="I143" s="10" t="s">
        <v>1260</v>
      </c>
      <c r="J143" s="10" t="s">
        <v>1261</v>
      </c>
      <c r="K143" s="10" t="s">
        <v>1262</v>
      </c>
      <c r="L143" s="11">
        <v>0.0</v>
      </c>
      <c r="M143" s="11">
        <v>0.0</v>
      </c>
      <c r="N143" s="11">
        <v>0.0</v>
      </c>
      <c r="O143" s="11">
        <v>8.0</v>
      </c>
      <c r="P143" s="11">
        <v>62.72727272727273</v>
      </c>
      <c r="Q143" s="11">
        <v>14.0</v>
      </c>
      <c r="R143" s="11">
        <v>37.69230769230769</v>
      </c>
      <c r="S143" s="11">
        <v>23.0</v>
      </c>
      <c r="T143" s="11">
        <v>70.0</v>
      </c>
      <c r="U143" s="11">
        <v>0.0</v>
      </c>
      <c r="V143" s="11">
        <v>37.08333333333333</v>
      </c>
      <c r="W143" s="11">
        <v>7.0</v>
      </c>
      <c r="X143" s="11">
        <v>71.42857142857143</v>
      </c>
      <c r="Y143" s="11">
        <v>27.0</v>
      </c>
      <c r="Z143" s="11">
        <v>71.6</v>
      </c>
      <c r="AA143" s="11">
        <v>13.0</v>
      </c>
      <c r="AB143" s="11">
        <v>53.611111111111114</v>
      </c>
      <c r="AC143" s="11">
        <v>11.0</v>
      </c>
      <c r="AD143" s="11">
        <v>65.60975609756098</v>
      </c>
      <c r="AE143" s="11">
        <v>7.0</v>
      </c>
      <c r="AF143" s="11">
        <v>59.375</v>
      </c>
      <c r="AG143" s="11">
        <v>7.0</v>
      </c>
      <c r="AH143" s="11">
        <v>60.57142857142857</v>
      </c>
      <c r="AI143" s="11">
        <v>4.0</v>
      </c>
      <c r="AJ143" s="11">
        <v>58.07692307692308</v>
      </c>
      <c r="AK143" s="11">
        <v>0.0</v>
      </c>
      <c r="AL143" s="11">
        <v>44.666666666666664</v>
      </c>
      <c r="AM143" s="11">
        <v>4.0</v>
      </c>
      <c r="AN143" s="11">
        <v>70.0</v>
      </c>
      <c r="AO143" s="11">
        <v>3.0</v>
      </c>
      <c r="AP143" s="11">
        <v>47.5</v>
      </c>
      <c r="AQ143" s="11">
        <v>3.0</v>
      </c>
      <c r="AR143" s="11">
        <v>46.774193548387096</v>
      </c>
      <c r="AS143" s="11">
        <v>23.0</v>
      </c>
      <c r="AT143" s="11">
        <v>57.67857142857143</v>
      </c>
      <c r="AU143" s="11">
        <v>7.0</v>
      </c>
      <c r="AV143" s="11">
        <v>50.81081081081081</v>
      </c>
      <c r="AW143" s="11">
        <v>6.0</v>
      </c>
      <c r="AX143" s="11">
        <v>44.41176470588235</v>
      </c>
      <c r="AY143" s="11">
        <v>10.0</v>
      </c>
      <c r="AZ143" s="11">
        <v>60.97560975609756</v>
      </c>
      <c r="BA143" s="11">
        <v>5.0</v>
      </c>
      <c r="BB143" s="11">
        <v>43.10344827586207</v>
      </c>
      <c r="BC143" s="11">
        <v>5.0</v>
      </c>
      <c r="BD143" s="11">
        <v>48.717948717948715</v>
      </c>
      <c r="BE143" s="11">
        <v>8.0</v>
      </c>
      <c r="BF143" s="11">
        <v>42.17391304347826</v>
      </c>
      <c r="BG143" s="11">
        <v>16.0</v>
      </c>
      <c r="BH143" s="11">
        <v>73.24324324324324</v>
      </c>
      <c r="BI143" s="11">
        <v>12.0</v>
      </c>
      <c r="BJ143" s="11">
        <v>63.232104121475054</v>
      </c>
      <c r="BK143" s="11">
        <v>0.0</v>
      </c>
      <c r="BL143" s="11" t="s">
        <v>260</v>
      </c>
      <c r="BM143" s="11">
        <v>7.0</v>
      </c>
      <c r="BN143" s="11">
        <v>55.18624641833811</v>
      </c>
      <c r="BO143" s="11">
        <v>1.0</v>
      </c>
      <c r="BP143" s="11" t="s">
        <v>260</v>
      </c>
      <c r="BQ143" s="11">
        <v>10.0</v>
      </c>
      <c r="BR143" s="11">
        <v>55.87268993839836</v>
      </c>
      <c r="BS143" s="11">
        <v>1.0</v>
      </c>
      <c r="BT143" s="11" t="s">
        <v>260</v>
      </c>
      <c r="BU143" s="11">
        <v>8.0</v>
      </c>
      <c r="BV143" s="11">
        <v>52.34714003944773</v>
      </c>
      <c r="BW143" s="11" t="s">
        <v>576</v>
      </c>
      <c r="BX143" s="11" t="s">
        <v>260</v>
      </c>
      <c r="BY143" s="11">
        <v>9.0</v>
      </c>
      <c r="BZ143" s="11">
        <v>59.55112219451372</v>
      </c>
      <c r="CA143" s="11">
        <v>2.0</v>
      </c>
      <c r="CB143" s="11" t="s">
        <v>260</v>
      </c>
      <c r="CC143" s="11">
        <v>12.0</v>
      </c>
      <c r="CD143" s="11">
        <v>55.46099290780142</v>
      </c>
      <c r="CE143" s="11">
        <v>1.0</v>
      </c>
      <c r="CF143" s="11" t="s">
        <v>260</v>
      </c>
      <c r="CG143" s="11">
        <v>8.0</v>
      </c>
      <c r="CH143" s="11">
        <v>45.76112412177986</v>
      </c>
      <c r="CI143" s="11">
        <v>0.0</v>
      </c>
      <c r="CJ143" s="11" t="s">
        <v>260</v>
      </c>
      <c r="CK143" s="11">
        <v>8.0</v>
      </c>
      <c r="CL143" s="11">
        <v>57.057356608478806</v>
      </c>
      <c r="CM143" s="11">
        <v>2.0</v>
      </c>
      <c r="CN143" s="11" t="s">
        <v>260</v>
      </c>
      <c r="CO143" s="11">
        <v>6.0</v>
      </c>
      <c r="CP143" s="11">
        <v>61.06761565836299</v>
      </c>
      <c r="CQ143" s="11">
        <v>2.0</v>
      </c>
      <c r="CR143" s="11" t="s">
        <v>260</v>
      </c>
      <c r="CS143" s="11">
        <v>18.0</v>
      </c>
      <c r="CT143" s="11">
        <v>66.92708333333334</v>
      </c>
      <c r="CU143" s="11">
        <v>4.0</v>
      </c>
      <c r="CV143" s="11" t="s">
        <v>105</v>
      </c>
      <c r="CW143" s="11">
        <v>7.0</v>
      </c>
      <c r="CX143" s="11">
        <v>50.32327586206897</v>
      </c>
      <c r="CY143" s="11">
        <v>1.0</v>
      </c>
      <c r="CZ143" s="11" t="s">
        <v>260</v>
      </c>
      <c r="DA143" s="11">
        <v>5.0</v>
      </c>
      <c r="DB143" s="11">
        <v>51.18863049095607</v>
      </c>
      <c r="DC143" s="11">
        <v>1.0</v>
      </c>
      <c r="DD143" s="11" t="s">
        <v>260</v>
      </c>
    </row>
    <row r="144" ht="12.0" customHeight="1">
      <c r="A144" s="8" t="s">
        <v>1266</v>
      </c>
      <c r="B144" s="8" t="s">
        <v>1255</v>
      </c>
      <c r="C144" s="9">
        <v>16580.0</v>
      </c>
      <c r="D144" s="8" t="s">
        <v>1221</v>
      </c>
      <c r="E144" s="10" t="s">
        <v>1265</v>
      </c>
      <c r="F144" s="10" t="s">
        <v>1257</v>
      </c>
      <c r="G144" s="10" t="s">
        <v>1258</v>
      </c>
      <c r="H144" s="10" t="s">
        <v>1263</v>
      </c>
      <c r="I144" s="10" t="s">
        <v>1260</v>
      </c>
      <c r="J144" s="10" t="s">
        <v>1261</v>
      </c>
      <c r="K144" s="10" t="s">
        <v>1262</v>
      </c>
      <c r="L144" s="11">
        <v>0.0</v>
      </c>
      <c r="M144" s="11">
        <v>0.0</v>
      </c>
      <c r="N144" s="11">
        <v>0.0</v>
      </c>
      <c r="O144" s="11">
        <v>8.0</v>
      </c>
      <c r="P144" s="11">
        <v>62.72727272727273</v>
      </c>
      <c r="Q144" s="11">
        <v>14.0</v>
      </c>
      <c r="R144" s="11">
        <v>37.69230769230769</v>
      </c>
      <c r="S144" s="11">
        <v>23.0</v>
      </c>
      <c r="T144" s="11">
        <v>70.0</v>
      </c>
      <c r="U144" s="11">
        <v>0.0</v>
      </c>
      <c r="V144" s="11">
        <v>37.08333333333333</v>
      </c>
      <c r="W144" s="11">
        <v>7.0</v>
      </c>
      <c r="X144" s="11">
        <v>71.42857142857143</v>
      </c>
      <c r="Y144" s="11">
        <v>27.0</v>
      </c>
      <c r="Z144" s="11">
        <v>71.6</v>
      </c>
      <c r="AA144" s="11">
        <v>13.0</v>
      </c>
      <c r="AB144" s="11">
        <v>53.611111111111114</v>
      </c>
      <c r="AC144" s="11">
        <v>11.0</v>
      </c>
      <c r="AD144" s="11">
        <v>65.60975609756098</v>
      </c>
      <c r="AE144" s="11">
        <v>7.0</v>
      </c>
      <c r="AF144" s="11">
        <v>59.375</v>
      </c>
      <c r="AG144" s="11">
        <v>7.0</v>
      </c>
      <c r="AH144" s="11">
        <v>60.57142857142857</v>
      </c>
      <c r="AI144" s="11">
        <v>4.0</v>
      </c>
      <c r="AJ144" s="11">
        <v>58.07692307692308</v>
      </c>
      <c r="AK144" s="11">
        <v>0.0</v>
      </c>
      <c r="AL144" s="11">
        <v>44.666666666666664</v>
      </c>
      <c r="AM144" s="11">
        <v>4.0</v>
      </c>
      <c r="AN144" s="11">
        <v>70.0</v>
      </c>
      <c r="AO144" s="11">
        <v>3.0</v>
      </c>
      <c r="AP144" s="11">
        <v>47.5</v>
      </c>
      <c r="AQ144" s="11">
        <v>3.0</v>
      </c>
      <c r="AR144" s="11">
        <v>46.774193548387096</v>
      </c>
      <c r="AS144" s="11">
        <v>23.0</v>
      </c>
      <c r="AT144" s="11">
        <v>57.67857142857143</v>
      </c>
      <c r="AU144" s="11">
        <v>7.0</v>
      </c>
      <c r="AV144" s="11">
        <v>50.81081081081081</v>
      </c>
      <c r="AW144" s="11">
        <v>6.0</v>
      </c>
      <c r="AX144" s="11">
        <v>44.41176470588235</v>
      </c>
      <c r="AY144" s="11">
        <v>10.0</v>
      </c>
      <c r="AZ144" s="11">
        <v>60.97560975609756</v>
      </c>
      <c r="BA144" s="11">
        <v>5.0</v>
      </c>
      <c r="BB144" s="11">
        <v>43.10344827586207</v>
      </c>
      <c r="BC144" s="11">
        <v>5.0</v>
      </c>
      <c r="BD144" s="11">
        <v>48.717948717948715</v>
      </c>
      <c r="BE144" s="11">
        <v>8.0</v>
      </c>
      <c r="BF144" s="11">
        <v>42.17391304347826</v>
      </c>
      <c r="BG144" s="11">
        <v>16.0</v>
      </c>
      <c r="BH144" s="11">
        <v>73.24324324324324</v>
      </c>
      <c r="BI144" s="11">
        <v>12.0</v>
      </c>
      <c r="BJ144" s="11">
        <v>63.232104121475054</v>
      </c>
      <c r="BK144" s="11">
        <v>0.0</v>
      </c>
      <c r="BL144" s="11" t="s">
        <v>260</v>
      </c>
      <c r="BM144" s="11">
        <v>7.0</v>
      </c>
      <c r="BN144" s="11">
        <v>55.18624641833811</v>
      </c>
      <c r="BO144" s="11">
        <v>1.0</v>
      </c>
      <c r="BP144" s="11" t="s">
        <v>260</v>
      </c>
      <c r="BQ144" s="11">
        <v>10.0</v>
      </c>
      <c r="BR144" s="11">
        <v>55.87268993839836</v>
      </c>
      <c r="BS144" s="11">
        <v>1.0</v>
      </c>
      <c r="BT144" s="11" t="s">
        <v>260</v>
      </c>
      <c r="BU144" s="11">
        <v>8.0</v>
      </c>
      <c r="BV144" s="11">
        <v>52.34714003944773</v>
      </c>
      <c r="BW144" s="11" t="s">
        <v>576</v>
      </c>
      <c r="BX144" s="11" t="s">
        <v>260</v>
      </c>
      <c r="BY144" s="11">
        <v>9.0</v>
      </c>
      <c r="BZ144" s="11">
        <v>59.55112219451372</v>
      </c>
      <c r="CA144" s="11">
        <v>2.0</v>
      </c>
      <c r="CB144" s="11" t="s">
        <v>260</v>
      </c>
      <c r="CC144" s="11">
        <v>12.0</v>
      </c>
      <c r="CD144" s="11">
        <v>55.46099290780142</v>
      </c>
      <c r="CE144" s="11">
        <v>1.0</v>
      </c>
      <c r="CF144" s="11" t="s">
        <v>260</v>
      </c>
      <c r="CG144" s="11">
        <v>8.0</v>
      </c>
      <c r="CH144" s="11">
        <v>45.76112412177986</v>
      </c>
      <c r="CI144" s="11">
        <v>0.0</v>
      </c>
      <c r="CJ144" s="11" t="s">
        <v>260</v>
      </c>
      <c r="CK144" s="11">
        <v>8.0</v>
      </c>
      <c r="CL144" s="11">
        <v>57.057356608478806</v>
      </c>
      <c r="CM144" s="11">
        <v>2.0</v>
      </c>
      <c r="CN144" s="11" t="s">
        <v>260</v>
      </c>
      <c r="CO144" s="11">
        <v>6.0</v>
      </c>
      <c r="CP144" s="11">
        <v>61.06761565836299</v>
      </c>
      <c r="CQ144" s="11">
        <v>2.0</v>
      </c>
      <c r="CR144" s="11" t="s">
        <v>260</v>
      </c>
      <c r="CS144" s="11">
        <v>18.0</v>
      </c>
      <c r="CT144" s="11">
        <v>66.92708333333334</v>
      </c>
      <c r="CU144" s="11">
        <v>4.0</v>
      </c>
      <c r="CV144" s="11" t="s">
        <v>105</v>
      </c>
      <c r="CW144" s="11">
        <v>7.0</v>
      </c>
      <c r="CX144" s="11">
        <v>50.32327586206897</v>
      </c>
      <c r="CY144" s="11">
        <v>1.0</v>
      </c>
      <c r="CZ144" s="11" t="s">
        <v>260</v>
      </c>
      <c r="DA144" s="11">
        <v>5.0</v>
      </c>
      <c r="DB144" s="11">
        <v>51.18863049095607</v>
      </c>
      <c r="DC144" s="11">
        <v>1.0</v>
      </c>
      <c r="DD144" s="11" t="s">
        <v>260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>Psychology Department</Company>
  <ScaleCrop>false</ScaleCrop>
  <HeadingPairs>
    <vt:vector baseType="variant" size="6">
      <vt:variant>
        <vt:lpstr>Fogli di lavoro</vt:lpstr>
      </vt:variant>
      <vt:variant>
        <vt:i4>11</vt:i4>
      </vt:variant>
      <vt:variant>
        <vt:lpstr>Grafici</vt:lpstr>
      </vt:variant>
      <vt:variant>
        <vt:i4>10</vt:i4>
      </vt:variant>
      <vt:variant>
        <vt:lpstr>Intervalli denominati</vt:lpstr>
      </vt:variant>
      <vt:variant>
        <vt:i4>10</vt:i4>
      </vt:variant>
    </vt:vector>
  </HeadingPairs>
  <TitlesOfParts>
    <vt:vector baseType="lpstr" size="31">
      <vt:lpstr>Data Entry Sheet</vt:lpstr>
      <vt:lpstr>Scores</vt:lpstr>
      <vt:lpstr>Data Entry Sheet (2)</vt:lpstr>
      <vt:lpstr>Scores (2)</vt:lpstr>
      <vt:lpstr>Data Entry Sheet (3)</vt:lpstr>
      <vt:lpstr>Scores (3)</vt:lpstr>
      <vt:lpstr>Data Entry Sheet (4)</vt:lpstr>
      <vt:lpstr>Scores (4)</vt:lpstr>
      <vt:lpstr>Data Entry Sheet (5)</vt:lpstr>
      <vt:lpstr>Scores (5)</vt:lpstr>
      <vt:lpstr>Data Storage</vt:lpstr>
      <vt:lpstr>Validity+TraitScaleProfile</vt:lpstr>
      <vt:lpstr>DiagnosticScaleProfile</vt:lpstr>
      <vt:lpstr>Validity+TraitScaleProfile (2)</vt:lpstr>
      <vt:lpstr>DiagnosticScaleProfile (2)</vt:lpstr>
      <vt:lpstr>Validity+TraitScaleProfile  (3)</vt:lpstr>
      <vt:lpstr>DiagnosticScaleProfile (3)</vt:lpstr>
      <vt:lpstr>Validity+TraitScaleProfile (3)</vt:lpstr>
      <vt:lpstr>DiagnosticScaleProfile (4)</vt:lpstr>
      <vt:lpstr>Validity+TraitScaleProfile (4)</vt:lpstr>
      <vt:lpstr>DiagnosticScaleProfile (5)</vt:lpstr>
      <vt:lpstr>'Data Entry Sheet'!Area_stampa</vt:lpstr>
      <vt:lpstr>'Data Entry Sheet (2)'!Area_stampa</vt:lpstr>
      <vt:lpstr>'Data Entry Sheet (3)'!Area_stampa</vt:lpstr>
      <vt:lpstr>'Data Entry Sheet (4)'!Area_stampa</vt:lpstr>
      <vt:lpstr>'Data Entry Sheet (5)'!Area_stampa</vt:lpstr>
      <vt:lpstr>Scores!Area_stampa</vt:lpstr>
      <vt:lpstr>'Scores (2)'!Area_stampa</vt:lpstr>
      <vt:lpstr>'Scores (3)'!Area_stampa</vt:lpstr>
      <vt:lpstr>'Scores (4)'!Area_stampa</vt:lpstr>
      <vt:lpstr>'Scores (5)'!Area_stampa</vt:lpstr>
    </vt:vector>
  </TitlesOfParts>
  <LinksUpToDate>false</LinksUpToDate>
  <SharedDoc>false</SharedDoc>
  <HyperlinkBase/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2002-07-11T20:24:22Z</dcterms:created>
  <dc:creator>Anonymous</dc:creator>
  <dc:description/>
  <cp:keywords/>
  <cp:lastModifiedBy>Anonymous</cp:lastModifiedBy>
  <cp:lastPrinted>2007-05-29T14:06:34Z</cp:lastPrinted>
  <dcterms:modified xsi:type="dcterms:W3CDTF">2026-03-04T13:39:04Z</dcterms:modified>
  <dc:subject/>
  <dc:title/>
</cp:coreProperties>
</file>